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comments3.xml" ContentType="application/vnd.openxmlformats-officedocument.spreadsheetml.comments+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comments4.xml" ContentType="application/vnd.openxmlformats-officedocument.spreadsheetml.comments+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comments5.xml" ContentType="application/vnd.openxmlformats-officedocument.spreadsheetml.comment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13.xml" ContentType="application/vnd.openxmlformats-officedocument.drawing+xml"/>
  <Override PartName="/xl/comments6.xml" ContentType="application/vnd.openxmlformats-officedocument.spreadsheetml.comments+xml"/>
  <Override PartName="/xl/charts/chart16.xml" ContentType="application/vnd.openxmlformats-officedocument.drawingml.chart+xml"/>
  <Override PartName="/xl/charts/chart1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C:\Users\joana\Downloads\"/>
    </mc:Choice>
  </mc:AlternateContent>
  <xr:revisionPtr revIDLastSave="0" documentId="8_{24DAAD85-09BA-4BA4-A942-D3DF38382F31}" xr6:coauthVersionLast="47" xr6:coauthVersionMax="47" xr10:uidLastSave="{00000000-0000-0000-0000-000000000000}"/>
  <bookViews>
    <workbookView xWindow="-120" yWindow="-120" windowWidth="20730" windowHeight="11160" tabRatio="901" firstSheet="6" activeTab="12" xr2:uid="{00000000-000D-0000-FFFF-FFFF00000000}"/>
  </bookViews>
  <sheets>
    <sheet name="SUMÁRIO" sheetId="24" r:id="rId1"/>
    <sheet name="TUTORIAL" sheetId="23" r:id="rId2"/>
    <sheet name="Monitoria Anual - 1" sheetId="1" r:id="rId3"/>
    <sheet name="Painel de Gestão - 1" sheetId="2" r:id="rId4"/>
    <sheet name="Monitoria Anual - 2" sheetId="34" r:id="rId5"/>
    <sheet name="Painel de Gestão - 2" sheetId="35" r:id="rId6"/>
    <sheet name="Monitoria Anual - 3" sheetId="36" r:id="rId7"/>
    <sheet name="Painel de Gestão - 3" sheetId="37" r:id="rId8"/>
    <sheet name="Monitoria Anual 4" sheetId="38" r:id="rId9"/>
    <sheet name="Painel de Gestão - 4" sheetId="39" r:id="rId10"/>
    <sheet name="Monitoria Anual 5_virtual" sheetId="57" r:id="rId11"/>
    <sheet name="Painel de Gestão - 5" sheetId="58" r:id="rId12"/>
    <sheet name="Avaliação Final" sheetId="40" r:id="rId13"/>
    <sheet name="Painel de Gestão - Final" sheetId="41" r:id="rId14"/>
    <sheet name="Plan4" sheetId="45" state="hidden" r:id="rId15"/>
    <sheet name="listasuspensa" sheetId="55" r:id="rId16"/>
    <sheet name="Plan5" sheetId="56" r:id="rId17"/>
  </sheets>
  <externalReferences>
    <externalReference r:id="rId18"/>
  </externalReferences>
  <definedNames>
    <definedName name="_xlnm._FilterDatabase" localSheetId="12" hidden="1">'Avaliação Final'!$A$9:$V$102</definedName>
    <definedName name="_xlnm._FilterDatabase" localSheetId="2" hidden="1">'Monitoria Anual - 1'!$A$9:$AA$145</definedName>
    <definedName name="_xlnm._FilterDatabase" localSheetId="4" hidden="1">'Monitoria Anual - 2'!$A$9:$AA$131</definedName>
    <definedName name="_xlnm._FilterDatabase" localSheetId="6" hidden="1">'Monitoria Anual - 3'!$A$10:$AG$119</definedName>
    <definedName name="_xlnm._FilterDatabase" localSheetId="8" hidden="1">'Monitoria Anual 4'!$A$10:$AA$110</definedName>
    <definedName name="_xlnm._FilterDatabase" localSheetId="10" hidden="1">'Monitoria Anual 5_virtual'!$A$10:$AG$103</definedName>
    <definedName name="_Toc331412130" localSheetId="1">TUTORIAL!$B$17</definedName>
    <definedName name="_Toc331412131" localSheetId="1">TUTORIAL!$B$22</definedName>
    <definedName name="_Toc331412132" localSheetId="1">TUTORIAL!$B$32</definedName>
    <definedName name="_Toc331412133" localSheetId="1">TUTORIAL!$B$50</definedName>
    <definedName name="_Toc331412162" localSheetId="1">TUTORIAL!$B$24</definedName>
    <definedName name="_xlnm.Print_Area" localSheetId="12">'Avaliação Final'!$A$1:$S$102</definedName>
    <definedName name="_xlnm.Print_Area" localSheetId="2">'Monitoria Anual - 1'!$A$1:$AA$156</definedName>
    <definedName name="_xlnm.Print_Area" localSheetId="4">'Monitoria Anual - 2'!$A$2:$N$137</definedName>
    <definedName name="_xlnm.Print_Area" localSheetId="10">'Monitoria Anual 5_virtual'!#REF!</definedName>
    <definedName name="_xlnm.Print_Area" localSheetId="5">'Painel de Gestão - 2'!$B$1:$Z$43</definedName>
    <definedName name="_xlnm.Print_Area" localSheetId="7">'Painel de Gestão - 3'!$B$1:$Z$43</definedName>
    <definedName name="_xlnm.Print_Area" localSheetId="11">'Painel de Gestão - 5'!#REF!</definedName>
    <definedName name="_xlnm.Print_Area" localSheetId="13">'Painel de Gestão - Final'!$B$1:$Z$44</definedName>
    <definedName name="Em_andamento" localSheetId="10">#REF!</definedName>
    <definedName name="Em_andamento" localSheetId="11">#REF!</definedName>
    <definedName name="Em_andamento">#REF!</definedName>
    <definedName name="funcoes" localSheetId="10">listasuspensa!#REF!</definedName>
    <definedName name="funcoes" localSheetId="11">listasuspensa!#REF!</definedName>
    <definedName name="funcoes">listasuspensa!#REF!</definedName>
    <definedName name="FuncoesValidadas" localSheetId="10">#REF!</definedName>
    <definedName name="FuncoesValidadas" localSheetId="11">#REF!</definedName>
    <definedName name="FuncoesValidadas">#REF!</definedName>
    <definedName name="funcoesvalidas" localSheetId="12">Plan4!$A$1:$A$3</definedName>
    <definedName name="FuncoesValidas" localSheetId="15">#REF!</definedName>
    <definedName name="funcoesvalidas" localSheetId="10">Plan4!$A$1:$A$3</definedName>
    <definedName name="FuncoesValidas" localSheetId="11">#REF!</definedName>
    <definedName name="FuncoesValidas">#REF!</definedName>
    <definedName name="Iniciada">listasuspensa!$A$1:$A$2</definedName>
    <definedName name="Lista" localSheetId="15">#REF!</definedName>
    <definedName name="Lista" localSheetId="10">#REF!</definedName>
    <definedName name="Lista" localSheetId="11">#REF!</definedName>
    <definedName name="Lista">#REF!</definedName>
    <definedName name="ListaSuspensa" localSheetId="10">#REF!</definedName>
    <definedName name="ListaSuspensa" localSheetId="11">#REF!</definedName>
    <definedName name="ListaSuspensa">#REF!</definedName>
    <definedName name="Listinha" localSheetId="15">#REF!</definedName>
    <definedName name="Listinha" localSheetId="10">#REF!</definedName>
    <definedName name="Listinha" localSheetId="11">#REF!</definedName>
    <definedName name="Listinha">#REF!</definedName>
    <definedName name="periodo">listasuspensa!$A$1:$A$2</definedName>
    <definedName name="semaforo" localSheetId="15">#REF!</definedName>
    <definedName name="semaforo" localSheetId="10">#REF!</definedName>
    <definedName name="semaforo" localSheetId="11">#REF!</definedName>
    <definedName name="semaforo">#REF!</definedName>
    <definedName name="teste" localSheetId="15">#REF!</definedName>
    <definedName name="teste" localSheetId="10">#REF!</definedName>
    <definedName name="teste" localSheetId="11">#REF!</definedName>
    <definedName name="teste">#REF!</definedName>
    <definedName name="teste2" localSheetId="15">#REF!</definedName>
    <definedName name="teste2" localSheetId="10">#REF!</definedName>
    <definedName name="teste2" localSheetId="11">#REF!</definedName>
    <definedName name="teste2">#REF!</definedName>
    <definedName name="teste3" localSheetId="15">#REF!</definedName>
    <definedName name="teste3" localSheetId="10">#REF!</definedName>
    <definedName name="teste3" localSheetId="11">#REF!</definedName>
    <definedName name="teste3">#REF!</definedName>
    <definedName name="texto" localSheetId="15">#REF!</definedName>
    <definedName name="texto" localSheetId="10">#REF!</definedName>
    <definedName name="texto" localSheetId="11">#REF!</definedName>
    <definedName name="text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57" l="1"/>
  <c r="A3" i="57"/>
  <c r="A1" i="57"/>
  <c r="E24" i="35"/>
  <c r="E23" i="35"/>
  <c r="E24" i="2"/>
  <c r="E23" i="2"/>
  <c r="A5" i="38"/>
  <c r="A3" i="38"/>
  <c r="A1" i="38"/>
  <c r="B1" i="58"/>
  <c r="B3" i="58"/>
  <c r="B5" i="58"/>
  <c r="B5" i="39"/>
  <c r="B3" i="41"/>
  <c r="B5" i="41"/>
  <c r="F42" i="58"/>
  <c r="G42" i="58"/>
  <c r="H42" i="58"/>
  <c r="I42" i="58"/>
  <c r="E42" i="58"/>
  <c r="F41" i="58"/>
  <c r="G41" i="58"/>
  <c r="H41" i="58"/>
  <c r="I41" i="58"/>
  <c r="E41" i="58"/>
  <c r="F40" i="58"/>
  <c r="G40" i="58"/>
  <c r="H40" i="58"/>
  <c r="I40" i="58"/>
  <c r="E40" i="58"/>
  <c r="F39" i="58"/>
  <c r="G39" i="58"/>
  <c r="H39" i="58"/>
  <c r="I39" i="58"/>
  <c r="E39" i="58"/>
  <c r="F38" i="58"/>
  <c r="G38" i="58"/>
  <c r="H38" i="58"/>
  <c r="I38" i="58"/>
  <c r="E38" i="58"/>
  <c r="F37" i="58"/>
  <c r="G37" i="58"/>
  <c r="H37" i="58"/>
  <c r="I37" i="58"/>
  <c r="E37" i="58"/>
  <c r="F36" i="58"/>
  <c r="G36" i="58"/>
  <c r="H36" i="58"/>
  <c r="I36" i="58"/>
  <c r="E36" i="58"/>
  <c r="F35" i="58"/>
  <c r="G35" i="58"/>
  <c r="H35" i="58"/>
  <c r="I35" i="58"/>
  <c r="E35" i="58"/>
  <c r="F34" i="58"/>
  <c r="G34" i="58"/>
  <c r="H34" i="58"/>
  <c r="I34" i="58"/>
  <c r="E34" i="58"/>
  <c r="I33" i="58"/>
  <c r="H33" i="58"/>
  <c r="G33" i="58"/>
  <c r="F33" i="58"/>
  <c r="E32" i="58"/>
  <c r="I32" i="58"/>
  <c r="H32" i="58"/>
  <c r="G32" i="58"/>
  <c r="F32" i="58"/>
  <c r="E33" i="58"/>
  <c r="G31" i="58"/>
  <c r="F31" i="58"/>
  <c r="E31" i="58"/>
  <c r="I31" i="58"/>
  <c r="H31" i="58"/>
  <c r="D31" i="39"/>
  <c r="C32" i="58"/>
  <c r="C42" i="58"/>
  <c r="C41" i="58"/>
  <c r="C40" i="58"/>
  <c r="C39" i="58"/>
  <c r="C38" i="58"/>
  <c r="C37" i="58"/>
  <c r="C36" i="58"/>
  <c r="C35" i="58"/>
  <c r="C34" i="58"/>
  <c r="C33" i="58"/>
  <c r="C31" i="58"/>
  <c r="C31" i="39"/>
  <c r="E39" i="2"/>
  <c r="I43" i="2"/>
  <c r="I42" i="2"/>
  <c r="I41" i="2"/>
  <c r="C28" i="58"/>
  <c r="E24" i="58"/>
  <c r="E23" i="58"/>
  <c r="E22" i="58"/>
  <c r="F18" i="58" s="1"/>
  <c r="C20" i="58"/>
  <c r="C19" i="58"/>
  <c r="C18" i="58"/>
  <c r="C17" i="58"/>
  <c r="C16" i="58"/>
  <c r="E15" i="58"/>
  <c r="B107" i="57"/>
  <c r="F17" i="58" l="1"/>
  <c r="F21" i="58"/>
  <c r="F16" i="58"/>
  <c r="F20" i="58"/>
  <c r="F19" i="58"/>
  <c r="C22" i="58"/>
  <c r="D17" i="58" s="1"/>
  <c r="D16" i="58" l="1"/>
  <c r="D20" i="58"/>
  <c r="D19" i="58"/>
  <c r="D18" i="58"/>
  <c r="F22" i="58"/>
  <c r="D22" i="58" l="1"/>
  <c r="B1" i="2"/>
  <c r="B5" i="37"/>
  <c r="B3" i="37"/>
  <c r="B3" i="39"/>
  <c r="B1" i="39"/>
  <c r="A1" i="40" l="1"/>
  <c r="A5" i="34"/>
  <c r="A1" i="34"/>
  <c r="B1" i="37"/>
  <c r="A5" i="40"/>
  <c r="A5" i="36"/>
  <c r="A1" i="36"/>
  <c r="B1" i="35"/>
  <c r="B5" i="35"/>
  <c r="A3" i="36"/>
  <c r="B3" i="35"/>
  <c r="B3" i="2"/>
  <c r="A3" i="40"/>
  <c r="A3" i="34"/>
  <c r="C34" i="35"/>
  <c r="I34" i="35"/>
  <c r="H34" i="35"/>
  <c r="I35" i="35"/>
  <c r="H35" i="35"/>
  <c r="G35" i="35"/>
  <c r="F35" i="35"/>
  <c r="E35" i="35"/>
  <c r="D35" i="35"/>
  <c r="G34" i="35"/>
  <c r="F34" i="35"/>
  <c r="E34" i="35"/>
  <c r="D34" i="35"/>
  <c r="D42" i="35"/>
  <c r="I42" i="41" l="1"/>
  <c r="H42" i="41"/>
  <c r="G42" i="41"/>
  <c r="F42" i="41"/>
  <c r="E42" i="41"/>
  <c r="D42" i="41"/>
  <c r="C42" i="41"/>
  <c r="I41" i="41"/>
  <c r="H41" i="41"/>
  <c r="G41" i="41"/>
  <c r="F41" i="41"/>
  <c r="E41" i="41"/>
  <c r="D41" i="41"/>
  <c r="C41" i="41"/>
  <c r="I40" i="41"/>
  <c r="H40" i="41"/>
  <c r="G40" i="41"/>
  <c r="F40" i="41"/>
  <c r="E40" i="41"/>
  <c r="D40" i="41"/>
  <c r="C40" i="41"/>
  <c r="I39" i="41"/>
  <c r="H39" i="41"/>
  <c r="G39" i="41"/>
  <c r="F39" i="41"/>
  <c r="E39" i="41"/>
  <c r="D39" i="41"/>
  <c r="C39" i="41"/>
  <c r="I38" i="41"/>
  <c r="H38" i="41"/>
  <c r="G38" i="41"/>
  <c r="F38" i="41"/>
  <c r="E38" i="41"/>
  <c r="D38" i="41"/>
  <c r="C38" i="41"/>
  <c r="I37" i="41"/>
  <c r="H37" i="41"/>
  <c r="G37" i="41"/>
  <c r="F37" i="41"/>
  <c r="E37" i="41"/>
  <c r="D37" i="41"/>
  <c r="C37" i="41"/>
  <c r="I36" i="41"/>
  <c r="H36" i="41"/>
  <c r="G36" i="41"/>
  <c r="F36" i="41"/>
  <c r="E36" i="41"/>
  <c r="D36" i="41"/>
  <c r="C36" i="41"/>
  <c r="I35" i="41"/>
  <c r="H35" i="41"/>
  <c r="G35" i="41"/>
  <c r="F35" i="41"/>
  <c r="E35" i="41"/>
  <c r="D35" i="41"/>
  <c r="C35" i="41"/>
  <c r="I34" i="41"/>
  <c r="H34" i="41"/>
  <c r="G34" i="41"/>
  <c r="F34" i="41"/>
  <c r="E34" i="41"/>
  <c r="D34" i="41"/>
  <c r="C34" i="41"/>
  <c r="I33" i="41"/>
  <c r="H33" i="41"/>
  <c r="G33" i="41"/>
  <c r="F33" i="41"/>
  <c r="E33" i="41"/>
  <c r="D33" i="41"/>
  <c r="C33" i="41"/>
  <c r="I32" i="41"/>
  <c r="H32" i="41"/>
  <c r="G32" i="41"/>
  <c r="F32" i="41"/>
  <c r="E32" i="41"/>
  <c r="D32" i="41"/>
  <c r="C32" i="41"/>
  <c r="I31" i="41"/>
  <c r="H31" i="41"/>
  <c r="G31" i="41"/>
  <c r="F31" i="41"/>
  <c r="E31" i="41"/>
  <c r="D31" i="41"/>
  <c r="C31" i="41"/>
  <c r="C28" i="41"/>
  <c r="E24" i="41"/>
  <c r="E23" i="41"/>
  <c r="C20" i="41" l="1"/>
  <c r="E20" i="41" s="1"/>
  <c r="C19" i="41"/>
  <c r="C18" i="41" l="1"/>
  <c r="C17" i="41"/>
  <c r="C16" i="41"/>
  <c r="E15" i="41"/>
  <c r="C22" i="41" l="1"/>
  <c r="D20" i="41" s="1"/>
  <c r="E17" i="41"/>
  <c r="I42" i="39"/>
  <c r="H42" i="39"/>
  <c r="G42" i="39"/>
  <c r="F42" i="39"/>
  <c r="E42" i="39"/>
  <c r="D42" i="39"/>
  <c r="C42" i="39"/>
  <c r="I41" i="39"/>
  <c r="H41" i="39"/>
  <c r="G41" i="39"/>
  <c r="F41" i="39"/>
  <c r="E41" i="39"/>
  <c r="D41" i="39"/>
  <c r="C41" i="39"/>
  <c r="I40" i="39"/>
  <c r="H40" i="39"/>
  <c r="G40" i="39"/>
  <c r="F40" i="39"/>
  <c r="E40" i="39"/>
  <c r="D40" i="39"/>
  <c r="C40" i="39"/>
  <c r="I39" i="39"/>
  <c r="H39" i="39"/>
  <c r="G39" i="39"/>
  <c r="F39" i="39"/>
  <c r="E39" i="39"/>
  <c r="D39" i="39"/>
  <c r="C39" i="39"/>
  <c r="I38" i="39"/>
  <c r="H38" i="39"/>
  <c r="G38" i="39"/>
  <c r="F38" i="39"/>
  <c r="E38" i="39"/>
  <c r="D38" i="39"/>
  <c r="C38" i="39"/>
  <c r="I37" i="39"/>
  <c r="H37" i="39"/>
  <c r="G37" i="39"/>
  <c r="F37" i="39"/>
  <c r="E37" i="39"/>
  <c r="D37" i="39"/>
  <c r="C37" i="39"/>
  <c r="I36" i="39"/>
  <c r="H36" i="39"/>
  <c r="G36" i="39"/>
  <c r="F36" i="39"/>
  <c r="E36" i="39"/>
  <c r="D36" i="39"/>
  <c r="C36" i="39"/>
  <c r="I35" i="39"/>
  <c r="H35" i="39"/>
  <c r="G35" i="39"/>
  <c r="F35" i="39"/>
  <c r="E35" i="39"/>
  <c r="D35" i="39"/>
  <c r="C35" i="39"/>
  <c r="I34" i="39"/>
  <c r="H34" i="39"/>
  <c r="G34" i="39"/>
  <c r="F34" i="39"/>
  <c r="E34" i="39"/>
  <c r="D34" i="39"/>
  <c r="C34" i="39"/>
  <c r="I33" i="39"/>
  <c r="H33" i="39"/>
  <c r="G33" i="39"/>
  <c r="F33" i="39"/>
  <c r="E33" i="39"/>
  <c r="D33" i="39"/>
  <c r="C33" i="39"/>
  <c r="I32" i="39"/>
  <c r="H32" i="39"/>
  <c r="G32" i="39"/>
  <c r="F32" i="39"/>
  <c r="E32" i="39"/>
  <c r="D32" i="39"/>
  <c r="C32" i="39"/>
  <c r="I31" i="39"/>
  <c r="H31" i="39"/>
  <c r="G31" i="39"/>
  <c r="F31" i="39"/>
  <c r="E31" i="39"/>
  <c r="C28" i="39"/>
  <c r="E24" i="39"/>
  <c r="E23" i="39"/>
  <c r="C20" i="39"/>
  <c r="C19" i="39"/>
  <c r="C18" i="39"/>
  <c r="C17" i="39"/>
  <c r="C16" i="39"/>
  <c r="B115" i="38"/>
  <c r="I42" i="37"/>
  <c r="H42" i="37"/>
  <c r="G42" i="37"/>
  <c r="F42" i="37"/>
  <c r="E42" i="37"/>
  <c r="D42" i="37"/>
  <c r="C42" i="37"/>
  <c r="I41" i="37"/>
  <c r="H41" i="37"/>
  <c r="G41" i="37"/>
  <c r="F41" i="37"/>
  <c r="E41" i="37"/>
  <c r="D41" i="37"/>
  <c r="C41" i="37"/>
  <c r="I40" i="37"/>
  <c r="H40" i="37"/>
  <c r="G40" i="37"/>
  <c r="F40" i="37"/>
  <c r="E40" i="37"/>
  <c r="D40" i="37"/>
  <c r="C40" i="37"/>
  <c r="I39" i="37"/>
  <c r="H39" i="37"/>
  <c r="G39" i="37"/>
  <c r="F39" i="37"/>
  <c r="E39" i="37"/>
  <c r="D39" i="37"/>
  <c r="C39" i="37"/>
  <c r="I38" i="37"/>
  <c r="H38" i="37"/>
  <c r="G38" i="37"/>
  <c r="F38" i="37"/>
  <c r="E38" i="37"/>
  <c r="D38" i="37"/>
  <c r="C38" i="37"/>
  <c r="I37" i="37"/>
  <c r="H37" i="37"/>
  <c r="G37" i="37"/>
  <c r="F37" i="37"/>
  <c r="E37" i="37"/>
  <c r="D37" i="37"/>
  <c r="C37" i="37"/>
  <c r="I36" i="37"/>
  <c r="H36" i="37"/>
  <c r="G36" i="37"/>
  <c r="F36" i="37"/>
  <c r="E36" i="37"/>
  <c r="D36" i="37"/>
  <c r="C36" i="37"/>
  <c r="I35" i="37"/>
  <c r="H35" i="37"/>
  <c r="G35" i="37"/>
  <c r="F35" i="37"/>
  <c r="E35" i="37"/>
  <c r="D35" i="37"/>
  <c r="C35" i="37"/>
  <c r="I34" i="37"/>
  <c r="H34" i="37"/>
  <c r="G34" i="37"/>
  <c r="F34" i="37"/>
  <c r="E34" i="37"/>
  <c r="D34" i="37"/>
  <c r="C34" i="37"/>
  <c r="I33" i="37"/>
  <c r="H33" i="37"/>
  <c r="G33" i="37"/>
  <c r="F33" i="37"/>
  <c r="E33" i="37"/>
  <c r="D33" i="37"/>
  <c r="C33" i="37"/>
  <c r="I32" i="37"/>
  <c r="H32" i="37"/>
  <c r="G32" i="37"/>
  <c r="E32" i="37"/>
  <c r="D32" i="37"/>
  <c r="C32" i="37"/>
  <c r="I31" i="37"/>
  <c r="H31" i="37"/>
  <c r="G31" i="37"/>
  <c r="F31" i="37"/>
  <c r="E31" i="37"/>
  <c r="D31" i="37"/>
  <c r="C31" i="37"/>
  <c r="C28" i="37"/>
  <c r="E24" i="37"/>
  <c r="E23" i="37"/>
  <c r="C20" i="37"/>
  <c r="C19" i="37"/>
  <c r="C18" i="37"/>
  <c r="C17" i="37"/>
  <c r="C16" i="37"/>
  <c r="E15" i="37"/>
  <c r="B122" i="36"/>
  <c r="I42" i="35"/>
  <c r="H42" i="35"/>
  <c r="G42" i="35"/>
  <c r="F42" i="35"/>
  <c r="E42" i="35"/>
  <c r="C42" i="35"/>
  <c r="I41" i="35"/>
  <c r="H41" i="35"/>
  <c r="G41" i="35"/>
  <c r="F41" i="35"/>
  <c r="E41" i="35"/>
  <c r="D41" i="35"/>
  <c r="C41" i="35"/>
  <c r="I40" i="35"/>
  <c r="H40" i="35"/>
  <c r="G40" i="35"/>
  <c r="F40" i="35"/>
  <c r="E40" i="35"/>
  <c r="D40" i="35"/>
  <c r="C40" i="35"/>
  <c r="I39" i="35"/>
  <c r="H39" i="35"/>
  <c r="G39" i="35"/>
  <c r="F39" i="35"/>
  <c r="E39" i="35"/>
  <c r="D39" i="35"/>
  <c r="C39" i="35"/>
  <c r="I38" i="35"/>
  <c r="H38" i="35"/>
  <c r="G38" i="35"/>
  <c r="F38" i="35"/>
  <c r="E38" i="35"/>
  <c r="D38" i="35"/>
  <c r="C38" i="35"/>
  <c r="I37" i="35"/>
  <c r="H37" i="35"/>
  <c r="G37" i="35"/>
  <c r="F37" i="35"/>
  <c r="E37" i="35"/>
  <c r="D37" i="35"/>
  <c r="C37" i="35"/>
  <c r="I36" i="35"/>
  <c r="H36" i="35"/>
  <c r="G36" i="35"/>
  <c r="F36" i="35"/>
  <c r="E36" i="35"/>
  <c r="D36" i="35"/>
  <c r="C36" i="35"/>
  <c r="C35" i="35"/>
  <c r="I33" i="35"/>
  <c r="H33" i="35"/>
  <c r="G33" i="35"/>
  <c r="F33" i="35"/>
  <c r="E33" i="35"/>
  <c r="D33" i="35"/>
  <c r="C33" i="35"/>
  <c r="I32" i="35"/>
  <c r="H32" i="35"/>
  <c r="G32" i="35"/>
  <c r="F32" i="35"/>
  <c r="E32" i="35"/>
  <c r="D32" i="35"/>
  <c r="C32" i="35"/>
  <c r="I31" i="35"/>
  <c r="H31" i="35"/>
  <c r="G31" i="35"/>
  <c r="F31" i="35"/>
  <c r="E31" i="35"/>
  <c r="D31" i="35"/>
  <c r="C31" i="35"/>
  <c r="C28" i="35"/>
  <c r="D19" i="41" l="1"/>
  <c r="D18" i="41"/>
  <c r="D17" i="41"/>
  <c r="C22" i="39"/>
  <c r="D18" i="39" s="1"/>
  <c r="C22" i="37"/>
  <c r="D19" i="37" s="1"/>
  <c r="E22" i="41"/>
  <c r="E21" i="35"/>
  <c r="C20" i="35"/>
  <c r="C19" i="35"/>
  <c r="C18" i="35"/>
  <c r="C17" i="35"/>
  <c r="C16" i="35"/>
  <c r="E15" i="35"/>
  <c r="I44" i="2"/>
  <c r="H44" i="2"/>
  <c r="G44" i="2"/>
  <c r="F44" i="2"/>
  <c r="E44" i="2"/>
  <c r="D44" i="2"/>
  <c r="C44" i="2"/>
  <c r="H43" i="2"/>
  <c r="G43" i="2"/>
  <c r="F43" i="2"/>
  <c r="E43" i="2"/>
  <c r="D43" i="2"/>
  <c r="C43" i="2"/>
  <c r="H42" i="2"/>
  <c r="G42" i="2"/>
  <c r="F42" i="2"/>
  <c r="E42" i="2"/>
  <c r="D42" i="2"/>
  <c r="C42" i="2"/>
  <c r="H41" i="2"/>
  <c r="G41" i="2"/>
  <c r="F41" i="2"/>
  <c r="E41" i="2"/>
  <c r="D41" i="2"/>
  <c r="C41" i="2"/>
  <c r="I40" i="2"/>
  <c r="H40" i="2"/>
  <c r="G40" i="2"/>
  <c r="F40" i="2"/>
  <c r="E40" i="2"/>
  <c r="D40" i="2"/>
  <c r="C40" i="2"/>
  <c r="I39" i="2"/>
  <c r="H39" i="2"/>
  <c r="G39" i="2"/>
  <c r="F39" i="2"/>
  <c r="D39" i="2"/>
  <c r="C39" i="2"/>
  <c r="I38" i="2"/>
  <c r="H38" i="2"/>
  <c r="G38" i="2"/>
  <c r="F38" i="2"/>
  <c r="E38" i="2"/>
  <c r="D38" i="2"/>
  <c r="C38" i="2"/>
  <c r="I37" i="2"/>
  <c r="H37" i="2"/>
  <c r="G37" i="2"/>
  <c r="F37" i="2"/>
  <c r="E37" i="2"/>
  <c r="D37" i="2"/>
  <c r="C37" i="2"/>
  <c r="I36" i="2"/>
  <c r="H36" i="2"/>
  <c r="G36" i="2"/>
  <c r="F36" i="2"/>
  <c r="E36" i="2"/>
  <c r="D36" i="2"/>
  <c r="C36" i="2"/>
  <c r="I35" i="2"/>
  <c r="H35" i="2"/>
  <c r="G35" i="2"/>
  <c r="F35" i="2"/>
  <c r="E35" i="2"/>
  <c r="D35" i="2"/>
  <c r="C35" i="2"/>
  <c r="I34" i="2"/>
  <c r="H34" i="2"/>
  <c r="G34" i="2"/>
  <c r="F34" i="2"/>
  <c r="E34" i="2"/>
  <c r="D34" i="2"/>
  <c r="C34" i="2"/>
  <c r="I33" i="2"/>
  <c r="H33" i="2"/>
  <c r="G33" i="2"/>
  <c r="F33" i="2"/>
  <c r="E33" i="2"/>
  <c r="D33" i="2"/>
  <c r="C33" i="2"/>
  <c r="I32" i="2"/>
  <c r="H32" i="2"/>
  <c r="G32" i="2"/>
  <c r="F32" i="2"/>
  <c r="E32" i="2"/>
  <c r="D32" i="2"/>
  <c r="C32" i="2"/>
  <c r="I31" i="2"/>
  <c r="H31" i="2"/>
  <c r="G31" i="2"/>
  <c r="F31" i="2"/>
  <c r="E31" i="2"/>
  <c r="D31" i="2"/>
  <c r="C31" i="2"/>
  <c r="C28" i="2"/>
  <c r="C19" i="2"/>
  <c r="C18" i="2"/>
  <c r="C17" i="2"/>
  <c r="C16" i="2"/>
  <c r="C29" i="2" s="1"/>
  <c r="E15" i="2"/>
  <c r="B149" i="1"/>
  <c r="D16" i="37" l="1"/>
  <c r="D16" i="39"/>
  <c r="D20" i="39"/>
  <c r="D17" i="39"/>
  <c r="C22" i="35"/>
  <c r="D17" i="35" s="1"/>
  <c r="D18" i="37"/>
  <c r="D20" i="37"/>
  <c r="D17" i="37"/>
  <c r="C22" i="2"/>
  <c r="F21" i="41"/>
  <c r="F19" i="41"/>
  <c r="F18" i="41"/>
  <c r="F20" i="41"/>
  <c r="F16" i="41"/>
  <c r="F17" i="41"/>
  <c r="D16" i="35" l="1"/>
  <c r="D19" i="35"/>
  <c r="D18" i="35"/>
  <c r="D22" i="37"/>
  <c r="D16" i="41"/>
  <c r="D22" i="41" s="1"/>
  <c r="F22" i="41"/>
  <c r="D19" i="2"/>
  <c r="D20" i="2"/>
  <c r="D17" i="2"/>
  <c r="D18" i="2"/>
  <c r="D21" i="2"/>
  <c r="D16" i="2"/>
  <c r="D22" i="2" l="1"/>
  <c r="D20" i="35"/>
  <c r="D22" i="35" s="1"/>
  <c r="E17" i="37"/>
  <c r="E16" i="35"/>
  <c r="E18" i="35"/>
  <c r="E19" i="35"/>
  <c r="E20" i="35"/>
  <c r="D19" i="39"/>
  <c r="D22" i="39" s="1"/>
  <c r="E16" i="2"/>
  <c r="E17" i="2"/>
  <c r="E18" i="2"/>
  <c r="E19" i="2"/>
  <c r="E16" i="37"/>
  <c r="E18" i="37"/>
  <c r="E19" i="37"/>
  <c r="E20" i="37"/>
  <c r="E16" i="39"/>
  <c r="E17" i="39"/>
  <c r="E18" i="39"/>
  <c r="E19" i="39"/>
  <c r="E20" i="39"/>
  <c r="E22" i="37" l="1"/>
  <c r="F17" i="37" s="1"/>
  <c r="E22" i="35"/>
  <c r="F19" i="35" s="1"/>
  <c r="E22" i="39"/>
  <c r="F18" i="39" s="1"/>
  <c r="E22" i="2"/>
  <c r="F19" i="2" s="1"/>
  <c r="F21" i="37" l="1"/>
  <c r="F16" i="37"/>
  <c r="F17" i="35"/>
  <c r="F18" i="37"/>
  <c r="F19" i="37"/>
  <c r="F20" i="37"/>
  <c r="F18" i="35"/>
  <c r="F20" i="35"/>
  <c r="F21" i="35"/>
  <c r="F16" i="35"/>
  <c r="F17" i="39"/>
  <c r="F16" i="39"/>
  <c r="F19" i="39"/>
  <c r="F21" i="39"/>
  <c r="F20" i="39"/>
  <c r="F16" i="2"/>
  <c r="F20" i="2"/>
  <c r="F17" i="2"/>
  <c r="F21" i="2"/>
  <c r="F18" i="2"/>
  <c r="F22" i="37" l="1"/>
  <c r="F22" i="2"/>
  <c r="F22" i="35"/>
  <c r="F22"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01243006188</author>
  </authors>
  <commentList>
    <comment ref="E16" authorId="0" shapeId="0" xr:uid="{00000000-0006-0000-0300-000001000000}">
      <text>
        <r>
          <rPr>
            <b/>
            <sz val="9"/>
            <color indexed="81"/>
            <rFont val="Tahoma"/>
            <family val="2"/>
          </rPr>
          <t>01243006188:</t>
        </r>
        <r>
          <rPr>
            <sz val="9"/>
            <color indexed="81"/>
            <rFont val="Tahoma"/>
            <family val="2"/>
          </rPr>
          <t xml:space="preserve">
Usar a fórmula:
=C16 - nº de ações CINZAS excluídas e ou remanejadas</t>
        </r>
      </text>
    </comment>
    <comment ref="E17" authorId="0" shapeId="0" xr:uid="{00000000-0006-0000-0300-000002000000}">
      <text>
        <r>
          <rPr>
            <b/>
            <sz val="9"/>
            <color indexed="81"/>
            <rFont val="Tahoma"/>
            <family val="2"/>
          </rPr>
          <t>01243006188:</t>
        </r>
        <r>
          <rPr>
            <sz val="9"/>
            <color indexed="81"/>
            <rFont val="Tahoma"/>
            <family val="2"/>
          </rPr>
          <t xml:space="preserve">
Usar a fórmula:
=C17 - nº de ações VERMELHAS excluídas e/ou remanejadas</t>
        </r>
      </text>
    </comment>
    <comment ref="E18" authorId="0" shapeId="0" xr:uid="{00000000-0006-0000-0300-000003000000}">
      <text>
        <r>
          <rPr>
            <b/>
            <sz val="9"/>
            <color indexed="81"/>
            <rFont val="Tahoma"/>
            <family val="2"/>
          </rPr>
          <t>01243006188:</t>
        </r>
        <r>
          <rPr>
            <sz val="9"/>
            <color indexed="81"/>
            <rFont val="Tahoma"/>
            <family val="2"/>
          </rPr>
          <t xml:space="preserve">
Usar a fórmula:
=C18 - nº de ações AMARELAS excluídas e/ou remanejadas</t>
        </r>
      </text>
    </comment>
    <comment ref="E19" authorId="0" shapeId="0" xr:uid="{00000000-0006-0000-0300-000004000000}">
      <text>
        <r>
          <rPr>
            <b/>
            <sz val="9"/>
            <color indexed="81"/>
            <rFont val="Tahoma"/>
            <family val="2"/>
          </rPr>
          <t>01243006188:</t>
        </r>
        <r>
          <rPr>
            <sz val="9"/>
            <color indexed="81"/>
            <rFont val="Tahoma"/>
            <family val="2"/>
          </rPr>
          <t xml:space="preserve">
Usar a fórmula:
=C19 - nº de ações VERDES excluídas e/ou remanejadas</t>
        </r>
      </text>
    </comment>
    <comment ref="E20" authorId="0" shapeId="0" xr:uid="{00000000-0006-0000-0300-00000500000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01243006188</author>
  </authors>
  <commentList>
    <comment ref="E16" authorId="0" shapeId="0" xr:uid="{00000000-0006-0000-0500-000001000000}">
      <text>
        <r>
          <rPr>
            <b/>
            <sz val="9"/>
            <color indexed="81"/>
            <rFont val="Tahoma"/>
            <family val="2"/>
          </rPr>
          <t>01243006188:</t>
        </r>
        <r>
          <rPr>
            <sz val="9"/>
            <color indexed="81"/>
            <rFont val="Tahoma"/>
            <family val="2"/>
          </rPr>
          <t xml:space="preserve">
Usar a fórmula:
=C16 - nº de ações CINZAS excluídas e/ou remanejadas</t>
        </r>
      </text>
    </comment>
    <comment ref="E17" authorId="0" shapeId="0" xr:uid="{00000000-0006-0000-0500-000002000000}">
      <text>
        <r>
          <rPr>
            <b/>
            <sz val="9"/>
            <color indexed="81"/>
            <rFont val="Tahoma"/>
            <family val="2"/>
          </rPr>
          <t>01243006188:</t>
        </r>
        <r>
          <rPr>
            <sz val="9"/>
            <color indexed="81"/>
            <rFont val="Tahoma"/>
            <family val="2"/>
          </rPr>
          <t xml:space="preserve">
Usar a fórmula:
=C17 - nº de ações VERMELHAS excluídas e/ou remanejadas</t>
        </r>
      </text>
    </comment>
    <comment ref="E18" authorId="0" shapeId="0" xr:uid="{00000000-0006-0000-0500-000003000000}">
      <text>
        <r>
          <rPr>
            <b/>
            <sz val="9"/>
            <color indexed="81"/>
            <rFont val="Tahoma"/>
            <family val="2"/>
          </rPr>
          <t>01243006188:</t>
        </r>
        <r>
          <rPr>
            <sz val="9"/>
            <color indexed="81"/>
            <rFont val="Tahoma"/>
            <family val="2"/>
          </rPr>
          <t xml:space="preserve">
Usar a fórmula:
=C18 - nº de ações AMARELAS excluídas e/ou remanejadas</t>
        </r>
      </text>
    </comment>
    <comment ref="E19" authorId="0" shapeId="0" xr:uid="{00000000-0006-0000-0500-000004000000}">
      <text>
        <r>
          <rPr>
            <b/>
            <sz val="9"/>
            <color indexed="81"/>
            <rFont val="Tahoma"/>
            <family val="2"/>
          </rPr>
          <t>01243006188:</t>
        </r>
        <r>
          <rPr>
            <sz val="9"/>
            <color indexed="81"/>
            <rFont val="Tahoma"/>
            <family val="2"/>
          </rPr>
          <t xml:space="preserve">
Usar a fórmula:
=C19 - nº de ações VERDES excluídas e/ou remanejadas</t>
        </r>
      </text>
    </comment>
    <comment ref="E20" authorId="0" shapeId="0" xr:uid="{00000000-0006-0000-0500-00000500000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01243006188</author>
  </authors>
  <commentList>
    <comment ref="E16" authorId="0" shapeId="0" xr:uid="{00000000-0006-0000-0700-000001000000}">
      <text>
        <r>
          <rPr>
            <b/>
            <sz val="9"/>
            <color indexed="81"/>
            <rFont val="Tahoma"/>
            <family val="2"/>
          </rPr>
          <t>01243006188:</t>
        </r>
        <r>
          <rPr>
            <sz val="9"/>
            <color indexed="81"/>
            <rFont val="Tahoma"/>
            <family val="2"/>
          </rPr>
          <t xml:space="preserve">
Usar a fórmula:
=C16 - nº de ações CINZAS excluídas</t>
        </r>
      </text>
    </comment>
    <comment ref="E17" authorId="0" shapeId="0" xr:uid="{00000000-0006-0000-0700-000002000000}">
      <text>
        <r>
          <rPr>
            <b/>
            <sz val="9"/>
            <color indexed="81"/>
            <rFont val="Tahoma"/>
            <family val="2"/>
          </rPr>
          <t>01243006188:</t>
        </r>
        <r>
          <rPr>
            <sz val="9"/>
            <color indexed="81"/>
            <rFont val="Tahoma"/>
            <family val="2"/>
          </rPr>
          <t xml:space="preserve">
Usar a fórmula:
=C17 - nº de ações VERMELHAS excluídas</t>
        </r>
      </text>
    </comment>
    <comment ref="E18" authorId="0" shapeId="0" xr:uid="{00000000-0006-0000-0700-000003000000}">
      <text>
        <r>
          <rPr>
            <b/>
            <sz val="9"/>
            <color indexed="81"/>
            <rFont val="Tahoma"/>
            <family val="2"/>
          </rPr>
          <t>01243006188:</t>
        </r>
        <r>
          <rPr>
            <sz val="9"/>
            <color indexed="81"/>
            <rFont val="Tahoma"/>
            <family val="2"/>
          </rPr>
          <t xml:space="preserve">
Usar a fórmula:
=C18 - nº de ações AMARELAS excluídas</t>
        </r>
      </text>
    </comment>
    <comment ref="E19" authorId="0" shapeId="0" xr:uid="{00000000-0006-0000-0700-000004000000}">
      <text>
        <r>
          <rPr>
            <b/>
            <sz val="9"/>
            <color indexed="81"/>
            <rFont val="Tahoma"/>
            <family val="2"/>
          </rPr>
          <t>01243006188:</t>
        </r>
        <r>
          <rPr>
            <sz val="9"/>
            <color indexed="81"/>
            <rFont val="Tahoma"/>
            <family val="2"/>
          </rPr>
          <t xml:space="preserve">
Usar a fórmula:
=C19 - nº de ações VERDES excluídas</t>
        </r>
      </text>
    </comment>
    <comment ref="E20" authorId="0" shapeId="0" xr:uid="{00000000-0006-0000-0700-00000500000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01243006188</author>
  </authors>
  <commentList>
    <comment ref="E16" authorId="0" shapeId="0" xr:uid="{00000000-0006-0000-0900-000001000000}">
      <text>
        <r>
          <rPr>
            <b/>
            <sz val="9"/>
            <color indexed="81"/>
            <rFont val="Tahoma"/>
            <family val="2"/>
          </rPr>
          <t>01243006188:</t>
        </r>
        <r>
          <rPr>
            <sz val="9"/>
            <color indexed="81"/>
            <rFont val="Tahoma"/>
            <family val="2"/>
          </rPr>
          <t xml:space="preserve">
Usar a fórmula:
=C16 - nº de ações CINZAS excluídas</t>
        </r>
      </text>
    </comment>
    <comment ref="E17" authorId="0" shapeId="0" xr:uid="{00000000-0006-0000-0900-000002000000}">
      <text>
        <r>
          <rPr>
            <b/>
            <sz val="9"/>
            <color indexed="81"/>
            <rFont val="Tahoma"/>
            <family val="2"/>
          </rPr>
          <t>01243006188:</t>
        </r>
        <r>
          <rPr>
            <sz val="9"/>
            <color indexed="81"/>
            <rFont val="Tahoma"/>
            <family val="2"/>
          </rPr>
          <t xml:space="preserve">
Usar a fórmula:
=C17 - nº de ações VERMELHAS excluídas</t>
        </r>
      </text>
    </comment>
    <comment ref="E18" authorId="0" shapeId="0" xr:uid="{00000000-0006-0000-0900-000003000000}">
      <text>
        <r>
          <rPr>
            <b/>
            <sz val="9"/>
            <color indexed="81"/>
            <rFont val="Tahoma"/>
            <family val="2"/>
          </rPr>
          <t>01243006188:</t>
        </r>
        <r>
          <rPr>
            <sz val="9"/>
            <color indexed="81"/>
            <rFont val="Tahoma"/>
            <family val="2"/>
          </rPr>
          <t xml:space="preserve">
Usar a fórmula:
=C18 - nº de ações AMARELAS excluídas</t>
        </r>
      </text>
    </comment>
    <comment ref="E19" authorId="0" shapeId="0" xr:uid="{00000000-0006-0000-0900-000004000000}">
      <text>
        <r>
          <rPr>
            <b/>
            <sz val="9"/>
            <color indexed="81"/>
            <rFont val="Tahoma"/>
            <family val="2"/>
          </rPr>
          <t>01243006188:</t>
        </r>
        <r>
          <rPr>
            <sz val="9"/>
            <color indexed="81"/>
            <rFont val="Tahoma"/>
            <family val="2"/>
          </rPr>
          <t xml:space="preserve">
Usar a fórmula:
=C19 - nº de ações VERDES excluídas</t>
        </r>
      </text>
    </comment>
    <comment ref="E20" authorId="0" shapeId="0" xr:uid="{00000000-0006-0000-0900-00000500000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01243006188</author>
  </authors>
  <commentList>
    <comment ref="E16" authorId="0" shapeId="0" xr:uid="{00000000-0006-0000-0B00-000001000000}">
      <text>
        <r>
          <rPr>
            <b/>
            <sz val="9"/>
            <color indexed="81"/>
            <rFont val="Tahoma"/>
            <family val="2"/>
          </rPr>
          <t>01243006188:</t>
        </r>
        <r>
          <rPr>
            <sz val="9"/>
            <color indexed="81"/>
            <rFont val="Tahoma"/>
            <family val="2"/>
          </rPr>
          <t xml:space="preserve">
Usar a fórmula:
=C16 - nº de ações CINZAS excluídas</t>
        </r>
      </text>
    </comment>
    <comment ref="E17" authorId="0" shapeId="0" xr:uid="{00000000-0006-0000-0B00-000002000000}">
      <text>
        <r>
          <rPr>
            <b/>
            <sz val="9"/>
            <color indexed="81"/>
            <rFont val="Tahoma"/>
            <family val="2"/>
          </rPr>
          <t>01243006188:</t>
        </r>
        <r>
          <rPr>
            <sz val="9"/>
            <color indexed="81"/>
            <rFont val="Tahoma"/>
            <family val="2"/>
          </rPr>
          <t xml:space="preserve">
Usar a fórmula:
=C17 - nº de ações VERMELHAS excluídas</t>
        </r>
      </text>
    </comment>
    <comment ref="E18" authorId="0" shapeId="0" xr:uid="{00000000-0006-0000-0B00-000003000000}">
      <text>
        <r>
          <rPr>
            <b/>
            <sz val="9"/>
            <color indexed="81"/>
            <rFont val="Tahoma"/>
            <family val="2"/>
          </rPr>
          <t>01243006188:</t>
        </r>
        <r>
          <rPr>
            <sz val="9"/>
            <color indexed="81"/>
            <rFont val="Tahoma"/>
            <family val="2"/>
          </rPr>
          <t xml:space="preserve">
Usar a fórmula:
=C18 - nº de ações AMARELAS excluídas</t>
        </r>
      </text>
    </comment>
    <comment ref="E19" authorId="0" shapeId="0" xr:uid="{00000000-0006-0000-0B00-000004000000}">
      <text>
        <r>
          <rPr>
            <b/>
            <sz val="9"/>
            <color indexed="81"/>
            <rFont val="Tahoma"/>
            <family val="2"/>
          </rPr>
          <t>01243006188:</t>
        </r>
        <r>
          <rPr>
            <sz val="9"/>
            <color indexed="81"/>
            <rFont val="Tahoma"/>
            <family val="2"/>
          </rPr>
          <t xml:space="preserve">
Usar a fórmula:
=C19 - nº de ações VERDES excluídas</t>
        </r>
      </text>
    </comment>
    <comment ref="E20" authorId="0" shapeId="0" xr:uid="{00000000-0006-0000-0B00-00000500000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01243006188</author>
  </authors>
  <commentList>
    <comment ref="E16" authorId="0" shapeId="0" xr:uid="{00000000-0006-0000-0D00-000001000000}">
      <text>
        <r>
          <rPr>
            <b/>
            <sz val="9"/>
            <color indexed="81"/>
            <rFont val="Tahoma"/>
            <family val="2"/>
          </rPr>
          <t>01243006188:</t>
        </r>
        <r>
          <rPr>
            <sz val="9"/>
            <color indexed="81"/>
            <rFont val="Tahoma"/>
            <family val="2"/>
          </rPr>
          <t xml:space="preserve">
Usar a fórmula:
=C16 - nº de ações CINZAS excluídas</t>
        </r>
      </text>
    </comment>
    <comment ref="E17" authorId="0" shapeId="0" xr:uid="{00000000-0006-0000-0D00-000002000000}">
      <text>
        <r>
          <rPr>
            <b/>
            <sz val="9"/>
            <color indexed="81"/>
            <rFont val="Tahoma"/>
            <family val="2"/>
          </rPr>
          <t>01243006188:</t>
        </r>
        <r>
          <rPr>
            <sz val="9"/>
            <color indexed="81"/>
            <rFont val="Tahoma"/>
            <family val="2"/>
          </rPr>
          <t xml:space="preserve">
Usar a fórmula:
=C17 - nº de ações VERMELHAS excluídas</t>
        </r>
      </text>
    </comment>
    <comment ref="E18" authorId="0" shapeId="0" xr:uid="{00000000-0006-0000-0D00-000003000000}">
      <text>
        <r>
          <rPr>
            <b/>
            <sz val="9"/>
            <color indexed="81"/>
            <rFont val="Tahoma"/>
            <family val="2"/>
          </rPr>
          <t>01243006188:</t>
        </r>
        <r>
          <rPr>
            <sz val="9"/>
            <color indexed="81"/>
            <rFont val="Tahoma"/>
            <family val="2"/>
          </rPr>
          <t xml:space="preserve">
Usar a fórmula:
=C18 - nº de ações AMARELAS excluídas</t>
        </r>
      </text>
    </comment>
    <comment ref="E19" authorId="0" shapeId="0" xr:uid="{00000000-0006-0000-0D00-000004000000}">
      <text>
        <r>
          <rPr>
            <b/>
            <sz val="9"/>
            <color indexed="81"/>
            <rFont val="Tahoma"/>
            <family val="2"/>
          </rPr>
          <t>01243006188:</t>
        </r>
        <r>
          <rPr>
            <sz val="9"/>
            <color indexed="81"/>
            <rFont val="Tahoma"/>
            <family val="2"/>
          </rPr>
          <t xml:space="preserve">
Usar a fórmula:
=C19 - nº de ações VERDES excluídas</t>
        </r>
      </text>
    </comment>
    <comment ref="E20" authorId="0" shapeId="0" xr:uid="{00000000-0006-0000-0D00-00000500000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sharedStrings.xml><?xml version="1.0" encoding="utf-8"?>
<sst xmlns="http://schemas.openxmlformats.org/spreadsheetml/2006/main" count="7612" uniqueCount="3402">
  <si>
    <t>OBJETIVOS ESPECÍFICOS</t>
  </si>
  <si>
    <t xml:space="preserve">AÇÕES </t>
  </si>
  <si>
    <t>PRODUTOS</t>
  </si>
  <si>
    <t>ARTICULADOR</t>
  </si>
  <si>
    <t xml:space="preserve">CUSTO ESTIMADO </t>
  </si>
  <si>
    <t>COLABORADORES</t>
  </si>
  <si>
    <t xml:space="preserve">DATA INÍCIO </t>
  </si>
  <si>
    <t>DATA TÉRMINO</t>
  </si>
  <si>
    <t>PLANEJAMENTO DO PAN</t>
  </si>
  <si>
    <t>Ação cujo início planejado é posterior ao período monitorado</t>
  </si>
  <si>
    <t>Ação não concluída no prazo previsto ou ainda não iniciada conforme planejado</t>
  </si>
  <si>
    <t>Ação em andamento com problemas de realização</t>
  </si>
  <si>
    <t xml:space="preserve">Ação em andamento no período previsto </t>
  </si>
  <si>
    <t>Ação concluída</t>
  </si>
  <si>
    <t>Ação excluída ou agrupada</t>
  </si>
  <si>
    <t>Descrição do andamento da ação</t>
  </si>
  <si>
    <t>Produto obtido</t>
  </si>
  <si>
    <t>Problemas enfrentados que justificam a não execução, a execução parcial da ação, a exclusão ou o agrupamento</t>
  </si>
  <si>
    <t>Responsável pela informação sobre o andamento da ação</t>
  </si>
  <si>
    <t>Revisão do texto da ação</t>
  </si>
  <si>
    <t>Revisão do produto da ação</t>
  </si>
  <si>
    <t>Revisão da Data de Início</t>
  </si>
  <si>
    <t>Revisão da Data de Término</t>
  </si>
  <si>
    <t>Revisão do articulador da ação</t>
  </si>
  <si>
    <t>Revisão da estimativa do custo global</t>
  </si>
  <si>
    <t>Revisão dos colaboradores</t>
  </si>
  <si>
    <t>Recomendações e observações</t>
  </si>
  <si>
    <t>REPROGRAMAÇÃO DO PAN</t>
  </si>
  <si>
    <t>X</t>
  </si>
  <si>
    <t>PAINEL DE GESTÃO DO PAN</t>
  </si>
  <si>
    <t>Número de Objetivos Específicos</t>
  </si>
  <si>
    <t>SITUAÇÃO ATUAL DAS AÇÕES</t>
  </si>
  <si>
    <t>Excluída ou Agrupada</t>
  </si>
  <si>
    <t>Não concluída ou Não iniciada</t>
  </si>
  <si>
    <t>Em andamento com problemas</t>
  </si>
  <si>
    <t>Em andamento conforme previsto</t>
  </si>
  <si>
    <t>Concluída</t>
  </si>
  <si>
    <t>TIPOS DE SITUAÇÃO DAS AÇÕES</t>
  </si>
  <si>
    <t>%</t>
  </si>
  <si>
    <t>TOTAL DE AÇÕES DO PAN</t>
  </si>
  <si>
    <t>RESUMO GERAL DO PAN</t>
  </si>
  <si>
    <t>PAINEL DE OBJETIVOS ESPECÍFICOS DO PAN</t>
  </si>
  <si>
    <t>Objetivos Específicos</t>
  </si>
  <si>
    <t>Ações</t>
  </si>
  <si>
    <t>Início planejado posterior</t>
  </si>
  <si>
    <t>OBJETIVO 1</t>
  </si>
  <si>
    <t>OBJETIVO 2</t>
  </si>
  <si>
    <t>OBJETIVO 3</t>
  </si>
  <si>
    <t>OBJETIVO 4</t>
  </si>
  <si>
    <t>OBJETIVO 5</t>
  </si>
  <si>
    <t>OBJETIVO 6</t>
  </si>
  <si>
    <t>OBJETIVO 7</t>
  </si>
  <si>
    <t>OBJETIVO 8</t>
  </si>
  <si>
    <t>OBJETIVO 9</t>
  </si>
  <si>
    <t>OBJETIVO 10</t>
  </si>
  <si>
    <t>INCLUIR AÇÕES NOVAS</t>
  </si>
  <si>
    <t>INSERIR O NOME DO OBJETIVO</t>
  </si>
  <si>
    <t>ação nova</t>
  </si>
  <si>
    <t>AÇÕES NOVAS</t>
  </si>
  <si>
    <t>OBJETIVO</t>
  </si>
  <si>
    <t>Ações Novas</t>
  </si>
  <si>
    <t xml:space="preserve">MATRIZ DE MONITORIA ANUAL </t>
  </si>
  <si>
    <t>PLANOS DE AÇÃO NACIONAIS DE CONSERVAÇÃO DE ESPÉCIES OU AMBIENTES AMEAÇADOS DE EXTINÇÃO - PAN</t>
  </si>
  <si>
    <t>MATRIZES DE MONITORIA ANUAL</t>
  </si>
  <si>
    <t xml:space="preserve">www.matres.com.br </t>
  </si>
  <si>
    <t xml:space="preserve">SITUAÇÃO ATUAL </t>
  </si>
  <si>
    <t xml:space="preserve">Recomendações ou Observações </t>
  </si>
  <si>
    <t>x</t>
  </si>
  <si>
    <t>CUSTO ESTIMADO</t>
  </si>
  <si>
    <t>PÓS MONITORIA</t>
  </si>
  <si>
    <t xml:space="preserve">Agrupada </t>
  </si>
  <si>
    <t>Excluída</t>
  </si>
  <si>
    <t>Ações Excluídas na Monitoria</t>
  </si>
  <si>
    <t>Ações Agrupadas na Monitoria</t>
  </si>
  <si>
    <t xml:space="preserve">MONITORIA </t>
  </si>
  <si>
    <t>OBSERVAÇÕES</t>
  </si>
  <si>
    <t>O cálculo na coluna pós monitoria não é realizado automaticamente. Siga as orientações em cada linha</t>
  </si>
  <si>
    <t>OBSERVAÇÃO IMPORTANTE</t>
  </si>
  <si>
    <t>Relatório elaborado e publicado</t>
  </si>
  <si>
    <t>Lindalva Cavalcanti
(CECAV)</t>
  </si>
  <si>
    <t>UFMG (André Salgado), PUC-Minas (Luiz Eduardo Travassos), UFLA (Rodrigo L. Ferreira), UnB (Ludmilla Aguiar, Osmar Abílio Junior), UFS (Luiz Fontes), SEE UFOP (Cláudio Maurício T. da Silva),  GREGEO/UnB (Guilherme Vendramini e Hortência  Lamblém), EGB (Rodrigo Bulhões), Guano Speleo (Felipe Carvalho),  SGB-CPRM (Mylène Berbert-Born), DILIC/IBAMA (Frederico Queiroz),  DIPLAM/DNPM (Márcio Rezende)</t>
  </si>
  <si>
    <t>Diego Bento 
(CECAV/RN)</t>
  </si>
  <si>
    <t>PUC-Minas (Luiz Eduardo Travassos),  UFLA (Rodrigo L. Ferreira), UnB (Ludmilla Aguiar, Osmar Abílio Junior), UFS (Luiz Fontes), Centro da Terra - Grupo Espeleológico de Sergipe (Elias Silva), GMSE (João Andrade), Guano Speleo (Felipe Carvalho), Grupo Bambuí (Leandro M. D. Maciel),  SGB-CPRM (Mylène Berbert-Born), DILIC/IBAMA (Frederico Queiroz), DIPLAM/DNPM (Márcio Rezende)</t>
  </si>
  <si>
    <t>Jocy Cruz 
(CECAV)</t>
  </si>
  <si>
    <t>UFMG (André Salgado), PUC-Minas (Luiz Eduardo Travassos), UFLA (Rodrigo L. Ferreira), UnB (Ludmilla  Aguiar, Osmar Abílio Junior), UFS (Luiz Fontes), UFOP (Claudio Maurício), Museu Geológico da Bahia-MGB (Morgana Drefahl), GREGEO/UnB (Guilherme Vendramini e Hortência Lamblém), EGB (Rodrigo Bulhões), Guano Speleo (Felipe Carvalho), SGB-CPRM (Mylène Berbert-Born), DILIC/IBAMA (Frederico Queiroz), DIPLAM/DNPM (Márcio Rezende)</t>
  </si>
  <si>
    <t xml:space="preserve">Relatório elaborado e publicado </t>
  </si>
  <si>
    <t>DILIC/IBAMA (Frederico Queiroz), DIPLAM/DNPM (Márcio Rezende), SGB-CPRM (Mylène Berbert-Born), CECAV (Lindalva Cavalcanti),  DIPLAM/DNPM (Sandra Pedrosa), UFOP (Cláudio Maurício T. da Silva), Sociedade Civil (Christiane Donato), GREGEO/UnB ( Guilherme Vendramini e Hortência Lamblém)</t>
  </si>
  <si>
    <t>DNPM (Sandra Pedrosa), SGB-CPRM (Mylène Berbert-Born)</t>
  </si>
  <si>
    <t>200 cavidades validadas por ano</t>
  </si>
  <si>
    <t>UFLA (Rodrigo L. Ferreira), UFMG (André Salgado), UnB (Osmar Abílio Junior), PUC-Minas (Luiz Eduardo Travassos), Instituto do Carste (Vitor Moura)</t>
  </si>
  <si>
    <t>MMA (Andre Ribeiro)</t>
  </si>
  <si>
    <t>Cadastro implantado e
banco de dados implementado</t>
  </si>
  <si>
    <t>UFLA (Rodrigo L. Ferreira), PUC-Minas (Luiz Eduardo Travassos), UFMG (André Salgado), UnB (Osmar Abilio Junior), Instituto do Carste (Vitor Moura)</t>
  </si>
  <si>
    <t>Número de mapas elaborados e divulgados</t>
  </si>
  <si>
    <t>Osmar Abílio de Carvalho Junior
 (UnB)</t>
  </si>
  <si>
    <t xml:space="preserve">CECAV (Lindalva Cavalcanti), UFLA (Rodrigo L. Ferreira), UFMG (André Salgado), PUC-Minas (Luiz Eduardo Travassos ), Instituto do Carste (Luciana Alt),  GREGEO/UnB (Guilherme Vendramini e Hortência Lamblém), EGB (Karen Basso), Guano Speleo (Felipe  Carvalho),  Museu Geológico da Bahia-MGB (Morgana Drefahl), Sociedade Civil (Christiane Donato) </t>
  </si>
  <si>
    <t>Módulo "geo" implementado</t>
  </si>
  <si>
    <t>UnB (Osmar Abílio Junior), UFLA (Rodrigo L. Ferreira), UFMG (André Salgado), PUC-Minas (Luiz Eduardo Travassos), Instituto do Carste (Vitor Moura), EGB (Rodrigo Bulhões), Grupo Bambuí (Leandro M. D. Maciel), Guano Speleo (Felipe  Carvalho)</t>
  </si>
  <si>
    <t>1.11. Validar os dados de localização das cavernas na região do Baixo São Francisco.</t>
  </si>
  <si>
    <t>100%  das cavernas da área validada</t>
  </si>
  <si>
    <t xml:space="preserve">UFLA (Rodrigo L. Ferreira ), UFS (Luiz Fontes), Centro da Terra - Grupo Espeleológico de Sergipe (Elias Silva), GMSE (João A. Silva), Sociedade Civil (Christiane Donato) </t>
  </si>
  <si>
    <t>Rede criada</t>
  </si>
  <si>
    <t>CECAV (Issamar Meguerditchian), UFLA (Rodrigo L. Ferreira), UFMG (André Salgado), UnB (Osmar Abílio Junior), PUC-Minas (Luiz Eduardo Travassos),  Instituto do Carste (Luciana Alt),  GREGEO/UnB (Guilherme Vendramini e Hortência Lamblém), EGB (Karen Basso), Guano Speleo (Felipe Carvalho), GMSE (João A. Silva), Centro da Terra - Grupo Espeleológico de Sergipe (Elias Silva), Grupo Bambuí (Leandro M. D. Maciel)</t>
  </si>
  <si>
    <t>Biblioteca criada e disponibilizada</t>
  </si>
  <si>
    <t xml:space="preserve">UFLA (Rodrigo L. Ferreira), UFMG (André Salgado), UnB (Osmar Abílio Junior), UFS (Luiz Fontes),  UFOP (Cláudio Maurício), PUC-Minas (Luiz Eduardo Travassos), Grupo de Estudo de Paleovertebrados - GEP/UFBA (Morgana Drefahl), Vale (Daniela G. R. Silva),  Instituto do Carste (Luciana Alt),  GREGEO/UnB (Guilherme Vendramini e Hortência Lamblém), EGB (Rodrigo Bulhões), Guano Speleo (Felipe Carvalho), Centro da Terra - Grupo Espeleológico de Sergipe (Elias Silva), Grupo Bambuí (Leandro M. D. Maciel), Sociedade Civil (Christiane Donato) </t>
  </si>
  <si>
    <t xml:space="preserve">Inventário publicado 
</t>
  </si>
  <si>
    <t>Rita Surrage
(CECAV)</t>
  </si>
  <si>
    <t xml:space="preserve">SGB-CPRM (Mylène Berbert-Born), DNPM (Márcio Rezende), CBHSF (José Maciel) </t>
  </si>
  <si>
    <t xml:space="preserve">Atlas publicado 
</t>
  </si>
  <si>
    <t>CECAV (Rita Surrage), DILIC/IBAMA (Frederico Queiroz), DNPM (Sandra Pedrosa),  MMA (André Ribeiro), UFOP (Cláudio MaurícioT. Da Silva), GREGEO/UnB (Guilherme Vendramini e Hortência Lamblém)</t>
  </si>
  <si>
    <t>Número de parcerias estabelecidas</t>
  </si>
  <si>
    <t>DNPM (Sandra Pedrosa), SGB-CPRM (Mylène Berbert-Born), MMA (André Ribeiro)</t>
  </si>
  <si>
    <t>Issamar Meguerditchian (CECAV)</t>
  </si>
  <si>
    <t>Número de instrumentos jurídicos elaborados ou revistos</t>
  </si>
  <si>
    <t>2.3. Consistir (validar e uniformizar) os dados bióticos sobre o Patrimônio Espeleológico, compilados para a Área Carstica 1</t>
  </si>
  <si>
    <t>Rodrigo Bulhões 
(Espeleo Grupo de Brasília - EGB)</t>
  </si>
  <si>
    <t>MMA (André Ribeiro), UFLA (Rodrigo L. Ferreira ), UFPE (Enrico Bernard), USF (Luiz Pontes), UFMG (André Salgado), Instituto Aquanautas (Luiz Rios)</t>
  </si>
  <si>
    <t>2.4. Consistir (validar e uniformizar) os dados abióticos sobre o Patrimônio Espeleológico, compilados para a Área Cárstica 1.</t>
  </si>
  <si>
    <t>CECAV (José Carlos R. Reino),  UFMG (André Salgado), UnB (Osmar Abílio junior e Ludmilla Aguiar), Instituto Aquanautas (Luiz Rios), EGB (Rodrigo Bulhões), GREGEO/UnB) (Guilherme Vendramini e Hortência Lamblém)</t>
  </si>
  <si>
    <t>Critérios estabelecidos e divulgados</t>
  </si>
  <si>
    <t>UFPE (Enrico Bernard ), UFLA (Rodrigo L. Ferreira), UFS (Luiz Fontes), SGB-CPRM (Mylène Berbert-Born), EGB (Rodrigo Bulhões), Centro da Terra - Grupo Espeleológico de Sergipe (Elias Silva), GREGEO/UnB (Guilherme Vendramini e Hortência Lamblém), Instituto Aquanautas (Luiz Rios), Guano Speleo (Felipe  Carvalho), Grupo Bambuí (Leandro M. D. Maciel), Sociedade Civil (Christiane Donato)</t>
  </si>
  <si>
    <t>Normas definidas e oficina realizada</t>
  </si>
  <si>
    <t>UFPE (Enrico Bernard), UFLA (Rodrigo L. Ferreira), UFS (Luiz Fontes),  EGB (Rodrigo Bulhões), GREGEO/UnB (Guilherme Vendramini e Hortência Lamblém), Instituto Aquanautas (Luiz Rios),  Guano Speleo (Felipe Carvalho), Grupo Bambuí (Leandro M. D. Maciel), Centro da Terra - Grupo Espeleológico de Sergipe (Elias Silva), GMSE (João A. Silva), Sociedade Civil (Christiane Donato)</t>
  </si>
  <si>
    <t>Mapa elaborado</t>
  </si>
  <si>
    <t>DNPM (Sandra Pedrosa), MMA (André Reibeiro), MME (Cristiano M. M. Furuhashi)</t>
  </si>
  <si>
    <t>25% das áreas identificadas prospectadas</t>
  </si>
  <si>
    <t>UFPE (Enrico Bernard), UFS (Luiz Fontes), Centro da Terra - Grupo Espeleológico de Sergipe (Elias Silva), GMSE (João Andrade Silva), SEMARH/SE (Jefferson S. Mikalauskas), Sociedade Civil (Christiane Donato)</t>
  </si>
  <si>
    <t>50% das áreas identificadas prospectadas</t>
  </si>
  <si>
    <t>UFPE (Enrico Bernard), UFBA (Leonardo Morato), Centro da Terra - Grupo Espeleológico de Sergipe (Elias Silva),  GMSE (João A. Silva),  ESEC Raso da Catarina (Ely Enéas F. de Sousa), Sociedade Civil (Christiane Donato)</t>
  </si>
  <si>
    <t>2.10. Realizar prospecção em áreas identificadas com vulnerabilidade e potencial espeleológico no Estado de Alagoas.</t>
  </si>
  <si>
    <t>15% das áreas identificadas prospectadas</t>
  </si>
  <si>
    <t>UFPE (Enrico Bernard), Centro da Terra - Grupo Espeleológico de Sergipe (Elias Silva), GMSE (João A. Silva), SEMARH/SE (Jefferson S. Mikalauskas), Sociedade Civil (Christiane Donato)</t>
  </si>
  <si>
    <t>Número de estudos publicados</t>
  </si>
  <si>
    <t>Prefeitura de Serra do Ramalho/BA (Francisco C. dos Santos), Prefeitura de Carinhanha/BA (Dinélia Pinto), Prefeitura de Campo Formoso/BA (Rangel de Carvalho), UFOP (Cláudio Maurício T. da Silva), UFBA (Leonardo Morato), PUC-Minas (Luiz Eduardo Eduardo Travassos), UFMG (André Salgado),  UFS (Christiane Donato), Instituto do Carste (Luciana Alt)</t>
  </si>
  <si>
    <t>UFLA (Rodrigo L. Ferreira), UFOP (Cláudio Maurício T. da Silva), UFBA (Leonardo Morato) PUC-Minas (Luiz Eduardo Tavassos), UFMG (André Salgado), UFS (Christiane Donato), Grupo de Estudos de Paleovertebrados-GEP/UFBA (Morgana Drefahl), Prefeitura de Campo Formoso/BA (Rangel de Carvalho), Prefeitura de Pains/MG (Mário Oliveira), Instituto do Carste (Luciana Alt)</t>
  </si>
  <si>
    <t>UFLA (Rodrigo L. Ferreira), PUC-Minas (Luiz Eduardo Travassos), UFMG (André Salgado), UFS (Christiane Donato), Instituto do Carste (Luciana Alt)</t>
  </si>
  <si>
    <t xml:space="preserve">Número de estudos publicados
</t>
  </si>
  <si>
    <t>Daniela G. Rodrigues Silva (Vale)</t>
  </si>
  <si>
    <t>CECAV (Jocy Cruz), UFLA (Rodrigo L. Ferreira)</t>
  </si>
  <si>
    <t xml:space="preserve">Procedimentos e normas estabelecidos e publicados
</t>
  </si>
  <si>
    <t>CECAV (Jocy Cruz), Instituto do Carste (Luciana Alt), Vale (Daniela G. R. Silva)</t>
  </si>
  <si>
    <t>Áreas prioritárias definidas</t>
  </si>
  <si>
    <t>Número de poços instalados e monitorados</t>
  </si>
  <si>
    <t>APA Carste Lagoa Santa (Ivson Rodrigues), Instituto do Carste (Luciana Alt), Prefeitura de Pains (Mário Silva)</t>
  </si>
  <si>
    <t>Número de levantamentos espeleológicos realizados</t>
  </si>
  <si>
    <t>EGB (Rodrigo Bulhões), Grupo Bambuí (Leandro M. D. Maciel), GREGEO/UnB (Guilherme Vendramini e Hortência Lamblém), UFMG (André Salgado), UFOP (Cláudio Maurício T. Silva), PUC-Minas (Luiz Eduardo Travassos)</t>
  </si>
  <si>
    <t xml:space="preserve">300.000,00
</t>
  </si>
  <si>
    <t>Luiz Carlos da Silveira Fontes (UFS/SE)</t>
  </si>
  <si>
    <t>UFPE (Enrico Bernard),  UFLA (Rodrigo L. Ferreira), Centro da Terra - Grupo Espeleológico de Sergipe  (Elias Silva), Sociedade Civil (Christiane Donato)</t>
  </si>
  <si>
    <t xml:space="preserve">Lista de fontes de financiamento divulgada e Grupo criado </t>
  </si>
  <si>
    <t xml:space="preserve">
Lista de fontes de financiamento divulgada e Grupo criado </t>
  </si>
  <si>
    <t>Arlindo Gomes Filho (CR6 Cabedelo/Instituto Chico Mendes)</t>
  </si>
  <si>
    <t xml:space="preserve">UFPE (Enrico Bernard),  UFLA (Rodrigo L. Ferreira), Centro da Terra - Grupo Espeleológico de Sergipe  (Elias Silva), Sociedade Civil (Christiane Donato)
</t>
  </si>
  <si>
    <t>Propostas encaminhadas</t>
  </si>
  <si>
    <t>UFOP (Cláudio Maurício T. da Silva), UFMG (André Salgado), PUC-Minas (Luiz Eduardo Travassos)</t>
  </si>
  <si>
    <t>100% das áreas identificadas prospectadas</t>
  </si>
  <si>
    <t>UFPE (Enrico Bernard), Centro da Terra - Grupo Espeleológico de Sergipe (Elias Silva), CECAV (Jocy Cruz), Sociedade Civil (Christiane Donato)</t>
  </si>
  <si>
    <t>30% das áreas identificadas prospectadas</t>
  </si>
  <si>
    <t xml:space="preserve">UFPE (Enrico Bernard), Centro da Terra - Grupo Espeleológico de Sergipe (Elias Silva), CECAV (Diego Bento), Sociedade Civil (Christiane Donato) </t>
  </si>
  <si>
    <t xml:space="preserve">Ely Enéas F. de Sousa (ESEC Raso da Catarina/Instituto Chico Mendes)                         </t>
  </si>
  <si>
    <t xml:space="preserve">UFPE (Enrico Bernard), Centro da Terra - Grupo Espeleológico de Sergipe( Elias Silva), CECAV (Diego Bento), Sociedade Civil (Christiane Donato) </t>
  </si>
  <si>
    <t xml:space="preserve">Número de linhas de fomento para pesquisas criadas
</t>
  </si>
  <si>
    <t xml:space="preserve">CNPq (Thaís Scherrer),  CECAV (Jocy Cruz),  UFOP (Cláudio Mauríco T. Silva), UFLA (Rodrigo L. Ferreira), UFMG (André Salgado) </t>
  </si>
  <si>
    <t xml:space="preserve">20.000,00
</t>
  </si>
  <si>
    <t>CECAV (Jocy Cruz), UFLA (Rodrigo L. Ferreira), Vale (Daniela G. R. Silva)</t>
  </si>
  <si>
    <t xml:space="preserve">20.000.000,00
</t>
  </si>
  <si>
    <t>Mapas elaborados</t>
  </si>
  <si>
    <t xml:space="preserve">200.000,00
</t>
  </si>
  <si>
    <t>Número de estudos  publicados</t>
  </si>
  <si>
    <t>Rodrigo L. Ferreira 
(UFLA)</t>
  </si>
  <si>
    <t>IBRAM/MG (Flávio Leocádio), CECAV (Flávio Túlio)</t>
  </si>
  <si>
    <t>Fundo criado</t>
  </si>
  <si>
    <t>Órgãos ambientais federais e estaduais, ministérios públicos</t>
  </si>
  <si>
    <t xml:space="preserve">30.000,00
</t>
  </si>
  <si>
    <t>Número de editais disponibilizados e estudos publicados</t>
  </si>
  <si>
    <t>CECAV (Lindalva Cavalcanti), Guano Speleo (Felipe Carvalho)</t>
  </si>
  <si>
    <t>Cadastro provisório implantado</t>
  </si>
  <si>
    <t>CECAV (Mauro Gomes), IBAMA/MG (Antonio Fernando de Andrade)</t>
  </si>
  <si>
    <t>Proposta de TR elaborada e
evento realizado</t>
  </si>
  <si>
    <t>OEMAs, prefeituras, pesquisadores, consultores</t>
  </si>
  <si>
    <t>Relatório elaborado</t>
  </si>
  <si>
    <t>Ministério da Integração (Eduardo Nina),  DNPM (Márcio Rezende)</t>
  </si>
  <si>
    <t>Programa implantado</t>
  </si>
  <si>
    <t xml:space="preserve">ICADS/UFBA (Leonardo Morato), Museu Geológico da Bahia - MGB (Morgana Drefahl) </t>
  </si>
  <si>
    <t xml:space="preserve">100% das cavernas conhecidas caracterizadas </t>
  </si>
  <si>
    <t>CECAV (Jocy Cruz), UFPE (Enrico Bernard), UFLA (Rodrigo L. Ferreira), UFS (Luiz Fontes),  Centro da Terra - Grupo Espeleológico de Sergipe (Elias Silva)</t>
  </si>
  <si>
    <t xml:space="preserve">120.000,00
</t>
  </si>
  <si>
    <t>Número de parcerias efetivadas</t>
  </si>
  <si>
    <t>Todos os participantes das oficinas preparatórias</t>
  </si>
  <si>
    <t>4.2. Garantir a inserção do tema Patrimônio Espeleológico nas instâncias do CONAMA.</t>
  </si>
  <si>
    <t>Tema inserido no CONAMA</t>
  </si>
  <si>
    <t>Órgãos ambientais federais, estaduais, prefeituras, pesquisadores, entidades nacionais de espeleologia</t>
  </si>
  <si>
    <t>Número de eventos com a inserção do tema na pauta</t>
  </si>
  <si>
    <t xml:space="preserve">Instituições de ensino e pesquisa, instituições de fomento, pesquisadores, entidades nacionas de espeleologia, grupos de espeleologia </t>
  </si>
  <si>
    <t>4.4. Estabelecer instrumento legal entre o CECAV, OEMAs, universidades, grupos e entidades nacionais de espeleologia, para estabelecimento de cooperação técnica, visando o aprimoramento da gestão do Patrimônio Espeleológico.</t>
  </si>
  <si>
    <t xml:space="preserve">No mínimo quatro  termos de reciprocidade firmados </t>
  </si>
  <si>
    <t>Universidades, OEMAs, grupos de espeleologia</t>
  </si>
  <si>
    <t>4.5. Criar comitê de discussão com IBAMA, Instituto Chico Mendes e DNPM, visando estabelecer procedimentos conjuntos para conservação e uso sustentável do Patrimônio Espeleológico frente ao aproveitamento econômico dos recursos minerais.</t>
  </si>
  <si>
    <t>Comitê criado</t>
  </si>
  <si>
    <t>Márcio Rezende
(DNPM)</t>
  </si>
  <si>
    <t xml:space="preserve">MMA (André Ribeiro),  MME (Cristiano M. M. Furuhashi) </t>
  </si>
  <si>
    <t>4.6. Propor ao MMA e MME a elaboração de instrumento conjunto para instituir procedimentos referentes ao aproveitamento econômico sustentável dos recursos minerais nas áreas cársticas</t>
  </si>
  <si>
    <t>Resolução conjunta publicada</t>
  </si>
  <si>
    <t>Órgãos ambientais federais, OEMAs, entidades nacionais de espeleologia, grupos de espeleologia, pesquisadores</t>
  </si>
  <si>
    <t>4.7. Apresentar o PAN às instituições parceiras, com o propósito de reafirmar o compromisso na execução das ações e sugerir sua integração aos instrumentos de planejamento existentes para a BHSF, por meio da realização de eventos.</t>
  </si>
  <si>
    <t>Número de eventos realizados</t>
  </si>
  <si>
    <t>SEMARH/SE (Valdineide B. de Santana),  INEMA/BA (Antonieta Candia)</t>
  </si>
  <si>
    <t>4.8. Fazer interlocução para integração das ações do PAN com outras políticas públicas de infraestrutura, agricultura, reforma agrária, indústria, habitação e mineração, nas esferas federal e estadual.</t>
  </si>
  <si>
    <t>Número de políticas públicas com a temática espeleologia incluída.</t>
  </si>
  <si>
    <t>Órgãos ambientais federais, estaduais, prefeituras</t>
  </si>
  <si>
    <t>4.9. Disponibilizar trabalhos de pesquisa, procedimentos e normas existentes, bem como estabelecer novos procedimentos que orientem a elaboração e análise de estudos espeleológicos para licenciamento ambiental de empreendimentos em áreas de ocorrência de cavernas na BHSF.</t>
  </si>
  <si>
    <t>Orientações  disponibilizadas.</t>
  </si>
  <si>
    <t xml:space="preserve">Pesquisadores, instituições de ensino e pesquisa, OEMAs, entidades nacionais de espeleologia, grupos de espeleologia </t>
  </si>
  <si>
    <t>4.10. Fazer gestão junto ao poder executivo, nas três esferas de governo, para aumentar o número de técnicos envolvidos nas atividades de licenciamento ambiental de empreendimentos em áreas de ocorrência de cavernas.</t>
  </si>
  <si>
    <t>Aumento de 10% no número de técnicos envolvidos no licenciamento por jurisdição.</t>
  </si>
  <si>
    <t>Luciana E. da  Costa Khoury
(MP/BA)</t>
  </si>
  <si>
    <t>CECAV (Jocy Cruz), secretarias estaduais de planejamento, OEMAs, prefeituras</t>
  </si>
  <si>
    <t>Cadastro/banco de currículos elaborado e disponibilizado.</t>
  </si>
  <si>
    <t>UFLA (Rodrigo L. Ferreira),  UFS (Luiz Fontes), Sociedade Civil (Christiane Donato)</t>
  </si>
  <si>
    <t>5.1. Realizar levantamento de todos os órgãos fiscalizadores atuantes na BHSF e respectivos programas de capacitação.</t>
  </si>
  <si>
    <t>Levantamento realizado e disponibilizado</t>
  </si>
  <si>
    <t>CECAV (Jocy Cruz), Antonangelo A. da Silva (Ibama/PE)</t>
  </si>
  <si>
    <t>5.2. Elaborar diagnóstico da situação do sistema de fiscalização do Patrimônio Espeleológico na BHSF</t>
  </si>
  <si>
    <t>Diagnóstico realizado e disponibilizado</t>
  </si>
  <si>
    <t>CECAV (Jocy Cruz), OEMAs, prefeituras</t>
  </si>
  <si>
    <t>5.3. Fazer gestão junto ao poder executivo, nas três esferas de governo, para aumentar o número de técnicos envolvidos nas atividades de fiscalização do Patrimônio Espeleológico.</t>
  </si>
  <si>
    <t>Aumento de 10%  no número de agentes de fiscalização por jurisdição</t>
  </si>
  <si>
    <t>CECAV (Jocy Cruz), poder legislativo federal, estadual e municipal, OEMAs, prefeituras, secretarias estaduais de planejamento</t>
  </si>
  <si>
    <t>Programa de fiscalização implementado</t>
  </si>
  <si>
    <t>CECAV (Jocy Cruz), Antonangelo A. da Silva (Ibama/PE),  OEMAs, prefeituras</t>
  </si>
  <si>
    <t>Número de reuniões realizadas (CONFEA e CFBIO)</t>
  </si>
  <si>
    <t>CECAV (Jocy Cruz), conselhos profissionais das diversas áreas relacionadas com o tema espeleologia</t>
  </si>
  <si>
    <t xml:space="preserve">Número de órgãos ambientais utilizando a base de dados </t>
  </si>
  <si>
    <t>Mapa com áreas identificadas publicado</t>
  </si>
  <si>
    <t>Órgãos ambientais federais, estaduais, prefeituras, grupos de espeleologia</t>
  </si>
  <si>
    <t>Manual elaborado e distribuído</t>
  </si>
  <si>
    <t>CECAV (Jocy Cruz),  grupos de espeleologia, pesquisadores</t>
  </si>
  <si>
    <t>Diagnóstico elaborado e disponibilizado</t>
  </si>
  <si>
    <t xml:space="preserve">UFPE (Enrico Bernard), UFLA (Rodrigo L. Ferreira), UFS (Luiz Fontes), Sociedade Civil (Christiane Donato) </t>
  </si>
  <si>
    <t>Proposta elaborada e encaminhada aos estados e municípios, por região fisiográfica</t>
  </si>
  <si>
    <t>7.1. Articular com a Secretaria de Biodiversidade e Florestas/MMA a inserção de critérios específicos de proteção ao Patrimônio Espeleológico na definição de áreas prioritárias para conservação.</t>
  </si>
  <si>
    <t xml:space="preserve">Critérios espeleológicos inseridos na definição das áreas prioritárias </t>
  </si>
  <si>
    <t>Diagnóstico da situação realizado</t>
  </si>
  <si>
    <t>Cinco propostas elaboradas e encaminhadas</t>
  </si>
  <si>
    <t>Rede criada e número de entidades representadas</t>
  </si>
  <si>
    <t>CECAV (Jocy Cruz), grupos de espeleologia, secretarias de turismo estaduais, municipais e distrital, universidades</t>
  </si>
  <si>
    <t xml:space="preserve">Número de fóruns realizados por região
</t>
  </si>
  <si>
    <t>Patrícia R. Pereira (IEF/MG)</t>
  </si>
  <si>
    <t>CECAV (Jocy Cruz),  Bahiatursa (Divaldo B. Gonçalves), ONG CAACTUS (Rangel de Carvalho), Centro da Terra - Grupo Espeleológico de Sergipe (Elias Silva),  Prefeitura de São Desidério (Demósthenes Nunes Junior), Parque Nacional Cavernas do Peruaçu (Evandro P. da Silva), GMSE (João A. Silva)</t>
  </si>
  <si>
    <t>8.3. Promover a revisão do documento que orienta a elaboração de planos de manejo espeleológicos, incluindo novas orientações, por meio de oficina participativa.</t>
  </si>
  <si>
    <t>Oficina realizada; documento revisado e disponibilizado</t>
  </si>
  <si>
    <t>Sociedade Civil (Christiane Donato), Secretarias estaduais, municipais e distrital de turismo, instituições de ensino e pesquisa, OEMAs, grupos de espeleologia</t>
  </si>
  <si>
    <t>8.4. Articular com os responsáveis pelas cavidades que constarem na "Lista de Cavernas com Uso e/ou Potencial Turístico" a elaboração de planos de manejo espeleológicos.</t>
  </si>
  <si>
    <t>Pelo menos 50% das cavernas da lista, com plano de manejo iniciados</t>
  </si>
  <si>
    <t xml:space="preserve"> OEMAs, orgãos de turismo, prefeituras, grupos de espeleologia</t>
  </si>
  <si>
    <t>Elaboração de anteprojeto de lei autorizada.</t>
  </si>
  <si>
    <t>Órgãos legislativos, procuradorias especializadas, Governo Distrital, OEMAs, sociedade civil organizada, setores produtivos</t>
  </si>
  <si>
    <t>9.2. Discutir os projetos de lei em tramitação no Congresso Nacional, com o propósito de construir novo anteprojeto de Lei para a conservação do Patrimônio Espeleológico, em oficinas participativas.</t>
  </si>
  <si>
    <t xml:space="preserve">Minuta elaborada e cinco oficinas realizadas </t>
  </si>
  <si>
    <t xml:space="preserve">Diagnóstico realizado e disponibilizado </t>
  </si>
  <si>
    <t>Órgãos ambientais federais, OEMAs, sociedade civil organizada, setores produtivos</t>
  </si>
  <si>
    <t>Diagnóstico realizado/ disponibilizado</t>
  </si>
  <si>
    <t xml:space="preserve">Instrução normativa  revisada
</t>
  </si>
  <si>
    <t>Pesquisadores, consultores, OEMAs, prefeituras, empreendedores representados</t>
  </si>
  <si>
    <t>Artigo revogado</t>
  </si>
  <si>
    <t xml:space="preserve">CECAV (Jocy Cruz), procuradorias especializadas </t>
  </si>
  <si>
    <t xml:space="preserve">Termo de cooperação Técnica elaborado e assinado </t>
  </si>
  <si>
    <t>Órgãos ambientais federais, estaduais e prefeituras</t>
  </si>
  <si>
    <t xml:space="preserve">Relatório elaborado e divulgado </t>
  </si>
  <si>
    <t>Número de cursos realizados e número de técnicos capacitados</t>
  </si>
  <si>
    <t xml:space="preserve">Órgãos ambientais federais, estaduais e prefeituras
</t>
  </si>
  <si>
    <t>11.4. Fomentar a formação de profissionais na área de taxonomia, visando a descrição de espécies troglóbias.</t>
  </si>
  <si>
    <t xml:space="preserve">Número de profissionais especializados </t>
  </si>
  <si>
    <t xml:space="preserve">CECAV (Jocy Cruz), universidades, órgãos de fomento à pesquisa, </t>
  </si>
  <si>
    <t>Número de  cursos  com a temática espeleologia e número de técnicos capacitados</t>
  </si>
  <si>
    <t>Órgãos ambientais federais, estaduais, distritais  e prefeituras</t>
  </si>
  <si>
    <t>Número de cursos criados e número de guias/condudores capacitados</t>
  </si>
  <si>
    <t>CECAV (Jocy Cruz), Coordenação de Educação Ambiental/CGSAM/DISAT/ (Maria Magnólia B. Lins), entidades nacionais de espeleologia, gupos de espeleologia</t>
  </si>
  <si>
    <t>Daniela G. Rodrigues Silva (VALE)</t>
  </si>
  <si>
    <t>Órgãos ambientais federais, estaduais, prefeituras, empresas de mineração</t>
  </si>
  <si>
    <t>OEMAs, prefeituras e grupos de espeleologia</t>
  </si>
  <si>
    <t xml:space="preserve">Número de cursos realizados e número de pessoas capacitadas </t>
  </si>
  <si>
    <t>Bahiatursa (Divaldo Borges), secretarias de turismo, Sistema "S", OEMAs, secretarias federais, estaduais e municipais  de educação, prefeituras</t>
  </si>
  <si>
    <t>11.10. Articular a adequação do curso de espeleologia e licenciamento ambiental, junto às entidades de classe e outras instituições, para capacitação dos profissionais responsáveis técnicos.</t>
  </si>
  <si>
    <t>Curso adequado e número de pessoas capacitadas</t>
  </si>
  <si>
    <t>GREGEO/UnB (Guilherme Vendramini), EGB (Rodrigo Bulhões e Karen Basso), Instituto Aquanautas (Luiz Rios), Instituto do Carste (Vitor Moura)</t>
  </si>
  <si>
    <t>Número de cursos realizados  e número de pessoas capacitadas</t>
  </si>
  <si>
    <t>Maria Eugênia de F. Carneiro
(MP/MG)</t>
  </si>
  <si>
    <t>UFLA (Rodrigo L. Ferreira), MP/BA (Luciana Espinheira da Costa Khoury), CECAV (Jocy Cruz), Instituto do Carste (Vitor Moura), Sociedade Civil (Christiane Donato)</t>
  </si>
  <si>
    <t>11.12. Elaborar documento com o perfil dos profissionais envolvidos com a espeleologia na região do Baixo São Francisco.</t>
  </si>
  <si>
    <t>Relatório elaborado e divulgado</t>
  </si>
  <si>
    <t>UFPE (Enrico Bernard), CECAV/RN (Diego Bento) CBHSF/AL (José Maciel), Sociedade Civil (Christiane Dotano)</t>
  </si>
  <si>
    <t>11.13. Articular a criação de cursos regulares de capacitação para grupos de espeleologia, priorizando os grupos emergentes, nos estados da BA, AL, SE.</t>
  </si>
  <si>
    <t>Número de cursos realizados e número de pessoas capacitadas</t>
  </si>
  <si>
    <t>Centro da Terra - Grupo Espeleológico de Sergipe (Elias Silva), CECAV (Jocy Cruz)</t>
  </si>
  <si>
    <t xml:space="preserve">CBHSF/AL (José Maciel), OEMAs, secretarias municipais e estaduais de educação, turismo e de meio ambiente, prefeituras, Sistema "S" </t>
  </si>
  <si>
    <t>11.15. Capacitar condutores de espeleoturismo na região do Parque Nacional do Catimbau/PE, Área Cárstica 2.</t>
  </si>
  <si>
    <t>Cinquenta por cento dos condutores da região capacitados</t>
  </si>
  <si>
    <t>11.16. Articular o intercâmbio (expedições conjuntas, integração de pesquisas e procedimentos) entre grupos de espeleologia, priorizando os grupos emergentes da Área Cárstica 2.</t>
  </si>
  <si>
    <t xml:space="preserve">Número de intercâmbios realizados </t>
  </si>
  <si>
    <t>Centro da Terra - Grupo Espeleológico de Sergipe (Elias Silva) e demais grupos de espeleologia, Sociedade Semear/SE (José Waldson C. de Andrade), CECAV (Jocy Cruz)</t>
  </si>
  <si>
    <t>Número de cursos disponibilizados e número de pessoas capacitadas</t>
  </si>
  <si>
    <t>UFLA (Rodrigo L. Ferreira), UFPE (Enrico Bernard), UFS (Luiz Fontes), Museu Geológico da Bahia-MGB (Morgana Drefahl), Centro da Terra - Grupo Espeleológico de Sergipe (Elias Silva),  Sociedade Semear/SE (José Waldson C. de Andrade)</t>
  </si>
  <si>
    <t xml:space="preserve">350.000,00
</t>
  </si>
  <si>
    <t>Número de protocolos  assinados e
número de vagas disponibilizadas</t>
  </si>
  <si>
    <t xml:space="preserve">UFOP (Cláudio Maurício T. da Silva),  UFS (Christiane Donato), UFMG (André Salgado), PUC-Minas (Luiz Eduardo Travassos), PNCD (Admir Brunelli), CECAV (Jocy Cruz) </t>
  </si>
  <si>
    <t>Universidades, entidades nacionais de espeleologia, grupos de espeleologia</t>
  </si>
  <si>
    <t>12.4. Articular com universidades a criação de cursos de extensão, abrangendo áreas multidisciplinares para capacitação de técnicos no desenvolvimento de estudos espeleológicos na Área Cárstica 2.</t>
  </si>
  <si>
    <t>Número de cursos de extensão oferecidos e número de pessoas capacitadas</t>
  </si>
  <si>
    <t>UFLA (Rodrigo L. Ferreira), UFS (Luiz Fontes), PUC-Minas (Luiz  Eduardo Travassos), Museu Geológico da Bahia-MGB, Grupo de Estudos de Paleovertebrados GEP/UFBA (Morgana Drefahl), CECAV (Jocy Cruz), Centro da Terra - Grupo Espeleológico de Sergipe (Elias Silva), Sociedade Civil (Christiane Donato)</t>
  </si>
  <si>
    <t xml:space="preserve">50.000,00 
</t>
  </si>
  <si>
    <t>Número de cursos oferecidos e número de pessoas capacitadas</t>
  </si>
  <si>
    <t>UFLA (Rodrigo L. Ferreira), PUC-Minas (Luiz Eduardo Travassos), CECAV (Jocy Cruz),  Instituto Aquanautas (Luiz Rios), GREGEO/UnB (Guilherme Vendramini), EGB (Rodrigo Bulhões e Karen Basso)</t>
  </si>
  <si>
    <t xml:space="preserve">Número de instituições com planos de trabalho específicos para espeleologia estabelecidos </t>
  </si>
  <si>
    <t>UFLA (Rodrigo L. Ferreira), UFS (Luiz Fontes)</t>
  </si>
  <si>
    <t xml:space="preserve">Cartilha elaborada </t>
  </si>
  <si>
    <t>Rodrigo Bulhões (Espeleo Grupo de Brasília - EGB)</t>
  </si>
  <si>
    <t xml:space="preserve">UnB (Ludmilla Aguiar), CBHSF/AL (José Maciel),  Sociedade Civil (Christiane Donato), Instituto Aquanautas (Luiz Rios), EGB (Karen Basso) </t>
  </si>
  <si>
    <t xml:space="preserve">Número de multiplicadores capacitados </t>
  </si>
  <si>
    <t>CECAV (Jocy Cruz), CBHSF/AL (José Maciel)</t>
  </si>
  <si>
    <t xml:space="preserve">Número de ações de divulgação realizadas </t>
  </si>
  <si>
    <t>CECAV (Jocy Cruz), Museu Geológico da Bahia - MGB e  Grupo de Estudos de Paleovertebrados - GEP/UFBA (Morgana Drefahl), Sociedade Civil (Christiane Donato)</t>
  </si>
  <si>
    <t>Sociedade Civil (Christiane Donato), Vale (Daniela G. R. Silva), CECAV (Maristela Lima)</t>
  </si>
  <si>
    <t xml:space="preserve">Número de estados em que ocorreu a inserção </t>
  </si>
  <si>
    <t>Secretarias estaduais e municipais de educação e de meio ambiente, grupos de espeleologia, entidades nacionais de espeleologia</t>
  </si>
  <si>
    <t>Número de "kits" impressos e distribuídos</t>
  </si>
  <si>
    <t>Cristina Bertoni Machado 
(GEP/UFBA)</t>
  </si>
  <si>
    <t>CBHSF/AL (José Maciel), CECAV (Rita Surrage),  PARNA da Chapada Diamantina/Instituto Chico Mendes (Admir Brunelli), UFS (Christiane Donato), Centro da Terra - Grupo Espeleológico de Sergipe (Elias Silva)</t>
  </si>
  <si>
    <t xml:space="preserve">Número de professores capacitados </t>
  </si>
  <si>
    <t xml:space="preserve">UFPE (Enrico Bernard) e SEMARH/SE (Valdineide B. de Santana),  Centro da Terra - Grupo Espeleológico de Sergipe (Elias Silva), Sociedade Semear (José Waldson C. de Andrade), Sociedade Civil (Christiane Donato) </t>
  </si>
  <si>
    <t xml:space="preserve">Número de reuniões, audiências e material técnico divulgados por ano </t>
  </si>
  <si>
    <t>Ministérios públicos (federais e estaduais), universidades, entidades nacionais de espeleologia, grupos de espeleologia</t>
  </si>
  <si>
    <t>Número de instrumentos de comunicação ativos</t>
  </si>
  <si>
    <t>Divisão de Comunicação/Instituto Chico Mendes (Ivanna Brito)</t>
  </si>
  <si>
    <t>Número de projetos implantados</t>
  </si>
  <si>
    <t>13.11. Elaborar e implantar projeto piloto de educação ambiental e patrimonial e alternativas socioeconômicas, voltado à conservação do Patrimônio Espeleológico na região de Ourolândia/BA.</t>
  </si>
  <si>
    <t>Projeto implantado</t>
  </si>
  <si>
    <t xml:space="preserve">CECAV (Jocy Cruz), UFLA (Rodrigo L. Ferreira) </t>
  </si>
  <si>
    <t>Valdineide Santana (SEMARH/SE)</t>
  </si>
  <si>
    <t>CECAV/RN (Diego Bento), UFPE (Enrico Bernard),  Centro da Terra - Grupo Espeleológico de Sergipe (Elias Silva), Sociedade Semear/SE (José Waldson C. de Andrade), Sociedade Civil (Christiane Donato)</t>
  </si>
  <si>
    <t xml:space="preserve">Número de  campanhas realizadas por estado </t>
  </si>
  <si>
    <t>Jefferson Mikalauskas (SEMARH/SE)</t>
  </si>
  <si>
    <t xml:space="preserve">
CECAV (Jocy Cruz), UFPE (Enrico Bernard), Sociedade Semear/SE,  (José Waldson C. de Andrade), Sociedade Civil (Christiane Donato), Centro da Terra - Grupo Espeleológico de Sergipe (Elias Silva)
</t>
  </si>
  <si>
    <t>Número de spots veiculados por ano</t>
  </si>
  <si>
    <t xml:space="preserve"> CECAV (Jocy Cruz), Guano Speleo (Felipe Carvalho)</t>
  </si>
  <si>
    <t>UESC (Elvis Barbosa), PUC-Minas (Luiz Eduardo Travassos), CET/UnB (Karen Basso), UFLA (Rodrigo L. Ferreira) e UFBA (Leonardo Morato)</t>
  </si>
  <si>
    <t>UESC/BA (Elvis Barbosa), PUC-Minas (Luiz  Eduardo Travassos), CET/UnB (Karen Basso), UFLA (Rodrigo L. Ferreira), Museu Geológico da Bahia-MGB e Grupo de Estudos de Paleovertebrados-GEP/UFBA (Morgana Drefahl)</t>
  </si>
  <si>
    <t>UFLA (Rodrigo L. Ferreira), CET/UnB (Karen Basso), Centro da Terra - Grupo Espeleológico de Sergipe (Elias Silva), PUC-Minas (Luiz  Eduardo Travassos)</t>
  </si>
  <si>
    <t>Lista elaborada e divulgada</t>
  </si>
  <si>
    <t>MTur (Marcela Souza), EGB (Rodrigo Bulhões) secretarias estaduais de turismo, gestores das UCs,  OEMAs, grupos de espeleologia, entidades nacionais de espeleologia</t>
  </si>
  <si>
    <t>Proposta de instrumento jurídico elaborado</t>
  </si>
  <si>
    <t>Leib Carteado Crescêncio (SEMA/BA)</t>
  </si>
  <si>
    <t>CECAV (Jocy Cruz), INEMA/BA (Antonieta Candia)</t>
  </si>
  <si>
    <t xml:space="preserve">Número de roteiros estruturados por estado </t>
  </si>
  <si>
    <t xml:space="preserve">Marcela de A. Souza (MTur) </t>
  </si>
  <si>
    <t xml:space="preserve">OEMAs, secretarias estaduais de turismo, prefeituras, grupos de espeleologia, empreendedores </t>
  </si>
  <si>
    <t xml:space="preserve">Número de oficinas realizadas e número de atores envolvidos </t>
  </si>
  <si>
    <t>OEMAs, prefeituras, associações, secretarias estaduais de turismo, empreendedores e associações afins</t>
  </si>
  <si>
    <t>SGB-CPRM (Mylène Berbert-Born), SETUR/MG (Marcela Coutinho), CET/UnB (Karen Basso), Instituto Aquanautas (Luiz Rios), GREGEO/UnB (Guilherme Vendramini),  Guano Speleo (Felipe Carvalho), Grupo Bambuí (Leandro M. D. Maciel), Instituto do Carste (Vitor Moura)</t>
  </si>
  <si>
    <t>14.9. Elaborar e implantar sistema de gestão de segurança integrado e inserir nos Termo de Referência para os planos de manejo espeleológicos, priorizando as cavidades que constarem da "Lista de Cavernas com Uso e/ou Potencial Turístico".</t>
  </si>
  <si>
    <t>CECAV (Jocy Cruz), Grupos de espeleologia, grupos de salvamento e resgate, secretarias estaduais, prefeituras</t>
  </si>
  <si>
    <t>14.10. Identificar a demanda do turista, realizando o registro e monitoramento padronizado da visitação nas cavidades que constarem na "Lista de Cavernas com Uso e/ou Potencial Turístico".</t>
  </si>
  <si>
    <t>Relatório disponibilizado</t>
  </si>
  <si>
    <t xml:space="preserve">Secretairas estaduais e municipais de turismo, empreendedores </t>
  </si>
  <si>
    <t xml:space="preserve">Número de parcerias firmadas e número de agentes capacitados </t>
  </si>
  <si>
    <t xml:space="preserve">Mapa elaborado
</t>
  </si>
  <si>
    <t xml:space="preserve"> dez/13</t>
  </si>
  <si>
    <t>Arquivos armazenados no servidor de dados do CECAV, em Brasília/DF.</t>
  </si>
  <si>
    <t>Lindalva Cavalcanti</t>
  </si>
  <si>
    <t>Já foram identificados alguns trabalhos relacionados com a espeleologia na região.</t>
  </si>
  <si>
    <t>Falta clareza sobre o que se espera do produto. Por exemplo: Vamos elaborar um relatório contendo as referências bibliográficas dos dados existentes? Ou vamos montar um banco de dados com os trabalhos existentes sobre a região?</t>
  </si>
  <si>
    <t>Não foi enviada a descrição</t>
  </si>
  <si>
    <t>José Waldson e Elias</t>
  </si>
  <si>
    <t>Está na fase final de homologação pelo CECAV para disponibilizar o sistema na Internet.</t>
  </si>
  <si>
    <t>José Waldson e Elias
Situação atual alterada por Lindalva Cavalcanti (de verde para laranja)</t>
  </si>
  <si>
    <t>Ação em aberto</t>
  </si>
  <si>
    <t>Ainda está em discussão no Instituto Chico Mendes a parte de mapas interativos da Autarquia. Não existe discussão específica com o CECAV.</t>
  </si>
  <si>
    <t>José Waldson e Elias
Descrição do andamento da ação e situação atual alterados por Lindalva Cavalcanti</t>
  </si>
  <si>
    <t>Ação planejada para dezembro/2012 em mútua cooperação com o Centro da Terra e o GMSE.</t>
  </si>
  <si>
    <t>Ação realizada</t>
  </si>
  <si>
    <t>Informações corrigidas por Lindalva</t>
  </si>
  <si>
    <t>Formalização dependente de trâmites burocráticos nas duas instituições.</t>
  </si>
  <si>
    <t>Issamar Meguerditchian</t>
  </si>
  <si>
    <t>Ação considerada inexequível. Convidar  especialista para apresentar as dificuldades de integração de sistemas de dados.</t>
  </si>
  <si>
    <t>Relato verbal do andamento da Ação feito pelos técnicos do CECAV (Cristiano Ferreira e Jocy Cruz).</t>
  </si>
  <si>
    <t>Maricene Paixão</t>
  </si>
  <si>
    <t>Necessidade de organizar o grupo para que seja agilizado o contato com  instituições de fomento, visando a criação de linhas para a educação ambiental em áreas cársticas.
Necessário prorrogar o prazo de término da ação.</t>
  </si>
  <si>
    <t>* Edital do FUNBIO 3/2012 – divulgado aos parceiros em novembro de 2011, quando foi apresentado o projeto 01/2011 – Tropical Forest Conservation Act - TFCA,  Cursos de Capacitação em Espeleologia para Fiscais Ambientais, mas não selecionado.
* Edital do FUNBIO 4/2012 - divulgado aos parceiros em 17/09/2012 outro  que contempla o tema capacitação; 
* Edital do Fundo Estadual de Direitos Difusos – FUNDIF, de Minas Gerais, divulgado aos parceiros do PAN. Possibilidades para apresentação de projetos dentro do estado de Minas Gerais, no período de 01 de novembro/12 a 31 de janeiro/13.</t>
  </si>
  <si>
    <t xml:space="preserve">Necessidade de priorização de outras atividades em função da sobrecarga de trabalho. </t>
  </si>
  <si>
    <t>Issamar Meguerditchian
Lindalva Cavalcanti</t>
  </si>
  <si>
    <t>Algumas empresas de mineração já foram contactadas em relação à disponibilidade e interesse em realização de experimentos de translocação quando das eventuais supressões de cavidades em suas áreas.</t>
  </si>
  <si>
    <t>Já se iniciaram as descrições das cavidades naturais e entornos conhecidos no Baixo São Francisco a partir das Cavernas do município de Laranjeiras, Sergipe.</t>
  </si>
  <si>
    <t>20, 93% das cavernas conhecidas em processo de caracterização.</t>
  </si>
  <si>
    <t>A atividade não foi priorizada para 2012.</t>
  </si>
  <si>
    <t>Quatro Termos de Reciprocidade em andamento.</t>
  </si>
  <si>
    <t>Sem informação</t>
  </si>
  <si>
    <t>O DNPM saiu da articulação e do Grupo Assessor.  Enviamos documento, no início de setembro, solicitando  indicação de representantes substitutos responsáveis por articular a execução da ações , porém ainda sem resposta. Estamos tentando outros contatos.</t>
  </si>
  <si>
    <t>Flávio Assunção</t>
  </si>
  <si>
    <t xml:space="preserve">A ação será iniciada com atraso, estima-se que em meados de 2013. </t>
  </si>
  <si>
    <t>Necessidade de priorização de outras atividades em função da sobrecarga de trabalho. Como sugestão: mudança do prazo para ação contínua.</t>
  </si>
  <si>
    <t xml:space="preserve">A ação não foi iniciada conforme o previsto. Embora seja iniciada com atraso, estima-se que será concluída no prazo. </t>
  </si>
  <si>
    <t>Sem informação sobre o andamento.</t>
  </si>
  <si>
    <t>Maristela Lima</t>
  </si>
  <si>
    <t>sem informação</t>
  </si>
  <si>
    <t>Patrícia R. Pereira</t>
  </si>
  <si>
    <t>Ação será iniciar no 1º semestre de 2013, uma vez que o CECAV possui outras prioridades e o prazo programado para  conclusão é jul/2013.</t>
  </si>
  <si>
    <t>Rita Surrage</t>
  </si>
  <si>
    <t>Realizada reunião com a Secretaria de Meio Ambiente de Minas Gerais para discutir sobre a elaboração do termo de cooperação.</t>
  </si>
  <si>
    <t>Instituto Chico Mendes já está em negociação com os OEMAs para efetivar termos de cooperação, o que levou a uma preocupação quanto à sobreposição de parcerias. 
O assunto está em discussão interna no Instituto.</t>
  </si>
  <si>
    <t>Jocy Cruz</t>
  </si>
  <si>
    <t>Vários alunos de iniciação Científica, Mestrado e Doutorado da Universidade Federal de Lavras têm sido formados em taxonomia.</t>
  </si>
  <si>
    <t>Em 2011, o projeto "Cursos de Capacitação em Espeleologia para Fiscais Ambientais" foi elaborado e  apresentado ao Edital do FUNBIO - Acordo TFCA (divulgado aos parceiros do PAN ) pelo Instituto Ambiental Brasil Sustentável-IABS.</t>
  </si>
  <si>
    <t>Christiane Donato</t>
  </si>
  <si>
    <t>Admir Brunelli</t>
  </si>
  <si>
    <t>Aguardando a revisão da IN nº 2/2009-MMA para dar andamento a ação.</t>
  </si>
  <si>
    <t>Foi elaborado um formulário básico para preenchimento, caracterizando pessoal envolvido com  a Espeleologia na região. O formulário está sendo encaminhado por e-mail em listas nacionais de discussão de Espeleologia, e por meio de outros colaboradores para que seja ampliada a divulgação. Os formulários preenchidos trarão o perfil dos envolvidos dando embasamento necessário para a elaboração do relatório, a ser entregue em dezembro.</t>
  </si>
  <si>
    <t>Pouco retorno dos questionários enviados.</t>
  </si>
  <si>
    <t>Elias Silva</t>
  </si>
  <si>
    <t xml:space="preserve">Christiane Donato </t>
  </si>
  <si>
    <t xml:space="preserve">Não iniciada. </t>
  </si>
  <si>
    <t xml:space="preserve">Essa Ação necessita de articulação intrainstitucional, a fim de que seja iniciada.
</t>
  </si>
  <si>
    <t>A partir da criação de uma linha de comunicação com a Divisão de Comunicação do Instituto Chico Mendes, a divulgação do trabalho do CECAV, principalmente do PAN Cavernas do São Francisco, passou a ser regular e em diversos instrumentos midiáticos.</t>
  </si>
  <si>
    <t>Helena Peres</t>
  </si>
  <si>
    <t>Divaldo Borges</t>
  </si>
  <si>
    <t>Ação iniciada, porém ainda não finalizada, conforme planejado.</t>
  </si>
  <si>
    <t>O CECAV precisou priorizar algumas ações, pois aproximadamente 40% das ações do PAN ficaram sob a responsabilidade do Centro, sendo a maioria com início em 2012.</t>
  </si>
  <si>
    <t>Relatório semestral elaborado e publicado.</t>
  </si>
  <si>
    <t>FEV/12</t>
  </si>
  <si>
    <t>FEV/17</t>
  </si>
  <si>
    <t>1.2.Levantar e sistematizar as informações e dados existentes sobre o  Patrimônio Espeleológico da Área Cárstica 2.</t>
  </si>
  <si>
    <t>1.3. Levantar e sistematizar as informações e dados existentes sobre o  Patrimônio Espeleológico da Área Cárstica 3.</t>
  </si>
  <si>
    <t>1.4. Levantar e sistematizar as informações e dados existentes sobre o ambiente cárstico da região de abrangência do PAN Cavernas do São Francisco.</t>
  </si>
  <si>
    <t>MAR/12</t>
  </si>
  <si>
    <t>1.5. Definir critérios, por meio de oficina,  para a padronização dos dados compilados sobre o  Patrimônio Espeleológico e ambientes cársticos da região de abrangência do PAN Cavernas do São Francisco.</t>
  </si>
  <si>
    <t>Oficina realizada e critérios definidos e disponibilizados.</t>
  </si>
  <si>
    <t>ABR/12</t>
  </si>
  <si>
    <t>JUL/13</t>
  </si>
  <si>
    <t>DEZ/13</t>
  </si>
  <si>
    <t>1.8. Implantar o CANIE (Cadastro Nacional de Informações Espeleológicas) com linguagem de domínio público.</t>
  </si>
  <si>
    <t xml:space="preserve">1.9. Gerar e disponibilizar mapas temáticos sobre as diversas áreas do conhecimento relacionadas ao Patrimônio Espeleológico e ambientes cársticos, da região de abrangência do PAN Cavernas do São Francisco. </t>
  </si>
  <si>
    <t>NOV/12</t>
  </si>
  <si>
    <t>AGO/12</t>
  </si>
  <si>
    <t>MAR/13</t>
  </si>
  <si>
    <t>Software desenvolvido e disponibilizado</t>
  </si>
  <si>
    <t>FEV/13</t>
  </si>
  <si>
    <t>FEV/16</t>
  </si>
  <si>
    <t>Darcy dos Santos (CECAV/MG)</t>
  </si>
  <si>
    <t>não estimado</t>
  </si>
  <si>
    <t>1.1. Levantar e sistematizar as informações e dados existentes sobre o  Patrimônio Espeleológico da Área Cárstica 1.  (CONTEMPLA AS ANTIGAS AÇÕES 2.3 e 2.4)</t>
  </si>
  <si>
    <t>1.7. Cruzar as bases de dados de áreas prioritárias para conservação da biodiversidade (MMA) com os dados disponíveis sobre o Patrimônio Espeleológico.</t>
  </si>
  <si>
    <t>1.10. Criar rede de pesquisa em Espeleologia. (ANTIGA AÇÃO 1.12)</t>
  </si>
  <si>
    <t>1.13. Desenvolver software para visualização  integrada de dados geoespacializados e documentos sobre o Patrimônio Espeleológico na região de abrangência do PAN Cavernas do São Francisco, com interface amigável, atualização em tempo real, consulta por meio digital e a possibilidade de impressão dos dados. (AÇÃO NOVA. CONTEMPLARÁ, INCLUSIVE, A ANTIGA AÇÃO 1.15)</t>
  </si>
  <si>
    <t>Número de linhas de  pesquisa criadas e/ou consolidadas por ano. 
Número de editais disponibilizados por ano.</t>
  </si>
  <si>
    <t>2.2. Elaborar nota técnico-jurídica com a finalidade de orientar os órgãos licenciadores quando da destinação de recursos financeiros provenientes de compensação espeleológica, compensação ambiental e fundos setoriais, visando à conservação, uso sustentável e/ou recuperação do Patrimônio Espeleológico.</t>
  </si>
  <si>
    <t>JUL/12</t>
  </si>
  <si>
    <t xml:space="preserve">Mapas elaborados de acordo com cronograma de atividades do projeto. </t>
  </si>
  <si>
    <t>DEZ/14</t>
  </si>
  <si>
    <t>25% das áreas prospectadas no estado de Sergipe 
50% das áreas prospectadas no estado da Bahia.</t>
  </si>
  <si>
    <t>OUT/12</t>
  </si>
  <si>
    <t>MAR/14</t>
  </si>
  <si>
    <t>Fontes de financiamento identificadas e divulgadas</t>
  </si>
  <si>
    <t>JAN/13</t>
  </si>
  <si>
    <t>JUL/15</t>
  </si>
  <si>
    <t>Base de dados do CECAV alimentada e divulgada</t>
  </si>
  <si>
    <t xml:space="preserve"> DEZ/14</t>
  </si>
  <si>
    <t>AGO/13</t>
  </si>
  <si>
    <t>Número de estudos realizados e parcerias consolidadas</t>
  </si>
  <si>
    <t>DEZ/12</t>
  </si>
  <si>
    <t>2.3. Definir áreas prioritárias para prospecção sistemática do Patrimônio Espeleológico, na região de abrangência do PAN Cavernas do São Francisco. (ANTIGA AÇÃO 2.5)</t>
  </si>
  <si>
    <t>2.4. Definir normas para o levantamento espeleológico, por meio de oficina participativa. (ANTIGA AÇÃO 2.6)</t>
  </si>
  <si>
    <t>2.5. Elaborar mapa de vulnerabilidade do Patrimônio Espelelógico para as áreas cársticas prioritárias da região de abrangência do PAN Cavernas do São Francisco. (ANTIGA AÇÃO 2.7)</t>
  </si>
  <si>
    <t>2.6.  Realizar prospecção  espeleológica na região do Supergrupo Canudos, nos estados de Sergipe e Bahia. (ANTIGAS AÇÕES 2.8 E 2.9)</t>
  </si>
  <si>
    <t>2.7. Realizar prospecção espeleológica em áreas prioritárias no Estado de Alagoas. (ANTIGA 2.10)</t>
  </si>
  <si>
    <t>2.8. Realizar pesquisas arqueológicas na região de abrangência do PAN Cavernas do São Francisco, priorizando os municípios de Campo Formoso, Ourolândia e Serra do Ramalho, no Estado da Bahia. (ANTIGA AÇÃO 2.11)</t>
  </si>
  <si>
    <t>2.9. Realizar pesquisas paleontológicas na  região de abrangência do PAN Cavernas do São Francisco, priorizando os municípios de  Ourolândia, Campo Formoso e Jacobina, no Estado da Bahia. (ANTIGA AÇÃO 2.12)</t>
  </si>
  <si>
    <t>2.10. Realizar pesquisas paleontológicas na região de abrangência do PAN Cavernas do São Francisco inserida no estado de Minas Gerais, priorizando os munícipios de  Pains, Montes Claros, Januária, Montalvânia, bem como o Circuito das Grutas. (ANTIGA AÇÃO 2.13)</t>
  </si>
  <si>
    <t>2.11. Realizar pesquisas para definição conceitual de critérios citados na IN nº 2/2009-MMA. (ANTIGA AÇÃO 2.14)</t>
  </si>
  <si>
    <t>2.13. Escolher as áreas a serem prioritárias  para pesquisas (reavaliando quando  necessário  o planejamento da utilização dos recursos), por meio de oficina participativa. (ANTIGA AÇÃO 2.16)</t>
  </si>
  <si>
    <t>2.15. Realizar prospecção espeleológica em áreas prioritárias na Área Cárstica 1. (ANTIGA AÇÃO 2.18. CONTEMPLA A ANTIGA AÇÃO 2.4)</t>
  </si>
  <si>
    <t>2.16.  Identificar e divulgar fontes de financiamento que possam contemplar o Patrimônio Espeleológico e os ambientes cársticos na região de abrangência do PAN Cavernas do São Francisco. (ANTIGAS AÇÕES 2.19, 2.20, 2.21 e 2.22)</t>
  </si>
  <si>
    <t>2.18. Realizar prospecção espeleológica nas áreas prioritárias do Parque Nacional do Catimbau, da ESEC Raso da Catarina e do Monumento Natural do São Francisco. (ANTIGAS AÇÕES 2.24 e 2.25)</t>
  </si>
  <si>
    <t>2.19. Criar instrumentos de fomento para projetos, visando estabelecer indicadores quantitativos e qualitativos das atividades potencialmente lesivas ao Patrimônio Espeleológico. (ANTIGA AÇÃO 2.26)</t>
  </si>
  <si>
    <t>2.20. Criar, juntamente com instituições afins, centros de referência em Espeleologia e ambientes cársticos  na região de abrangência do PAN Cavernas do São Francisco. (ANTIGA AÇÃO 2.27)</t>
  </si>
  <si>
    <t>2.22. Elaborar mapas de riscos geológico e geotécnico para a região de abrangência do PAN Cavernas do São Francisco, em escala apropriada, visando subsidiar o ordenamento da expansão urbana  sobre as áreas cársticas. (ANTIGA AÇÃO 2.29)</t>
  </si>
  <si>
    <t>2.23. Realizar pesquisas referentes a experimentos de translocação em cavidades ferruginosas, na região de abrangência do PAN Cavernas do São Francisco. (ANTIGA AÇÃO 2.30)</t>
  </si>
  <si>
    <t>2.26. Caracterizar as cavernas conhecidas e sua área de influência na Área Cárstica 2,  indicando quando possível aquelas de relevância máxima. (ANTIGA AÇÃO 3.5: INSERIDA COMO AÇÃO 2.33 E RENUMERADA PARA 2.26)</t>
  </si>
  <si>
    <t>2.27. Realizar estudos de avaliação de impacto econômico advindo da conservação espeleológica, conforme as normativas vigentes. (ANTIGA AÇÃO 10.1)</t>
  </si>
  <si>
    <t>2.28. Realizar estudos de valoração dos serviços ambientais prestados pelo ambiente cárstico. (ANTIGA AÇÃO 10.2)</t>
  </si>
  <si>
    <t xml:space="preserve">José Tiago dos Santos (ESEC Raso da Catarina)  </t>
  </si>
  <si>
    <t>Daniela Silva (Vale)</t>
  </si>
  <si>
    <t>Órgãos ambientais federais, OEMAs, sociedade civil organizada, setores produtivos.</t>
  </si>
  <si>
    <t>NOV/13</t>
  </si>
  <si>
    <t>Anteprojeto de lei elaborado</t>
  </si>
  <si>
    <t>3.1. Elaborar proposta de Termo de Referência com diretrizes para a definição dos limites da área de proteção de cavernas, por meio de eventos participativos. (ANTIGA AÇÃO 3.2)</t>
  </si>
  <si>
    <t>3.2. Levantar e caracterizar as atividades potencialmente lesivas ao Patrimônio Espeleológico e os atributos capazes de medir quantitativamente e/ou qualitativamente cada uma delas. (ANTIGA AÇÃO 3.3)</t>
  </si>
  <si>
    <t>3.3. Elaborar proposta de revisão da IN nº 2/2009-MMA, por meio de discussão ampliada, como forma de contribuição ao Comitê Técnico Consultivo da IN. (ANTIGA AÇÃO 10.3)</t>
  </si>
  <si>
    <t>3.4. Articular a revogação do art. 8º da Resolução CONAMA nº 428/10 que altera artigo da Resolução CONAMA nº 347/04, visando restabelecer a necessidade de anuência de órgão federal nos processos de licenciamento ambiental. (ANTIGA AÇÃO 10.4)</t>
  </si>
  <si>
    <t>Daniela G. R. Silva (Vale)</t>
  </si>
  <si>
    <t>OEMAs, prefeituras, pesquisadores, consultores.</t>
  </si>
  <si>
    <t>Pesquisadores, consultores, OEMAs, prefeituras, empreendedores representados.</t>
  </si>
  <si>
    <t>Órgãos legislativos, procuradorias especializadas, Governo Distrital, OEMAs, sociedade civil organizada, setores produtivos.</t>
  </si>
  <si>
    <t>2. Ampliação do conhecimento sobre o Patrimônio Espeleológico e região cárstica, aproveitando as fontes de financiamento e fomento para a pesquisa.</t>
  </si>
  <si>
    <t xml:space="preserve">1. Sistematização e divulgação de informações sobre o Patrimônio Espeleológico e região cárstica. </t>
  </si>
  <si>
    <t>4- Aperfeiçoamento da gestão pública para articulação de atores (governamentais e não governamentais) e integração de políticas públicas.</t>
  </si>
  <si>
    <t>4.1. Efetivar parcerias, por meio de instrumento legal adequado, para estabelecer compromisso entre o Instituto Chico Mendes e instituições (públicas e privadas) visando à implementação das ações propostas no PAN Cavernas do São Francisco.</t>
  </si>
  <si>
    <t>NOV/14</t>
  </si>
  <si>
    <t>NOV/16</t>
  </si>
  <si>
    <t>Comitê reestabelecido</t>
  </si>
  <si>
    <t>Tema inserido nas instâncias do CONAMA</t>
  </si>
  <si>
    <t>4.3. Inserir, na pauta de eventos nacionais de Espeleologia, discussão sobre a integração entre instituições de ensino, pesquisa e extensão com os grupos de espeleologia, bem como sobre a criação de protocolo de intenção para fomentar a geração e difusão da produção científica.</t>
  </si>
  <si>
    <t>4.4. Estabelecer instrumento legal entre o CECAV, OEMA, instituições de ensino e pesquisa, grupos e entidades nacionais de Espeleologia, para estabelecimento de cooperação técnica, visando o aprimoramento da gestão do Patrimônio Espeleológico.</t>
  </si>
  <si>
    <t>4.5. Propor ao Ministério do Meio Ambiente e ao Ministério das Minas e Energia a elaboração de instrumento conjunto para instituir procedimentos relativos ao aproveitamento econômico sustentável dos recursos minerais em áreas cársticas. (ANTIGA AÇÃO 4.6)</t>
  </si>
  <si>
    <t>4.6. Apresentar o PAN às instituições parceiras, com o propósito de reafirmar o compromisso na execução das ações e sugerir sua integração aos instrumentos de planejamento existentes para a região de abrangência do PAN Cavernas do São Francisco, por meio da realização de eventos. (ANTIGA AÇÃO 4.7)</t>
  </si>
  <si>
    <t>4.7. Fazer interlocução para integração das ações do PAN com outras políticas públicas de infraestrutura, agricultura, reforma agrária, indústria, habitação e mineração, nas esferas federal e estadual. (ANTIGA AÇÃO 4.8)</t>
  </si>
  <si>
    <t>4.8. Disponibilizar trabalhos de pesquisa, procedimentos e normas existentes, bem como estabelecer novos procedimentos que orientem a elaboração e análise de estudos espeleológicos para licenciamento ambiental de empreendimentos em áreas de ocorrência de cavernas na região de abrangência do PAN Cavernas do São Francisco. (ANTIGA AÇÃO 4.9)</t>
  </si>
  <si>
    <t>4.9. Fazer gestão junto ao poder executivo, nas três esferas de governo, para aumentar o número de técnicos envolvidos nas atividades de licenciamento ambiental de empreendimentos em áreas de ocorrência de cavernas. (ANTIGA AÇÃO 4.10)</t>
  </si>
  <si>
    <t>4.10. Estabelecer banco de consultores AD HOC para auxiliar o quadro técnico (IBAMA, OEMA e órgãos afins) no processo de tomada de decisão no licenciamento ambiental referente ao Patrimônio Espelológico, e propor à SBE e Redespeleo Brasil a criação de banco consultivo de profissionais capacitados para a realização de estudos espeleológicos. (ANTIGA AÇÃO 4.11)</t>
  </si>
  <si>
    <t>Flávio L. Anunciação
(V &amp; M Mineração/MG)</t>
  </si>
  <si>
    <t>Todos os participantes das oficinas preparatórias.</t>
  </si>
  <si>
    <t>Órgãos ambientais federais, estaduais, prefeituras, pesquisadores, entidades nacionais de espeleologia.</t>
  </si>
  <si>
    <t xml:space="preserve">Instituições de ensino e pesquisa, instituições de fomento, pesquisadores, entidades nacionas de espeleologia, grupos de espeleologia. </t>
  </si>
  <si>
    <t>Universidades, OEMAs, grupos de espeleologia.</t>
  </si>
  <si>
    <t>Órgãos ambientais federais, OEMAs, entidades nacionais de espeleologia, grupos de espeleologia, pesquisadores.</t>
  </si>
  <si>
    <t>SEMARH/SE (Valdineide B. de Santana),  INEMA/BA (Antonieta Candia).</t>
  </si>
  <si>
    <t>Órgãos ambientais federais, estaduais, prefeituras.</t>
  </si>
  <si>
    <t>Pesquisadores, instituições de ensino e pesquisa, OEMAs, entidades nacionais de espeleologia, grupos de espeleologia.</t>
  </si>
  <si>
    <t>CECAV (Jocy Cruz), secretarias estaduais de planejamento, OEMAs, prefeituras.</t>
  </si>
  <si>
    <t>UFLA (Rodrigo L. Ferreira),  UFS (Luiz Fontes), Sociedade Civil (Christiane Donato).</t>
  </si>
  <si>
    <t>MMA (verificar), MME (verificar)</t>
  </si>
  <si>
    <t>Não estimado</t>
  </si>
  <si>
    <t>5- Aprimoramento, intensificação e integração das ações e órgãos envolvidos na fiscalização do Patrimônio Espeleológico.</t>
  </si>
  <si>
    <t>5.4. Implementar, em parceria com os órgãos fiscalizadores, o Programa de Fiscalização Preventiva, Integrada e Sistemática (FPI), na região de abrangência do PAN Cavernas do São Francisco.</t>
  </si>
  <si>
    <t>5.5. Fazer gestão junto às entidades representantes de classes profissionais para maior responsabilidade no acompanhamento de empreendimentos em ambientes cársticos.</t>
  </si>
  <si>
    <t>JUN/13</t>
  </si>
  <si>
    <t>5.6. Propor a inserção da base de dados do CECAV, nos procedimentos de fiscalização dos órgãos ambientais.</t>
  </si>
  <si>
    <t>5.7. Identificar as áreas que necessitam de fiscalização intensiva, com base no "Mapa de Vulnerabilidade" e outras informações.</t>
  </si>
  <si>
    <t>JUN/12</t>
  </si>
  <si>
    <t>5.1. Realizar levantamento de todos os órgãos fiscalizadores atuantes na região de abrangência do PAN Cavernas do São Francisco e respectivos programas de capacitação.</t>
  </si>
  <si>
    <t>CECAV (Jocy Cruz), OEMAs, prefeituras.</t>
  </si>
  <si>
    <t>CECAV (Jocy Cruz), poder legislativo federal, estadual e municipal, OEMAs, prefeituras, secretarias estaduais de planejamento.</t>
  </si>
  <si>
    <t>CECAV (Jocy Cruz), Antonangelo A. da Silva (Ibama/PE),  OEMAs, prefeituras.</t>
  </si>
  <si>
    <t>CECAV (Jocy Cruz), conselhos profissionais das diversas áreas relacionadas com o tema espeleologia.</t>
  </si>
  <si>
    <t>Órgãos ambientais federais, estaduais, prefeituras, grupos de espeleologia.</t>
  </si>
  <si>
    <t xml:space="preserve">6- Revisão e elaboração de instrumentos de planejamento e gestão territorial, para o ordenamento do uso do Patrimônio Espeleológico e áreas cársticas.
</t>
  </si>
  <si>
    <t>6.1. Elaborar manual de orientações gerais sobre o uso e ocupação do solo em áreas cársticas, destinado às prefeituras e Defesa Civil.</t>
  </si>
  <si>
    <t>JAN/15</t>
  </si>
  <si>
    <t>DEZ/15</t>
  </si>
  <si>
    <t>JAN/14</t>
  </si>
  <si>
    <t>6.3.Propor a revisão dos planos diretores e/ou dos Zoneamentos Ecológico-Econômicos - ZEE, baseada no diagnóstico dos instrumentos de ordenamento territorial e no conhecimento dos ambientes cársticos da região do PAN Cavernas do São Francisco, encaminhando-a aos estados e municípios com ocorrência de cavernas, a fim de sensibilizar o poder público para incorporação das recomendações.</t>
  </si>
  <si>
    <t>CECAV (Jocy Cruz),  grupos de espeleologia, pesquisadores.</t>
  </si>
  <si>
    <t>7.3. Elaborar diagnóstico das áreas protegidas que abrigam o Patrimônio Espeleológico e articular junto aos órgãos governamentais a garantia de manutenção dessas áreas.</t>
  </si>
  <si>
    <t xml:space="preserve">UFPE (Enrico Bernard), UFLA (Rodrigo L. Ferreira), UFS (Luiz Fontes), Sociedade Civil (Christiane Donato). </t>
  </si>
  <si>
    <t>7- Criação e manutenção de áreas protegidas para a conservação do Patrimônio Espeleológico</t>
  </si>
  <si>
    <t>JUL/14</t>
  </si>
  <si>
    <t>JUN/14</t>
  </si>
  <si>
    <t>SET/13</t>
  </si>
  <si>
    <t>Órgãos ambientais federais, estaduais e prefeituras.</t>
  </si>
  <si>
    <t xml:space="preserve">CECAV (Jocy Cruz), universidades, órgãos de fomento à pesquisa. </t>
  </si>
  <si>
    <t>Órgãos ambientais federais, estaduais, distritais  e prefeituras.</t>
  </si>
  <si>
    <t>Órgãos ambientais federais, estaduais, prefeituras, empresas de mineração.</t>
  </si>
  <si>
    <t>OEMAs, prefeituras e grupos de espeleologia.</t>
  </si>
  <si>
    <t>Bahiatursa (Divaldo Borges), secretarias de turismo, Sistema "S", OEMAs, secretarias federais, estaduais e municipais  de educação, prefeituras.</t>
  </si>
  <si>
    <t>CBHSF/AL (José Maciel), OEMAs, secretarias municipais e estaduais de educação, turismo e de meio ambiente, prefeituras, Sistema "S".</t>
  </si>
  <si>
    <t>8- Implementação de estratégias para  formação de pessoal diretamente envolvido com o tema espeleologia, visando gestão, estudo e uso sustentável. (ANTIGO OBJ. ESP. 11)</t>
  </si>
  <si>
    <t>UFLA (Rodrigo L. Ferreira), UFS (Luiz Fontes), PUC Minas (Luiz  Eduardo Travassos), GEP/UFBA (Morgana Drefahl), CECAV (Jocy Cruz), Centro da Terra - Grupo Espeleológico de Sergipe (Elias Silva), Sociedade Civil (Christiane Donato).</t>
  </si>
  <si>
    <t>ABR/14</t>
  </si>
  <si>
    <t xml:space="preserve">Número de instituições oficiadas. </t>
  </si>
  <si>
    <t xml:space="preserve">Número de programas com o tema inserido </t>
  </si>
  <si>
    <t>OUT/13</t>
  </si>
  <si>
    <t>OUT/14</t>
  </si>
  <si>
    <t>Relatório elaborado e divulgado.</t>
  </si>
  <si>
    <t>MAI/13</t>
  </si>
  <si>
    <t>CECAV (Jocy Cruz), GEP/UFBA (Morgana Drefahl), Sociedade Civil (Christiane Donato).</t>
  </si>
  <si>
    <t>Sociedade Civil (Christiane Donato), Vale (Daniela G. R. Silva), CECAV (Maristela Lima).</t>
  </si>
  <si>
    <t>UFPE (Enrico Bernard) e SEMARH/SE (Valdineide B. de Santana),  Centro da Terra - Grupo Espeleológico de Sergipe (Elias Silva), Sociedade Semear (José Waldson C. de Andrade), Sociedade Civil (Christiane Donato).</t>
  </si>
  <si>
    <t>CECAV/RN (Diego Bento), UFPE (Enrico Bernard),  Centro da Terra - Grupo Espeleológico de Sergipe (Elias Silva), Sociedade Semear/SE (José Waldson C. de Andrade), Sociedade Civil (Christiane Donato).</t>
  </si>
  <si>
    <t>CECAV (Jocy Cruz), secretarias de educação municipais e estaduais, prefeituras, comitês de bacias.</t>
  </si>
  <si>
    <t xml:space="preserve">CECAV (Jocy Cruz), UFPE (Enrico Bernard), Sociedade Semear/SE,  (José Waldson C. de Andrade), Sociedade Civil (Christiane Donato), Centro da Terra - Grupo Espeleológico de Sergipe (Elias Silva).
</t>
  </si>
  <si>
    <t>Projetos de turismo e pesquisa realizados</t>
  </si>
  <si>
    <t>Roteiro elaborado e divulgado</t>
  </si>
  <si>
    <t>UESC/BA (Elvis Barbosa), PUC Minas (Luiz Eduardo Travassos), UFLA (Rodrigo L. Ferreira), UFBA (Leonardo Morato), CECAV (Lindalva Cavalcanti)</t>
  </si>
  <si>
    <t>OEMAs, prefeituras, associações, secretarias estaduais de turismo, empreendedores e associações afins.</t>
  </si>
  <si>
    <t>CECAV (Jocy Cruz),  Bahiatursa (Divaldo B. Gonçalves), ONG CAACTUS (Rangel de Carvalho), Centro da Terra - Grupo Espeleológico de Sergipe (Elias Silva),  Prefeitura de São Desidério (Demósthenes Nunes Junior), Parque Nacional Cavernas do Peruaçu (Evandro P. da Silva), GMSE (João A. Silva).</t>
  </si>
  <si>
    <t>Sociedade Civil (Christiane Donato), Secretarias estaduais, municipais e distrital de turismo, instituições de ensino e pesquisa, OEMAs, grupos de espeleologia.</t>
  </si>
  <si>
    <t>8.1. Elaborar Termo de Cooperação Técnica entre o Instituto Chico Mendes, por meio do CECAV, com os órgãos licenciadores e de fiscalização, para assegurar a capacitação dos servidores. (ANTIGA AÇÃO 11.1)</t>
  </si>
  <si>
    <t>8.2. Verificar  junto aos órgãos licenciadores e Instituto Chico Mendes a existencia de fundos da compensação espeleológica (Decreto nº 6.640/08) para a capacitação do quadro técnico, envolvido com o licenciamento ambiental de empreendimentos em áreas cársticas. (ANTIGA AÇÃO 11.2)</t>
  </si>
  <si>
    <t>8.4. Fomentar a formação de profissionais na área de taxonomia, visando à descrição de espécies troglóbias. (ANTIGA AÇÃO 11.4)</t>
  </si>
  <si>
    <t>8.6. Criar cursos de capacitação para guias/condutores de espeleoturismo. (ANTIGA AÇÃO 11.6)</t>
  </si>
  <si>
    <t>8.7. Ministrar o curso de Espeleologia e Licenciamento Ambiental, adequado às especificidades do setor produtivo, capacitando pelo menos um técnico do quadro permanente das empresas que atuam em ambientes cársticos. (ANTIGA AÇÃO 11.7)</t>
  </si>
  <si>
    <t>8.8. Identificar os atores e suas necessidades de capacitação para o desenvolvimento do espeleoturismo, considerando as cavidades constantes na "Lista de Cavernas com Uso e/ou Potencial Turístico". (ANTIGA AÇÃO 11.8)</t>
  </si>
  <si>
    <t>8.9. Capacitar os atores envolvidos com o turismo espeleológico, de acordo com suas necessidades, nos municípios com cavidades que  constarem na  "Lista de Cavernas com Uso e/ou Potencial Turístico". (ANTIGA AÇÃO 11.9)</t>
  </si>
  <si>
    <t>8.10. Adequar o curso de Espeleologia e Licenciamento Ambiental, com as entidades de classe e outras instituições, visando à capacitação dos profissionais responsáveis técnicos. (ANTIGA AÇÃO 11.10)</t>
  </si>
  <si>
    <t>8.11. Elaborar documento com o perfil dos profissionais envolvidos com a Espeleologia na região do Baixo São Francisco. (ANTIGA AÇÃO 11.12)</t>
  </si>
  <si>
    <t>8.12. Realizar cursos regulares de capacitação para grupos de espeleologia, priorizando os grupos emergentes dos estados da Bahia, Alagoas e Sergipe. (ANTIGA AÇÃO 11.13)</t>
  </si>
  <si>
    <t>8.13. Realizar curso de condutor de espeleoturismo (grutas e abismos) para a região de abrangência do PAN Cavernas do São Francisco, priorizando a Área Cárstica 1. (ANTIGA AÇÃO 11.14)</t>
  </si>
  <si>
    <t xml:space="preserve">9- Criação e ampliação de cursos universitários relacionados com o tema Espeleologia.
</t>
  </si>
  <si>
    <t>9.1. Disponibilizar curso básico de Espeleologia, por meio de articulação com a SBE,  Redespeleo Brasil e grupos de espeleologia independentes, priorizando os munícipios constantes da "Lista de Cavernas com Uso e/ou Potencial Turístico". (ANTIGA AÇÃO 12.1)</t>
  </si>
  <si>
    <t>9.2. Assinar protocolo de intenção com as instituições de ensino e pesquisa,  para que sejam disponibilizadas vagas em programas de pós-graduação, relacionados com o tema Espeleologia, para os servidores dos órgãos públicos que trabalham com o Patrimônio Espeleológico. (ANTIGA AÇÃO 12.2)</t>
  </si>
  <si>
    <t>9.3. Ampliar a realização dos eventos de Espeleologia já existentes, na região do PAN Cavernas do São Francisco, priorizando as Áreas Cársticas 1 e 2. (ANTIGA AÇÃO 12.3)</t>
  </si>
  <si>
    <t>9.4. Propor às instituições de ensino e pesquisa a criação de cursos de extensão abrangendo áreas multidisciplinares,  voltados à elaboração de estudos espeleológicos na Área Cárstica 2. (ANTIGA AÇÃO 12.4)</t>
  </si>
  <si>
    <t>9.5. Propor, às instituições de ensino e pesquisa, a criação de cursos de extensão abrangendo áreas multidisciplinares,  voltados à elaboração de estudos espeleológicos na Área Cárstica 1. (ANTIGA AÇÃO 12.5)</t>
  </si>
  <si>
    <t>9.6. Fortalecer os programas de estágio, sugerindo às instituições de ensino e pesquisa, planos de trabalho na área de Espeleologia. (ANTIGA AÇÃO 12.6)</t>
  </si>
  <si>
    <t xml:space="preserve">10- Sensibilização e mobilização do poder público e sociedade em geral (em especial as comunidades situadas em áreas de ocorrência de cavernas) acerca da importância do Patrimônio Espeleológico. </t>
  </si>
  <si>
    <t>10.1. Elaborar cartilha educativa com informações sobre a legislação relativa ao Patrimônio Espeleológico, em linguagem simples, voltada à população rural. (ANTIGA AÇÃO 13.1)</t>
  </si>
  <si>
    <t>10.2. Capacitar multiplicadores (líderes comunitários, técnicos extensionistas e outros) na temática Espeleologia, considerando, como área piloto, os municípios das unidades de conservação federais com ocorrência de cavernas. (ANTIGA AÇÃO 13.2)</t>
  </si>
  <si>
    <t>10.4. Levantar o conhecimento informal da população residente nas regiões de conflitos com o Patrimônio Espeleológico, a partir do mapa de vulnerabilidade. (ANTIGA AÇÃO 13.4)</t>
  </si>
  <si>
    <t>10.5. Inserir a Espeleologia nos conteúdos do ensino fundamental, bem como  nos programas de Educação Ambiental já existentes. (ANTIGA AÇÃO 13.5)</t>
  </si>
  <si>
    <t>10.7. Capacitar os professores da rede oficial de ensino, por região, aproveitando os coletivos educadores e outras organizações locais na Área Cárstica 2. (ANTIGA AÇÃO 13.7)</t>
  </si>
  <si>
    <t>10.8. Oficiar os responsáveis pela gestão pública sobre os riscos associados ao uso indevido das áreas com ocorrência do Patrimônio Espeleológico, bem como quanto à legislação pertinente. ANTIGA AÇÃO 13.8)</t>
  </si>
  <si>
    <t>10.9. Criar instrumentos de comunicação no âmbito do CECAV, para divulgação do Patrimônio Espeleológico, inclusive com o aumento da visibilidade do Centro junto à comunidade científica e sociedade civil. (ANTIGA AÇÃO 13.9)</t>
  </si>
  <si>
    <t>10.10. Elaborar e implantar projeto piloto de Educação Ambiental e patrimonial e de alternativas socioeconômicas, voltado à conservação do Patrimônio Espeleológico na região da APA Carste de Lagoa Santa, do Circuito das Grutas e de Januária, em Minas Gerais. (ANTIGA AÇÃO 13.10)</t>
  </si>
  <si>
    <t>10.11. Elaborar e implantar projeto piloto de Educação Ambiental e patrimonial e de alternativas socioeconômicas, voltado à conservação do Patrimônio Espeleológico na região de Ourolândia, na Bahia. (ANTIGA AÇÃO 13.11)</t>
  </si>
  <si>
    <t>10.12. Firmar parcerias com as secretarias de saúde estaduais e municipais, na Área Cárstica 2, para capacitar agentes que atuem na orientação da população, alertando-os sobre o risco de contaminação por agentes biológicos e outros existentes em cavernas. (ANTIGA AÇÃO 13.12)</t>
  </si>
  <si>
    <t>10.13. Divulgar e realizar, na Área Cárstica 2, campanhas específicas de vacinação antirrábica (animais) junto às comunidades localizadas nas proximidades de cavernas. (ANTIGA AÇÃO 13.13)</t>
  </si>
  <si>
    <t>10.15. Inserir o tema Espeleologia nos programas de Educação Ambiental já existentes, por meio de articulação com as prefeituras da região de Campo Formoso/BA. (ANTIGA AÇÃO 13.15)</t>
  </si>
  <si>
    <t xml:space="preserve">11- Estruturação do uso turístico de cavernas da Bacia do Rio São Francisco e entorno. </t>
  </si>
  <si>
    <t>11.2. Identificar e levantar dados sobre as cavernas com uso e/ou potencial turístico no Estado da Bahia. (ANTIGA AÇÃO 14.2)</t>
  </si>
  <si>
    <t>11.3. Identificar e levantar dados sobre as cavernas com uso e/ou potencial turístico nos estados de Goiás, Sergipe, Alagoas, Pernambuco e no Distrito Federal. (ANTIGA AÇÃO 14.3)</t>
  </si>
  <si>
    <t>11.4. Elaborar lista de Cavernas com uso e/ou potencial turístico, por meio de critérios definidos em oficina participativa. (ANTIGA AÇÃO 14.4)</t>
  </si>
  <si>
    <t>11.5. Buscar junto aos órgãos licenciadores estaduais e municipais, no Estado da Bahia, a destinação de recursos para fomento de pesquisa e turismo. (ANTIGA AÇÃO 14.5)</t>
  </si>
  <si>
    <t>11.6. Estabelecer, estruturar e/ou fortalecer os roteiros turísticos, envolvendo cavernas, dentro do programa de regionalização do turismo, por meio de articulação com as instâncias de governança regionais do turismo. (ANTIGA AÇÃO 14.6)</t>
  </si>
  <si>
    <t>11.7. Realizar oficinas para integrar atores e fortalecer instâncias de governanças regionais e locais nos municípios cujas cavidades constarem na "Lista de Cavernas com Uso e/ou Potencial Turístico". (ANTIGA AÇÃO 14.7)</t>
  </si>
  <si>
    <t>11.8. Elaborar um roteiro de visitação turística, com normas, condições e empreendedores responsáveis, para as cavidades da Área Cárstica 1, que constarem na "Lista de Cavernas com Uso e/ou Potencial Turístico". (ANTIGA AÇÃO 14.8)</t>
  </si>
  <si>
    <t>11.9. Elaborar e implantar sistema de gestão de segurança integrado e inserir nos Termo de Referência para os planos de manejo espeleológicos, priorizando as cavidades que constarem da "Lista de Cavernas com Uso e/ou Potencial Turístico". (ANTIGA AÇÃO 14.9)</t>
  </si>
  <si>
    <t>11.10. Identificar a demanda do turista, realizando o registro e monitoramento padronizado da visitação nas cavidades que constarem na "Lista de Cavernas com Uso e/ou Potencial Turístico". (ANTIGA AÇÃO 14.10)</t>
  </si>
  <si>
    <t>12- Fortalecimento da articulação e integração de esforços entre iniciativa pública, privada e sociedade civil para regulamentação do uso sustentável das cavernas turísticas.</t>
  </si>
  <si>
    <t>12.1. Estimular a criação de rede social para discutir temas correlatos ao espeleoturismo. (ANTIGA AÇÃO 8.1)</t>
  </si>
  <si>
    <t>12.2. Realizar fóruns anuais de discussão, por região fisiográfica da Bacia do rio São Francisco, nos municípios que abrigam as cavidades constantes da "Lista de Cavernas com Uso e/ou Potencial Turístico". (ANTIGA AÇÃO 8.2)</t>
  </si>
  <si>
    <t>12.3. Promover, por meio de oficina participativa, a revisão do documento que orienta a elaboração de planos de manejo espeleológicos, incluindo novas orientações. (ANTIGA AÇÃO 8.3)</t>
  </si>
  <si>
    <t>12.4. Articular com os responsáveis pelas cavidades que constarem na "Lista de Cavernas com Uso e/ou Potencial Turístico" a elaboração de planos de manejo espeleológicos. (ANTIGA AÇÃO 8.4)</t>
  </si>
  <si>
    <t>12.5. Fomentar a criação e implantação de Programa de Sustentabilidade de Educação Ambiental e Patrimonial para Turismo em Cavernas,  considerando as cavidades que constarem na  "Lista de Cavernas com  Uso e/ou Potencial Turístico", prioritariamente para o Estado da Bahia (ANTIGA  AÇÃO 3.4, INSERIDA COMO 8.5 E RENUMERADA PARA 13.5)</t>
  </si>
  <si>
    <t>OEMAs, orgãos de turismo, prefeituras, grupos de espeleologia.</t>
  </si>
  <si>
    <t>Divisão de Comunicação do Instituto Chico Mendes (Ivanna Brito).</t>
  </si>
  <si>
    <t>3 - Elaboração de procedimentos, mecanismos e protocolos, baseados em estudos técnico-científicos, para definição de área de proteção e uso das cavidades.</t>
  </si>
  <si>
    <t>4 - Aperfeiçoamento da gestão pública para articulação de atores (governamentais e não governamentais) e integração de políticas públicas.</t>
  </si>
  <si>
    <t>5. Aprimoramento, intensificação e integração das ações e órgãos envolvidos na fiscalização do Patrimônio Espeleológico.</t>
  </si>
  <si>
    <t>6 - Revisão e elaboração de instrumentos de planejamento e gestão territorial, para o ordenamento do uso do Patrimônio Espeleológico e áreas cársticas.</t>
  </si>
  <si>
    <t>7 - Criação e manutenção de áreas protegidas para a conservação do Patrimônio Espeleológico</t>
  </si>
  <si>
    <t>8 - Fortalecimento da articulação e integração de esforços entre iniciativa pública, privada e sociedade civil para regulamentação do uso sustentável das cavernas turísticas.</t>
  </si>
  <si>
    <t>9 - Elaboração de anteprojeto de lei para conservação e uso sustentável do Patrimônio Espeleológico a partir de discussões envolvendo a iniciativa pública, privada e sociedade civil.</t>
  </si>
  <si>
    <t>10 - Revisão da IN nº 2/2009-MMA, levando em consideração os aspectos socioeconômicos</t>
  </si>
  <si>
    <t>11 - Implementação de estratégias para  formação de pessoal diretamente envolvido com o tema espeleologia, visando gestão, estudo e uso sustentável.</t>
  </si>
  <si>
    <t>12 - Criação e ampliação de cursos universitários, atividades de pesquisa e extensão relacionados com o tema espeleologia.</t>
  </si>
  <si>
    <t>13 - Sensibilização e mobilização do poder público e sociedade em geral (em especial as comunidades situadas em áreas de ocorrência de cavernas) acerca da importância do Patrimônio Espeleológico.</t>
  </si>
  <si>
    <t>14 - Estruturação do uso turístico de cavernas da Bacia do Rio São Francisco e entorno.</t>
  </si>
  <si>
    <t>CECAV (Jocy Cruz), secretarias de educação municipais e estaduais, prefeituras, comitês de bacias</t>
  </si>
  <si>
    <t xml:space="preserve">Aguardando lista de cavernas (resultado de ações anteriores)
</t>
  </si>
  <si>
    <t xml:space="preserve">A Rede foi criada no Facebook, conta com 31 membros. A ficha de cadastro de pesquisadores foi disponibilizada e divulgada. </t>
  </si>
  <si>
    <t xml:space="preserve">José Waldson e Elias </t>
  </si>
  <si>
    <t>Aguardando lista de cavernas (resultado de ações anteriores)</t>
  </si>
  <si>
    <t xml:space="preserve">Eric Sawyer
</t>
  </si>
  <si>
    <t>Propor substituição do Diego pela Roberta CECAV/RN</t>
  </si>
  <si>
    <t>Excluir a sigla SGB e Marcio Rezende. 
Verificar representação do DNPM.
Incluir: GEP/UFBA (Morgana Drefhal), IBAMA/SE (Zanoni),  INEMA/BA (Antonieta Candia) e outras OEMAS</t>
  </si>
  <si>
    <t>Relatório semestral elaborado e publicado</t>
  </si>
  <si>
    <t>Diego Bento (CECAV/RN)</t>
  </si>
  <si>
    <t>Atlas publicado</t>
  </si>
  <si>
    <t>Inserir: UnB (Osmar Abílio Junior) e demais colaboradores da Ação 1.15</t>
  </si>
  <si>
    <t>Inserir: SBE (Marcelo Rasteiro), Redespeleo (verificar), IGC/USP (Ivo Karmann e William Sallum Filho), Sociedade Civil (Christiane Donato), grupos de espeleologia independentes e outras IES.</t>
  </si>
  <si>
    <t>Jocy Cruz (CECAV)</t>
  </si>
  <si>
    <t>Inserir: CNPq (verificar), CAPES (verificar).</t>
  </si>
  <si>
    <t>Áreas definidas</t>
  </si>
  <si>
    <t>Normas definidas e disponibiizadas</t>
  </si>
  <si>
    <t>Incluir: UFAL (verificar), CBHSF (José Maciel).</t>
  </si>
  <si>
    <t>Incluir: IBRAM (Rinaldo Mancin), IGC/UFMG (Klemens Augustinus Laschefski - docente da pós-graduação em Geografia)</t>
  </si>
  <si>
    <t>Elias Silva (Centro da Terra-Grupo Espeleológico de Sergipe)</t>
  </si>
  <si>
    <t xml:space="preserve">Tiago (ESEC Raso da Catarina)    </t>
  </si>
  <si>
    <t>Inserir: IBRAM (verificar)</t>
  </si>
  <si>
    <t>Inserir: CAACTUS (Rangel Carvalho), IBRAM (Rinaldo Mancin), empresas de mineração privada e de economia mista, IES</t>
  </si>
  <si>
    <t>Inserir: IES</t>
  </si>
  <si>
    <t>out/13</t>
  </si>
  <si>
    <t>out/14</t>
  </si>
  <si>
    <t>A data de término não foi alterada considerando a nova redação da ação.</t>
  </si>
  <si>
    <t>Substituir: MMA (Gustavo). Inserir: IBAMA (Jailton), GEEP/Açungui (Gisele Sessegolo)</t>
  </si>
  <si>
    <t>Verificar a tese da Gisele Sessegolo, que está relacionada ao foco da Ação.</t>
  </si>
  <si>
    <t>Mapas deverão ser gerados até dez/13 e a atualização anual do atlas digital deverá ser feita a partir de jan/14.</t>
  </si>
  <si>
    <t>Solicitar ao Jocy informações sobre a negociação da ação com a Vale, a fim de verificar a possibilidade de inserir a nova ação relacionada a banco de dados geoespacializados.</t>
  </si>
  <si>
    <t>Ação excluída. A diversidade de bancos de dados e aspectos de natureza político-institucional impossibilitam a execução dessa ação.</t>
  </si>
  <si>
    <t>Ação de âmbito político-institucional, razão pela qual foi alterada a redação e o articulador.</t>
  </si>
  <si>
    <t>Fazer contato com articulador repassando as informações atualizadas na monitoria. Recomenda-se envolvimento maior do articulador com os colaboradores.</t>
  </si>
  <si>
    <t>Fazer contato com articulador repassando as informações atualizadas na monitoria. 
Recomenda-se envolvimento maior do articulador com os colaboradores.</t>
  </si>
  <si>
    <t>Excluida , pois a Ação perdeu a função frente a implementação do CANIE, prevista para janeiro de 2013, conforme programado pela Coordenação de Tecnologia do Instituto Chico Mendes.</t>
  </si>
  <si>
    <t>Acrescentar: Christiane Donato (Sociedade Civil)</t>
  </si>
  <si>
    <t>Houve mudança de articulador e alteração da data de execução (início e término).</t>
  </si>
  <si>
    <t>contínua até dez/16</t>
  </si>
  <si>
    <t>Ação concluída. Relatório em fase de finalização. Importante registrar o apoio do IBAMA/MG (Flávio Túlio), na realização da reunião em Belo Horizonte/MG.</t>
  </si>
  <si>
    <t>Elaborar diagnóstico da situação do sistema de fiscalização do Patrimônio Espeleológico, na região de abrangência do PAN Cavernas do São Francisco.</t>
  </si>
  <si>
    <t>Implementar, em parceria com os órgãos fiscalizadores, o Programa de Fiscalização Preventiva, Integrada e Sistemática (FPI), na região de abrangência do PAN Cavernas do São Francisco.</t>
  </si>
  <si>
    <t>Dependente da Ação 2.7.</t>
  </si>
  <si>
    <t>Inserir: Heleno Macedo (Geografia UFS)</t>
  </si>
  <si>
    <t xml:space="preserve">Oficiar a Secretaria de Biodiversidade e Florestas do MMA, a fim de que sejam inseridos nos critérios para definição de áreas prioritárias para conservação, aqueles relacionados ao Patrimônio Espeleológico. </t>
  </si>
  <si>
    <t>Elias (Centro da Terra)</t>
  </si>
  <si>
    <t>Inserir: Marcela Pimenta</t>
  </si>
  <si>
    <t>R$350.000,00</t>
  </si>
  <si>
    <t>Inserir: Marcelo Rasteiro (SBE) e Marcela Pimenta (IABS)</t>
  </si>
  <si>
    <t>R$200.000,00</t>
  </si>
  <si>
    <t>Marcelo Rasteiro (SBE)</t>
  </si>
  <si>
    <t>Inserir: Marcelo Rasteiro (SBE)</t>
  </si>
  <si>
    <t>Leonardo Morato (UFBA)</t>
  </si>
  <si>
    <t>Incluir: Luiz Eduardo Panisset Travassos (PUC Minas), outras IES,
Consultar: Fabio (IGC/UFMG), Marcos Fabio (UNEB/Senhor do Bonfim), Helio Mario (UFS)</t>
  </si>
  <si>
    <t>Consultar: Luís Rios (Instituto Aquanautas/DF)</t>
  </si>
  <si>
    <t>Inserir SBE após consulta</t>
  </si>
  <si>
    <t>Inserir: Christiane Donato (Sociedade Civil), Rangel Carvalho (CAACTUS), Elias Silva (Centro da Terra), Felipe (Guano), Admir (PARNA Chapada Diamantina), Daniela (Vale) Leonardo Morato (ICADS/UFBA).</t>
  </si>
  <si>
    <t>Inserir: Leonardo Morato (UFBA), Rangel Carvalho (CAACTUS), Admir (PARNA Chapada Diamantina), Christiane Donato (Sociedade Civil)</t>
  </si>
  <si>
    <t>Admir Bruneli (PARNA Chapada Diamantina)</t>
  </si>
  <si>
    <t>Morgana Drefahl (GEP)</t>
  </si>
  <si>
    <t>O andamento da Ação estava em vermelho e foi alterado para verde.</t>
  </si>
  <si>
    <t>Sem informação, ver com Maciel.</t>
  </si>
  <si>
    <t>Helena Peres (SETUR-MG)</t>
  </si>
  <si>
    <t>Inserir: Leonardo Morato (UFBA), Rangel Carvalho (CAACTUS)</t>
  </si>
  <si>
    <t>Christiane Donato (Sociedade Civil)</t>
  </si>
  <si>
    <t>Inserir: Felipe (Guano)</t>
  </si>
  <si>
    <t>OBJETIVO 11</t>
  </si>
  <si>
    <t>OBJETIVO 12</t>
  </si>
  <si>
    <t>OBJETIVO 13</t>
  </si>
  <si>
    <t>OBJETIVO 14</t>
  </si>
  <si>
    <t>PLANO DE AÇÃO NACIONAL PARA A CONSERVAÇÃO DO PATRIMONIO ESPELEOLÓGICO NAS ÁREAS CÁRSTICAS DA BACIA DO RIO SÃO FRANCISCO - PAN CAVERNAS DO SÃO FRANCISCO</t>
  </si>
  <si>
    <t>Felipe Carvalho (Guano Speleo)</t>
  </si>
  <si>
    <t>DNPM (Sandra Pedrosa e Inara Barbosa), CECAV (Júlio Neto e Jocy Cruz), Instituto Aquanautas (Luiz Rios), IABS (Eric Sawyer)</t>
  </si>
  <si>
    <r>
      <t xml:space="preserve">Felipe, Elias, Júlio (grupo de trabalho para elaborar projeto a ser apresentado ao CBHSF </t>
    </r>
    <r>
      <rPr>
        <sz val="11"/>
        <color rgb="FFFF0066"/>
        <rFont val="Calibri"/>
        <family val="2"/>
        <scheme val="minor"/>
      </rPr>
      <t>em 2013</t>
    </r>
    <r>
      <rPr>
        <sz val="11"/>
        <color theme="1"/>
        <rFont val="Calibri"/>
        <family val="2"/>
        <scheme val="minor"/>
      </rPr>
      <t>)</t>
    </r>
  </si>
  <si>
    <t>MMA, MME</t>
  </si>
  <si>
    <t>PLANOS DE AÇÃO NACIONAIS DE CONSERVAÇÃO DE ESPÉCIES AMEAÇADAS DE EXTINÇÃO OU DO PATRIMÔNIO ESPELEOLÓGICO  - PAN</t>
  </si>
  <si>
    <t>Adiel de Macedo Veras 
(DNPM)</t>
  </si>
  <si>
    <t>Admir Brunelli 
(Parna Chapada Diamantina)</t>
  </si>
  <si>
    <t xml:space="preserve">7.2. Identificar áreas prioritárias visando à criação de unidades de conservação para proteção do Patrimônio Espeleológico.
</t>
  </si>
  <si>
    <t xml:space="preserve"> Lista de fontes de financiamento divulgada e Grupo criado </t>
  </si>
  <si>
    <t>Ação agrupada à Ação 2.19  pela similaridade e necessidade de identificação de fontes de financiamento que contemplem as ações do PAN Cavernas do São Francisco de forma mais abrangente.</t>
  </si>
  <si>
    <t>3.5. Discutir, em oficinas participativas, os projetos de lei em tramitação no Congresso Nacional que tratam do Patrimônio Espeleológico, com o propósito de construir novo anteprojeto de lei voltado à conservação desse Patrimônio. (ANTIGA AÇÃO 9.2: EXCLUÍDA E INSERIDA COMO AÇÃO 10.5, SENDO RENUMERADA PARA AÇÃO 3.5)</t>
  </si>
  <si>
    <t>8.3. Adequar e ministrar cursos de capacitação em Espeleologia e Licenciamento Ambiental aos técnicos dos órgãos federais, estaduais e municipais, envolvidos com licenciamento ambiental na região de abrangência do PAN Cavernas do São Francisco. (ANTIGA AÇÃO 11.3)</t>
  </si>
  <si>
    <t>8.5. Elaborar curso de Espeleologia voltado à fiscalização e articular sua inserção nos treinamentos dos agentes de fiscalização dos órgãos ambientais competentes. (ANTIGA AÇÃO 11.5)</t>
  </si>
  <si>
    <t>8.14. Incentivar o intercâmbio (expedições conjuntas, integração de pesquisas e procedimentos) entre grupos de espeleologia, priorizando os grupos emergentes da Área Cárstica 2. (ANTIGA AÇÃO 11.16).</t>
  </si>
  <si>
    <t>10.3. Popularizar o conhecimento e os resultados das pesquisas para as comunidades situadas na região de abrangência do PAN Cavernas do São Francisco, por meio de articulação com a SBE, Redespeleo Brasil,  grupos de espeleologia independentes, CBHSF e IES. (ANTIGA AÇÃO 13.3).</t>
  </si>
  <si>
    <t>10.14. Firmar parceria com os programas "Nas Ondas do São Francisco" -  NOSF, e "NA CAVERNA" para produção e divulgação de spots educomunicativos sobre o Patrimônio Espeleológico e a legislação aplicada ao seu uso e conservação. (ANTIGA AÇÃO 13.14)</t>
  </si>
  <si>
    <t>Depende da implantação do CANIE e do módulo Geo do Instituto. Necessita de ajuste no prazo para 2014.</t>
  </si>
  <si>
    <t>Ação agrupada à Ação 1.6</t>
  </si>
  <si>
    <t>2.1. Criar linhas de pesquisa e inserir o tema Espeleologia nos editais para pesquisa e conservação, principalmente para a região de abrangência do PAN Cavernas do São Francisco</t>
  </si>
  <si>
    <t xml:space="preserve"> 2.17. Realizar prospecção espeleológica nas áreas prioritárias da APA Chapada do Araripe.  (ANTIGA AÇÃO 2.23)</t>
  </si>
  <si>
    <t xml:space="preserve"> 2.25. Estabelecer parcerias para desenvolvimento de estudos de vegetação associada às áreas cársticas e sua relação com os sistemas adjacentes, superficiais e subterrâneos. (ANTIGA AÇÃO 2.32)</t>
  </si>
  <si>
    <t>Devido à nova redação dada à Ação 2.19, as ações 2.20 e 2.21 foram agrupadas a essa, por similaridade e necessidade de identificação de fontes de financiamento que contemplem as ações do PAN de forma mais abrangente.</t>
  </si>
  <si>
    <t xml:space="preserve"> 4.11 . Reestabelecer as atividades do CPMIMA, visando estabelecer  procedimentos conjuntos para conservação e uso sustentável do Patrimônio Espeleológico frente ao aproveitamento econômico dos recursos minerais. </t>
  </si>
  <si>
    <t>O objetivo 9  foi excluído (a ação 9.1 foi excluída e a ação 9.2 foi  remanejada para o objetivo 3 como ação 3.5)</t>
  </si>
  <si>
    <t>Cadastro elaborado</t>
  </si>
  <si>
    <t>Banco de dados digital com os arquivos dos trabalhos já identificados.</t>
  </si>
  <si>
    <t>Atualização da Base de Dados do CECAV sendo realizada por Diego Bento/CECAV-RN.</t>
  </si>
  <si>
    <t>Projeto não executado, até o momento, devido à falta de recursos financeiros e priorização a outras ações do PAN.</t>
  </si>
  <si>
    <t>Lindalva</t>
  </si>
  <si>
    <t>Alunos capacitados</t>
  </si>
  <si>
    <t>Neste momento não foi identificado nenhum problema para execução da ação.</t>
  </si>
  <si>
    <t>Intercâmbios estabelecidos</t>
  </si>
  <si>
    <t>Não foram apresentados pelos envolvidos.</t>
  </si>
  <si>
    <t>documento intitulado : "Orientações para a elaboração de Plano de manejo Espeleológico"</t>
  </si>
  <si>
    <t>Rita</t>
  </si>
  <si>
    <t xml:space="preserve">O CANIE foi apresentado no CONAMA.   </t>
  </si>
  <si>
    <t>Maristela</t>
  </si>
  <si>
    <t>O mesmo da ação 4.1.</t>
  </si>
  <si>
    <t>Ausência de articulador apresentada na Monitoria I. O CECAV ficou de consultar o IBRAM sobre a possibilidade e interesse na articulação da Ação até a data da II Monitoria.</t>
  </si>
  <si>
    <t>Cristiano</t>
  </si>
  <si>
    <t>Feita uma consulta à  Coordenadora Geral de Pesquisa do Instituto Chico Mendes  que esclareceu sobre as dificuldades de se criar um banco de consultores Ad hoc, mas sugeriu a elaboração de um curriculo mínimo ou mesmo um básico que oriente a formulação de programas de capacitação/ formação.</t>
  </si>
  <si>
    <t>Issamar</t>
  </si>
  <si>
    <t xml:space="preserve">Maristela: informação oriunda das reuniões do "Café com PAN"  </t>
  </si>
  <si>
    <t xml:space="preserve">Dúvidas sobre a necessidade de realização oficina específica para a escolha dessas áreas prioritárias. 
</t>
  </si>
  <si>
    <t>Patrícia e Felipe</t>
  </si>
  <si>
    <t>Igor</t>
  </si>
  <si>
    <t>Elias</t>
  </si>
  <si>
    <t>A Operação Arribação de proteção à área de reprodução de avoantes (Zenaida auriculata noronha) entre abril e início de julho de 2013 impediu que houvesse continuidade das expedições espeleológicas, que foram retomadas em agosto de 2013.</t>
  </si>
  <si>
    <t>Paulo Maier (Chefe da APA Chapada do Araripe)</t>
  </si>
  <si>
    <t xml:space="preserve"> </t>
  </si>
  <si>
    <t>Admir</t>
  </si>
  <si>
    <t xml:space="preserve">Maristela: informação oriunda  das reuniões do "Café com PAN"  </t>
  </si>
  <si>
    <t xml:space="preserve">
</t>
  </si>
  <si>
    <t>Marcela</t>
  </si>
  <si>
    <t>Dependa da elaboração da lista. Ação 11.4</t>
  </si>
  <si>
    <t xml:space="preserve">Estão sendo realizadas inicialmente a coleta de informações sobre os dados levantados “metadados” para posteriormente, por meio de reunião técnica definir a padronização dos dados compilados Ação 1.5. Essa ação fará parte do projeto de Implementação do PAN Fase 3 , a ser apresentado pelo CECAV à DIBIO/Instituto Chico Mendes, para execução em 2014.
</t>
  </si>
  <si>
    <t>Estão sendo realizadas inicialmente a coleta de informações sobre os dados levantados “metadados” para posteriormente, por meio de reunião técnica definir a padronização dos dados compilados Ação 1.5. Essa ação fará parte do projeto de Implementação do PAN Fase 3 , a ser apresentado pelo CECAV à DIBIO/Instituto Chico Mendes, para execução em 2014.</t>
  </si>
  <si>
    <t>O software está em fase de desenvolvimento. Durante a oficina de Monitoria do PAN será realizado a apresentação, cadastro e treinamento para uso.</t>
  </si>
  <si>
    <t>Felipe</t>
  </si>
  <si>
    <t xml:space="preserve">Maristela: Informação oriunda das reuniões do "Café com PAN" </t>
  </si>
  <si>
    <t>Processo está com pendências jurídicas.</t>
  </si>
  <si>
    <t xml:space="preserve">Issamar  </t>
  </si>
  <si>
    <t>O CECAV está (André, José Carlos e Jocy) elaborando o texto da "nota técnica" que será apresentado na oficina de monitoria para discussão.</t>
  </si>
  <si>
    <t>Antonieta (por e-mail em 21/10/13)</t>
  </si>
  <si>
    <t xml:space="preserve">Relatório e artigo
</t>
  </si>
  <si>
    <t>Mauro</t>
  </si>
  <si>
    <t>Foi criado grupo de discussão na rede social Facebook (https://www.facebook.com/groups/118216371669935/members/) e há, pelo menos 8 entidades representadas.</t>
  </si>
  <si>
    <t xml:space="preserve">Precisamos de um apoio, tipo um tutorial de como proceder e classificar e precisamos envolver mais gente da região para o apoio a atividade.  </t>
  </si>
  <si>
    <t>Aguardando o retorno das fichas enviadas às pessoas que atuam em municípios ou UCs que possuem grutas com perfil turístico.</t>
  </si>
  <si>
    <t>Caso seja possível uma nova data, retomarei contato com todos aqueles que não nos responderam na tentativa de conseguir informações sobre outras localidades.</t>
  </si>
  <si>
    <t>Ação de compensação espeleológica para renovação da LO 267. Aguardando empresa Vale responder aos questionamentos do IBAMA sobre estudos para licenciamento de N4 e N5.</t>
  </si>
  <si>
    <t>Relatório sobre ações do PAN Cavernas do São Francisco na APA Chapada do Araripe (encaminhado anexo à esta planilha)</t>
  </si>
  <si>
    <t xml:space="preserve"> Issamar</t>
  </si>
  <si>
    <t>Frente à necessidade de manutenção do sistema devido a problemas com cadastramento dos usuários, assim como relativos à citação da fonte dos dados iniciais, o cadastro encontra-se temporariamente indisponível.</t>
  </si>
  <si>
    <t xml:space="preserve">
</t>
  </si>
  <si>
    <t xml:space="preserve">Foi realizada Oficina no período 15 a 18 de abril de 2013 em Belo Horizonte/MG com o objetivo de construir, de forma participativa, documento técnico com orientações e diretrizes para a elaboração de estudos espeleológicos, com vistas à definição de áreas de influência sobre o Patrimônio Espeleológico, a ser utilizado por órgãos responsáveis pelo licenciamento ambiental de empreendimentos e atividades considerados efetiva ou potencialmente poluidores ou degradadores de cavidades naturais subterrâneas, bem como de sua área de influência. 
O documento técnico resultante da Oficina – de caráter orientativo –, uma vez sistematizado e aprovado pelos participantes, será divulgado pelo CECAV e encaminhado aos órgãos responsáveis pelos processos de licenciamento ambiental de empreendimentos e atividades considerados efetiva ou potencialmente poluidores ou degradadores de cavidades naturais subterrâneas, bem como de sua área de influência. 
Relatório de conclusão da ação está em andamento. </t>
  </si>
  <si>
    <t>Jocy</t>
  </si>
  <si>
    <t xml:space="preserve">Maristela </t>
  </si>
  <si>
    <r>
      <t xml:space="preserve">
</t>
    </r>
    <r>
      <rPr>
        <sz val="11"/>
        <rFont val="Calibri"/>
        <family val="2"/>
        <scheme val="minor"/>
      </rPr>
      <t/>
    </r>
  </si>
  <si>
    <t>O grupo de discussão presente em uma rede social, pode ser considerado uma criação de rede (não um programa ou aplicativo), pois há uma rede entre pessoas interessadas no tema. Mas recomendaria que fosse mais divulgado  o grupo de discussão no facebook e fosse vista a possibilidade de expandir esse  grupo de discussão.</t>
  </si>
  <si>
    <t xml:space="preserve"> Maristela  (informação oriunda das reuniões do "Café com PAN")</t>
  </si>
  <si>
    <t xml:space="preserve"> A ação já está contemplada na (2.2).</t>
  </si>
  <si>
    <t>Depende do mapa de vulnerabilidade/áreas, para finalizar.</t>
  </si>
  <si>
    <t xml:space="preserve">1.9. Integrar dados geoespaciais e disponibilizar mapas temáticos sobre as diversas áreas do conhecimento relacionadas ao Patrimônio Espeleológico e ambientes cársticos, da região de abrangência do PAN Cavernas do São Francisco. </t>
  </si>
  <si>
    <t>Não iniciada</t>
  </si>
  <si>
    <t>Depende da conclusão da ação 2.3.</t>
  </si>
  <si>
    <t xml:space="preserve">Entrar em contato com a SBP para divulgação dessa linha de pesquisa </t>
  </si>
  <si>
    <t>3 estudos publicados (2 da Vale e 1 da Spelayon) e resultado do Workshop sobre Troglóbios raros</t>
  </si>
  <si>
    <t>Em consideração a licença maternidade da articuladora, a data de início foi alterada para jan/2014 visando avaliar a ação na avaliação de meio termo do PAN</t>
  </si>
  <si>
    <t>Existe um estudo realizado pela Vale e protocolado no ICMBio que avalia o impacto econômico da legislação vigente. Houve apresentação da diretoria da Vale para a presidência do ICMBio sobre o assunto.</t>
  </si>
  <si>
    <t>André Ribeiro</t>
  </si>
  <si>
    <t>Divulgar o relatório do Comitê e proposta encaminhada.</t>
  </si>
  <si>
    <t>Ação excluída: os técnicos dos órgãos licenciadores estão sendo capacitados, não havendo necessidade de manter a ação.</t>
  </si>
  <si>
    <t>Ação agrupada na 4.1.</t>
  </si>
  <si>
    <t>Relatório sobre as reuniões realizadas</t>
  </si>
  <si>
    <t>Igor Porto (SEMAD/MG), Cecília Vilhena (IEF/MG), Antonieta (INEMA/BA), Valdineide Santana (SEMARH/SE), Eric (SEMARH/GO), Maciel (CBHSF/AL), Felipe Chaves (DNPM)</t>
  </si>
  <si>
    <t>Relatório publicado na página do CECAV</t>
  </si>
  <si>
    <t>Até o momento não foi possível elaborar o relatório, mas os dados estão na base do CECAV. A ação depende da 1.5.</t>
  </si>
  <si>
    <t>Criada em rede social em 2012 (Rede de pesquisa em espeleologia).</t>
  </si>
  <si>
    <t>Morgana</t>
  </si>
  <si>
    <t>Rede social criada</t>
  </si>
  <si>
    <t>Ausência de recurso para alocar uma equipe especializada para desenvolvimento e manutenção do sistema.</t>
  </si>
  <si>
    <t>Sistema PAN Online versão 0.5 disponibilizado permitindo identificação e comunicação dos usuários (administradores, coordenadores de objetivos específicos, articuladores de ações e colaboradores de ações), necessitando, no entanto, de melhorias e novas aplicações.</t>
  </si>
  <si>
    <t>Orientações disponibilizadas</t>
  </si>
  <si>
    <t xml:space="preserve">Em 2013 foram prospectadas nessa região 19 cavernas.
</t>
  </si>
  <si>
    <t>Tereza Villanueva (CPRM)</t>
  </si>
  <si>
    <t>Alocar recursos para o PAN Online.</t>
  </si>
  <si>
    <t>Maristela; Valdineide</t>
  </si>
  <si>
    <t xml:space="preserve">Verificar com Antonieta se as condicionantes contemplam pesquisas arqueológicas. </t>
  </si>
  <si>
    <t>Não foi possível dar andamento nas ações viculadas ao PAN. Foi solicitado manifestação do INEMA, e até o  presente momento não houve resposta.
A identificação e estudos dos sítios paleontológicos ficaram como condicionantes das empresas.</t>
  </si>
  <si>
    <t xml:space="preserve">Propostas de revisão da IN encaminhadas
</t>
  </si>
  <si>
    <t>SBE já vem promovendo a discussão sobre esse tema.</t>
  </si>
  <si>
    <t>Ação agrupada na ação 4.11.</t>
  </si>
  <si>
    <t>OBS</t>
  </si>
  <si>
    <t>Contratação de consultor</t>
  </si>
  <si>
    <t>Identificados os órgãos fiscalizadores dos estados e Ibama (falta ICMBio, municípios e polícia ambiental) e falta  identificar programas de capacitação.</t>
  </si>
  <si>
    <t>Lista dos órgãos fiscalizadores dos estados e número de fiscais (parcial)</t>
  </si>
  <si>
    <t>Antonangelo</t>
  </si>
  <si>
    <t>Não foi realizada.</t>
  </si>
  <si>
    <t>Informações não disponibilizadas pelo articulador</t>
  </si>
  <si>
    <t>Contato com o articulador pela coordenação do PAN relatórios parciais anuais (resgatar informações da monitoria anterior)</t>
  </si>
  <si>
    <t>Relatório descritivo disponibilizado</t>
  </si>
  <si>
    <t>Reuniões realizadas (CONFEA e CFBIO)</t>
  </si>
  <si>
    <t>Relatório descritivo</t>
  </si>
  <si>
    <t>Depende do mapa de vulnerabilidade que está em andamento e no prazo.</t>
  </si>
  <si>
    <t>Não houve articulação.</t>
  </si>
  <si>
    <t>Incorporada na ação 6.2</t>
  </si>
  <si>
    <t>Algumas atividades já foram desenvolvidas que atenderão a ação.</t>
  </si>
  <si>
    <t xml:space="preserve">Frente aos processos de compensação espeleológica e as articulações com alguns estados encontram-se condicionantes visando a criação de áreas protegidas. P.ex. Furna Feia, São Desidério e Serra do Ramalho). </t>
  </si>
  <si>
    <t xml:space="preserve">Fazer relatos anuais </t>
  </si>
  <si>
    <t>A capacitação está em andamento, porém sem os termos de cooperação firmados.</t>
  </si>
  <si>
    <t>Sugere-se excluir a ação, pois o  Termo de Cooperação é o meio (quando necessário) para viabilizar a capacitação.</t>
  </si>
  <si>
    <t>Relatório</t>
  </si>
  <si>
    <t>Curso adequado e ministrado</t>
  </si>
  <si>
    <t>Cursos realizados</t>
  </si>
  <si>
    <t>Agrupada com a ação 8.7.</t>
  </si>
  <si>
    <t>SBE, Morgana</t>
  </si>
  <si>
    <t xml:space="preserve">Existe uma proposta na SBE de curso padronizado, depende de recursos para a viabilização.  </t>
  </si>
  <si>
    <t>Marcelo Rasteiro</t>
  </si>
  <si>
    <t>O GMSE e o Centro da Terra estão realizando intercâmbios com outros grupos espeleológicos. No 32º Congresso Brasileiro de Espeleologia houve um momento de espeleoescambo para ocorrer trocas de informações e materiais entre os espeleólogos presentes no congresso.</t>
  </si>
  <si>
    <t>Necessidade de apresentar relatório de execução parcial. Incentivar a participação nas atividades  inter-grupos promovidas pela SBE.</t>
  </si>
  <si>
    <t>Agrupada na 8.12</t>
  </si>
  <si>
    <t>Protocolo assinado</t>
  </si>
  <si>
    <t>Existe um projeto do Centro da Terra para a realização de um encontro de espeleo.</t>
  </si>
  <si>
    <t>Cursos oferecidos</t>
  </si>
  <si>
    <t>GREGEO</t>
  </si>
  <si>
    <t>Cartilha elaborada e disponibilizada</t>
  </si>
  <si>
    <t>Contato com o Rios e inserir no PAN Fase 3.</t>
  </si>
  <si>
    <t xml:space="preserve">Ação está em andamento pelo projeto "Expedição Centro da Terra" com Elias (Itabaiana/SE - PARNA Serra de Itabaiana; Canindé/SE - MONA  São Francisco).  </t>
  </si>
  <si>
    <t/>
  </si>
  <si>
    <t>Articular para atender outras comunidade de entorno de UC.  Ampliar para outras localidades.</t>
  </si>
  <si>
    <t>Observar a data de final da ação devido a dependência do mapa de vulnerabilidade  ação 2.5.</t>
  </si>
  <si>
    <t>Envio ao MEC e as Secretarias de Educação (estaduais e municipais), por meio do Instituto Chico Mendes. Sugestão de Projeto piloto para as Semanas de Meio Ambiente.</t>
  </si>
  <si>
    <t>Contato com o Admir sobre o andamento da ação.</t>
  </si>
  <si>
    <t xml:space="preserve">Relatório descritivo </t>
  </si>
  <si>
    <t>Relatório descritivo anual</t>
  </si>
  <si>
    <t>Lista de ofícios enviados</t>
  </si>
  <si>
    <t>Projeto finalizado que poderá ser replicado em outras áreas: "Centro de Difusão do Conhecimento Científico Tecnológico no Parque Estadual do Sumidouro".</t>
  </si>
  <si>
    <t>Solicitar informações e replicar o projeto da ação 10.10.</t>
  </si>
  <si>
    <t xml:space="preserve">Foram feitas gestões junto a Secretaria de Vigilância Sanitária do estado e outros órgãos rurais que observaram ser desnecessário, pois Já existem campanhas para erradicação, de acordo com a incidencias de casos de raiva. Não havendo influência direta na presença de cavernas para esta ação. </t>
  </si>
  <si>
    <t>Verificar com o articulador e solicitar um relatório descritivo das atividades.</t>
  </si>
  <si>
    <t>Em fase final de conclusão para a devida divulgação.</t>
  </si>
  <si>
    <t>Parcialmente contemplada: sistema de gestão de segurança integrado inserido nas diretrizes para elaboração de PME. Cobrar do articulador.</t>
  </si>
  <si>
    <t>Implantar projeto piloto de sistema de gestão de segurança integrado.</t>
  </si>
  <si>
    <t>Marcelo (SBE), Rogerio (Vale)</t>
  </si>
  <si>
    <t>Marcelo (SBE), Secretarias estaduais e municipais de turismo e meio ambiente, empreendedores, Cecília (IEF)</t>
  </si>
  <si>
    <t>Fóruns realizados</t>
  </si>
  <si>
    <t>Articular junto a outros eventos existentes a inserção dos fóruns.</t>
  </si>
  <si>
    <t>Relatório final da oficina está em fase de revisão e será disponibilizado na pagina do Cecav até 30 de novembro.</t>
  </si>
  <si>
    <t>Está aguardando as  novas diretrizes para PME e os critérios para identificação de cavernas turísticas.</t>
  </si>
  <si>
    <t>Não foram validadas: 6 cavernas em Sergipe e 3 cavernas em Alagoas, devido dificuldade de acesso e 3 cavernas em Paripiranga/BA, contudo, as de Paripiranga/BA deverão ser validadas em expedição de prospecção programada para outubro/2013 (verificar os resultados das expedições e a informação prestada pela Roberta).</t>
  </si>
  <si>
    <t>Verificar dados SISBIO ver onde as pesquisas estão sendo feitas.
Ação depende dos resultados da 1.4.</t>
  </si>
  <si>
    <t>Desde o ano passado iniciaram expedições de validação e prospecção de cavernas na Área Cárstica 2 (termo de reciprocidade CECAV, Centro da Terra e GMSE). Após essa fase serão escolhidas as cavernas para caracterização mais aprofundada. Mas o prazo de obtenção dos resultados serão ultrapassados, pois está previsto para término em 2016 e não em 2014. As prospecções estão sendo realizadas, porém o grupo entende que a classificação do grau de relevância está relacionado ao rito do licenciamento ambiental.</t>
  </si>
  <si>
    <t xml:space="preserve">Aguardando definição de padronização que ocorrerá conforme a Ação 1.5.
</t>
  </si>
  <si>
    <t>Manter a ação para uma avaliação  mais detalhada de sua utilidade para alcance do objetivo geral do PAN até a próxima monitoria.</t>
  </si>
  <si>
    <t>Orientações Técnicas disponibilizadas</t>
  </si>
  <si>
    <t>Considerar o convênio SBE e Votorantin, que produziu o manual de boas práticas na mineração.</t>
  </si>
  <si>
    <t>Respeitar o autor e a fonte de informação; promover uma integração (via de mão dupla) entre o CANIE e o CNC.</t>
  </si>
  <si>
    <t>Estudos publicados e/ou apresentados em eventos científicos</t>
  </si>
  <si>
    <t xml:space="preserve">Divulgar no SBE Notícias (relacionada à ação 10.9).
</t>
  </si>
  <si>
    <t>Linhas de fomento para pesquisas criadas</t>
  </si>
  <si>
    <t>Jocy; Mário</t>
  </si>
  <si>
    <t xml:space="preserve">Em consideração a licença maternidade da articuladora, a data de início foi alterada para jan/2014 visando avaliar a ação na avaliação de meio termo do PAN.
</t>
  </si>
  <si>
    <t xml:space="preserve"> Ação excluída: existem outras ações mais específicas e que contemplam a discussão do tema PE e nesse momento não se viasualiza nenhum tema a ser levado ao CONAMA.
</t>
  </si>
  <si>
    <t>Maristela; Lindalva</t>
  </si>
  <si>
    <t>SBE e CECAV organizarem uma mesa sobre a ação no encontro mineiro de 2014</t>
  </si>
  <si>
    <t>Relatório, com diagnóstico e propostas, encaminhado e divulgado</t>
  </si>
  <si>
    <t xml:space="preserve">Ação excluída </t>
  </si>
  <si>
    <t>PREENCHER NA RODADA VIRTUAL</t>
  </si>
  <si>
    <t xml:space="preserve">Diagnóstico disponibilizado e proposta encaminhada </t>
  </si>
  <si>
    <t xml:space="preserve">Identificar os dados necessários para o diagnóstico; sistematizar em forma de questionário (simples); gerar dados estatísticos dos resultados; elaborar diagnóstico final.
</t>
  </si>
  <si>
    <t>Solicitar ao professor Drops o andamento da ação. Ver também  com a profa. de Biologia Subterrânea UFPA.</t>
  </si>
  <si>
    <t>Está sendo elaborada pela Roberta (Base CECAV) a adequação do curso de Espeleologia e Licenciamento Ambiental.</t>
  </si>
  <si>
    <t>Verificar a questão de regulamentação da profissão de Guia de Turismo (Lei 8623/93). Relatório descritivo parcial do andamento da ação.</t>
  </si>
  <si>
    <t>No primeiro semestre de 2014 será dado curso para técnicos que fazem estudo ambiental para licenciamento. Especificar (detalhar) que desde o 1º Curso técnicos do setor produtivo tem sido contemplado.</t>
  </si>
  <si>
    <t>UFLA (Rodrigo L. Ferreira), UFPE (Enrico Bernard), UFS (Luiz Fontes), GEP/UFBA (Morgana Drefahl), Centro da Terra - Grupo Espeleológico de Sergipe (Elias Silva),  Sociedade Semear/SE (José Waldson C. de Andrade)</t>
  </si>
  <si>
    <t>UFLA (Rodrigo L. Ferreira), PUC Minas (Luiz Eduardo Travassos), CECAV (Jocy Cruz),  Instituto Aquanautas (Luiz Rios), GREGEO/UnB (Guilherme Vendramini e Hortência Lamblém), EGB (Rodrigo Bulhões e Karen Basso).</t>
  </si>
  <si>
    <t>CECAV (Jocy Cruz), CBHSF/AL (José Maciel), Sociedade Civil (Christiane Donato), CAACTUS (Rangel Carvalho), Centro da Terra (Elias Silva), Guano Speleo (Felipe Carvalho),  PARNA Chapada Diamantina (Admir Brunelli),  Vale (Daniela Silva), ICADS/UFBA (Leonardo Morato).</t>
  </si>
  <si>
    <t>CBHSF/AL (José Maciel), CECAV (Rita Surrage), Sociedade Civil (Christiane Donato), Centro da Terra (Elias Silva), Instituto Aquanautas (Luiz Rios), GEP/UFBA (Morgana Drefahl).</t>
  </si>
  <si>
    <t xml:space="preserve">Ministérios públicos (federais e estaduais), IES, SBE (verificar: Marcelo Rasteiro), Redespeleo Brasil (verificar: conselho@redespeleo.org), grupos de espeleologia independentes. </t>
  </si>
  <si>
    <t>CECAV (Darcy dos Santos), UFLA (Rodrigo L. Ferreira), outras IES.</t>
  </si>
  <si>
    <t>CECAV (Jocy Cruz), UFLA (Rodrigo L. Ferreira), outras IES.</t>
  </si>
  <si>
    <t>CECAV (Jocy Cruz), Guano Speleo (Felipe Carvalho), Instituto Aquanautas (Luiz Rios).</t>
  </si>
  <si>
    <t>UFLA (Rodrigo L. Ferreira), Centro da Terra  (Elias Silva), PUC Minas (Luiz  Eduardo Travassos), Sociedade Civil (Christiane Donato), CECAV (Lindalva Cavalcanti), Instituto Aquanautas (Luiz Rios), EGB (verificar: Rodrigo Bulhões), SBE (verificar: Marcelo Rasteiro, Clayton Lino, Heros Lobo), grupos espeleológicos independentes.</t>
  </si>
  <si>
    <t>CECAV (Jocy Cruz), INEMA/BA (Antonieta Candia), CBHSF (José Maciel).</t>
  </si>
  <si>
    <t>IABS/AL (Marcela Pimenta), Guano Speleo (Felipe Carvalho), CBHSF (José Maciel), OEMAs, secretarias estaduais de turismo, prefeituras, grupos de espeleologia, empreendedores.</t>
  </si>
  <si>
    <t>Articular com o Prof. Rogerio Dias - Núcleo de Turismo e Sustentabilidade - CET/UnB a inserção da ação no projeto de "Roteiro Turistico Pirenópolis". Resgatar a memoria do Projeto do GDF sobre potencial turistico do DF.</t>
  </si>
  <si>
    <t xml:space="preserve">Produzir um mapa e disponibilizar como é feita a validação pelo CECAV.
</t>
  </si>
  <si>
    <t xml:space="preserve"> Encontramos algumas formações numa região de afloramento de arenito, mas não classificamos. </t>
  </si>
  <si>
    <t>Relatório da oficina participativa divulgado na página do CECAV.</t>
  </si>
  <si>
    <t>Ampliar a iniciativa da SBE ( já conta com 21.000 registros).</t>
  </si>
  <si>
    <t>Centro da Terra - Grupo Espeleológico de Sergipe (Elias Silva),  Sociedade Civil (Christiane Donato)</t>
  </si>
  <si>
    <t>Fortalecer a rede criada.
Data corrigida devido a erro de na primeira monitoria.</t>
  </si>
  <si>
    <t>Revisão da estimativa de custo, de 50.000 para não significativo.</t>
  </si>
  <si>
    <t>PUC Minas (Luiz Eduardo Travassos), UFLA (Rodrigo L. Ferreira), UFS (Luiz Fontes),  GREGEO/UnB (Guilherme Vendramini e Hortência  Lamblém), EGB (Rodrigo Bulhões), Guano Speleo (Felipe Carvalho), CPRM (Mylène Berbert-Born), GEP/UFBA (Morgana Drefahl), OEMAs.</t>
  </si>
  <si>
    <t>PUC Minas (Luiz Eduardo Travassos), UFLA (Rodrigo L. Ferreira),  UFS (Luiz Fontes), GEP/UFBA (Morgana Drefahl), GREGEO/UnB (Guilherme Vendramini e Hortência Lamblém), EGB (Rodrigo Bulhões), Guano Speleo (Felipe Carvalho), CPRM (Mylène Berbert-Born),  IBAMA/MG (Flávio Tulio Gomes), OEMAs e prefeituras da Bahia.</t>
  </si>
  <si>
    <t xml:space="preserve">UFLA (Rodrigo L. Ferreira), PUC Minas (Luiz Eduardo Travassos), Instituto do Carste (Vitor Moura), SBE (Marcelo Rasteiro), IGC/USP (William Sallum Filho), Centro da Terra (Elias Silva), GMSE (João A. Silva), Sociedade Civil (Christiane Donato), grupos de espeleologia independentes,  GEP/UFBA (Morgana Drefhal), IES. </t>
  </si>
  <si>
    <t>IBAMA (Jailton Dias)</t>
  </si>
  <si>
    <t>UFLA (Rodrigo L. Ferreira), PUC Minas (Luiz Eduardo Travassos)</t>
  </si>
  <si>
    <t xml:space="preserve">UFLA (Rodrigo L. Ferreira), (SBE) Marcelo Rasteiro, UFS (Luiz Fontes),  PUC Minas (Luiz Eduardo Travassos), GEP/UFBA (Morgana Drefahl), Vale (Daniela G. R. Silva),  Instituto do Carste (Luciana Alt),  GREGEO/UnB (Guilherme Vendramini e Hortência Lamblém), Guano Speleo (Felipe Carvalho), Centro da Terra - Grupo Espeleológico de Sergipe (Elias Silva), Grupo Bambuí (Leandro M. D. Maciel), Sociedade Civil (Christiane Donato) </t>
  </si>
  <si>
    <t>CPRM (Mylène Berbert-Born), CBHSF (José Maciel), SBE (Marcelo Rasteiro),  IGC/USP (William Sallum Filho), Sociedade Civil (Christiane Donato),  IPHAN/DF ( Maria Clara Migliacio), UFLA (Rodrigo L. Ferreira), UFS (Luiz Fontes),  PUC Minas (Luiz Eduardo Travassos), GEP/UFBA (Morgana Drefahl),  grupos de espeleologia independentes e outras IES.</t>
  </si>
  <si>
    <t>TI-GEO (Manoel)</t>
  </si>
  <si>
    <t>UFLA (Rodrigo L. Ferreira), UFPE (Enrico Bernard), USF (Luiz Pontes)</t>
  </si>
  <si>
    <t>Prefeitura de Serra do Ramalho/BA (Francisco C. dos Santos), Prefeitura de Carinhanha/BA (Dinélia Pinto), Prefeitura de Campo Formoso/BA (Rangel de Carvalho), PUC Minas (Luiz Eduardo Eduardo Travassos),  UFS (Christiane Donato), Instituto do Carste (Luciana Alt).</t>
  </si>
  <si>
    <t>UFLA (Rodrigo L. Ferreira), UFOP (Cláudio Maurício T. da Silva), UFBA (Leonardo Morato) PUC Minas (Luiz Eduardo Tavassos), UFMG (André Salgado), UFS (Christiane Donato), Grupo de Estudos de Paleovertebrados-GEP/UFBA (Morgana Drefahl), Prefeitura de Campo Formoso/BA (Rangel de Carvalho), Prefeitura de Pains/MG (Mário Oliveira), Instituto do Carste (Luciana Alt).</t>
  </si>
  <si>
    <t>Inserir Igor Porto (SEMAD/SUPRAM)</t>
  </si>
  <si>
    <t>CECAV (Jocy Cruz), Instituto do Carste (Luciana Alt), Vale (Daniela G. R. Silva).</t>
  </si>
  <si>
    <t xml:space="preserve">UFLA (Rodrigo L. Ferreira), UFMG (André Salgado), UFBA (Leonardo Morato), UnB (Osmar Abílio Junior), PUC Minas (Luiz Eduardo  Travassos), Instituto do Carste (Luciana Alt), GREGEO/UnB (Guilherme Vendramini e Hortência Lamblém), EGB (Rodrigo Bulhões), Guano Speleo (Felipe Carvalho), Grupo Bambuí (Leandro M. D. Maciel), GMSE (João A. Silva), Centro da Terra - Grupo Espeleológico de Sergipe  (Elias Silva), CBHSF (José Maciel), MMA (André Ribeiro), Sociedade Civil (Christiane Donato), SBE (Marcelo Rasteiro). </t>
  </si>
  <si>
    <t>Grupo Bambuí (Leandro M. D. Maciel), GREGEO/UnB (Guilherme Vendramini e Hortência Lamblém),  PUC Minas (Luiz Eduardo Travassos).</t>
  </si>
  <si>
    <t>SEPARN (verificar: Solon Almeida e Rostand Medeiros)</t>
  </si>
  <si>
    <t>CNPq (Thaís Scherrer),  CECAV (Jocy Cruz), UFLA (Rodrigo L. Ferreira).</t>
  </si>
  <si>
    <t>PUC Minas (Luiz Eduardo Travassos), CPRM/DF (Tereza Villanueva), CECAV (Darcy Gomes e Débora Jansen, Ana Lúcia Galvão)</t>
  </si>
  <si>
    <t>CECAV (Jocy Cruz), UFLA (Rodrigo L. Ferreira),  SEMAD/SUPRAM (Igor Porto).</t>
  </si>
  <si>
    <t>CECAV (Jocy Cruz), UFLA (Rodrigo L. Ferreira), Vale (Daniela G. R. Silva), SBE (Marcelo Rasteiro),  ONG CAACTUS (Rangel Carvalho), empresas de mineração privada e de economia mista, IES.</t>
  </si>
  <si>
    <t>CECAV (Jocy Cruz),  MMA (verificar), MME (Cristiano M. M. Furuhashi).</t>
  </si>
  <si>
    <t xml:space="preserve"> Christiane Donato (Sociedade Civil)</t>
  </si>
  <si>
    <t>CECAV (Jocy Cruz)</t>
  </si>
  <si>
    <t>MMA e MME</t>
  </si>
  <si>
    <t>CECAV (Jocy Cruz),  PUC Minas (Luiz Eduardo Travassos), grupos de espeleologia, pesquisadores.</t>
  </si>
  <si>
    <t>UFPE (Enrico Bernard), UFLA (Rodrigo L. Ferreira), UFS (Luiz Fontes), Sociedade Civil (Christiane Donato),  UFS (Heleno Macedo, Departamento de Geografia).</t>
  </si>
  <si>
    <t>UFS (Heleno Macedo, Departamento de Geografia), OEMAs, prefeituras, gestores das áreas protegidas, universidades, grupos de espeleologia.</t>
  </si>
  <si>
    <t>MMA (verificar)</t>
  </si>
  <si>
    <t xml:space="preserve"> UFS (Heleno Macedo, Departamento de Geografia), órgãos ambientais federais, estaduais, distritais, prefeituras.</t>
  </si>
  <si>
    <t>OEMAs, prefeituras, gestores das áreas protegidas, universidades, grupos de espeleologia.</t>
  </si>
  <si>
    <t>Órgãos ambientais federais, estaduais, distritais, prefeituras.</t>
  </si>
  <si>
    <t>GREGEO/UnB (Guilherme Vendramini), Instituto Aquanautas (Luiz Rios), Instituto do Carste (Vitor Moura).</t>
  </si>
  <si>
    <t>UFPE (Enrico Bernard), CECAV/RN (Diego Bento) CBHSF/AL (José Maciel), Sociedade Civil (Christiane Dotano), SBE (Marcelo Rasteiro), GEP/UFBA (Morgana Drefahl)</t>
  </si>
  <si>
    <t>Centro da Terra  (Elias Silva), CECAV (Jocy Cruz), IABS (Marcela Pimenta), SBE (Marcelo Rasteiro).</t>
  </si>
  <si>
    <t>Centro da Terra (Elias Silva), outros grupos de espeleologia, Sociedade Semear/SE (José Waldson C. de Andrade), CECAV (Jocy Cruz), SBE (Marcelo Rasteiro).</t>
  </si>
  <si>
    <t xml:space="preserve"> UFS (Christiane Donato),  PUC Minas (Luiz Eduardo Travassos), Parna da Chapada Diamantina-PNCD (Admir Brunelli), CECAV (Jocy Cruz), UFOP (Paulo de Tarso Amorim Castro)</t>
  </si>
  <si>
    <t>SBE (Marcelo Rasteiro),  Centro da Terra, GMSE (Elias Silva), grupos de espeleologia independentes e IES,</t>
  </si>
  <si>
    <t xml:space="preserve">UFLA (Rodrigo L. Ferreira),  PUC Minas (verificar: Luiz Eduardo Panisset Travassos), outras IES.
</t>
  </si>
  <si>
    <t>CBHSF (José Maciel), Sociedade Civil (Christiane Donato), CECAV (Lindalva Cavalcanti), SBE (Marcelo Rasteiro), GEP/UFA (Morgana Drefahl), Centro da Terra-GMSE (Elias Silva)</t>
  </si>
  <si>
    <t>SBE (Marcelo Rasteiro), grupos de espeleologia independentes, ICADS/UFBA (Leonardo Morato), CAACTUS (Rangel Carvalho), PARNA Chapada Diamantina (Admir Brunelli), Sociedade Civil (Christiane Donato), secretarias estaduais e municipais de educação e de meio ambiente.</t>
  </si>
  <si>
    <t>UESC/BA (Elvis Barbosa), PUC Minas (Luiz  Eduardo Travassos), UFLA (Rodrigo L. Ferreira), GEP/UFBA (Morgana Drefahl), CECAV (Lindalva Cavalcanti), ICADS/UFBA (Leonardo Morato), CAACTUS (Rangel Carvalho), SBE (Marcelo Rasteiro e  Heros Lobo),  grupos espeleológicos independentes.</t>
  </si>
  <si>
    <t>MTur (Marcela Souza),  SBE (Marcelo Rasteiro, e Heros Lobo), CECAV (Rita Surrage), PUC Minas (Luiz Eduardo Travassos),  IEF (Cecília Vilhena),  secretarias estaduais de turismo, gestores de áreas protegidas,  OEMAs, grupos de espeleologia independentes.</t>
  </si>
  <si>
    <t>SGB-CPRM (Mylène Berbert-Born), SETUR/MG (Mariana Araújo Rocha), Instituto Aquanautas (Luiz Rios), GREGEO/UnB (Guilherme Vendramini),  Guano Speleo (Felipe Carvalho), Grupo Bambuí (Leandro M. D. Maciel), Instituto do Carste (Vitor Moura).</t>
  </si>
  <si>
    <t xml:space="preserve">Sistema de gestão de segurança  implantados
</t>
  </si>
  <si>
    <t>CECAV (Jocy Cruz), SBE (Marcelo Rasteiro), Rogério (Vale), Grupos de espeleologia, grupos de salvamento e resgate, secretarias estaduais, prefeituras.</t>
  </si>
  <si>
    <t>SBE (Marcelo Rasteiro), IEF (Cecília Vilhena), secretarias estaduais e municipais de turismo e meio ambiente, empreendedores.</t>
  </si>
  <si>
    <t>CECAV (Jocy Cruz),  IABS/AL (Marcela Pimenta)grupos de espeleologia, secretarias de turismo estaduais, municipais e distrital, universidades.</t>
  </si>
  <si>
    <t>ICADS/UFBA (Leonardo Morato), GEP/UFBA (Morgana Drefahl), SBE (Marcelo Rasteiro).</t>
  </si>
  <si>
    <t xml:space="preserve">Maurício Andrade  (CECAV/MG) </t>
  </si>
  <si>
    <t>Antonangelo substituir Luciana E. da  Costa Khoury
(MP/BA)</t>
  </si>
  <si>
    <t xml:space="preserve">Igor </t>
  </si>
  <si>
    <t xml:space="preserve">Marcelo Rasteiro (SBE) </t>
  </si>
  <si>
    <t xml:space="preserve">Christiane Donato (UFS) </t>
  </si>
  <si>
    <t xml:space="preserve">Christiane substituir Luiz Rios (Instituto Aquanautas/DF) </t>
  </si>
  <si>
    <t>4.1. Efetivar parcerias, por meio de instrumento legal adequado, para estabelecer compromisso entre o Instituto Chico Mendes e instituições (públicas e privadas) visando à implementação das ações propostas no PAN Cavernas do São Francisco, bem como o aprimoramento da gestão do Patrimônio Espeleológico.</t>
  </si>
  <si>
    <t>5.2. Diagnosticar a situação das equipes de licenciamento e fiscalização dos órgãos  ambientais, considerando o Patrimônio Espeleológico e as atividades econômicas, e encaminhar sugestões de adequação às entidades competentes.</t>
  </si>
  <si>
    <t>6.2. Elaborar diagnóstico sobre os instrumentos de ordenamento territorial e diretrizes de proteção do Patrimônio Espeleológico da região de abrangência do PAN Cavernas do São Francisco encaminhando-o aos estados e municípios com ocorrência de cavernas, a fim de sensibilizar o poder público para incorporação das recomendações na revisão dos planos diretores ou dos Zoneamentos Ecológico-Econômicos - ZEE.</t>
  </si>
  <si>
    <t>7.1. Oficiar a Secretaria de Biodiversidade e Florestas do Ministério do Meio Ambiente, a fim de que o Patrimônio Espeleológico seja inserido como um dos alvos de conservação, nos critérios para definição de áreas prioritárias do MMA.</t>
  </si>
  <si>
    <t>7.4. Elaborar propostas de criação de áreas protegidas para conservação do Patrimônio Espeleológico, articulando junto aos órgãos governamentais sua viabilização.</t>
  </si>
  <si>
    <t xml:space="preserve"> Curso adequado e ministrado</t>
  </si>
  <si>
    <t>substituir: IEF por IABS</t>
  </si>
  <si>
    <t>8.8. Capacitar os atores envolvidos com o turismo espeleológico, de acordo com suas necessidades,  priorizando os municípios que   conforme "Lista de Cavernas Turísticas". (ANTIGA AÇÃO 11.8)</t>
  </si>
  <si>
    <t>Oficina realizada e critérios definidos e disponibilizados</t>
  </si>
  <si>
    <t xml:space="preserve">Inventário anual publicado 
</t>
  </si>
  <si>
    <t>Lista das cavernas identificadas em 25% das áreas prospectadas no estado de Sergipe e em 50% das áreas prospectadas no estado da Bahia</t>
  </si>
  <si>
    <t>Relatório técnico final da prospeção disponibilizado</t>
  </si>
  <si>
    <t xml:space="preserve">Estudos publicados e/ou apresentados em eventos científicos
</t>
  </si>
  <si>
    <t>Relatório anual descritivo com os projetos financiados</t>
  </si>
  <si>
    <t>Relatório descritivo com as áreas prospectadas e cavidades identificadas</t>
  </si>
  <si>
    <t>Relatório descritivo com o resumo dos estudos publicados e local de acesso</t>
  </si>
  <si>
    <t>Relatório final com o número de estudos realizados e parcerias consolidadas</t>
  </si>
  <si>
    <t>Relatório técnico disponibilizado</t>
  </si>
  <si>
    <t>Parcerias efetivadas</t>
  </si>
  <si>
    <t xml:space="preserve">Eventos com a inserção do tema na pauta </t>
  </si>
  <si>
    <t>Termos de reciprodidade assinados</t>
  </si>
  <si>
    <t>Relatório dos ventos realizados disponibilizados</t>
  </si>
  <si>
    <t>Ação excluída</t>
  </si>
  <si>
    <t>Trabalhos e estudos disponibilizados</t>
  </si>
  <si>
    <t>Indicador de sucesso da ação: Aumento de 10% no número de técnicos envolvidos no licenciamento por jurisdição.</t>
  </si>
  <si>
    <t>Manter a indicação de aumento de 10%  no número de agentes de fiscalização por jurisdição; indicador de alcance da ação.</t>
  </si>
  <si>
    <t xml:space="preserve">Relatório descritivo
</t>
  </si>
  <si>
    <t xml:space="preserve"> Ofício enviado</t>
  </si>
  <si>
    <t>Propostas elaboradas e encaminhadas</t>
  </si>
  <si>
    <t>Curso adequado e realizado</t>
  </si>
  <si>
    <t xml:space="preserve">Número de cursos disponibilizados e número de pessoas capacitadas </t>
  </si>
  <si>
    <t xml:space="preserve">Buscar informação com o articulador.
</t>
  </si>
  <si>
    <t>Solicitar Relatório descritivo, e manter número de ações de divulgação realizadas, como indicador de alcance da ação.</t>
  </si>
  <si>
    <t>Spots veiculados</t>
  </si>
  <si>
    <t>Rangel de Carvalho (ONG CAACTUS)</t>
  </si>
  <si>
    <t>Relatorio descritivo disponibilizado</t>
  </si>
  <si>
    <t>Roteiros estruturados por estado</t>
  </si>
  <si>
    <t xml:space="preserve"> Relatório descritivo</t>
  </si>
  <si>
    <t>Planos de manejo iniciados</t>
  </si>
  <si>
    <t>AGO/14</t>
  </si>
  <si>
    <t>Substituir FEV/13 por:
JUN/2014</t>
  </si>
  <si>
    <t>Substituir FEV/12 por: JAN/14</t>
  </si>
  <si>
    <t>Substituir FEV/13 por FEV/14</t>
  </si>
  <si>
    <t>Substituir  JAN/14 por MAR/14</t>
  </si>
  <si>
    <t>Substituir FEV/12 por JUN/14</t>
  </si>
  <si>
    <t>Substituir JAN/14 por JUN/14</t>
  </si>
  <si>
    <t xml:space="preserve">Substituir NOV/13 por DEZ/15 
</t>
  </si>
  <si>
    <t>DEZ/16</t>
  </si>
  <si>
    <t>JUN/15</t>
  </si>
  <si>
    <t xml:space="preserve"> Substituir 2.000.000,00 por R$ 2.190.664,00</t>
  </si>
  <si>
    <t>2.1. Propor a criação de linhas de pesquisa e inserir o tema Espeleologia nos editais para pesquisa e conservação, principalmente para a região de abrangência do PAN Cavernas do São Francisco.</t>
  </si>
  <si>
    <t>O mesmo da  ação 4.11</t>
  </si>
  <si>
    <t>MMA (verificar), MME (Cristiano M. M. Furuhashi).</t>
  </si>
  <si>
    <t>Parna Chapada do Araripe (Paulo Maier), UFPE (Enrico Bernard), Centro da Terra - Grupo Espeleológico de Sergipe (Elias Silva), CECAV (Jocy Cruz), Sociedade Civil (Christiane Donato).</t>
  </si>
  <si>
    <t>Sugere-se propor ao EGB assumir a articulação da ação em função da saída do articulador atual (Foi realizada reunião com EGB em 14 de novembro que concordaram em aceitar a articulação da ação).</t>
  </si>
  <si>
    <t>Aguardando a definição do nome (Grupo Espeleo Brasília - EGB)</t>
  </si>
  <si>
    <t>Proposta:  Marcela (IABS) ou Helena (SETUR/MG) substituir Marcela de A. Souza (MTur)  (aguardar resposta da Marcela Souza)</t>
  </si>
  <si>
    <t xml:space="preserve">Sugestão: Ver com André (André ficou de verificar como viabilizar) </t>
  </si>
  <si>
    <t>Ação agrupada na 2.2 , sugere-se adequar o texto.</t>
  </si>
  <si>
    <t>A ação 8.2 foi incorporada a ação 2.2 , sugere-se adequar o texto.</t>
  </si>
  <si>
    <t xml:space="preserve">Rodrigo Bulhões 
(Espeleo Grupo de Brasília - EGB) </t>
  </si>
  <si>
    <t>6.3. Elaborar mapa da geodiversidade da região de abrangência do PAN Cavernas do São Francisco, destacando os ambientes cársticos.</t>
  </si>
  <si>
    <t xml:space="preserve">1.1. Levantar e sistematizar as informações e dados existentes sobre o  Patrimônio Espeleológico da Área Cárstica 1.  </t>
  </si>
  <si>
    <t xml:space="preserve">1.6.Validar a localização das cavidades existentes na base de dados do CECAV, para a região de abrangência do PAN Cavernas do São Francisco. </t>
  </si>
  <si>
    <t xml:space="preserve">1.10. Criar rede de pesquisa em Espeleologia. </t>
  </si>
  <si>
    <t xml:space="preserve">2.4.  Definir orientações técnicas para o levantamento espeleológico, por meio de oficina participativa. </t>
  </si>
  <si>
    <t xml:space="preserve">2.6.  Realizar prospecção  espeleológica na região do Supergrupo Canudos, nos estados de Sergipe e Bahia, utilizando a ficha do CECAV para a caracterização padronizada. </t>
  </si>
  <si>
    <t xml:space="preserve">2.26. Realizar estudos de avaliação de impacto econômico advindo da conservação espeleológica, conforme as normativas vigentes. </t>
  </si>
  <si>
    <t xml:space="preserve">2.27. Realizar estudos de valoração dos serviços ambientais prestados pelo ambiente cárstico. </t>
  </si>
  <si>
    <t xml:space="preserve">3.1. Elaborar documento com orientações técnicas para a definição de limites de área de influência sobre o Patrimônio Espeleológico, por meio de eventos participativos. </t>
  </si>
  <si>
    <t xml:space="preserve">3.2. Levantar e caracterizar as atividades potencialmente lesivas ao Patrimônio Espeleológico e os atributos capazes de medir quantitativamente e/ou qualitativamente cada uma delas. </t>
  </si>
  <si>
    <t xml:space="preserve">3.3. Elaborar proposta de revisão da IN nº 2/2009-MMA, por meio de discussão ampliada, como forma de contribuição ao Comitê Técnico Consultivo da IN. </t>
  </si>
  <si>
    <t>3.4. Discutir, em oficinas participativas, os projetos de lei em tramitação no Congresso Nacional que tratam do Patrimônio Espeleológico, com o propósito de construir novo anteprojeto de lei ou outros instrumentos legais voltados à conservação desse Patrimônio.</t>
  </si>
  <si>
    <t xml:space="preserve">4.3. Apresentar o PAN às instituições parceiras, com o propósito de reafirmar o compromisso na execução das ações e sugerir sua integração aos instrumentos de planejamento existentes para a região de abrangência do PAN Cavernas do São Francisco, por meio da realização de eventos. </t>
  </si>
  <si>
    <t xml:space="preserve">4.4. Disponibilizar e dar publicidade a trabalhos técnico-científicos, procedimentos e normas existentes que orientem a elaboração e análise de estudos espeleológicos para autorização e/ou licenciamento ambiental, bem como estudos de licenciamento ambiental realizados para empreendimentos em áreas de ocorrência de cavernas na região de abrangência do PAN Cavernas do São Francisco. 
</t>
  </si>
  <si>
    <t xml:space="preserve">4.5. Fazer gestão junto ao poder executivo, nas três esferas de governo, para aumentar o número de técnicos envolvidos nas atividades de licenciamento ambiental de empreendimentos em áreas de ocorrência de cavernas. </t>
  </si>
  <si>
    <t xml:space="preserve">4.6. Definir procedimentos conjuntos para conservação e uso sustentável do Patrimônio Espeleológico frente ao aproveitamento econômico dos recursos minerais, por meio da proposição de reestabelecimento das atividades do Comitê Permanente de Mineração e Meio Ambiente – CP/MIMA.  </t>
  </si>
  <si>
    <t xml:space="preserve">8.1. Adequar e ministrar cursos de capacitação em Espeleologia e Licenciamento Ambiental aos técnicos dos órgãos federais, estaduais e municipais, envolvidos com licenciamento ambiental na região de abrangência do PAN Cavernas do São Francisco. </t>
  </si>
  <si>
    <t>8.2. Fomentar a formação de profissionais na área de taxonomia, visando à descrição de espécies troglóbias.</t>
  </si>
  <si>
    <t xml:space="preserve">8.3. Elaborar curso de Espeleologia voltado à fiscalização e articular sua inserção nos treinamentos dos agentes de fiscalização dos órgãos ambientais competentes. 
</t>
  </si>
  <si>
    <t>8.5. Adequar e ministrar o curso de Espeleologia e Licenciamento Ambiental ao setor produtivo, priorizando os responsáveis técnicos.</t>
  </si>
  <si>
    <t xml:space="preserve">8.6. Capacitar os atores envolvidos com o turismo espeleológico, de acordo com suas necessidades,  priorizando os municípios com cavidades que  constarem na  "Lista de Cavernas Turísticas". 
</t>
  </si>
  <si>
    <t xml:space="preserve">8.7. Elaborar documento com o perfil dos profissionais da área cárstica 2 envolvidos com o Patrimônio Espeleologico. </t>
  </si>
  <si>
    <t>8.9. Incentivar o intercâmbio (expedições conjuntas, integração de pesquisas e procedimentos) entre grupos de espeleologia, priorizando os grupos emergentes da Área Cárstica 2.</t>
  </si>
  <si>
    <t xml:space="preserve">9.1. Assinar protocolo de intenção com as instituições de ensino e pesquisa,  para que sejam disponibilizadas vagas em programas de pós-graduação, relacionados com o tema Espeleologia, para os servidores dos órgãos públicos que trabalham com o Patrimônio Espeleológico. </t>
  </si>
  <si>
    <t xml:space="preserve">9.2. Ampliar a realização dos eventos de Espeleologia já existentes, na região do PAN Cavernas do São Francisco, priorizando as Áreas Cársticas 1 e 2. </t>
  </si>
  <si>
    <t xml:space="preserve">9.5. Fortalecer os programas de estágio, sugerindo às instituições de ensino e pesquisa, planos de trabalho na área de Espeleologia. </t>
  </si>
  <si>
    <t xml:space="preserve">10.1. Elaborar cartilha educativa com informações sobre a legislação relativa ao Patrimônio Espeleológico, em linguagem simples, voltada à população rural. </t>
  </si>
  <si>
    <t xml:space="preserve">10.2. Capacitar multiplicadores (líderes comunitários, técnicos extensionistas e outros) na temática Espeleologia, considerando, como área piloto, os municípios das unidades de conservação com ocorrência de cavernas na região de abrangencia do PAN Cavernas do São Francisco. </t>
  </si>
  <si>
    <t xml:space="preserve">10.3. Popularizar o conhecimento e os resultados das pesquisas para as comunidades situadas na região de abrangência do PAN Cavernas do São Francisco, por meio de articulação com a SBE, Redespeleo Brasil,  grupos de espeleologia independentes, CBHSF e IES. </t>
  </si>
  <si>
    <t xml:space="preserve">10.5. Inserir a Espeleologia nos conteúdos do ensino fundamental, bem como  nos programas de Educação Ambiental já existentes. </t>
  </si>
  <si>
    <t xml:space="preserve">10.6. Publicar  “kit” com material educativo  (já existente) sobre Espeleologia, em linguagem simples, voltado à população residente em áreas com ocorrência de cavernas. </t>
  </si>
  <si>
    <t>10.7. Capacitar os professores da rede oficial de ensino, por região, aproveitando os coletivos educadores e outras organizações locais na Área Cárstica 2.</t>
  </si>
  <si>
    <t xml:space="preserve">10.8. Oficiar os responsáveis pela gestão pública sobre os riscos associados ao uso indevido das áreas com ocorrência do Patrimônio Espeleológico, bem como quanto à legislação pertinente. </t>
  </si>
  <si>
    <t xml:space="preserve">10.9. Criar instrumentos de comunicação no âmbito do CECAV, para divulgação do Patrimônio Espeleológico, inclusive com o aumento da visibilidade do Centro junto à comunidade científica e sociedade civil. </t>
  </si>
  <si>
    <t xml:space="preserve">10.10. Elaborar e implantar projeto piloto de Educação Ambiental e patrimonial e de alternativas socioeconômicas, voltado à conservação do Patrimônio Espeleológico na região da APA Carste de Lagoa Santa, do Circuito das Grutas, em Minas Gerais. </t>
  </si>
  <si>
    <t xml:space="preserve">10.11. Elaborar e implantar projeto piloto de Educação Ambiental e patrimonial e de alternativas socioeconômicas, voltado à conservação do Patrimônio Espeleológico na região de Ourolândia, na Bahia. </t>
  </si>
  <si>
    <t>10.12. Capacitar agentes que atuem na orientação da população na Área Cárstica 2, alertando-a sobre o risco de contaminação por agentes biológicos e outros existentes em cavernas.</t>
  </si>
  <si>
    <t>10.14. Inserir o tema Espeleologia nos programas de Educação Ambiental já existentes, por meio de articulação com as prefeituras da região de Campo Formoso/BA.</t>
  </si>
  <si>
    <t xml:space="preserve">11.1. Identificar e levantar dados sobre as cavernas com uso e/ou  potencial turístico no Estado de Minas Gerais. </t>
  </si>
  <si>
    <t xml:space="preserve">11.2. Identificar e levantar dados sobre as cavernas com uso e/ou potencial turístico no Estado da Bahia. </t>
  </si>
  <si>
    <t>11.3. Identificar e levantar dados sobre as cavernas com uso e/ou potencial turístico nos estados de Goiás, Sergipe, Alagoas, Pernambuco e no Distrito Federal.</t>
  </si>
  <si>
    <t xml:space="preserve">11.5. Buscar junto aos órgãos licenciadores estaduais e municipais, no Estado da Bahia, a destinação de recursos para fomento de pesquisa e turismo. </t>
  </si>
  <si>
    <t xml:space="preserve">11.6. Estabelecer, estruturar ou fortalecer os roteiros turísticos envolvendo cavernas, dentro do programa de regionalização do turismo, por meio de articulação com as instâncias de governança regionais do turismo. </t>
  </si>
  <si>
    <t xml:space="preserve">11.7. Realizar oficinas para integrar atores e fortalecer instâncias de governanças regionais e locais nos municípios cujas cavidades constarem na "Lista de Cavernas Turísticas". </t>
  </si>
  <si>
    <t xml:space="preserve">11.8. Elaborar um roteiro de visitação turística, com normas, condições e empreendedores responsáveis, para as cavidades da Área Cárstica 1, que constarem na "Lista de Cavernas Turísticas". </t>
  </si>
  <si>
    <t xml:space="preserve">11.9. Implantar projeto piloto de sistema de gestão de segurança integrado. </t>
  </si>
  <si>
    <t xml:space="preserve">11.10. Identificar a demanda do turista, realizando o registro e monitoramento padronizado da visitação nas cavidades que constarem na "Lista de Cavernas Turísticas". </t>
  </si>
  <si>
    <t xml:space="preserve">12.1. Estimular a criação de rede social para discutir temas correlatos ao espeleoturismo. </t>
  </si>
  <si>
    <t xml:space="preserve">12.2. Realizar fóruns anuais de discussão, por região fisiográfica da Bacia do rio São Francisco, nos municípios que abrigam as cavidades constantes da "Lista de Cavernas Turísticas". </t>
  </si>
  <si>
    <t xml:space="preserve">12.3. Promover, por meio de oficina participativa, a revisão do documento que orienta a elaboração de planos de manejo espeleológicos, incluindo novas orientações. </t>
  </si>
  <si>
    <t xml:space="preserve">12.4. Articular com os responsáveis pelas cavidades que constarem na  "Lista de Cavernas Turísticas"  a elaboração de planos de manejo espeleológicos. </t>
  </si>
  <si>
    <t xml:space="preserve">12.5. Fomentar a criação e implantação de Programa de Sustentabilidade de Educação Ambiental e Patrimonial para Turismo em Cavernas,  considerando as cavidades que constarem na "Lista de Cavernas Turísticas", prioritariamente para o Estado da Bahia. </t>
  </si>
  <si>
    <t>Solicitar informações mais detalhadas com o Jocy (data, montante, etc).</t>
  </si>
  <si>
    <t>Tema espeleologia e PAN inseridos nas chamadas: FUNBIO, CHAMADA DIBIO, FNMA, CNPq (ver com Jocy) e Fundação de Amparo a Pesquisa do Estado de Sergipe (FAPITEC).  Cecav fez gestões junto a Vale, que injetou recurso para pesquisa em espeleologia na UFMG, UFOP  e UFPA.</t>
  </si>
  <si>
    <t>Aguardando definição de padronização que ocorrerá conforme a Ação 1.5.</t>
  </si>
  <si>
    <t xml:space="preserve">Poços instalados e monitorados
</t>
  </si>
  <si>
    <t xml:space="preserve">Relatório descritivo com lista de cavidades identificadas e total de área prospectada (ha) </t>
  </si>
  <si>
    <t>Eventos realizados</t>
  </si>
  <si>
    <t>Proposta enviada</t>
  </si>
  <si>
    <t xml:space="preserve">Parcerias firmadas e agentes capacitados </t>
  </si>
  <si>
    <t>André A. Ribeiro (CECAV)</t>
  </si>
  <si>
    <t xml:space="preserve">2.5. Definir áreas prioritárias para prospecção sistemática do Patrimônio Espeleológico, na região de abrangência do PAN Cavernas do São Francisco. </t>
  </si>
  <si>
    <t xml:space="preserve">2.7. Realizar prospecção espeleológica em áreas prioritárias na Área Cárstica 1, utilizando a ficha do CECAV para a caracterização padronizada. </t>
  </si>
  <si>
    <t xml:space="preserve">2.8. Realizar prospecção espeleológica em áreas prioritárias no Estado de Alagoas, utilizando a ficha do CECAV para a caracterização padronizada. </t>
  </si>
  <si>
    <t xml:space="preserve">2.9. Realizar prospecção espeleológica nas áreas prioritárias do Parque Nacional do Catimbau, da ESEC Raso da Catarina e do Monumento Natural do São Francisco, utilizando a ficha do CECAV para a caracterização padronizada.  </t>
  </si>
  <si>
    <t xml:space="preserve">2.10. Realizar prospecção espeleológica nas áreas prioritárias da APA Chapada do Araripe, utilizando a ficha do CECAV para a caracterização padronizada.  </t>
  </si>
  <si>
    <t xml:space="preserve">2.11. Realizar pesquisas arqueológicas na região de abrangência do PAN Cavernas do São Francisco, priorizando os municípios de Campo Formoso, Ourolândia e Serra do Ramalho, no Estado da Bahia. </t>
  </si>
  <si>
    <t xml:space="preserve">2.12. Realizar pesquisas paleontológicas na  região de abrangência do PAN Cavernas do São Francisco, priorizando os municípios de  Ourolândia, Campo Formoso e Jacobina, no Estado da Bahia. </t>
  </si>
  <si>
    <t xml:space="preserve">2.14.  Realizar pesquisas para subsidiar a definição conceitual de critérios citados na IN nº 2/2009-MMA. </t>
  </si>
  <si>
    <t xml:space="preserve">2.16. Escolher as áreas a serem prioritárias para pesquisas (reavaliando quando  necessário  o planejamento da utilização dos recursos). </t>
  </si>
  <si>
    <t xml:space="preserve">2.17. Realizar monitoramento da qualidade da água subterrânea em áreas de vulnerabilidade no  estado de Minas Gerais, prioritariamente na APA Carste de Lagoa Santa, Circuito das Grutas e no município de Pains.
</t>
  </si>
  <si>
    <t>2.18. Propor a criação de linhas de fomento para pesquisas, com ênfase em projetos visando estabelecer indicadores quantitativos e qualitativos das atividades potencialmente lesivas ao Patrimônio Espeleológico.</t>
  </si>
  <si>
    <t xml:space="preserve">2.20.  Elaborar relatório com os dados do perfil socioeconômico das Áreas Cársticas 1, 2 e 3, como subsídio para elaboração dos mapas de risco e  de vulnerabilidade. </t>
  </si>
  <si>
    <t xml:space="preserve">2.21. Elaborar mapas de riscos geológico e geotécnico para a região de abrangência do PAN Cavernas do São Francisco, em escala apropriada, visando subsidiar o ordenamento da expansão urbana  sobre as áreas cársticas. </t>
  </si>
  <si>
    <t xml:space="preserve">2.22. Realizar pesquisas referentes a experimentos de translocação em cavidades ferruginosas, na região de abrangência do PAN Cavernas do São Francisco. </t>
  </si>
  <si>
    <t xml:space="preserve">2.24. Estabelecer parcerias para desenvolvimento de estudos de vegetação associada às áreas cársticas e sua relação com os sistemas adjacentes, superficiais e subterrâneos. </t>
  </si>
  <si>
    <t xml:space="preserve">2.25.  Identificar e divulgar fontes de financiamento que possam contemplar o Patrimônio Espeleológico e os ambientes cársticos na região de abrangência do PAN Cavernas do São Francisco. </t>
  </si>
  <si>
    <t>4.2. Inserir, na pauta de eventos nacionais de Espeleologia, discussão sobre a integração entre instituições de ensino, pesquisa e extensão com os grupos de espeleologia, bem como sobre o fomento à  geração e difusão da produção científica.</t>
  </si>
  <si>
    <t>11.4. Elaborar "Lista de Cavernas Turísticas", por meio de critérios definidos em oficina participativa.</t>
  </si>
  <si>
    <t>Órgãos ambientais federais e estaduais, ministérios públicos, MP/BA (Luciana Khoury), grupos de espeleologia, IABS/DF ( Éric Sawyer).</t>
  </si>
  <si>
    <t xml:space="preserve">CECAV (Jocy Cruz), </t>
  </si>
  <si>
    <t xml:space="preserve">8.8. Realizar cursos regulares de capacitação para grupos de espeleologia, da região de abrangência do PAN, priorizando os grupos emergentes dos estados da Bahia, Alagoas e Sergipe. </t>
  </si>
  <si>
    <t>1.13. Desenvolver software para visualização  integrada de dados geoespacializados e documentos sobre o Patrimônio Espeleológico na região de abrangência do PAN Cavernas do São Francisco, com interface amigável, atualização em tempo real, consulta por meio digital e a possibilidade de impressão dos dados.</t>
  </si>
  <si>
    <t xml:space="preserve">8.4. Ministrar "cursos livres" de capacitação para guias/condutores de espeleoturismo. 
</t>
  </si>
  <si>
    <t xml:space="preserve">Cecília  Fernandes de Vilhena (IEF)
</t>
  </si>
  <si>
    <t>1.12. Publicar inventário anual com as informações sobre o Patrimônio Espeleológico existente na região de abrangência do PAN Cavernas do São Francisco.</t>
  </si>
  <si>
    <t>Execução  IABS (Marcela Pimenta),  Colaboração: CECAV (Jocy Cruz),  SBE (Marcelo Rasteiro), Parque Estadual Itacolomi/MG.</t>
  </si>
  <si>
    <t>Mapas elaborados e divulgados</t>
  </si>
  <si>
    <t xml:space="preserve">2.2. Elaborar nota técnica com a finalidade de orientar os órgãos licenciadores sobre a destinação de recursos financeiros provenientes de compensação espeleológica e compensação ambiental, visando à conservação, uso sustentável, recuperação do Patrimônio Espeleológico, ou à capacitação do quadro técnico  envolvido com o licenciamento ambiental de empreendimentos em áreas cársticas .  </t>
  </si>
  <si>
    <t xml:space="preserve">Morgana, por e-mail em 19/11/13 :  Talvez interesse para trocar experiências...o CREA PR possui o curso de Excelência em Licenciamentos Ambientais (a distância) http://procrea.crea-pr.org.br/ 
em 
</t>
  </si>
  <si>
    <t>Roberta Freitas de R. Souza
(CECAV/RN)</t>
  </si>
  <si>
    <t xml:space="preserve">ARTICULADOR CUSTO ESTIMADO </t>
  </si>
  <si>
    <t>DNPM (Sandra Pedrosa), CPRM (Mylène Berbert-Born), SBE (Marcelo Rasteiro),  Instituto do Carste (Auler e Luis Beethoven Piló), IGC/USP (William Sallum Filho),  grupos de espeleologia independentes, GEP/UFBA (Morgana Drefhal) e IES.</t>
  </si>
  <si>
    <t xml:space="preserve">  MME (Cristiano M. M. Furuhashi).</t>
  </si>
  <si>
    <t>CECAV (Jocy Cruz),  MME (Cristiano M. M. Furuhashi).</t>
  </si>
  <si>
    <t xml:space="preserve">4.7. Realizar reunião com as instituições parceiras, com o propósito de reafirmar o compromisso na execução das ações do PAN e sugerir sua integração aos instrumentos de planejamento existentes para a região de abrangência do PAN Cavernas do São Francisco. </t>
  </si>
  <si>
    <t>Substituir DEZ/13 por: AGO/14</t>
  </si>
  <si>
    <t xml:space="preserve">Cursos oferecidos </t>
  </si>
  <si>
    <t xml:space="preserve">9.3. Propor, às instituições de ensino e pesquisa, a criação de cursos de extensão abrangendo áreas multidisciplinares  voltados à elaboração de estudos espeleológicos na Área Cárstica 2. </t>
  </si>
  <si>
    <t xml:space="preserve">9.4. Propor, às instituições de ensino e pesquisa, a criação de cursos de extensão abrangendo áreas multidisciplinares voltados à elaboração de estudos espeleológicos na Área Cárstica 1. </t>
  </si>
  <si>
    <t xml:space="preserve">2.26. Caracterizar as cavernas conhecidas e sua área de influência na Área Cárstica 2,  indicando quando possível aquelas de relevância máxima. </t>
  </si>
  <si>
    <t>Pavel Carrijo  Rodrigues (SBE)) substituir Jocy Cruz 
(CECAV)</t>
  </si>
  <si>
    <t>Não significativo</t>
  </si>
  <si>
    <t>3 - Aperfeiçoamento de instrumentos normativos relacionados à conservação do Patrimônio Espeleológico.</t>
  </si>
  <si>
    <t>Ação agrupada nas ações 2.6, 2.7, 2.8, 2.9, 2.10  (ações de prospecção) e alterar a redação dessas ações, acrescentando a caracterização padronizada (ficha do CECAV)</t>
  </si>
  <si>
    <t>4.8. Fazer diagnóstico das políticas públicas de infraestrutura, agricultura, reforma agrária, indústria, habitação e mineração, nas esferas federal e estadual, e elaborar propostas de aprimoramento das políticas relevantes à conservação do Patrimônio Espeleológico.</t>
  </si>
  <si>
    <t xml:space="preserve">6- Revisão e elaboração de instrumentos de planejamento e gestão territorial, para o ordenamento do uso do Patrimônio Espeleológico e áreas cársticas.
</t>
  </si>
  <si>
    <t xml:space="preserve">8- Implementação de estratégias para  formação de pessoal diretamente envolvido com o tema espeleologia, visando gestão, estudo e uso sustentável. </t>
  </si>
  <si>
    <t>9- Criação e ampliação de cursos universitários relacionados com o tema Espeleologia.</t>
  </si>
  <si>
    <t xml:space="preserve">DATA 
INÍCIO </t>
  </si>
  <si>
    <t>DATA 
TÉRMINO</t>
  </si>
  <si>
    <t>1.4- Levantar e sistematizar as informações e dados existentes sobre o ambiente cárstico da região de abrangência do PAN Cavernas do São Francisco.</t>
  </si>
  <si>
    <t xml:space="preserve">12.1- Estimular a criação de rede social para discutir temas correlatos ao espeleoturismo. </t>
  </si>
  <si>
    <t xml:space="preserve">12.2- Realizar fóruns anuais de discussão, por região fisiográfica da Bacia do rio São Francisco, nos municípios que abrigam as cavidades constantes da "Lista de Cavernas Turísticas". </t>
  </si>
  <si>
    <t xml:space="preserve">12.3- Promover, por meio de oficina participativa, a revisão do documento que orienta a elaboração de planos de manejo espeleológicos, incluindo novas orientações. </t>
  </si>
  <si>
    <t xml:space="preserve">11.1- Identificar e levantar dados sobre as cavernas com uso e/ou  potencial turístico no Estado de Minas Gerais. </t>
  </si>
  <si>
    <t xml:space="preserve">11.2- Identificar e levantar dados sobre as cavernas com uso e/ou potencial turístico no Estado da Bahia. </t>
  </si>
  <si>
    <t>11.3- Identificar e levantar dados sobre as cavernas com uso e/ou potencial turístico nos estados de Goiás, Sergipe, Alagoas, Pernambuco e no Distrito Federal.</t>
  </si>
  <si>
    <t xml:space="preserve">11.10- Identificar a demanda do turista, realizando o registro e monitoramento padronizado da visitação nas cavidades que constarem na "Lista de Cavernas Turísticas". </t>
  </si>
  <si>
    <t xml:space="preserve">11.9- Implantar projeto piloto de sistema de gestão de segurança integrado. </t>
  </si>
  <si>
    <t xml:space="preserve">11.8- Elaborar um roteiro de visitação turística, com normas, condições e empreendedores responsáveis, para as cavidades da Área Cárstica 1, que constarem na "Lista de Cavernas Turísticas". </t>
  </si>
  <si>
    <t xml:space="preserve">11.7- Realizar oficinas para integrar atores e fortalecer instâncias de governanças regionais e locais nos municípios cujas cavidades constarem na "Lista de Cavernas Turísticas". </t>
  </si>
  <si>
    <t xml:space="preserve">11.6- Estabelecer, estruturar ou fortalecer os roteiros turísticos envolvendo cavernas, dentro do programa de regionalização do turismo, por meio de articulação com as instâncias de governança regionais do turismo. </t>
  </si>
  <si>
    <t xml:space="preserve">11.5- Buscar junto aos órgãos licenciadores estaduais e municipais, no Estado da Bahia, a destinação de recursos para fomento de pesquisa e turismo. </t>
  </si>
  <si>
    <t>11.4- Elaborar "Lista de Cavernas Turísticas", por meio de critérios definidos em oficina participativa.</t>
  </si>
  <si>
    <t xml:space="preserve">10.8- Oficiar os responsáveis pela gestão pública sobre os riscos associados ao uso indevido das áreas com ocorrência do Patrimônio Espeleológico, bem como quanto à legislação pertinente. </t>
  </si>
  <si>
    <t>10.7- Capacitar os professores da rede oficial de ensino, por região, aproveitando os coletivos educadores e outras organizações locais na Área Cárstica 2.</t>
  </si>
  <si>
    <t xml:space="preserve">10.6- Publicar  “kit” com material educativo  (já existente) sobre Espeleologia, em linguagem simples, voltado à população residente em áreas com ocorrência de cavernas. </t>
  </si>
  <si>
    <t xml:space="preserve">10.1- Elaborar cartilha educativa com informações sobre a legislação relativa ao Patrimônio Espeleológico, em linguagem simples, voltada à população rural. </t>
  </si>
  <si>
    <t xml:space="preserve">9.1- Assinar protocolo de intenção com as instituições de ensino e pesquisa,  para que sejam disponibilizadas vagas em programas de pós-graduação, relacionados com o tema Espeleologia, para os servidores dos órgãos públicos que trabalham com o Patrimônio Espeleológico. </t>
  </si>
  <si>
    <t>8.5- Adequar e ministrar o curso de Espeleologia e Licenciamento Ambiental ao setor produtivo, priorizando os responsáveis técnicos.</t>
  </si>
  <si>
    <t xml:space="preserve">8.4- Ministrar "cursos livres" de capacitação para guias/condutores de espeleoturismo. 
</t>
  </si>
  <si>
    <t>8.2- Fomentar a formação de profissionais na área de taxonomia, visando à descrição de espécies troglóbias.</t>
  </si>
  <si>
    <t>7.4- Elaborar propostas de criação de áreas protegidas para conservação do Patrimônio Espeleológico, articulando junto aos órgãos governamentais sua viabilização.</t>
  </si>
  <si>
    <t xml:space="preserve">7.2- Identificar áreas prioritárias visando à criação de unidades de conservação para proteção do Patrimônio Espeleológico.
</t>
  </si>
  <si>
    <t>7.1- Oficiar a Secretaria de Biodiversidade e Florestas do Ministério do Meio Ambiente, a fim de que o Patrimônio Espeleológico seja inserido como um dos alvos de conservação, nos critérios para definição de áreas prioritárias do MMA.</t>
  </si>
  <si>
    <t>2.1- Propor a criação de linhas de pesquisa e inserir o tema Espeleologia nos editais para pesquisa e conservação, principalmente para a região de abrangência do PAN Cavernas do São Francisco.</t>
  </si>
  <si>
    <t xml:space="preserve">2.5- Definir áreas prioritárias para prospecção sistemática do Patrimônio Espeleológico, na região de abrangência do PAN Cavernas do São Francisco. </t>
  </si>
  <si>
    <t xml:space="preserve">2.7- Realizar prospecção espeleológica em áreas prioritárias na Área Cárstica 1, utilizando a ficha do CECAV para a caracterização padronizada. </t>
  </si>
  <si>
    <t xml:space="preserve">2.8- Realizar prospecção espeleológica em áreas prioritárias no Estado de Alagoas, utilizando a ficha do CECAV para a caracterização padronizada. </t>
  </si>
  <si>
    <t xml:space="preserve">2.9- Realizar prospecção espeleológica nas áreas prioritárias do Parque Nacional do Catimbau, da ESEC Raso da Catarina e do Monumento Natural do São Francisco, utilizando a ficha do CECAV para a caracterização padronizada.  </t>
  </si>
  <si>
    <t xml:space="preserve">2.10- Realizar prospecção espeleológica nas áreas prioritárias da APA Chapada do Araripe, utilizando a ficha do CECAV para a caracterização padronizada.  </t>
  </si>
  <si>
    <t xml:space="preserve">2.11- Realizar pesquisas arqueológicas na região de abrangência do PAN Cavernas do São Francisco, priorizando os municípios de Campo Formoso, Ourolândia e Serra do Ramalho, no Estado da Bahia. </t>
  </si>
  <si>
    <t xml:space="preserve">2.17- Realizar monitoramento da qualidade da água subterrânea em áreas de vulnerabilidade no  estado de Minas Gerais, prioritariamente na APA Carste de Lagoa Santa, Circuito das Grutas e no município de Pains.
</t>
  </si>
  <si>
    <t>2.18- Propor a criação de linhas de fomento para pesquisas, com ênfase em projetos visando estabelecer indicadores quantitativos e qualitativos das atividades potencialmente lesivas ao Patrimônio Espeleológico.</t>
  </si>
  <si>
    <t xml:space="preserve">3.1- Elaborar documento com orientações técnicas para a definição de limites de área de influência sobre o Patrimônio Espeleológico, por meio de eventos participativos. </t>
  </si>
  <si>
    <t xml:space="preserve">3.2- Levantar e caracterizar as atividades potencialmente lesivas ao Patrimônio Espeleológico e os atributos capazes de medir quantitativamente e/ou qualitativamente cada uma delas. </t>
  </si>
  <si>
    <t xml:space="preserve">3.3- Elaborar proposta de revisão da IN nº 2/2009-MMA, por meio de discussão ampliada, como forma de contribuição ao Comitê Técnico Consultivo da IN. </t>
  </si>
  <si>
    <t>3.4- Discutir, em oficinas participativas, os projetos de lei em tramitação no Congresso Nacional que tratam do Patrimônio Espeleológico, com o propósito de construir novo anteprojeto de lei ou outros instrumentos legais voltados à conservação desse Patrimônio.</t>
  </si>
  <si>
    <t>4.1- Efetivar parcerias, por meio de instrumento legal adequado, para estabelecer compromisso entre o Instituto Chico Mendes e instituições (públicas e privadas) visando à implementação das ações propostas no PAN Cavernas do São Francisco, bem como o aprimoramento da gestão do Patrimônio Espeleológico.</t>
  </si>
  <si>
    <t>5.1- Realizar levantamento de todos os órgãos fiscalizadores atuantes na região de abrangência do PAN Cavernas do São Francisco e respectivos programas de capacitação.</t>
  </si>
  <si>
    <t>5.2- Diagnosticar a situação das equipes de licenciamento e fiscalização dos órgãos  ambientais, considerando o Patrimônio Espeleológico e as atividades econômicas, e encaminhar sugestões de adequação às entidades competentes.</t>
  </si>
  <si>
    <t>5.3- Fazer gestão junto ao poder executivo, nas três esferas de governo, para aumentar o número de técnicos envolvidos nas atividades de fiscalização do Patrimônio Espeleológico.</t>
  </si>
  <si>
    <t>5.4- Implementar, em parceria com os órgãos fiscalizadores, o Programa de Fiscalização Preventiva, Integrada e Sistemática (FPI), na região de abrangência do PAN Cavernas do São Francisco.</t>
  </si>
  <si>
    <t>5.5- Fazer gestão junto às entidades representantes de classes profissionais para maior responsabilidade no acompanhamento de empreendimentos em ambientes cársticos.</t>
  </si>
  <si>
    <t>5.6- Propor a inserção da base de dados do CECAV, nos procedimentos de fiscalização dos órgãos ambientais.</t>
  </si>
  <si>
    <t>5.7- Identificar as áreas que necessitam de fiscalização intensiva, com base no "Mapa de Vulnerabilidade" e outras informações.</t>
  </si>
  <si>
    <t>6.1- Elaborar manual de orientações gerais sobre o uso e ocupação do solo em áreas cársticas, destinado às prefeituras e Defesa Civil.</t>
  </si>
  <si>
    <t>6.2- Elaborar diagnóstico sobre os instrumentos de ordenamento territorial e diretrizes de proteção do Patrimônio Espeleológico da região de abrangência do PAN Cavernas do São Francisco encaminhando-o aos estados e municípios com ocorrência de cavernas, a fim de sensibilizar o poder público para incorporação das recomendações na revisão dos planos diretores ou dos Zoneamentos Ecológico-Econômicos - ZEE.</t>
  </si>
  <si>
    <t>6.3- Elaborar mapa da geodiversidade da região de abrangência do PAN Cavernas do São Francisco, destacando os ambientes cársticos.</t>
  </si>
  <si>
    <t xml:space="preserve">Cadastro implantado </t>
  </si>
  <si>
    <t>Lista não elaborada</t>
  </si>
  <si>
    <t xml:space="preserve">O projeto prevê a elaboração de uma planilha com os critérios e procedimentos que serão utilizadas na elaboração de um guia básico. </t>
  </si>
  <si>
    <t>Verificar data, pois na monitoria do ano passado foi sugerido o substituir a data de témino de JUL/13 por MAR/14.</t>
  </si>
  <si>
    <t>Projeto do Fórum Nordestino de Espeleologia elaborado e contato iniciado com ministrantes de palestras, mini-cursos e oficinas.</t>
  </si>
  <si>
    <t>UFLA (Rodrigo L. Ferreira), UFS (Luiz Fontes), PUC Minas (Luiz  Eduardo Travassos), GEP/UFBA (Morgana Drefahl), CECAV (Jocy Cruz), Centro da Terra - Grupo Espeleológico de Sergipe (Elias Silva).</t>
  </si>
  <si>
    <r>
      <t xml:space="preserve">MP/BA (Luciana  Khoury), MP/MG (Marcos Paulo Miranda), PFE/Instituto Chico Mendes; SEMAD/MG  (Igor Porto) </t>
    </r>
    <r>
      <rPr>
        <sz val="20"/>
        <color rgb="FFFF0066"/>
        <rFont val="Calibri"/>
        <family val="2"/>
        <scheme val="minor"/>
      </rPr>
      <t/>
    </r>
  </si>
  <si>
    <t>Principalmente os relacionados a coordenadas antigas, muitas vezes não correspondendo à localização da entrada; dificuldades de acesso.</t>
  </si>
  <si>
    <t>Principalmente os relacionados a dificuldades de acesso às áreas de alta potencialidade.</t>
  </si>
  <si>
    <t>Dificuldade de contato com os grupos/pessoas com conhecimento das cavernas da região, pois estão inativos em espeleologia.</t>
  </si>
  <si>
    <t>Encontrar parceiros para viabilizar a realização do curso de forma a garantir a capacitação mínima de dois agentes por instituição (provavelmente será necessário mais de um curso).</t>
  </si>
  <si>
    <t>Adolpho Milhomem (Grupo Espeleo Brasília - EGB)</t>
  </si>
  <si>
    <t>Duas foram as maiores dificuldades: a primeira foi a de dissociar, nos trabalhos, quais informações e dados eram específicos do Patrimônio Espeleológico (Ações 1.1, 1.2 e 1.3) e do sistema cárstico (Ação 1.4). Assim optou-se por levantar todas as informações referentes ao tema, disponibilizando-as em uma lista única, no Excel e agregando, assim, essas quatro ações. A segunda dificuldade está relacionada ao baixo retorno dos colaboradores com a referida ação.</t>
  </si>
  <si>
    <t>A lista preliminar anual dos dados públicos será disponibilizada na página do CECAV após a 3ª Monitoria Anual do PAN.</t>
  </si>
  <si>
    <t xml:space="preserve"> Ver relatório ação 1.1.</t>
  </si>
  <si>
    <t xml:space="preserve">Heleno Macedo (Departamento de Geografia-UFS)
</t>
  </si>
  <si>
    <t>Documentos contendo Orientações básicas à realização de estudos espeleológicos disponível na página do CECAV.</t>
  </si>
  <si>
    <t>Proposta de criação de UC elaborada.</t>
  </si>
  <si>
    <t>André A. Ribeiro</t>
  </si>
  <si>
    <t>7.3- Elaborar diagnóstico das áreas protegidas que abrigam o Patrimônio Espeleológico e articular junto aos órgãos governamentais a garantia de manutenção dessas áreas.</t>
  </si>
  <si>
    <t xml:space="preserve"> Cristiano Furuhashi</t>
  </si>
  <si>
    <t xml:space="preserve">Ação concluída. </t>
  </si>
  <si>
    <t>Foi destacado a falta de apoio de parte dos colaboradores.</t>
  </si>
  <si>
    <t>José Maciel Oliveira</t>
  </si>
  <si>
    <t xml:space="preserve">Rodrigo Ferreira </t>
  </si>
  <si>
    <t>Tereza Cristina Villanueva (CPRM)</t>
  </si>
  <si>
    <t>PUC Minas (Luiz Eduardo Travassos), CPRM/DF (Tereza Cristina Villanueva), CECAV (Darcy Gomes e Débora Jansen, Ana Lúcia Galvão)</t>
  </si>
  <si>
    <t>Mário Oliveira</t>
  </si>
  <si>
    <t>Inserir os articuladores das ações 1.2, 1.3 e 1.4 como colaboradores.</t>
  </si>
  <si>
    <t>Levantar e sistematizar dados geoespaciais e informações existentes sobre o Patrimônio Espeleológico e ambientes cársticos na região de abrangência do PAN Cavernas do São Francisco.</t>
  </si>
  <si>
    <t>Relatório anual elaborado e publicado.</t>
  </si>
  <si>
    <t>Critérios definidos e disponibilizados.</t>
  </si>
  <si>
    <t>Alimentação da Base de Dados do CECAV; Validação de praticamente todas as cavernas do Estado de Sergipe e do município de Paripiranga/BA (Supergrupo Canudos). Previstas ações ainda este ano para o Estado de Alagoas, APA Chapada do Araripe (Incluindo FLONA Araripe e ESEC Aiuaba, estados de Pernambuco, Ceará e Piauí) e PARNA do Catimbau/PE. Relatório do plano de trabalho do Termo de Reciprocidade com os grupos Centro da Terra e GMSE.</t>
  </si>
  <si>
    <t>Frente à realidade de 2012, atualmente as áreas prioritárias nos biomas (Cerrado e Caatinga) estão sendo revisadas com a inserção da temática PE.</t>
  </si>
  <si>
    <t>Plenária</t>
  </si>
  <si>
    <t>Esta Ação deveria ter sido iniciada em 2012, mas como todas as tentativas de incluí-la como projeto de compensação ambiental não tiveram êxito, permaneceu até então como “Ação em andamento com problemas de realização”.  Inicialmente foram feitas negociações com a empresa Vale S.A. para executá-la, porém não foi possível.  Então, no início de 2014, a partir de tratativas com empresa Gerdau, a Ação foi incluída no Termo de Referência já referido, com previsão de entrega do produto final em março de 2015.</t>
  </si>
  <si>
    <t>Issamar Meguerditchian e Jocy Cruz</t>
  </si>
  <si>
    <t>Documento publicado.</t>
  </si>
  <si>
    <t xml:space="preserve">A ação encontra-se contemplada nas ações 2.21 e 6.3, bem como em outras ações que gerarão a integração de dados espacializados.  </t>
  </si>
  <si>
    <t>Ação foi iniciada, porém com dificuldades de captação de recursos financeiros.</t>
  </si>
  <si>
    <t>A ação seria atendida por meio da implantação do módulo geo do Canie, o que não se entende exequível no período desse ciclo do PAN Cavernas.</t>
  </si>
  <si>
    <t>Jocy Cruz e plenária</t>
  </si>
  <si>
    <t>Desenvolver e dar suporte a software para gestão on line do PAN Cavernas do SF.</t>
  </si>
  <si>
    <t>Software disponibilizado e suporte técnico prestado</t>
  </si>
  <si>
    <t>Grupo de Assessoramento do PAN, articuladores e colaboradores do PAN.</t>
  </si>
  <si>
    <t>Lista dos editais com a temática espeleologia ou correlato disponibilizada</t>
  </si>
  <si>
    <t>Necessidade de priorizar a conservação do patrimônio espeleológico nos editais.</t>
  </si>
  <si>
    <t>Daniela (Vale)</t>
  </si>
  <si>
    <t>Entende-se que a ação tem caráter político institucional e deve ser articulada pelo Cecav.</t>
  </si>
  <si>
    <t>Nota técnica elaborada, encaminhada e divulgada.</t>
  </si>
  <si>
    <t>Aprimorar a versão do documento já existente e disponibilizá-la. Sugestão de apresentação de artigo no próximo CBE para divulgação.</t>
  </si>
  <si>
    <t>A partir dos mapas de vulnerabilidade natural de áreas cársticas da bacia do SF, de potencialidade de ocorrência de cavernas e densidade de cavernas, definir as áreas prioritárias. Daniela colaboradora.</t>
  </si>
  <si>
    <t xml:space="preserve">Definir áreas prioritárias para prospecção sistemática do Patrimônio Espeleológico, especialmente na região de abrangência do PAN Cavernas do São Francisco. </t>
  </si>
  <si>
    <t>A caracterização deve contemplar no mínimo o preenchimento dos campos obrigatórios da ficha de campo do CECAV.</t>
  </si>
  <si>
    <t>Adolpho Milhomem, Maristela Lima, André e Jocy</t>
  </si>
  <si>
    <t>Solicitar relatório do andamento do TAC ao MP MG. Contatar o EGB.</t>
  </si>
  <si>
    <t xml:space="preserve">Alimentação da Base de Dados do CECAV com três novas cavidades localizadas durante a expedição de prospecção. Relatório do plano de trabalho do Termo de Reciprocidade com os grupos Centro da Terra e GMSE.
</t>
  </si>
  <si>
    <t>Sugere mudança de articulador: Diego. Contatar prof. Jorge Luis (UFAL) - Marcela vai colaborar no contato.</t>
  </si>
  <si>
    <t>Relatórios técnicos disponibilizados</t>
  </si>
  <si>
    <t>Registros de novas cavernas têm sido enviados ao CECAV pelo chefe da APA.</t>
  </si>
  <si>
    <t>Articuladora relatou dificuldades em relação à falta de recursos para linhas de pesquisa nessa temática. Foi sugerida a elaboração de projetos ao CECAV para possível inserção nos processos de compensação.</t>
  </si>
  <si>
    <t>Não há informações enviadas pelo articulador.</t>
  </si>
  <si>
    <t>Possibilidade de inserir projetos nessa temática em processo de compensação. Sugere-se alteração do articulador.</t>
  </si>
  <si>
    <t>Cristiano comunica que não recebeu o encaminhamento dos respectivos Relatórios das Ações 2.14; 2.15; 2.26; e 3.2 até a presente data e assim sendo, não será possível atender ao prazo estabelecido no Informativo n° 5.</t>
  </si>
  <si>
    <t>Identificar as áreas com maior quantidade de pesquisas em áreas cársticas, em andamento ou já realizadas, com base nas informações do SISBIO.</t>
  </si>
  <si>
    <t>Relatório descritivo com mapas disponibilizado</t>
  </si>
  <si>
    <t>O projeto contempla a área da APA Carste de Lagoa Santa.</t>
  </si>
  <si>
    <t xml:space="preserve">Felipe fará contato com Mário (Pains) e UFOP para verificar andamento da Ação.
</t>
  </si>
  <si>
    <t xml:space="preserve">Conforme decisão da Oficina de Áreas Prioritárias do CECAV, deverão ser propostos 2 alvos. Alvo 1: "ocorrência de cavernas", meta = 30%; Alvo 2: "litologia da caverna", meta = 30% por grandes grupos de rocha (carbonáticas, siliciclásticas, granitóides, ferruginosas e vulcânicas).
</t>
  </si>
  <si>
    <t>Relatório da Oficina de Cavernas Turísticas, realizada de 14 a 17 de maio de 2013, porém publicado em 27 de março de 2014.</t>
  </si>
  <si>
    <t>Dados estatísticos devem incluir, quando possível, físicos, bióticos, sociais e histórico-culturais. O Produto será composto de planilhas, gráficos e texto descritivo sobre a situação de momento.</t>
  </si>
  <si>
    <t>Jocy Cruz e Marcela</t>
  </si>
  <si>
    <t>Estudos têm sido realizados pela UNIVASF e UFS.</t>
  </si>
  <si>
    <t>CECAV tem repassado aos colaboradores e demais interessados as informações sobre fontes de financiamento para o tema espeleologia.</t>
  </si>
  <si>
    <t>Issamar (CECAV)</t>
  </si>
  <si>
    <t>Jocy irá repassar as informações do sistema Financiar para os articuladores da ação.</t>
  </si>
  <si>
    <t>Ação não iniciada.</t>
  </si>
  <si>
    <t>Pavel Carrijo e Maristela Lima</t>
  </si>
  <si>
    <t>Marcelo (SBE)</t>
  </si>
  <si>
    <t>Luciana (MP/BA)</t>
  </si>
  <si>
    <t>Elaborar e encaminhar, em 2015, manifestação do GAT ao DNPM solicitando o retorno das discussões sobre o tema e dos trabalhos do Comitê.</t>
  </si>
  <si>
    <t xml:space="preserve">O Programa FPI é um trabalho que exige muita dedicação e continuidade além de estrutura e persistência dos envolvidos. Atuar em equipe envolvendo tantos órgãos não é fácil. Em Alagoas todos estão com grande empolgação e o trabalho foi muito bem conduzido, mas sem dúvida é um processo de convencimento dos estados dessa necessidade e desse caminho para atuar junto. </t>
  </si>
  <si>
    <t>Ofícios encaminhados</t>
  </si>
  <si>
    <t>Teresa informa que no momento a prioridade na CPRM é a elaboração dos mapas e zoneamento de risco nos municípios prioritários.</t>
  </si>
  <si>
    <t xml:space="preserve">Fazer o mosaico dos mapas de geodiversidade já existentes para a região de abrangência do PAN, especificando na tabela de atributo as áreas cársticas que não apareçam em função da escala.
</t>
  </si>
  <si>
    <t>7.2- Identificar áreas prioritárias para a conservação do Patrimônio Espeleológico.</t>
  </si>
  <si>
    <t>Relatórios das oficinas disponibilizados</t>
  </si>
  <si>
    <t>Discutir, em oficinas participativas, os projetos de lei em tramitação no Congresso Nacional que tratam do Patrimônio Espeleológico, com a finalidade de construir propostas de aprimoramento da legislação vigente voltada à conservação desse Patrimônio.</t>
  </si>
  <si>
    <t>4.2- Inserir, na pauta de eventos nacionais de Espeleologia, discussão sobre a integração entre instituições de ensino, pesquisa e extensão com os grupos de espeleologia, bem como sobre o fomento à geração e difusão da produção científica.</t>
  </si>
  <si>
    <t>8.1- Adequar e ministrar cursos de capacitação em Espeleologia e Licenciamento Ambiental aos técnicos dos órgãos federais, estaduais e municipais, envolvidos com licenciamento ambiental na região de abrangência do PAN Cavernas do São Francisco.</t>
  </si>
  <si>
    <t>Ministrar cursos de capacitação em Espeleologia e Licenciamento Ambiental aos técnicos dos órgãos federais, estaduais e municipais, envolvidos com licenciamento ambiental na região de abrangência do PAN Cavernas do São Francisco.</t>
  </si>
  <si>
    <t>Cursos ministrados</t>
  </si>
  <si>
    <t xml:space="preserve">Profissionais especializados </t>
  </si>
  <si>
    <t>Elaborar curso de Espeleologia voltado à fiscalização e articular inserção do tema nos treinamentos de fiscalização já existentes.</t>
  </si>
  <si>
    <t>Ministrar "cursos livres" de capacitação para guias/condutores de espeleoturismo nas regiões fisiográficas da bacia do Rio São Francisco.</t>
  </si>
  <si>
    <t>Ministrar o curso de Espeleologia e Licenciamento Ambiental ao setor produtivo, priorizando os responsáveis técnicos.</t>
  </si>
  <si>
    <t xml:space="preserve">8.6- Capacitar os atores envolvidos com o turismo espeleológico, de acordo com suas necessidades,  priorizando os municípios com cavidades que  constarem na "Lista de Cavernas Turísticas". 
</t>
  </si>
  <si>
    <t>Marcela (IABS)</t>
  </si>
  <si>
    <t>Projeto executado</t>
  </si>
  <si>
    <t>Necessidade de elaboração de projeto para execução da ação, identificando as regiões e necessidades dos atores envolvidos.
Articulação com órgãos como SEBRAE, Min. Turismo etc.
Sugestão de execução de projeto piloto de turismo em base comunitária na região do PN Cavernas do Peruaçu (IABS).
Ação deve ser transferida para o Objetivo 11.</t>
  </si>
  <si>
    <t>Relatório elaborado porém não divulgado.</t>
  </si>
  <si>
    <t>Relatório das ações de intercâmbio</t>
  </si>
  <si>
    <t>Pavel Carrijo 
e Maristela Lima</t>
  </si>
  <si>
    <t>Leonardo tem mantido contatos na UFOB para viabilizar o início da ação.</t>
  </si>
  <si>
    <t xml:space="preserve">Ausência de empresas, em algumas regiões do PAN, que atuam na área da espeleologia para os alunos realizarem estágio.
</t>
  </si>
  <si>
    <t>Waldson</t>
  </si>
  <si>
    <t xml:space="preserve">Popularizar o conhecimento e os resultados das pesquisas para as comunidades situadas na região de abrangência do PAN Cavernas do São Francisco, por meio de articulação com a SBE, grupos de espeleologia independentes, CBHSF e IES. </t>
  </si>
  <si>
    <t xml:space="preserve">10.3- Popularizar o conhecimento e os resultados das pesquisas para as comunidades situadas na região de abrangência do PAN Cavernas do São Francisco, por meio de articulação com a SBE, Redespeleo Brasil, grupos de espeleologia independentes, CBHSF e IES. </t>
  </si>
  <si>
    <t>10.5- Inserir a Espeleologia nos conteúdos do ensino fundamental, bem como nos programas de Educação Ambiental já existentes.</t>
  </si>
  <si>
    <t>Relatório das ações realizadas</t>
  </si>
  <si>
    <t>Christiane</t>
  </si>
  <si>
    <t xml:space="preserve">Já existem três materiais elaborados.
</t>
  </si>
  <si>
    <t xml:space="preserve">Definido novo articulador para escrever projeto para publicação e distribuição do material.
</t>
  </si>
  <si>
    <t>Issamar, Marcelo, Mauro</t>
  </si>
  <si>
    <t>Os coletivos educadores não existem mais no estado do Sergipe.</t>
  </si>
  <si>
    <t xml:space="preserve">CECAV conversar com Valdineide para verificar a representação do estado de Sergipe.
</t>
  </si>
  <si>
    <t>Aproveitar projeto aplicado na ação 10.10.</t>
  </si>
  <si>
    <t>Buscar novo contato com o articulador.</t>
  </si>
  <si>
    <t>Leib Carteado Crescêncio (INEMA/BA)</t>
  </si>
  <si>
    <t>CECAV fará gestão para buscar novo articulador no MTur.</t>
  </si>
  <si>
    <t xml:space="preserve">Sistema de gestão de segurança implantado
</t>
  </si>
  <si>
    <t>Implantar projeto piloto de sistema de gestão de segurança integrado, em caverna no Estado de Minas Gerais.</t>
  </si>
  <si>
    <t>Verificar nome do articulador com o EGB.</t>
  </si>
  <si>
    <t>Realizar fóruns anuais de discussão, por região fisiográfica da Bacia do rio São Francisco, preferencialmente nos municípios que abrigam as cavidades constantes da "Lista de Cavernas Turísticas".</t>
  </si>
  <si>
    <t>Produto da ação disponível em:
http://www.icmbio.gov.br/cecav/orientacoes-e-procedimentos/plano-de-manejo-espeleologico.html</t>
  </si>
  <si>
    <t xml:space="preserve">12.4- Articular com os responsáveis pelas cavidades que constarem na  "Lista de Cavernas Turísticas" a elaboração de planos de manejo espeleológicos. </t>
  </si>
  <si>
    <t>Diego Bento (CECAV)</t>
  </si>
  <si>
    <t xml:space="preserve">1.9- Integrar dados geoespaciais e disponibilizar mapas temáticos sobre as diversas áreas do conhecimento relacionadas ao Patrimônio Espeleológico e ambientes cársticos, da região de abrangência do PAN Cavernas do São Francisco. </t>
  </si>
  <si>
    <t xml:space="preserve">4.4- Disponibilizar e dar publicidade a trabalhos técnico-científicos, procedimentos e normas existentes que orientem a elaboração e análise de estudos espeleológicos para autorização e/ou licenciamento ambiental, bem como estudos de licenciamento ambiental realizados para empreendimentos em áreas de ocorrência de cavernas na região de abrangência do PAN Cavernas do São Francisco. 
</t>
  </si>
  <si>
    <t>Apesar da sugestão para que esta ação fosse articulada pela SBE, pela proximidade com os organizadores dos eventos nacionais, e que tema fosse inserido nos próximos eventos, Marcelo (SBE) argumentou que não vê sentido nesta ação já que a SBE vem realizando essa discussão com as instituições de ensino, a plenária concordou a exclusão da ação.</t>
  </si>
  <si>
    <t>UFOB (Leonardo Morato), GEP/UFBA (Morgana Drefahl), SBE (Marcelo Rasteiro).</t>
  </si>
  <si>
    <t>UESC/BA (Elvis Barbosa), PUC Minas (Luiz Eduardo Travassos), UFLA (Rodrigo L. Ferreira), UFOB (Leonardo Morato), CECAV (Lindalva Cavalcanti)</t>
  </si>
  <si>
    <t xml:space="preserve">CPRM (Mylène Berbert-Born),   DIPLAM/DNPM (Sandra Pedrosa),  UFS (Christiane Donato), GREGEO/UnB ( Guilherme Vendramini e Hortência Lamblém), SBE (Marcelo Rasteiro), Instituto do Carste (Agusto Auler e Luis Beethoven Piló), IGC/USP (William Sallum Filho), OEMAs, prefeituras, grupos de espeleologia independentes, GEP/UFBA (Morgana Drafhal) e demais instituições de ensino e pesquisa - IES. </t>
  </si>
  <si>
    <t>Centro da Terra - Grupo Espeleológico de Sergipe (Elias Silva),  UFS (Christiane Donato)</t>
  </si>
  <si>
    <t>UFLA (Rodrigo L. Ferreira), PUC Minas (Luiz Eduardo Travassos ), Instituto do Carste (Luciana Alt),  GREGEO/UnB (Guilherme Vendramini e Hortência Lamblém),  Guano Speleo (Felipe  Carvalho),  GEP/UFBA (Morgana Drefahl), UFS (Christiane Donato),  Lindalva Cavalcanti (CECAV, Instituto Aquanautas (Luiz Rios)</t>
  </si>
  <si>
    <t>CPRM (Mylène Berbert-Born), CBHSF (José Maciel), SBE (Marcelo Rasteiro),  IGC/USP (William Sallum Filho), UFS (Christiane Donato),  IPHAN/DF ( Maria Clara Migliacio), UFLA (Rodrigo L. Ferreira), UFS (Luiz Fontes),  PUC Minas (Luiz Eduardo Travassos), GEP/UFBA (Morgana Drefahl),  grupos de espeleologia independentes e outras IES.</t>
  </si>
  <si>
    <t>UFPE (Enrico Bernard), UFS (Luiz Fontes), SBE (Marcelo Rasteiro), Centro da Terra - Grupo Espeleológico de Sergipe (Elias Silva), GMSE (João Andrade Silva), UFS (Christiane Donato), UFOB (Leonardo Morato), ESEC Raso da Catarina (José Tiago dos Santos), prefeituras, outras IES.</t>
  </si>
  <si>
    <t>UFPE (Enrico Bernard), Centro da Terra - Grupo Espeleológico de Sergipe (Elias Silva), GMSE (João A. Silva), UFS (Christiane Donato), CBHSF  (José Maciel).</t>
  </si>
  <si>
    <t>UFPE (Enrico Bernard), Centro da Terra - Grupo Espeleológico de Sergipe (Elias Silva), CECAV (Diego Bento), UFS (Christiane Donato), GMSE (Matusalém Silva), SBE (Marcelo Rasteiro), MP/BA (Luciana Koury).</t>
  </si>
  <si>
    <t>Parna Chapada do Araripe (Paulo Maier), UFPE (Enrico Bernard), Centro da Terra - Grupo Espeleológico de Sergipe (Elias Silva), CECAV (Jocy Cruz), UFS (Christiane Donato).</t>
  </si>
  <si>
    <t>Órgãos ambientais federais, OEMAs, UFS organizada, setores produtivos.</t>
  </si>
  <si>
    <t>Órgãos legislativos, procuradorias especializadas, Governo Distrital, OEMAs, UFS organizada, setores produtivos.</t>
  </si>
  <si>
    <t xml:space="preserve">UFPE (Enrico Bernard), UFLA (Rodrigo L. Ferreira), UFS (Luiz Fontes), UFS (Christiane Donato). </t>
  </si>
  <si>
    <t>CBHSF (José Maciel), UFS (Christiane Donato), CECAV (Lindalva Cavalcanti), SBE (Marcelo Rasteiro), GEP/UFA (Morgana Drefahl), Centro da Terra-GMSE (Elias Silva)</t>
  </si>
  <si>
    <t>CECAV (Jocy Cruz), GEP/UFBA (Morgana Drefahl), UFS (Christiane Donato).</t>
  </si>
  <si>
    <t>UFS (Christiane Donato), Vale (Daniela G. R. Silva), CECAV (Maristela Lima).</t>
  </si>
  <si>
    <t>CBHSF/AL (José Maciel), CECAV (Rita Surrage), UFS (Christiane Donato), Centro da Terra (Elias Silva), Instituto Aquanautas (Luiz Rios), GEP/UFBA (Morgana Drefahl).</t>
  </si>
  <si>
    <t>UFPE (Enrico Bernard) e SEMARH/SE (Valdineide B. de Santana),  Centro da Terra - Grupo Espeleológico de Sergipe (Elias Silva), Sociedade Semear (José Waldson C. de Andrade), UFS (Christiane Donato).</t>
  </si>
  <si>
    <t>CECAV/RN (Diego Bento), UFPE (Enrico Bernard),  Centro da Terra - Grupo Espeleológico de Sergipe (Elias Silva), Sociedade Semear/SE (José Waldson C. de Andrade), UFS (Christiane Donato).</t>
  </si>
  <si>
    <t>UFS (Christiane Donato), Secretarias estaduais, municipais e distrital de turismo, instituições de ensino e pesquisa, OEMAs, grupos de espeleologia.</t>
  </si>
  <si>
    <t>UFPE (Enrico Bernard), UFLA (Rodrigo L. Ferreira), UFOB (Leonardo Morato),  Instituto Aquanautas (Luiz Rios),  Guano Speleo (Fabrício Muniz), Grupo Bambuí (Leandro M. D. Maciel), Centro da Terra - Grupo Espeleológico de Sergipe (Elias Silva), UFS (Christiane Donato), SBE (Marcelo Rasteiro), Instituto Carste ( Augusto Auler e Luís B. Piló).</t>
  </si>
  <si>
    <t>CECAV (Jocy Cruz), Guano Speleo (Fabrício Muniz), Instituto Aquanautas (Luiz Rios).</t>
  </si>
  <si>
    <t>IABS/AL (Marcela Pimenta), Guano Speleo (Fabrício Muniz), CBHSF (José Maciel), OEMAs, secretarias estaduais de turismo, prefeituras, grupos de espeleologia, empreendedores.</t>
  </si>
  <si>
    <t>SGB-CPRM (Mylène Berbert-Born), SETUR/MG (Mariana Araújo Rocha), Instituto Aquanautas (Luiz Rios), GREGEO/UnB (Guilherme Vendramini),  Guano Speleo (Fabrício Muniz), Grupo Bambuí (Leandro M. D. Maciel), Instituto do Carste (Vitor Moura).</t>
  </si>
  <si>
    <t>UFPE (Enrico Bernard ), UFLA (Rodrigo L. Ferreira), UFS (Luiz Fontes), CPRM (Mylène Berbert-Born), Centro da Terra (Elias Silva), GREGEO/UnB (Guilherme Vendramini e Hortência Lamblém), Instituto Aquanautas (Luiz Rios), Guano Speleo Fabrício Muniz), Grupo Bambuí (Leandro M. D. Maciel), UFS (Christiane Donato), SBE (Marcelo Rasteiro),  Instituto do Carste (Augusto Auler e Luis Beethoven Piló), grupos de espeleologia e IES.</t>
  </si>
  <si>
    <t>UFLA (Rodrigo L. Ferreira), UFOP (Cláudio Maurício T. da Silva), UFOB (Leonardo Morato) PUC Minas (Luiz Eduardo Tavassos), UFMG (André Salgado), UFS (Christiane Donato), Grupo de Estudos de Paleovertebrados-GEP/UFBA (Morgana Drefahl), ONG CAACTUS/BA (Rangel de Carvalho), Prefeitura de Pains/MG (Mário Oliveira), Instituto do Carste (Luciana Alt).</t>
  </si>
  <si>
    <t xml:space="preserve">UFLA (Rodrigo L. Ferreira), UFMG (André Salgado), UFOB (Leonardo Morato), UnB (Osmar Abílio Junior), PUC Minas (Luiz Eduardo  Travassos), Instituto do Carste (Luciana Alt), GREGEO/UnB (Guilherme Vendramini e Hortência Lamblém), EGB (Rodrigo Bulhões), Guano Speleo (Felipe Carvalho), Grupo Bambuí (Leandro M. D. Maciel), GMSE (João A. Silva), Centro da Terra - Grupo Espeleológico de Sergipe  (Elias Silva), CBHSF (José Maciel), MMA (André Ribeiro), UFS (Christiane Donato), SBE (Marcelo Rasteiro). </t>
  </si>
  <si>
    <t xml:space="preserve"> UFS (Christiane Donato)</t>
  </si>
  <si>
    <t xml:space="preserve">UFPE (Enrico Bernard), UFLA (Rodrigo L. Ferreira), UFS (Luiz Fontes), UFS (Christiane Donato), CECAV (André A. Ribeiro). </t>
  </si>
  <si>
    <t>UFS (Heleno Macedo, Departamento de Geografia), órgãos ambientais federais, estaduais, distritais, prefeituras.</t>
  </si>
  <si>
    <t>UFLA (Rodrigo L. Ferreira), Centro da Terra  (Elias Silva), PUC Minas (Luiz  Eduardo Travassos), UFS (Christiane Donato), CECAV (Lindalva Cavalcanti), Instituto Aquanautas (Luiz Rios), EGB ( Rodrigo Bulhões), SBE (Marcelo Rasteiro, Heros Lobo), grupos espeleológicos independentes.</t>
  </si>
  <si>
    <t>Prefeitura de Serra do Ramalho/BA (Francisco C. dos Santos), Prefeitura de Carinhanha/BA (Dinélia Pinto), CAACTUS/BA  (Rangel de Carvalho), PUC Minas (Luiz Eduardo Eduardo Travassos),  UFS (Christiane Donato), Instituto do Carste (Luciana Alt).</t>
  </si>
  <si>
    <t>CECAV (Jocy Cruz), CBHSF/AL (José Maciel), UFS (Christiane Donato), CAACTUS/BA  (Rangel Carvalho), Centro da Terra (Elias Silva), Guano Speleo (Fabrício Muniz),  PARNA Chapada Diamantina (Admir Brunelli),  Vale (Daniela Silva), UFOB (Leonardo Morato).</t>
  </si>
  <si>
    <t>SBE (Marcelo Rasteiro), grupos de espeleologia independentes, UFOB (Leonardo Morato), CAACTUS/BA (Rangel Carvalho), PARNA Chapada Diamantina (Admir Brunelli), UFS (Christiane Donato), secretarias estaduais e municipais de educação e de meio ambiente.</t>
  </si>
  <si>
    <t>CECAV (Jocy Cruz),  Bahiatursa (Divaldo B. Gonçalves), CAACTUS/BA  (Rangel de Carvalho), Centro da Terra - Grupo Espeleológico de Sergipe (Elias Silva),  Prefeitura de São Desidério (Demósthenes Nunes Junior), Parque Nacional Cavernas do Peruaçu (Evandro P. da Silva), GMSE (João A. Silva).</t>
  </si>
  <si>
    <t>CECAV (Jocy Cruz), UFLA (Rodrigo L. Ferreira), Vale (Daniela G. R. Silva), SBE (Marcelo Rasteiro),  CAACTUS/BA  (Rangel Carvalho), empresas de mineração privada e de economia mista, IES.</t>
  </si>
  <si>
    <t xml:space="preserve">
ALTERAÇÃO DA REDAÇÃO DO OBJETIVO: Inserção do tema Espeleologia nos programas universitários.</t>
  </si>
  <si>
    <t xml:space="preserve">UFLA (Rodrigo L. Ferreira), PUC Minas (Luiz Eduardo Travassos), Instituto do Carste (Luciana Alt), Morgana Drefahl (GEP/UFBA), outras IES.
</t>
  </si>
  <si>
    <t>IBAMA/MG (Flávio Túlio),   SEMAD/MG (Igor Porto).</t>
  </si>
  <si>
    <t>CECAV (Lindalva Cavalcanti), (Centro da Terra (Elias Silva), Guano Speleo (Fabrício Muniz),  UFS (Christiane Donato e  Diogo Gallo), IES</t>
  </si>
  <si>
    <t>Instituto do Carste (Vitor Moura), MP/BA (Luciana Koury)</t>
  </si>
  <si>
    <t xml:space="preserve">8.3- Elaborar curso de Espeleologia voltado à fiscalização e articular sua inserção nos treinamentos dos agentes de fiscalização dos órgãos ambientais competentes.
</t>
  </si>
  <si>
    <t>Migrou para o obj. esp. 11</t>
  </si>
  <si>
    <t xml:space="preserve">PUC Minas (Luiz Eduardo Travassos), UFLA (Rodrigo L. Ferreira), UFS (Luiz Fontes),  GREGEO/UnB (Guilherme Vendramini e Hortência  Lamblém), EGB (Rodrigo Bulhões), Guano Speleo (Fabrício Muniz), CPRM (Mylène Berbert-Born), UFPR (Morgana Drefahl), Centro da Terra (Elias Silva), OEMAs, </t>
  </si>
  <si>
    <t>DNPM (Sandra Pedrosa), CPRM (Mylène Berbert-Born), SBE (Marcelo Rasteiro),  Instituto do Carste (Auler e Luis Beethoven Piló), IGC/USP (William Sallum Filho),  grupos de espeleologia independentes, UFPR (Morgana Drefhal) e IES.</t>
  </si>
  <si>
    <t xml:space="preserve">UFLA (Rodrigo L. Ferreira), PUC Minas (Luiz Eduardo Travassos), Instituto do Carste (Vitor Moura), SBE (Marcelo Rasteiro), IGC/USP (William Sallum Filho), Centro da Terra (Elias Silva), GMSE (João A. Silva), UFS (Christiane Donato), grupos de espeleologia independentes,  UFPR (Morgana Drefhal), IES. </t>
  </si>
  <si>
    <t xml:space="preserve">UFLA (Rodrigo L. Ferreira), (SBE) Marcelo Rasteiro, UFS (Luiz Fontes),  PUC Minas (Luiz Eduardo Travassos), UFPR (Morgana Drefahl), Vale (Daniela G. R. Silva),  Instituto do Carste (Luciana Alt),  GREGEO/UnB (Guilherme Vendramini e Hortência Lamblém), Guano Speleo (Fabrício Muniz), Centro da Terra - Grupo Espeleológico de Sergipe (Elias Silva), Grupo Bambuí (Leandro M. D. Maciel), UFS (Christiane Donato) </t>
  </si>
  <si>
    <t>12- Fortalecimento da articulação e integração de esforços entre iniciativa pública, privada e UFs para regulamentação do uso sustentável das cavernas turísticas.</t>
  </si>
  <si>
    <t>SEGUNDA MONITORIA ANUAL</t>
  </si>
  <si>
    <t xml:space="preserve">Documento publicado
</t>
  </si>
  <si>
    <t>CPRM (Mylène Berbert-Born), CBHSF (José Maciel), SBE (Marcelo Rasteiro),  IGC/USP (William Sallum Filho), UFS (Christiane Donato),  IPHAN/DF ( Maria Clara Migliacio), UFLA (Rodrigo L. Ferreira), UFS (Luiz Fontes),  PUC Minas (Luiz Eduardo Travassos), UFPR (Morgana Drefahl),  grupos de espeleologia independentes e outras IES.</t>
  </si>
  <si>
    <t>1.1- Levantar e sistematizar dados geoespaciais e informações existentes sobre o Patrimônio Espeleológico e ambientes cársticos na região de abrangência do PAN Cavernas do São Francisco.</t>
  </si>
  <si>
    <t>PUC Minas (Luiz Eduardo Travassos), UFLA (Rodrigo L. Ferreira), UFS (Christiane Donato e Luiz Fontes), Centro da Terra (Elias Silva); GMSE (João Andrade); GREGEO/UnB (Guilherme Vendramini e Hortência  Lamblém), EGB (Adolpho Milhomem), Guano Speleo (FAbrício Muniz), Grupo Bambuí (Leandro M. D. Maciel); CPRM (Mylène Berbert-Born), GEP/UFBA (Morgana Drefahl), IBAMA/MG (Flávio Tulio Gomes), DIPLAM/DNPM (Sandra Pedrosa),  SBE (Marcelo Rasteiro), Instituto do Carste (Agusto Auler e Luis Beethoven Piló), IGC/USP (William Sallum Filho), demais instituições de ensino e pesquisa – IES,  OEMAs e prefeituras da Bahia</t>
  </si>
  <si>
    <t xml:space="preserve">UFLA (Rodrigo L. Ferreira), PUC Minas (Luiz Eduardo Travassos), Instituto do Carste (Vitor Moura), SBE (Marcelo Rasteiro), IGC/USP (William Sallum Filho), Centro da Terra (Elias Silva), GMSE (João A. Silva), UFS (Christiane Donato), grupos de espeleologia independentes,  UFPR  (Morgana Drefhal), IES. </t>
  </si>
  <si>
    <t>2.5- Definir áreas prioritárias para prospecção sistemática do Patrimônio Espeleológico, especialmente na região de abrangência do PAN Cavernas do São Francisco.</t>
  </si>
  <si>
    <t>UFPE (Enrico Bernard ), UFLA (Rodrigo L. Ferreira), UFS (Luiz Fontes), CPRM (Mylène Berbert-Born), Centro da Terra (Elias Silva), GREGEO/UnB (Guilherme Vendramini e Hortência Lamblém), Instituto Aquanautas (Luiz Rios), Guano Speleo (Fabrício Muniz), Grupo Bambuí (Leandro M. D. Maciel), UFS (Christiane Donato), SBE (Marcelo Rasteiro),  Instituto do Carste ( Augusto Auler e Luis Beethoven Piló), Daniela G. R. Silva (Vale S/A), grupos de espeleologia e IES.</t>
  </si>
  <si>
    <t>Relatórios técnicos disponibilizados.</t>
  </si>
  <si>
    <t>Prefeitura de Serra do Ramalho/BA (Francisco C. dos Santos), Prefeitura de Carinhanha/BA (Dinélia Pinto), ONG CAACTUS (Rangel de Carvalho), PUC Minas (Luiz Eduardo Eduardo Travassos),  UFS (Christiane Donato), Instituto do Carste (Luciana Alt).</t>
  </si>
  <si>
    <t>UFLA (Rodrigo L. Ferreira), UFOP (Cláudio Maurício T. da Silva), UFBA (Leonardo Morato) PUC Minas (Luiz Eduardo Tavassos), UFMG (André Salgado), UFS (Christiane Donato), UFPR (Morgana Drefahl), ONG CAACTUS (Rangel de Carvalho), Prefeitura de Pains/MG (Mário Oliveira), Instituto do Carste (Luciana Alt).</t>
  </si>
  <si>
    <t>2.16- Identificar as áreas com maior quantidade de pesquisas em áreas cársticas, em andamento ou já realizadas, com base nas informações do SISBIO.</t>
  </si>
  <si>
    <t xml:space="preserve">UFLA (Rodrigo L. Ferreira), UFMG (André Salgado), UFBA (Leonardo Morato), UnB (Osmar Abílio Junior), PUC Minas (Luiz Eduardo  Travassos), Instituto do Carste (Luciana Alt), GREGEO/UnB (Guilherme Vendramini e Hortência Lamblém), EGB (Rodrigo Bulhões), Guano Speleo (Fabrício Muniz), Grupo Bambuí (Leandro M. D. Maciel), GMSE (João A. Silva), Centro da Terra - Grupo Espeleológico de Sergipe  (Elias Silva), CBHSF (José Maciel), MMA (André Ribeiro), UFS (Christiane Donato), SBE (Marcelo Rasteiro). </t>
  </si>
  <si>
    <t>CECAV (Jocy Cruz), UFLA (Rodrigo L. Ferreira), Vale (Daniela G. R. Silva), SBE (Marcelo Rasteiro),  ONG CAACTUS (Rangel Carvalho), Mário Oliveira (Secretaria Municipal de Meio Ambiente e Turismo de Pains-MG.), empresas de mineração privada e de economia mista, IES.</t>
  </si>
  <si>
    <t xml:space="preserve">2.21- Realizar pesquisas referentes a experimentos de translocação em cavidades ferruginosas, na região de abrangência do PAN Cavernas do São Francisco. </t>
  </si>
  <si>
    <t xml:space="preserve"> FEV/17</t>
  </si>
  <si>
    <t xml:space="preserve">2.22- Viabilizar junto a uma OSCIP a gestão de recursos financeiros oriundos  de TACs e transações penais para aplicação nas ações do PAN  Cavernas do São Francisco. </t>
  </si>
  <si>
    <t xml:space="preserve">2.23-Estabelecer parcerias para desenvolvimento de estudos de vegetação associada às áreas cársticas e sua relação com os sistemas adjacentes, superficiais e subterrâneos. </t>
  </si>
  <si>
    <t>CECAV (Lindalva Cavalcanti), Centro da Terra (Elias Silva), Guano Speleo (Fabrício Muniz),  UFS (Christiane Donato e Diogo Gallo), IES</t>
  </si>
  <si>
    <t xml:space="preserve">2.24-  Identificar e divulgar fontes de financiamento que possam contemplar o Patrimônio Espeleológico e os ambientes cársticos na região de abrangência do PAN Cavernas do São Francisco. </t>
  </si>
  <si>
    <t>UFPE (Enrico Bernard),  UFLA (Rodrigo L. Ferreira),  UFS (Christiane Donato), UFPR (Morgana Drefahl),  DIBIO/Instituto Chico Mendes (Katia Ribeiro), CR6 Cabedelo/Instituto Chico Mendes (Arlindo Gomes Filho), Maristela Lima (CECAV)</t>
  </si>
  <si>
    <t xml:space="preserve">2.25- Realizar estudos de avaliação de impacto econômico advindo da conservação espeleológica, conforme as normativas vigentes. </t>
  </si>
  <si>
    <t xml:space="preserve">2.26- Realizar estudos de valoração dos serviços ambientais prestados pelo ambiente cárstico. </t>
  </si>
  <si>
    <t>1- Sistematização e divulgação de informações sobre o Patrimônio Espeleológico e ambientes cársticos.</t>
  </si>
  <si>
    <t xml:space="preserve"> (UFS) Christiane Donato </t>
  </si>
  <si>
    <t xml:space="preserve">4.2- Apresentar o PAN às instituições parceiras, com o propósito de reafirmar o compromisso na execução das ações e sugerir sua integração aos instrumentos de planejamento existentes para a região de abrangência do PAN Cavernas do São Francisco, por meio da realização de eventos. </t>
  </si>
  <si>
    <t xml:space="preserve">4.3- Fazer gestão junto ao poder executivo, nas três esferas de governo, para aumentar o número de técnicos envolvidos nas atividades de licenciamento ambiental de empreendimentos em áreas de ocorrência de cavernas. </t>
  </si>
  <si>
    <t xml:space="preserve">4.4- Definir procedimentos conjuntos para conservação e uso sustentável do Patrimônio Espeleológico frente ao aproveitamento econômico dos recursos minerais, por meio da proposição de reestabelecimento das atividades do Comitê Permanente de Mineração e Meio Ambiente – CP/MIMA.  </t>
  </si>
  <si>
    <t>JUL/16</t>
  </si>
  <si>
    <t>4.6- Realizar levantamento das principais políticas públicas de infraestrutura, agricultura, reforma agrária, indústria, habitação e mineração na esfera federal e elaborar propostas de aprimoramento das políticas relevantes à conservação do Patrimônio Espeleológico.</t>
  </si>
  <si>
    <t xml:space="preserve">3.4- Discutir, em oficinas participativas, os projetos de lei em tramitação no Congresso Nacional que tratam do Patrimônio Espeleológico, com a finalidade de construir propostas de aprimoramento da legislação vigente voltada à conservação desse Patrimônio.
</t>
  </si>
  <si>
    <t xml:space="preserve">5.5- Fazer gestão junto às entidades representantes de classes profissionais para maior responsabilidade no acompanhamento de empreendimentos em ambientes cársticos.  </t>
  </si>
  <si>
    <t>6- Revisão e elaboração de instrumentos de planejamento e gestão territorial, para o ordenamento do uso do Patrimônio Espeleológico e áreas cársticas.</t>
  </si>
  <si>
    <t>7- Criação e manutenção de áreas protegidas para a conservação do Patrimônio Espeleológico.</t>
  </si>
  <si>
    <t xml:space="preserve"> Curso ministrado</t>
  </si>
  <si>
    <t xml:space="preserve">8.6- Elaborar documento com o perfil dos profissionais da área cárstica 2 envolvidos com o Patrimônio Espeleologico. </t>
  </si>
  <si>
    <t xml:space="preserve">8.7- Realizar cursos regulares de capacitação para grupos de espeleologia, da região de abrangência do PAN, priorizando os grupos emergentes dos estados da Bahia, Alagoas e Sergipe. </t>
  </si>
  <si>
    <t>8.8- Incentivar o intercâmbio (expedições conjuntas, integração de pesquisas e procedimentos) entre grupos de espeleologia, priorizando os grupos emergentes da Área Cárstica 2.</t>
  </si>
  <si>
    <t xml:space="preserve">9.1- Ampliar a realização dos eventos de Espeleologia já existentes, na região do PAN Cavernas do São Francisco, priorizando as Áreas Cársticas 1 e 2. </t>
  </si>
  <si>
    <t xml:space="preserve">9.2- Propor, às instituições de ensino e pesquisa, a criação de cursos de extensão abrangendo áreas multidisciplinares  voltados à elaboração de estudos espeleológicos na Área Cárstica 2. </t>
  </si>
  <si>
    <t xml:space="preserve">9.3- Propor, às instituições de ensino e pesquisa, a criação de cursos de extensão abrangendo áreas multidisciplinares voltados à elaboração de estudos espeleológicos na Área Cárstica 1. </t>
  </si>
  <si>
    <t>Leonardo Morato Duarte
(UFOB)</t>
  </si>
  <si>
    <t>9- Inserção do tema Espeleologia nos programas universitários.</t>
  </si>
  <si>
    <t xml:space="preserve">10.3- Popularizar o conhecimento e os resultados das pesquisas para as comunidades situadas na região de abrangência do PAN Cavernas do São Francisco, por meio de articulação com a SBE, grupos de espeleologia independentes, CBHSF e IES. </t>
  </si>
  <si>
    <t>CECAV (Jocy Cruz), UFPR (Morgana Drefahl), UFS (Christiane Donato).</t>
  </si>
  <si>
    <t>10.5- Estimular a espeleologia nos conteúdos do ensino fundamental, bem como nos programas de educação ambiental já existentes.</t>
  </si>
  <si>
    <t>SBE (Marcelo Rasteiro), grupos de espeleologia independentes, UFOB (Leonardo Morato), ONG CAACTUS (Rangel Carvalho), PARNA Chapada Diamantina (Admir Brunelli), UFS (Christiane Donato), secretarias estaduais e municipais de educação e de meio ambiente.</t>
  </si>
  <si>
    <t>José Waldson C. de Andrade (Sociedade Semear/SE)</t>
  </si>
  <si>
    <t>UESC/BA (Elvis Barbosa), PUC Minas (Luiz  Eduardo Travassos), UFLA (Rodrigo L. Ferreira), UFPR (Morgana Drefahl), CECAV (Lindalva Cavalcanti), UFOB (Leonardo Morato), ONG CAACTUS (Rangel Carvalho), SBE (Marcelo Rasteiro e  Heros Lobo),  grupos espeleológicos independentes.</t>
  </si>
  <si>
    <t>UFLA (Rodrigo L. Ferreira), Centro da Terra  (Elias Silva), PUC Minas (Luiz  Eduardo Travassos), UFS (Christiane Donato), CECAV (Lindalva Cavalcanti), Instituto Aquanautas (Luiz Rios), EGB (verificar: Rodrigo Bulhões), SBE (verificar: Marcelo Rasteiro, Clayton Lino, Heros Lobo), grupos espeleológicos independentes.</t>
  </si>
  <si>
    <t>JAN/16</t>
  </si>
  <si>
    <t>Marcela Pimenta (IABS)</t>
  </si>
  <si>
    <t xml:space="preserve">12.2- Realizar fóruns anuais de discussão, por região fisiográfica da Bacia do rio São Francisco, preferencialmente nos municípios que abrigam as cavidades constantes da "Lista de Cavernas Turísticas". </t>
  </si>
  <si>
    <t xml:space="preserve">12.5- Fomentar a criação e implantação de Programa de Sustentabilidade de Educação Ambiental e Patrimonial para Turismo em Cavernas, considerando preferencialmente as cavidades que constarem na "Lista de Cavernas Turísticas" no Estado da Bahia. </t>
  </si>
  <si>
    <t>UFOB (Leonardo Morato), UFPR (Morgana Drefahl), SBE (Marcelo Rasteiro).</t>
  </si>
  <si>
    <t>O problema inicial foi o aporte financeiro para a execução da ação, que só foi possível em 2015.</t>
  </si>
  <si>
    <t>Produto desenvolvido e na fase de homologação.</t>
  </si>
  <si>
    <t>Edital disponibilizado até final de 2015.</t>
  </si>
  <si>
    <t>Existencia de demandas priorítárias.</t>
  </si>
  <si>
    <t>Sem produto parcial.</t>
  </si>
  <si>
    <t>Não houve demanda ao CECAV que justificasse a criação do fundo.</t>
  </si>
  <si>
    <t>Questionar com Luciana, sobre as demandas e necessidade de criação do fundo.</t>
  </si>
  <si>
    <t>Rever o produto, pois os relatórios anuais não foram elaborados.</t>
  </si>
  <si>
    <t>Produto parcial: três parcerias efetivadas</t>
  </si>
  <si>
    <t>Não houve demanda para a efetivação de outras parcerias.</t>
  </si>
  <si>
    <t>Sem produto.</t>
  </si>
  <si>
    <t>A ação não foi considerada prioritária frente às várias ações que o CECAV articula e executa.</t>
  </si>
  <si>
    <t>Falta de aporte financeiro para realização dos cursos.</t>
  </si>
  <si>
    <t>Necessidade de priorização de atividades.</t>
  </si>
  <si>
    <t>Necessidade de  priorização de atividades.</t>
  </si>
  <si>
    <t>Sugere-se trocar o produto: Cursos ministrados para: Propostas elaboradas e encaminhadas</t>
  </si>
  <si>
    <t>Sem produto parcial</t>
  </si>
  <si>
    <t>Proposta de projeto elaborada e em discussão.</t>
  </si>
  <si>
    <t xml:space="preserve">Licitação da empresa que será responsável pela gestão de três cavernas turísticas em MG, com a obrigação de implantar o sistema de gestão de segurança, dentre outras ações.  </t>
  </si>
  <si>
    <t xml:space="preserve">Mudança de governo ocasionou um grande atraso na conclusão do processo de licitação e assinatura do contrato. </t>
  </si>
  <si>
    <t xml:space="preserve">Antonieta (INEMA) foi a primeira articuladora, mas encontrou dificuldade em articular...
O Centro demorou para encontrar alguém disponível e disposto a articular... </t>
  </si>
  <si>
    <t xml:space="preserve">1.2. Definir critérios para a padronização dos dados compilados sobre o Patrimônio Espeleológico e ambientes cársticos da região de abrangência do PAN Cavernas do São Francisco. </t>
  </si>
  <si>
    <t>Por ocasião da Terceira Monitoria foi sugerido que com relação ao Geoprocessamento aproveitasse as regras da política de Geo Informação do Instituto que está de acordo com as regras da CONCAR (Comissão Nacional de Cartografia), e deve ser publicada em breve. Com relação às publicações aproveitasse as diretrizes da Revista Brasileira de Espeleologia. Discutir com o Grupo Assessor.</t>
  </si>
  <si>
    <t>Sem produto parcial, pois não foram realizadas atas das reuniões.</t>
  </si>
  <si>
    <t>Existência de demandas prioritárias.</t>
  </si>
  <si>
    <t>Seis propostas de criação de áreas protegidas em discussão.</t>
  </si>
  <si>
    <t>O primeiro articulador deu por encerrada a sua participação, após enviar dados do Ibama/PE e ADEMA/SE.  Foi enviado e-mail sugerindo a troca de articulador. Ao que ele não se opôs. Assim tanto articulação com os demais  órgãos como a elaboração do relatório ficou na responsabilidade do CECAV (Maristela).</t>
  </si>
  <si>
    <t>A principal dificuldade estar em obter as respostas aos ofícios enviados. Foram realizados contatos prévios (telefone e e-mail) com os técnicos, depois com os gestores, mesmo assim a demora na resposta é de seis meses no mínimo, outros sequer respondem.</t>
  </si>
  <si>
    <t>Relatório descritivo da atividade em anexo.</t>
  </si>
  <si>
    <t>5.2- Diagnosticar a situação das equipes de licenciamento e fiscalização dos órgãos  ambientais, considerando o Patrimônio Espeleológico e as atividades econômicas, e encaminhar sugestões de adequação às entidades competentes.  Propor a inserção da base de dados do CECAV, nos procedimentos de fiscalização dos órgãos ambientais.</t>
  </si>
  <si>
    <t>Não há problemas, porém, em virtude do resultado da 3ª Monitoria Anual do PAN, que deu nova redação e objetivo para a Ação 1.8, agrupá-la com a Ação 1.1.</t>
  </si>
  <si>
    <t>Mapas dos Biomas Caatinga e Cerrado prontos, porém, ainda não disponibilizados pelo MMA.</t>
  </si>
  <si>
    <t>Existem pendências referentes à diagramação e impressão do material para posterior distribuição.</t>
  </si>
  <si>
    <t>Planeja-se a solução desta pendência através de compensação ambiental, decorrente de impactos ao patrimônio espeleológico.</t>
  </si>
  <si>
    <t xml:space="preserve">Nenhum </t>
  </si>
  <si>
    <t>Antes de realizar os cursos é necessário definir um programa de formação nacional através da Escola Brasileira de Espeleologia (eBRe). A Espeleóloga Teresa Aragão deve assumir a Seção de Educação e Formação Espeleológica da SBE no segundo semestre de 2015 com o objetivo de organizar os programas de formação.</t>
  </si>
  <si>
    <t>Cartilha elaborada</t>
  </si>
  <si>
    <t>Relatório parcial</t>
  </si>
  <si>
    <t>Apesar das reuniões ocorridas com as OSCIPs em 2014 e algumas conversas em 2015, não houve avanço na execução da ação, pois há necessidade de demanda efetiva dos ministérios públicos ou TACs que justifique a criação do fundo, o que não ocorreu, pois os próprios MPs estão formalizando seus convênios com as OSCIPs, de acordo com suas demandas.</t>
  </si>
  <si>
    <t>Ação de inserção da Espeleologia no Ensino Fundamental já vem ocorrendo, mas não de maneira sistemática. Em grande medida, são os professores que voluntariamente acrescentam esse conteúdo em suas aulas.</t>
  </si>
  <si>
    <t xml:space="preserve">Foram enviados e-mail para Ricardo Fraga e Divaldo Borges solicitando colaboração no sentido de articular ou indicar quem possa executar a ação,  o primeiro se prontificou a executar a ação e pediu detalhes, o segundo respondeu que iria "tentar"  encontrar um articulador. </t>
  </si>
  <si>
    <t xml:space="preserve">Mensalmente o CECAV faz buscas no sistema financiar, e tem repassado aos colaboradores e demais interessados as informações sobre fontes de financiamento para o tema espeleologia.
</t>
  </si>
  <si>
    <t>Ação prevista por meio do contrato de PPP para a Gestão da Rota das Grutas Peter Lund em MG. A licitação da PPP já ocorreu e o contrato está para ser assinado nos próximos dias. Estima-se que a ação consiga ser concluída no prazo previsto, ou seja, até fevereiro de 2017. No entanto, poderão ocorrer atrasos em função da morosidade ocorrida para a realização da licitação, o que só poderá ser estimado após emissão da ordem de serviços à empresa responsável.</t>
  </si>
  <si>
    <t>Sem produto</t>
  </si>
  <si>
    <t>Projeto elaborado</t>
  </si>
  <si>
    <t>Estudos</t>
  </si>
  <si>
    <t xml:space="preserve">Segundo o Articulador, os estudos foram realizados em 2012 e 2013 e não foram totalmente satisfatórios, no entanto poderiam subsidiar a demanda da Ação. </t>
  </si>
  <si>
    <t>Projeto elaborado aguardando aporte financeiro</t>
  </si>
  <si>
    <t>Ações em andamento. Embora ainda no prazo, temos enfrentado reiteradamente problemas em função de cortes nos recursos do projeto Inventário Anual do Patrimônio Espeleológico Nacional.</t>
  </si>
  <si>
    <t>Expedições ainda não realizadas</t>
  </si>
  <si>
    <t>Ações ainda não realizadas. Embora ainda no prazo, temos enfrentado reiteradamente problemas em função de cortes nos recursos do projeto Inventário Anual do Patrimônio Espeleológico Nacional.</t>
  </si>
  <si>
    <t>Várias dificuldades (cortes nos recursos do projeto, equipe sobrecarregada e um veículo praticamente sucateado). Dificilmente teremos condições de retornar a essas áreas até o final do PAN.</t>
  </si>
  <si>
    <t>Não foi possível dar andamento no processo de execução da ação, devido às mudanças ocorridas na empresa, com exoneração do diretor, e também por problemas de saúde da articuladora.</t>
  </si>
  <si>
    <t>Aguardando liberação do recurso para execução</t>
  </si>
  <si>
    <t>Patrícia Reis</t>
  </si>
  <si>
    <t xml:space="preserve">Patrícia Reis </t>
  </si>
  <si>
    <t>Relatório descritivo com as informações dos órgão oficiados.</t>
  </si>
  <si>
    <t>Título do documento</t>
  </si>
  <si>
    <t xml:space="preserve">Várias dificuldades (cortes nos recursos do projeto, equipe sobrecarregada e um veículo praticamente sucateado) dificilmente haverá condições de retornar a essa área até o final do PAN. </t>
  </si>
  <si>
    <t>Arquivos da época da realização da ação foram perdidos. Baixíssimo retorno do questionário enviado por e-mail e redes sociais.</t>
  </si>
  <si>
    <t>165 Multiplicadores Ambientais capacitados em 10 municípios de Sergipe com ocorrência de cavernas.</t>
  </si>
  <si>
    <t xml:space="preserve">Produto em construção. </t>
  </si>
  <si>
    <t>Realizadas duas expedições, sendo uma em 2012 e outra em 2013, com participação do CECAV/RN e dos grupos Centro da Terra (SE) e GMSE (Paripiranga/BA). Firmado termo de reciprocidade com tais grupos para continuidade das ações planejadas (2014) e novas expedições 2015, não realizadas em função de cortes nos recursos do projeto Inventário Anual do Patrimônio Espeleológico Nacional. Tais expedições estão planejadas para o 1° semestre de 2016 e 2017.</t>
  </si>
  <si>
    <t>Firmado termo de reciprocidade com os grupos Centro da Terra (Sergipe) e GMSE (Paripiranga/BA) para realização das ações planejadas (2014) e expedições em 2015, não realizadas em função de cortes nos recursos do projeto Inventário Anual do Patrimônio Espeleológico Nacional. Tais expedições estão planejadas para o 1º semestre de 2016 e 2017.</t>
  </si>
  <si>
    <t>Em andamento. Dentro de um pacote de estudos sobre valoração de serviços ambientais na Serra do Cipó, está se levantando os serviços ambientais prestados pelo maciço calcário conhecido como Morro da Pedreira, local de ocorrência de cavidades carbonáticas e quartzíticas. A ideia é fazer deste estudo um modelo replicável em outros ambientes cavernícolas.</t>
  </si>
  <si>
    <t>Encontros vêm sendo realizados anualmente entre o GPME e o CENTRO DA TERRA. Um evento anual foi criado pelo GMSE, o Espeleoamigos, e após 3 edições o 4 Espeleoamigos reuniu membros de grupos de espeleologia, estudantes e espeleólogos de Alagoas, Campo Formoso, Paripiranga, Feira de Santana. A 5ª edição do evento será realizada em 2016, em Campo Formoso-BA. Foi criado e assinado entre grupos de espeleologia e espeleólogos do Nordeste, o CAVERNNE - Cooperação Amigos Voluntários da Espeleologia da Região Nordeste, congregando grupos que vem se destacando e profissionais de áreas afins.</t>
  </si>
  <si>
    <t>CECAV até dezembro de 2015 deve encaminhar aos órgãos ambientais (IBAMA e OEMAs) sugestões de adequação às atividades fiscalizatórias, utilizando-se relatório técnico-científico da Ação 1.8, em preparação por Lindalva (dados geoespaciais sistematizados, o que inclui os municípios de abrangência do PAN com cavernas, polígonos do DNPM, áreas de vulnerabilidade, espécies cavernícolas ameaçadas, cavernas com uso turístico ou visitação, áreas protegidas, dentre outros).</t>
  </si>
  <si>
    <t xml:space="preserve">2- Ampliação do conhecimento sobre o Patrimônio Espeleológico e ambientes cársticos, aproveitando as fontes de financiamento e fomento para a pesquisa.
</t>
  </si>
  <si>
    <t>O problema é mais de tempo para organização, produção e execução dos cursos, uma vez que profissionais parceiros já existem na área Cárstica 2 para realizar esses cursos, o que diminuiria o custo de deslocamento de profissionais de outras regiões</t>
  </si>
  <si>
    <t xml:space="preserve">2.3- Elaborar mapa de vulnerabilidade do Patrimônio Espeleológico para as áreas cársticas prioritárias da região de abrangência do PAN Cavernas do São Francisco. </t>
  </si>
  <si>
    <t>Inserir Espeleogrupo Peter Lund, Montes Claros MG (Vanessa Barbosa) e outros constantes no projeto elaborado</t>
  </si>
  <si>
    <t>CECAV</t>
  </si>
  <si>
    <t xml:space="preserve">Realizar prospecções espeleológicas na Área Cárstica 1, utilizando a ficha do CECAV para a caracterização padronizada. </t>
  </si>
  <si>
    <t>Relatório descritivo com as áreas prospectadas e cavidades identificadas e cadastradas no CANIE</t>
  </si>
  <si>
    <t xml:space="preserve">Realizar prospecções espeleológicas no Parque Nacional do Catimbau, na ESEC Raso da Catarina e no Monumento Natural do São Francisco, utilizando a ficha do CECAV para a caracterização padronizada.  </t>
  </si>
  <si>
    <t xml:space="preserve">Realizar prospecções espeleológicas na APA Chapada do Araripe, utilizando a ficha do CECAV para a caracterização padronizada.  </t>
  </si>
  <si>
    <t>Leonardo Morato</t>
  </si>
  <si>
    <t>Daniel Reis (CECAV)</t>
  </si>
  <si>
    <t xml:space="preserve">A execução do projeto foi iniciada no primeiro semestre de 2015, o primeiro relatório de execução física do plano de trabalho será enviado ao CECAV, para acompanhamento, até dezembro de 2015. </t>
  </si>
  <si>
    <t xml:space="preserve">Viabilizar com OSCIPs a gestão de recursos financeiros oriundos  de TACs e transações penais para aplicação nas ações do PAN  Cavernas do São Francisco. </t>
  </si>
  <si>
    <t>Elias Silva (Centro da Terra-SE)</t>
  </si>
  <si>
    <t>Relatório anual descritivo com as fontes identificadas e divulgadas</t>
  </si>
  <si>
    <t>Maristela Lima (CECAV)</t>
  </si>
  <si>
    <t>CPRM, UFMG, CECAV</t>
  </si>
  <si>
    <t>Elaborar diagnóstico sobre os instrumentos de ordenamento territorial e diretrizes de proteção do Patrimônio Espeleológico na região de abrangência do PAN Cavernas do São Francisco, a fim de subsidiar o poder público na revisão destes instrumentos.</t>
  </si>
  <si>
    <t>Projeto elaborado e financiado</t>
  </si>
  <si>
    <t>Lista dos órgãos fiscalizadores e respectivos programas de capacitação disponilizada</t>
  </si>
  <si>
    <t>IABS, CECAV, grupos de espeleologia</t>
  </si>
  <si>
    <t>Produto parcial: até o momento foram realizados 4 cursos e capacitados 113 técnicos de 31 instituições.</t>
  </si>
  <si>
    <t>Propor, às instituições de ensino e pesquisa, a criação de cursos de extensão abrangendo áreas multidisciplinares  voltados à elaboração de estudos espeleológicos.</t>
  </si>
  <si>
    <t>Incluir Daniela (Vale)</t>
  </si>
  <si>
    <t>Enviar projeto para o GAT.</t>
  </si>
  <si>
    <t xml:space="preserve">Fomentar a criação de Programa de Sustentabilidade de Educação Ambiental e Patrimonial para Turismo em Cavernas, considerando preferencialmente as cavidades que constarem na "Lista de Cavernas Turísticas" no Estado da Bahia. </t>
  </si>
  <si>
    <t>A ação será realizada em sua plenitude no próximo ciclo.</t>
  </si>
  <si>
    <t>Ricardo Fraga (UFBA)</t>
  </si>
  <si>
    <t>Incluir Carolina Chagas (DAVENTURA)</t>
  </si>
  <si>
    <t>Relatório final contendo as iniciativas realizadas</t>
  </si>
  <si>
    <t>Elias (Centro da Terra/SE)</t>
  </si>
  <si>
    <t xml:space="preserve">10.2- Capacitar multiplicadores (líderes comunitários, técnicos extensionistas e outros) na temática Espeleologia, considerando, como área piloto, os municípios das unidades de conservação com ocorrência de cavernas na região de abrangência do PAN Cavernas do São Francisco. </t>
  </si>
  <si>
    <t>Relatório contendo a contextualização do resultado da Lista</t>
  </si>
  <si>
    <t>Relatório contendo os recursos destinados</t>
  </si>
  <si>
    <t>Diagnóstico dos roteiros existentes, identificando aqueles com potencial para agregar o Patrimônio Espeleológico</t>
  </si>
  <si>
    <t>Relatório descritivo das oficinas realizadas</t>
  </si>
  <si>
    <t xml:space="preserve">Ação em andamento com possibilidade de conclusão até dez/2015. </t>
  </si>
  <si>
    <t>Aguardar, até a finalização do relatório da monitoria, para classificar o andamento da ação.</t>
  </si>
  <si>
    <t xml:space="preserve">Consultar prof. Maria Elina, prof. Brescovit (Butantan) e prof. da UFPA para complementação de informações.
</t>
  </si>
  <si>
    <t>Pensar em continuidade desta ação para o próximo ciclo, com melhorias, ampliando para toda a área do PAN.</t>
  </si>
  <si>
    <t>Definir o conceito de validação para efeitos da execução da ação.</t>
  </si>
  <si>
    <t>Ação 5.6 agrupada com a ação 5.2.</t>
  </si>
  <si>
    <t>A ação foi considerada superdimensionada pelo GAT, portanto foi excluída e  parcialmente incorporada na ação 3.4.</t>
  </si>
  <si>
    <t>Relatório simplificado das reuniões</t>
  </si>
  <si>
    <t>Açao 10.6 excluída, pois se entende que está contemplada em outras ações e iniciativas externas.</t>
  </si>
  <si>
    <t xml:space="preserve">Solicitar aos órgãos licenciadores estaduais e municipais, no estado da Bahia, que destinem recursos da compensação espeleológica e ambiental para fomento de projetos de pesquisa, extensão e turismo. </t>
  </si>
  <si>
    <t>PUC Minas (Luiz Eduardo Travassos), UFLA (Rodrigo L. Ferreira), UFS (Christiane Donato e Luiz Fontes), Centro da Terra (Elias Silva), GMSE (João Andrade); GREGEO/UnB (Guilherme Vendramini e Hortência Lamblém), EGB (Adolpho Milhomem), Guano Speleo (Fabrício Muniz), Grupo Bambuí (Leandro M. D. Maciel), CPRM (Mylène Berbert-Born), GEP/UFBA (Morgana Drefahl), IBAMA/MG (Flávio T. Gomes), DIPLAM/DNPM (Sandra Pedrosa), SBE (Marcelo Rasteiro), Instituto do Carste (Augusto Auler e Luís Beethoven Piló), IGC/USP (William Sallum Filho), IES, OEMAs e prefeituras da Bahia</t>
  </si>
  <si>
    <t>UFLA (Rodrigo L. Ferreira), PUC Minas (Luiz Eduardo Travassos), Instituto do Carste (Vitor Moura), SBE (Marcelo Rasteiro), IGC/USP (William Sallum Filho), Centro da Terra (Elias Silva), GMSE (João A. Silva), UFS (Christiane Donato), grupos de espeleologia independentes, UFPR (Morgana Drefahl), IES</t>
  </si>
  <si>
    <t>Centro da Terra - Grupo Espeleológico de Sergipe (Elias Silva), UFS (Christiane Donato)</t>
  </si>
  <si>
    <t xml:space="preserve">MP/BA (Luciana Khoury), MP/MG (Marcos Paulo Miranda), PFE/Instituto Chico Mendes; SEMAD/MG (Igor Porto) </t>
  </si>
  <si>
    <t>PUC Minas (Luiz Eduardo Travassos), CPRM/DF (Tereza Cristina Villanueva), CECAV (Darcy Gomes, Débora Jansen, Ana Lúcia Galvão)</t>
  </si>
  <si>
    <t>UFPE (Enrico Bernard), UFS (Luiz Fontes), SBE (Marcelo Rasteiro), Centro da Terra - Grupo Espeleológico de Sergipe (Elias Silva), GMSE (João Andrade Silva), UFS (Christiane Donato), UFOB (Leonardo Morato), ESEC Raso da Catarina (José Tiago dos Santos), prefeituras, outras IES</t>
  </si>
  <si>
    <t>Grupo Bambuí (Leandro M. D. Maciel), GREGEO/UnB (Guilherme Vendramini e Hortência Lamblém), PUC Minas (Luiz Eduardo Travassos)</t>
  </si>
  <si>
    <t>UFPE (Enrico Bernard), Centro da Terra - Grupo Espeleológico de Sergipe (Elias Silva), GMSE (João A. Silva), UFS (Christiane Donato), CBHSF (José Maciel)</t>
  </si>
  <si>
    <t>UFPE (Enrico Bernard), Centro da Terra - Grupo Espeleológico de Sergipe (Elias Silva), CECAV (Diego Bento), UFS (Christiane Donato), GMSE (Matusalém Silva), SBE (Marcelo Rasteiro), MP/BA (Luciana Khoury).</t>
  </si>
  <si>
    <t>Parna Chapada do Araripe (Paulo Maier), UFPE (Enrico Bernard), Centro da Terra - Grupo Espeleológico de Sergipe (Elias Silva), CECAV (Jocy Cruz), UFS (Christiane Donato)</t>
  </si>
  <si>
    <t>Prefeitura de Serra do Ramalho/BA (Francisco C. dos Santos), Prefeitura de Carinhanha/BA (Dinélia Pinto), ONG CAACTUS (Rangel de Carvalho), PUC Minas (Luiz Eduardo Travassos),  UFS (Christiane Donato), Instituto do Carste (Luciana Alt)</t>
  </si>
  <si>
    <t>UFLA (Rodrigo L. Ferreira), UFOP (Cláudio Maurício T. da Silva), UFOB (Leonardo Morato) PUC Minas (Luiz Eduardo Travassos), UFMG (André Salgado), UFS (Christiane Donato), UFPR (Morgana Drefahl), ONG CAACTUS (Rangel de Carvalho), Prefeitura de Pains/MG (Mário Oliveira), Instituto do Carste (Luciana Alt)</t>
  </si>
  <si>
    <t>CECAV (Jocy Cruz), UFLA (Rodrigo L. Ferreira), SEMAD/SUPRAM (Igor Porto)</t>
  </si>
  <si>
    <t>IABS (Patrícia Pereira); Suely Geralda D. de Oliveira (Hidrogeóloga); DESA/UFMG (Prof. Celso de Oliveira Loureiro), CDTN (Pesquisadores Paulo C. H. Rodrigues; Paulo Minardi; Vanderlei de Vasconcelos e Virgílio Lopardi Bomtempo), UFMG (Pesquisadores Aline Tavares M. G. Silva, Marcos Campello e Tânia Mara Dussin), Instituto do Carste (Luciana Alt), Prefeitura de Pains (Mário Silva)</t>
  </si>
  <si>
    <t>CNPq (Thaís Scherrer), CECAV (Jocy Cruz), UFLA (Rodrigo L. Ferreira).</t>
  </si>
  <si>
    <t>CECAV (Jocy Cruz), UFLA (Rodrigo L. Ferreira), Vale (Daniela G. R. Silva), SBE (Marcelo Rasteiro), ONG CAACTUS (Rangel Carvalho), Mário Oliveira (Prefeitura Pains-MG), empresas de mineração privadas e de economia mista, IES</t>
  </si>
  <si>
    <t>Instituições ambientais federais e estaduais, ministérios públicos, MP/BA (Luciana Khoury), grupos de espeleologia, IABS/DF (Eric Sawyer)</t>
  </si>
  <si>
    <t>CECAV (Lindalva Cavalcanti), Guano Speleo (Fabrício Muniz), UFS (Christiane Donato e Diogo Gallo), IES</t>
  </si>
  <si>
    <t>UFPE (Enrico Bernard), UFLA (Rodrigo L. Ferreira), UFS (Christiane Donato), UFPR (Morgana Drefahl), DIBIO/Instituto Chico Mendes (Kátia Ribeiro), CR6 Cabedelo/Instituto Chico Mendes (Arlindo Gomes Filho), Maristela Lima (CECAV)</t>
  </si>
  <si>
    <t>Instituições ambientais federais, OEMAs, setores produtivos.</t>
  </si>
  <si>
    <t xml:space="preserve"> INEMA/BA (Antonieta Candia), CBHSF (José Maciel)</t>
  </si>
  <si>
    <t xml:space="preserve">UFS (Christiane Donato) </t>
  </si>
  <si>
    <t>Órgãos legislativos, procuradorias especializadas, Governo Distrital, OEMAs, setores produtivos</t>
  </si>
  <si>
    <t>SEMARH/SE (Valdineide B. de Santana), INEMA/BA (Antonieta Candia)</t>
  </si>
  <si>
    <t>Grupo de Assessoramento Técnico, articuladores e colaboradores do PAN Cavernas do São Francisco</t>
  </si>
  <si>
    <t>CECAV (Jocy Cruz), Antonangelo A. da Silva (IBAMA/PE), OEMAs, prefeituras</t>
  </si>
  <si>
    <t>UFPE (Enrico Bernard), UFLA (Rodrigo L. Ferreira), UFS (Luiz Fontes), UFS (Christiane Donato), CECAV (André A. Ribeiro)</t>
  </si>
  <si>
    <t xml:space="preserve"> UFS (Heleno Macedo, Departamento de Geografia), órgãos ambientais federais, estaduais, distritais, prefeituras</t>
  </si>
  <si>
    <t>CECAV (Jocy Cruz), grupos de espeleologia, pesquisadores</t>
  </si>
  <si>
    <t>UFPE (Enrico Bernard), UFLA (Rodrigo L. Ferreira), UFS (Luiz Fontes), UFS (Christiane Donato)</t>
  </si>
  <si>
    <t>Órgãos ambientais federais, estaduais, distritais, prefeituras</t>
  </si>
  <si>
    <t>CECAV (Jocy Cruz), universidades, órgãos de fomento à pesquisa</t>
  </si>
  <si>
    <t>Órgãos ambientais federais, estaduais, distritais e prefeituras</t>
  </si>
  <si>
    <t>Centro da Terra-Grupo Espeleológico de Sergipe (Elias Silva), CECAV (Jocy Cruz), IABS (Marcela Pimenta), SBE (Marcelo Rasteiro)</t>
  </si>
  <si>
    <t>Centro da Terra-Grupo Espeleológico de Sergipe (Elias Silva), outros grupos de espeleologia, Sociedade Semear/SE (José Waldson C. de Andrade), CECAV (Jocy Cruz), SBE (Marcelo Rasteiro)</t>
  </si>
  <si>
    <t>SBE (Marcelo Rasteiro), Centro da Terra-Grupo Espeleológico de Sergipe (Elias Silva), grupos de espeleologia independentes e IES</t>
  </si>
  <si>
    <t>UFLA (Rodrigo L. Ferreira), UFS (Luiz Fontes), PUC Minas (Luiz Eduardo Travassos), UFPR (Morgana Drefahl), CECAV (Jocy Cruz), Centro da Terra - Grupo Espeleológico de Sergipe (Elias Silva)</t>
  </si>
  <si>
    <t xml:space="preserve">UFLA (Rodrigo L. Ferreira), PUC Minas (Luiz Eduardo Travassos), outras IES, José Waldson (Sociedade Semear/SE), Vale (Daniela Silva) </t>
  </si>
  <si>
    <t>CBHSF (José Maciel), UFS (Christiane Donato), CECAV (Lindalva Cavalcanti), SBE (Marcelo Rasteiro), UFPR (Morgana Drefahl), Centro da Terra- (Elias Silva)</t>
  </si>
  <si>
    <t>CECAV (Jocy Cruz), CBHSF/AL (José Maciel), UFS (Christiane Donato), ONG CAACTUS (Rangel Carvalho), Centro da Terra (Elias Silva), Guano Speleo (Fabrício Muniz), PARNA Chapada Diamantina (Admir Brunelli), Vale (Daniela Silva), UFOB (Leonardo Morato).</t>
  </si>
  <si>
    <t>CBHSF/AL (José Maciel), CECAV (Issamar Meguerditchian e Mauro Gomes), UFS (Christiane Donato), Centro da Terra (Elias Silva), Instituto Aquanautas (Luiz Rios), UFPR (Morgana Drefahl) e SBE (Marcelo Rasteiro).</t>
  </si>
  <si>
    <t>UFPE (Enrico Bernard) e SEMARH/SE (Valdineide B. de Santana), Centro da Terra - Grupo Espeleológico de Sergipe (Elias Silva), Sociedade Semear (José Waldson C. de Andrade), UFS (Christiane Donato).</t>
  </si>
  <si>
    <t>CECAV/RN (Diego Bento), UFPE (Enrico Bernard), Centro da Terra - Grupo Espeleológico de Sergipe (Elias Silva), Sociedade Semear/SE (José Waldson C. de Andrade), UFS (Christiane Donato).</t>
  </si>
  <si>
    <t>MTur (Marcela Souza), SBE (Marcelo Rasteiro, e Heros Lobo), CECAV (Rita Surrage), PUC Minas (Luiz Eduardo Travassos),  IEF (Cecília Vilhena),  secretarias estaduais de turismo, gestores de áreas protegidas, OEMAs, grupos de espeleologia independentes.</t>
  </si>
  <si>
    <t>SGB-CPRM (Mylène Berbert-Born), SETUR/MG (Mariana Araújo Rocha), Instituto Aquanautas (Luiz Rios), GREGEO/UnB (Guilherme Vendramini), Guano Speleo (Fabrício Muniz), Grupo Bambuí (Leandro M. D. Maciel), Instituto do Carste (Vitor Moura).</t>
  </si>
  <si>
    <t>Bahiatursa (Divaldo Borges), secretarias de turismo, Sistema "S", OEMAs, secretarias federais, estaduais e municipais de educação, prefeituras.</t>
  </si>
  <si>
    <t>CECAV (Jocy Cruz), IABS/AL (Marcela Pimenta) grupos de espeleologia, secretarias de turismo estaduais, municipais e distrital, universidades.</t>
  </si>
  <si>
    <t>OEMAs, órgãos de turismo, prefeituras, grupos de espeleologia.</t>
  </si>
  <si>
    <t>DNPM (Sandra Pedrosa), CPRM (Mylène Berbert-Born), SBE (Marcelo Rasteiro),  Instituto do Carste (Auler e Luís Beethoven Piló), IGC/USP (William Sallum Filho),  grupos de espeleologia independentes, UFPR  (Morgana Drefahl) e IES.</t>
  </si>
  <si>
    <t xml:space="preserve">UFLA (Rodrigo L. Ferreira), (SBE) Marcelo Rasteiro, UFS (Luiz Fontes), PUC Minas (Luiz Eduardo Travassos), UFPR (Morgana Drefahl), Vale (Daniela G. R. Silva), Instituto do Carste (Luciana Alt), GREGEO/UnB (Guilherme Vendramini e Hortência Lamblém), Guano Speleo (Fabrício Muniz), Centro da Terra - Grupo Espeleológico de Sergipe (Elias Silva), Grupo Bambuí (Leandro M. D. Maciel), UFS (Christiane Donato) </t>
  </si>
  <si>
    <t>CPRM (Mylène Berbert-Born), CBHSF (José Maciel), SBE (Marcelo Rasteiro), IGC/USP (William Sallum Filho), UFS (Christiane Donato), IPHAN/DF ( Maria Clara Migliacio), UFLA (Rodrigo L. Ferreira), UFS (Luiz Fontes), PUC Minas (Luiz Eduardo Travassos), UFPR (Morgana Drefahl), grupos de espeleologia independentes e outras IES.</t>
  </si>
  <si>
    <t>UFPE (Enrico Bernard), UFLA (Rodrigo L. Ferreira), UFOB (Leonardo Morato), Instituto Aquanautas (Luiz Rios), Guano Speleo (Fabrício Muniz), Grupo Bambuí (Leandro M. D. Maciel), Centro da Terra - Grupo Espeleológico de Sergipe (Elias Silva), UFS (Christiane Donato), SBE (Marcelo Rasteiro), Instituto Carste (Augusto Auler e Luís B. Piló)</t>
  </si>
  <si>
    <t>UFLA (Rodrigo L. Ferreira), PUC Minas (Luiz Eduardo Travassos), Instituto do Carste (Luciana Alt), UFPR (Morgana Drefahl), outras IES</t>
  </si>
  <si>
    <t>UFLA (Rodrigo L. Ferreira), UFMG (André Salgado), UFOB (Leonardo Morato), UnB (Osmar Abílio Junior), PUC Minas (Luiz Eduardo Travassos), Instituto do Carste (Luciana Alt), GREGEO/UnB (Guilherme Vendramini e Hortência Lamblém), EGB (Rodrigo Bulhões), Guano Speleo (Fabrício Muniz), Grupo Bambuí (Leandro M. D. Maciel), GMSE (João A. Silva), Centro da Terra - Grupo Espeleológico de Sergipe (Elias Silva), CBHSF (José Maciel), CECAV (André Ribeiro), UFS (Christiane Donato), SBE (Marcelo Rasteiro)</t>
  </si>
  <si>
    <t>Instituto do Carste (Vitor Moura), MP/BA (Luciana Khoury)</t>
  </si>
  <si>
    <t>Igor Porto (SEMAD/MG), Cecília Vilhena (IEF/MG), INEMA/BA (Antonieta Candia), SEMARH/SE (Valdineide Santana), SEMARH/GO (Eric R. Kolailat), CBHSF/AL (José Maciel), Felipe Chaves (DNPM)</t>
  </si>
  <si>
    <t>Execução IABS (Marcela Pimenta), Colaboração: CECAV (Jocy Cruz), SBE (Marcelo Rasteiro), Parque Estadual Itacolomi/MG, Prefeitura Municipal de Iraquara/BA, Prefeitura Municipal de Laranjeiras/SE, Secretaria do Estado de Meio Ambiente e Recursos Hídricos – SEMARH/SE, Prefeitura Municipal de Campo Formoso/BA, Comitê de Bacia Hidrográfica do Rio São Francisco.</t>
  </si>
  <si>
    <t>UFPE (Enrico Bernard), CECAV/RN (Diego Bento) CBHSF/AL (José Maciel), UFS (Christiane Donato), SBE (Marcelo Rasteiro), UFPR (Morgana Drefahl)</t>
  </si>
  <si>
    <t xml:space="preserve">2.14- Realizar pesquisas para subsidiar a definição conceitual de critérios citados na IN nº 2/2009-MMA. </t>
  </si>
  <si>
    <t xml:space="preserve">2.15- Realizar pesquisas para subsidiar a definição de normas e parâmetros referentes aos  impactos das atividades de mineração em cavernas e suas áreas de influência, nas seguintes áreas piloto: Circuito das Grutas, Quadrilátero Ferrífero e Pains,  em Minas Gerais. </t>
  </si>
  <si>
    <t>DEZ/14
JUL/16</t>
  </si>
  <si>
    <t xml:space="preserve">10.9- Elaborar e implantar projeto piloto de Educação Ambiental e patrimonial e de alternativas socioeconômicas, voltado à conservação do Patrimônio Espeleológico na região de Ourolândia, na Bahia. </t>
  </si>
  <si>
    <t xml:space="preserve">11.6- Realizar oficinas para integrar atores e fortalecer instâncias de governanças regionais e locais nos municípios cujas cavidades constarem na "Lista de Cavernas Turísticas". </t>
  </si>
  <si>
    <t>11.9- Capacitar os atores envolvidos com o turismo espeleológico, de acordo com suas necessidades, por meio de projeto piloto de turismo de base comunitária.</t>
  </si>
  <si>
    <t>1.3- Propor ao MMA a inserção do alvo "cavernas" no processo de atualização do Mapa de Áreas Prioritárias para a Conservação, Uso Sustentável e Repartição dos Benefícios da Biodiversidade Brasileira, por Bioma.</t>
  </si>
  <si>
    <t>1.4- Implantar o CANIE (Cadastro Nacional de Informações Espeleológicas) com linguagem de domínio público.</t>
  </si>
  <si>
    <t xml:space="preserve">1.5- Criar rede de pesquisa em Espeleologia. </t>
  </si>
  <si>
    <t xml:space="preserve">1.6- Criar, manter e expandir bibliotecas ou repositórios virtuais de espeleologia, com Cadastro  Nacional de Publicações Científicas para o Patrimônio Espeleológico, nos moldes do ISBN.  </t>
  </si>
  <si>
    <t>1.7- Publicar anualmente informações estatísticas sobre o Patrimônio Espeleológico existente na região de abrangência do PAN Cavernas do São Francisco, com base em dados secundários.</t>
  </si>
  <si>
    <t>Elias Silva (Centro da Terra- Grupo Espeleológico de Sergipe)</t>
  </si>
  <si>
    <t xml:space="preserve">2.27-Buscar junto aos órgãos licenciadores estaduais e municipais, no Estado da Bahia, a destinação de recursos para fomento de pesquisa e turismo. </t>
  </si>
  <si>
    <t>Teresa Maria M. Aragão (SBE)</t>
  </si>
  <si>
    <t>5.6- Identificar as áreas que necessitam de fiscalização intensiva, com base no "Mapa de Vulnerabilidade" e outras informações.</t>
  </si>
  <si>
    <t>Comitê restabelecido</t>
  </si>
  <si>
    <t xml:space="preserve">4.4- Definir procedimentos conjuntos para conservação e uso sustentável do Patrimônio Espeleológico frente ao aproveitamento econômico dos recursos minerais, por meio da proposição de restabelecimento das atividades do Comitê Permanente de Mineração e Meio Ambiente – CP/MIMA.  </t>
  </si>
  <si>
    <t>Lista com as cavidades validadas, por ano, disponibilizada.</t>
  </si>
  <si>
    <t>10.4- Levantar o conhecimento informal da população residente nas regiões de conflitos com o Patrimônio Espeleológico, na área de abrangência do PAN Cavernas do São Francisco, com base no mapa de vulnerabilidade.</t>
  </si>
  <si>
    <t xml:space="preserve">Recomendações e observações  </t>
  </si>
  <si>
    <t xml:space="preserve">2.4- Definir orientações técnicas para o levantamento espeleológico, por meio de oficina participativa. </t>
  </si>
  <si>
    <t xml:space="preserve">2.2- Elaborar nota técnica com a finalidade de orientar os órgãos licenciadores sobre a destinação de recursos financeiros provenientes de compensação espeleológica e compensação ambiental, visando à conservação, uso sustentável, recuperação do Patrimônio Espeleológico, ou à capacitação do quadro técnico envolvido com o licenciamento ambiental de empreendimentos em áreas cársticas .  </t>
  </si>
  <si>
    <t xml:space="preserve">2.6- Realizar prospecção espeleológica na região do Supergrupo Canudos, nos estados de Sergipe e Bahia, utilizando a ficha do CECAV para a caracterização padronizada. </t>
  </si>
  <si>
    <t xml:space="preserve">2.12- Realizar pesquisas paleontológicas na região de abrangência do PAN Cavernas do São Francisco, priorizando os municípios de  Ourolândia, Campo Formoso e Jacobina, no Estado da Bahia. </t>
  </si>
  <si>
    <t xml:space="preserve">2.15. Realizar pesquisas para subsidiar a definição de normas e parâmetros referentes aos  impactos das atividades de mineração em cavernas e suas áreas de influência, nas seguintes áreas piloto: Circuito das Grutas, Quadrilátero Ferrífero e Pains,  em Minas Gerais. </t>
  </si>
  <si>
    <t>12.3. Promover eventos regionais de espeleologia, a cada dois anos, com atividades voltadas à capacitação.</t>
  </si>
  <si>
    <t xml:space="preserve">12.5. Articular com universidades a criação de cursos de extensão, abrangendo áreas multidisciplinares para capacitação de técnicos no desenvolvimento de estudos espeleológicos na Área Cárstica 1 . </t>
  </si>
  <si>
    <t>12.6. Fortalecer os programas de estágio, sugerindo às instituições de ensino, planos de trabalho na área de Espeleologia.</t>
  </si>
  <si>
    <t>12.2. Fazer protocolo de intenção com as universidades para que sejam disponibilizadas vagas em programas de pós-graduação, relacionados com o tema espeleologia para os servidores dos órgãos públicos que trabalham com o Patrimônio Espeleológico.</t>
  </si>
  <si>
    <t xml:space="preserve">Assinatura de TAC Instituto Chico Mendes e ANGLO </t>
  </si>
  <si>
    <t>Em andamento</t>
  </si>
  <si>
    <t xml:space="preserve">5- Aprimoramento, intensificação e integração das ações e órgãos envolvidos na fiscalização do Patrimônio Espeleológico.
</t>
  </si>
  <si>
    <t xml:space="preserve">9- Inserção do tema Espeleologia nos programas universitários.
</t>
  </si>
  <si>
    <t xml:space="preserve">10- Sensibilização e mobilização do poder público e sociedade em geral (em especial as comunidades situadas em áreas de ocorrência de cavernas) acerca da importância do Patrimônio Espeleológico.
</t>
  </si>
  <si>
    <t>Minuta de Termo de Reciprocidade enviada pelo CECAV ao EGB.</t>
  </si>
  <si>
    <t>2.20- Levantar e sistematizar as cartas de suscetibilidade a movimentos de massa, enchentes e inundações e os mapas de setorização de riscos na região de abrangência do PAN Cavernas do São Francisco, em escala apropriada, visando subsidiar o ordenamento da expansão urbana  sobre as áreas cársticas</t>
  </si>
  <si>
    <t>Fundo não criado</t>
  </si>
  <si>
    <t>Ação considerada irrelevante, pois a execução dos recursos vem sendo realizada sem a necessidade de fundo específico para gestão.</t>
  </si>
  <si>
    <t>Levantamento de dados realizado.</t>
  </si>
  <si>
    <t>Existem os dados, porém falta pessoal para elaborar o relatório e mapas.</t>
  </si>
  <si>
    <t>Sem custos</t>
  </si>
  <si>
    <t>Sem produtos, ação não executada.</t>
  </si>
  <si>
    <t>Ação não executada</t>
  </si>
  <si>
    <t xml:space="preserve"> 2015 e 2016, apesar das tratativas em andamento com o governo de Minas Gerais e outros parceiros, não houve, aporte financeiro para a realização do Curso. </t>
  </si>
  <si>
    <t>Relatório descritivo da ação está em fase de elaboração</t>
  </si>
  <si>
    <t>Protótipo pronto aguardando os servidos de diagramação e revisão.</t>
  </si>
  <si>
    <t>Falta de recursos financeiros.</t>
  </si>
  <si>
    <t>Minicursos em eventos realizados na região (2º e 3º Encontro Nordestino de Espeleologia e IV e V Espeleoamigos)</t>
  </si>
  <si>
    <t>Shapes da 2ª atualização das áreas prioritárias dos biomas Cerrado/Pantanal e Caatinga divulgados recentemente pelo MMA.</t>
  </si>
  <si>
    <t>Projeto elaborado e pronto para ser executado.</t>
  </si>
  <si>
    <t>Falta de apoio técnico e de equipe para a execução.</t>
  </si>
  <si>
    <t>Em execução a elaboração de mapas dos 233 municípios com cavernas conhecidas na região de abrangência do PAN (AL: 4 mun., 6 cavernas; BA: 66 mun., 1.108 cavernas; CE: 7 mun., 27 cavernas; DF: 1 mun., 83 cavernas; GO: 10 mun., 238 cavernas; MG: 115 mun., 5.397 cavernas; PE: 11 mun., 105 cavernas; PI: 2 mun., 9 cavernas; e SE: 17 mun., 94 cavernas)</t>
  </si>
  <si>
    <t>Equipe técnica reduzidíssima (apenas 1)</t>
  </si>
  <si>
    <t xml:space="preserve">Projeto em execução (Lindalva Cavalcanti com colaboração de Tamires Zepon, Diego Bento, Rodrigo Ferreira, Maria Elina Bichuette, Débora Jansen, Flávia Batista, WWF-Brasil) </t>
  </si>
  <si>
    <t>Redução drástica da equipe técnica que atualmente conta com apenas um integrante.</t>
  </si>
  <si>
    <t>Projeto em execução (Lindalva e Maristela com colaboração de Caroline Oliveira, Débora Jansen)</t>
  </si>
  <si>
    <t>Artigo contendo interação de dados geoespaciais de cavernas, áreas de ocorrência de cavernas conhecidas, biomas, unidades de conservação, terras indígenas etc. na região de abrangência do PAN Cavernas do São Francisco</t>
  </si>
  <si>
    <t>Pretensão é obter um relatório final com panorama atualizado ad final do Plano.</t>
  </si>
  <si>
    <t>Execução parcial</t>
  </si>
  <si>
    <t>Pretensão é obter um relatório final com panorama atualizado até o  final do Plano.</t>
  </si>
  <si>
    <t>Pretensão é obter um relatório final com panorama atualizado até o  final do Plano</t>
  </si>
  <si>
    <t>As expedições planejadas para 2014 e 2015 não foram realizadas em função de cortes e contingenciamento de recursos.</t>
  </si>
  <si>
    <t>Não foi estruturado uma projeto para esta ação.</t>
  </si>
  <si>
    <t>Primeiro produto: mosaico do mapa de geodiversidade da CPRM com dados de ocorrência de cavernas.</t>
  </si>
  <si>
    <t>Tempo e pessoal para execução da ação.</t>
  </si>
  <si>
    <t>Falta de recursos.</t>
  </si>
  <si>
    <t>Em elaboração</t>
  </si>
  <si>
    <t>Sem informação sobre o produto</t>
  </si>
  <si>
    <t>Morgana Drefahl</t>
  </si>
  <si>
    <t>Relatório descritivo das ações 4.1, 4.2 e 4.5 elaborado e disponível para o Grupo Assessor na Oficina de Avaliação Final.</t>
  </si>
  <si>
    <t>Oficio 123/2013/CECAV de 31 de outubro de 2013. ICMBio/DOC nº 0646268.</t>
  </si>
  <si>
    <t>Relatório Síntese disponibilizado ao Grupo Assessor, durante a Avaliação Final.</t>
  </si>
  <si>
    <t>Relatório final com o número de estudos realizados e parcerias consolidadas, não disponibilizado</t>
  </si>
  <si>
    <t xml:space="preserve">10.8- Elaborar e implantar projeto piloto de Educação Ambiental e patrimonial e de alternativas socioeconômicas, voltado à conservação do Patrimônio Espeleológico na região da APA Carste de Lagoa Santa, do Circuito das Grutas, em Minas Gerais. </t>
  </si>
  <si>
    <t>10.10- Capacitar agentes que atuem na orientação da população na Área Cárstica 2, alertando-a sobre o risco de contaminação por agentes biológicos e outros existentes em cavernas.</t>
  </si>
  <si>
    <t>10.11- Inserir o tema Espeleologia nos programas de Educação Ambiental já existentes, por meio de articulação com as prefeituras da região de Campo Formoso/BA.</t>
  </si>
  <si>
    <t xml:space="preserve">11.7- Implantar projeto piloto de sistema de gestão de segurança integrado. </t>
  </si>
  <si>
    <t xml:space="preserve">11.8- Identificar a demanda do turista, realizando o registro e monitoramento padronizado da visitação nas cavidades que constarem na "Lista de Cavernas Turísticas". </t>
  </si>
  <si>
    <t>Foi estabelecida parceria do Centro da Terra com o Laboratório de Sistemática Vegetal do Depto. de Biologia da Universidade Federal de Sergipe, através da Dra. Ana Paula Prata, o que possibilitou a realização de pesquisas de campo para algumas cavernas para estudo da flora do entorno. Como resultado tivemos uma monografia sobre o tema, de um estudante do curso de Ecologia, orientado pela Dra. e uma publicação de artigo científico. Providenciarei e enviarei declaração confirmando a parceria e uma cópia do artigo publicado.</t>
  </si>
  <si>
    <t>Em Andamento</t>
  </si>
  <si>
    <t>02 a 07 de abril de 2017</t>
  </si>
  <si>
    <t>Lista dos órgãos fiscalizadores e respectivos programas de capacitação disponibilizada</t>
  </si>
  <si>
    <r>
      <t xml:space="preserve">11- Estruturação do uso turístico de cavernas da Bacia do Rio São Francisco e entorno. 
</t>
    </r>
    <r>
      <rPr>
        <i/>
        <sz val="11"/>
        <color rgb="FFFF0000"/>
        <rFont val="Calibri"/>
        <family val="2"/>
        <scheme val="minor"/>
      </rPr>
      <t/>
    </r>
  </si>
  <si>
    <t xml:space="preserve">2- Ampliação do conhecimento sobre o Patrimônio Espeleológico e ambientes cársticos, aproveitando as fontes de financiamento e fomento para a pesquisa.
</t>
  </si>
  <si>
    <t xml:space="preserve">3 - Aperfeiçoamento de instrumentos normativos relacionados à conservação do Patrimônio Espeleológico.
</t>
  </si>
  <si>
    <t>CECAV (Jocy Cruz), SBE (Marcelo Rasteiro), Vale (Rogério Dell'Antônio), Grupos de espeleologia, grupos de salvamento e resgate, secretarias estaduais, prefeituras</t>
  </si>
  <si>
    <t xml:space="preserve">12- Fortalecimento da articulação e integração de esforços entre iniciativa pública, privada e UFs para regulamentação do uso sustentável das cavernas turísticas.
</t>
  </si>
  <si>
    <t xml:space="preserve">CECAV (Jocy Cruz),  MME (Cristiano M. M. Furuhashi). </t>
  </si>
  <si>
    <t>O MMA divulgou, em sua página, os shapes da 2ª atualização das áreas prioritárias do Cerrado e Pantanal (atualização 25/08/16) e da Caatinga (atualização jun./16). Os shapes levam em consideração o alvo "cavernas".</t>
  </si>
  <si>
    <t>Disponível em: http://www.icmbio.gov.br/cecav/canie.html</t>
  </si>
  <si>
    <t>Disponível em: http://www.icmbio.gov.br/cecav/orientacoes-e-procedimentos.html</t>
  </si>
  <si>
    <t>Disponível em: http://www.icmbio.gov.br/cecav/projetos-e-atividades/monitoramento-do-patrimonio-espeleologico.html</t>
  </si>
  <si>
    <t>Disponível em: http://www.icmbio.gov.br/cecav/orientacoes-e-procedimentos/area-de-influencia.html</t>
  </si>
  <si>
    <t>Disponível em: http://www.icmbio.gov.br/cecav/images/stories/Comite_IN/Relat%C3%B3rio_Comit%C3%AA_IN2_2009_MMA.pdf</t>
  </si>
  <si>
    <t xml:space="preserve">2.19- Criar, juntamente com instituições afins, polos regionais de espeleologia e ambientes cársticos  na região de abrangência do PAN Cavernas do São Francisco. </t>
  </si>
  <si>
    <t>Disponível em: http://www.icmbio.gov.br/revistaeletronica/index.php/RBEsp/article/view/411</t>
  </si>
  <si>
    <t>Disponível em: http://www.icmbio.gov.br/cecav/images/stories/projetos-e-atividades/PAN/PAN_Cavernas_SF_relatorio_parte2_oficina_caves-turisticas_27mar14_COMPLETO.pdf</t>
  </si>
  <si>
    <t xml:space="preserve">Avaliar inserção segundo ciclo do PAN.
</t>
  </si>
  <si>
    <t xml:space="preserve">Avaliar inserção segundo ciclo do PAN. Recomenda-se revisar a ação adequando os termos.
</t>
  </si>
  <si>
    <t>Avaliar inserção segundo ciclo do PAN.</t>
  </si>
  <si>
    <t xml:space="preserve">Avaliar inserção segundo ciclo do PAN.  </t>
  </si>
  <si>
    <t xml:space="preserve">Recomenda exclusão no segundo ciclo. </t>
  </si>
  <si>
    <r>
      <t xml:space="preserve">1- Sistematização e divulgação de informações sobre o Patrimônio Espeleológico e ambientes cársticos.
</t>
    </r>
    <r>
      <rPr>
        <i/>
        <sz val="12"/>
        <color rgb="FFFF0000"/>
        <rFont val="Calibri"/>
        <family val="2"/>
        <scheme val="minor"/>
      </rPr>
      <t xml:space="preserve">
</t>
    </r>
  </si>
  <si>
    <r>
      <t xml:space="preserve">UFLA (Rodrigo L. Ferreira), PUC Minas (Luiz Eduardo Travassos), Instituto do Carste (Luciana Alt), UFPR (Morgana Drefahl), </t>
    </r>
    <r>
      <rPr>
        <sz val="12"/>
        <rFont val="Calibri"/>
        <family val="2"/>
        <scheme val="minor"/>
      </rPr>
      <t xml:space="preserve">outras IES.
</t>
    </r>
  </si>
  <si>
    <r>
      <rPr>
        <sz val="12"/>
        <rFont val="Calibri"/>
        <family val="2"/>
        <scheme val="minor"/>
      </rPr>
      <t>IBAMA/MG</t>
    </r>
    <r>
      <rPr>
        <sz val="12"/>
        <color theme="1"/>
        <rFont val="Calibri"/>
        <family val="2"/>
        <scheme val="minor"/>
      </rPr>
      <t xml:space="preserve"> (Flávio Túlio),   SEMAD/MG (Igor Porto).</t>
    </r>
  </si>
  <si>
    <r>
      <rPr>
        <sz val="12"/>
        <color indexed="8"/>
        <rFont val="Calibri"/>
        <family val="2"/>
        <scheme val="minor"/>
      </rPr>
      <t>Instituto do Carste (Vitor Moura),</t>
    </r>
    <r>
      <rPr>
        <sz val="12"/>
        <rFont val="Calibri"/>
        <family val="2"/>
        <scheme val="minor"/>
      </rPr>
      <t xml:space="preserve"> MP/BA (Luciana Koury)</t>
    </r>
  </si>
  <si>
    <r>
      <t xml:space="preserve">4- Aperfeiçoamento da gestão pública para articulação de atores (governamentais e não governamentais) e integração de políticas públicas.
</t>
    </r>
    <r>
      <rPr>
        <i/>
        <sz val="12"/>
        <color rgb="FFFF0000"/>
        <rFont val="Calibri"/>
        <family val="2"/>
        <scheme val="minor"/>
      </rPr>
      <t xml:space="preserve"> </t>
    </r>
  </si>
  <si>
    <r>
      <t xml:space="preserve">7- Criação e manutenção de áreas protegidas para a conservação do Patrimônio Espeleológico.
</t>
    </r>
    <r>
      <rPr>
        <i/>
        <sz val="12"/>
        <color rgb="FFFF0000"/>
        <rFont val="Calibri"/>
        <family val="2"/>
        <scheme val="minor"/>
      </rPr>
      <t xml:space="preserve"> </t>
    </r>
  </si>
  <si>
    <r>
      <t xml:space="preserve">8- Implementação de estratégias para  formação de pessoal diretamente envolvido com o tema espeleologia, visando gestão, estudo e uso sustentável. 
</t>
    </r>
    <r>
      <rPr>
        <i/>
        <sz val="12"/>
        <color rgb="FFFF0000"/>
        <rFont val="Calibri"/>
        <family val="2"/>
        <scheme val="minor"/>
      </rPr>
      <t xml:space="preserve">
</t>
    </r>
    <r>
      <rPr>
        <sz val="12"/>
        <color theme="1"/>
        <rFont val="Calibri"/>
        <family val="2"/>
        <scheme val="minor"/>
      </rPr>
      <t xml:space="preserve">
</t>
    </r>
  </si>
  <si>
    <t>Lindalva Cavalcanti (CECAV)</t>
  </si>
  <si>
    <t xml:space="preserve"> Disponível em: http://www.unifemm.edu.br/revistareferencia/?artigo=pesquisadores-utilizam-o-parque-estadual-do-sumidouro-para-realizarem-acoes-ambientais-educativas</t>
  </si>
  <si>
    <t>Disponível em: https://www.facebook.com/events/1678169552456538</t>
  </si>
  <si>
    <t>Disponível em: http://www.icmbio.gov.br/cecav/images/stories/projetos-e-atividades/PAN/PAN_Cavernas_SF_relatorio_parte1_oficina_caves-turisticas_27mar14_COMPLETO.pdf</t>
  </si>
  <si>
    <t>Dados não publicados em 2015, uma vez que todos os esforços foram direcionados para as atividades da Ação 7.2, dentre elas, sistematização de dados secundários das espécies da fauna subterrânea, elaboração de mapas e documentos aos especialistas.</t>
  </si>
  <si>
    <t>Admir Brunelli (colaborador MP/BA)</t>
  </si>
  <si>
    <t>Cecília Vilhena (IEF/MG)</t>
  </si>
  <si>
    <t>Christiane Donato (UFS)</t>
  </si>
  <si>
    <t xml:space="preserve">Daniel Mendonça (CECAV) </t>
  </si>
  <si>
    <t>Divaldo Borges (SETUR/BA)</t>
  </si>
  <si>
    <t xml:space="preserve">Igor Porto (SUPRAM) </t>
  </si>
  <si>
    <t xml:space="preserve">Leila Nunes Menegasse Velasquez (UFMG) </t>
  </si>
  <si>
    <t>Leonardo Morato (UFOB)</t>
  </si>
  <si>
    <t xml:space="preserve">Luciana E. da Costa Khoury (MP/Bahia)
Admir Brunelli, consultor espeleologo
Deyvid Santana Cabo Bombeiro Militar
</t>
  </si>
  <si>
    <t>Maristela Lima, Lindalva Cavalcanti (CECAV) e Mylene Berbert-Borne (CPRM)</t>
  </si>
  <si>
    <t>Mauro Gomes (CECAV)</t>
  </si>
  <si>
    <t>Patrícia Reis (IABS/MG)</t>
  </si>
  <si>
    <t>Rangel Carvalho (ONG Caactus)</t>
  </si>
  <si>
    <t>Rita de Cássia Medeiros (CEMAV)</t>
  </si>
  <si>
    <t>Roberta</t>
  </si>
  <si>
    <t>Roberta/</t>
  </si>
  <si>
    <t>Excluir a sigla SGB e Marcio Rezende. 
Verificar representação do DNPM.                                       Incluir: GEP/UFBA (Morgana Drefahl), SEE/UFOP (Cláudio), OEMAs.</t>
  </si>
  <si>
    <t>Verificar a representação do Claudio - UFOP (na lista de presença da 3ª oficina preparatória = SBE). 
Alterar MGB por GEP. 
Inserir IBAMA/MG e IBAMA/BA, OEMAs e prefeituras da Bahia. Excluir a sigla SGB e Marcio Rezende. 
Verificar representação do DNPM.</t>
  </si>
  <si>
    <t xml:space="preserve">Inserir: SBE (Marcelo Rasteiro), Redespeleo (verificar: redespeleo@redespeleo.org), IGC/USP (Ivo Karmann e William Sallum Filho), Centro da Terra - Grupo Espeleológico de Sergipe (Elias Silva), GMSE (João A. Silva), Sociedade Civil (Christiane Donato), grupos de espeleologia independentes,  GEP/UFBA (Morgana Drefhal) e IES. </t>
  </si>
  <si>
    <t>Inserir: SBE (Marcelo Rasteiro), Redespeleo (verificar: redespeleo@redespeleo.org), IGC/USP (Ivo Karmann e William Sallum Filho), Sociedade Civil (Christiane Donato), INCRA/MG (Clênia Luciana Rocha), CBPM/BA (Rafael Avena), MMA (Fábio Abreu), CHESF (verificar), CODEVASF/Juazeiro/BA (Antonio Alípio Mustafá), EMBRAPA (verificar), ANA (verificar), IPHAN/DF (Maria Clara Migliacio)  grupos de espeleologia independentes e outras IES.</t>
  </si>
  <si>
    <t>Incluir: SBE (Marcelo Rasteiro), Redespeleo (verificar: redespeleo@redespeleo.org), outras IES, grupos independentes, Insituto do Carste (Augusto Auler e Luis Beethoven Piló).</t>
  </si>
  <si>
    <t>Incluir: SBE (Marcelo Rasteiro), Redespeleo (verificar: redespeleo@redespeleo.org), outras IES, grupos espeleológicos independentes, Insituto do Carste (Augusto Auler e Luis Beethoven Piló).</t>
  </si>
  <si>
    <t>UFPE (Enrico Bernard), UFS (Luiz Fontes), Centro da Terra - Grupo Espeleológico de Sergipe (Elias Silva), GMSE (João Andrade Silva), SEMARH/SE (Valdineide Santana), Sociedade Civil (Christiane Donato), ICADS/UFBA (Leonardo Morato), ESEC Raso da Catarina (José Tiago dos Santos), prefeituras, outras IES, SBE (Marcelo Rasteiro), Redespeleo (verificar: redespeleo@redespeleo.org).</t>
  </si>
  <si>
    <t>Fazer contato com o articulador e sugerir reunião com as prefeituras das áreas piloto e APA Carste Lagoa Santa para iniciar a execução da ação, conforme mensagem enviada pela Maristela. Importante: fazer levantamento/mapeamento das águas subterrâneas. Convidar a ANA e CPRM para integrar a equipe de colaboradores.</t>
  </si>
  <si>
    <t>Alterada a data de término da Ação. Comunicar ao articulador.</t>
  </si>
  <si>
    <t>Adequação no texto da Ação. Comunicar ao articulador.</t>
  </si>
  <si>
    <t>Comunicar ao articulador para apresentar essa Ação para outras chamadas de fomento, considerando as informações sobre o seu andamento.</t>
  </si>
  <si>
    <t>Lindalva adequou o texto da Ação durante a sistematização. Verificar se procede.
Comunicar ao articulador.</t>
  </si>
  <si>
    <t>Ação já iniciada, porém será realizada uma oficina no 1º semestre de 2013. Essa ação está correlacionada à Ação 1.8 (verificar)</t>
  </si>
  <si>
    <t>A Ação foi excluída, considerando a impossibilidade de executá-la em tempo hábil e as dificuldades técnicas do Instituto Chico Mendes para implantar o módulo geo. Além disso, a nova ação inserida nesta Monitoria possibilitará a disponibilidade de um banco de dados geoespaciais em ambiente de internet para região de abrangência do PAN.</t>
  </si>
  <si>
    <t>Foi sugerida a realização de workshop dentro do 32º CBE, a ser realizado em Barreiras/BA, no período de 11 a 14/07/2013, para discutir e definir essas normas. Necessário apoio incondicional da SBE.</t>
  </si>
  <si>
    <t>A Ação 2.9 foi inserida na nova redação da 2.8. As atividades de campo iniciarão em dez/12, por meio de cooperação mútua entre CECAV/RN e grupos espeleológicos Centro da Terra/SE e GMSE/BA.</t>
  </si>
  <si>
    <t>Prazos de início e de término modificados. O objeto da Ação deverá ser encaminhado ao Comitê Interministerial. Verificar com Luciane Lourenço (MMA). Em 14/11/2012, Lindalva fez contato com Luciene. Ela não mais trabalha na SRH/MMA. Disse que estava  por fora do assunto e que talvez pudéssemos iniciar essa interlocução por meio do CBHSF ou do Conselho Nacional de Recursos Hídricos.</t>
  </si>
  <si>
    <t>Alterada a data de início da Ação. Realizar reunião entre a Coordenação do CECAV e a direção geral do DNPM para revisão do articulador. Caso o resultado não seja positivo, a equipe de coordenação do PAN, deverá realizar consulta virtual, junto ao Grupo Assessor, para identificar um novo articulador para a Ação.</t>
  </si>
  <si>
    <t>Realizar reunião entre a Coordenação do CECAV e a direção geral do DNPM para revisão do articulador. Caso o resultado não seja positivo, a equipe de coordenação do PAN, deverá realizar consulta virtual, junto ao Grupo Assessor, para identificar um novo articulador para a Ação.</t>
  </si>
  <si>
    <t>Alterados o produto, a data de término e o articulador da Ação. 1) encaminhar essa Ação para discussão no 32º Congresso Brasileiro de Espeleologia, a ser realizado em Barreiras, de 11 a 14/07/2013.</t>
  </si>
  <si>
    <t xml:space="preserve">Alterada a data de término da Ação. Ação de natureza continua, devendo ultrapassar, inclusive, o período de execução do PAN Cavernas do São Francisco. Comunicar ao articulador. </t>
  </si>
  <si>
    <t xml:space="preserve">Alterada a data de término da Ação. Comunicar ao articulador. </t>
  </si>
  <si>
    <t xml:space="preserve">Data de término da Ação alterada, pois essa é de natureza contínua, devendo ultrapassar o período de execução do PAN. Discutir em plenária o número mínimo de horas necessário para uma formação adequada dos guias/condutores. </t>
  </si>
  <si>
    <t>Articular com a ação 1.12. Na sistematização, Lindalva alterou o andamento da ação (verde para amarelo), pois provavelmente a Ação não terá seu produto finalizado até dez/12. Integrantes do grupo, favor se posicionarem!</t>
  </si>
  <si>
    <t>Redação apenas adequada. Articular com Marcela (IABS) para contatar o governo de Alagoas. Depende da ação 1.2 . Integrantes do grupo, favor esclarecer.</t>
  </si>
  <si>
    <t>Ação agrupada à Ação 11.6. Comunicar ao articulador.</t>
  </si>
  <si>
    <t>Alterados a data de início e de término da ação. Proposto novo articulador.
Sugestão de mudança de articulador e da data: Luís Rios (Instituto Aquanautas) ou José Waldson (Sociedade Semear). Comunicar ao articulador.</t>
  </si>
  <si>
    <t>Alterados a redação e data de início da Ação. Sem informação do articulador. Sugere-se entrar em contato com o articulador. Caso de desistência substituí-lo por Rangel Carvalho (CAACTUS).</t>
  </si>
  <si>
    <t>Adequação na redação da Ação. Sem informação do articulador. Comunicar com o articulador.</t>
  </si>
  <si>
    <t>Ação estava em vermelho e foi alterada para verde. Comunicar ao articulador.</t>
  </si>
  <si>
    <t>Alterados: texto, datas de início e de término da Ação. Esta ação depende das ações 14.1, 14.2 e 14.3. Comunicar ao articulador.</t>
  </si>
  <si>
    <t xml:space="preserve">  </t>
  </si>
  <si>
    <t>Depende da ação 14.4, que está com problema na execução. Alterada a data de início da Ação. Comunicar ao articulador.</t>
  </si>
  <si>
    <t>Alterados: texto, produto, datas de início e de término da Ação.  Comunicar ao articulador.</t>
  </si>
  <si>
    <t>Alterada a data de término da Ação. Ação estava em vermelho e foi alterada para amarelo. Necessita de gestão do CECAV junto às secretarias de turismo apresentando o PAN e mostrando o potencial do estado junto ao seguimento de espeleoturismo. Informar o potencial turístico do estado e a existência de grupos espeleológicos atuantes. Comunicar com o articulador.</t>
  </si>
  <si>
    <t>A Rede foi criada no Facebook e requer manutenção. Foi recomendado ao Coordenador do CECAV e ao prof. Leonardo Morato, articulação com a SBE, para que a rede de pesquisa seja gerenciada pela Instituição. Também foi recomendado que, caso a articulação seja positiva, o lançamento da Rede aconteça no 32º Congresso Brasileiro de Espeleologia-CBE, a ser realizado em Barreiras/BA, no período de 11 a 14/07/2013.</t>
  </si>
  <si>
    <t>Ação grupada, pois está contemplada pela Ação 1.1.</t>
  </si>
  <si>
    <t>Ação agrupada, pois está contemplada pelas Ações 1.1 e 2.18.</t>
  </si>
  <si>
    <t>As áreas serão definidas na Ação 2.5. Fazer contato com articulador repassando as informações atualizadas na monitoria.</t>
  </si>
  <si>
    <t>Ação agrupada à Ação 2.1.</t>
  </si>
  <si>
    <t>As áreas serão definidas na Ação 2.5.</t>
  </si>
  <si>
    <t xml:space="preserve">Agrupada à Ação 2.24.  </t>
  </si>
  <si>
    <t>Eventualmente essa Ação poderá ser contemplada pela Ação 2.1.</t>
  </si>
  <si>
    <t>BA: foi solicitado que o CECAV faça um ofício de aceite do prédio da prefeitura de Campo Formoso até  final da oficina e que ao Rangel que faça a movimentação burocrática do termo de doação junto à prefeitura. A plenária criou o grupo que discutirá as estratégias para a execução dessa Ação. Composto por Jocy, Felipe, Darcy, Daniela e Rangel.</t>
  </si>
  <si>
    <t>Entrar em contato com o articulador, informar  novo prazo de término da ação e verificar o andamento da negociação. O término desta Ação foi alterado, pois o prazo inicialmente planejado impossibilita a sua realização.</t>
  </si>
  <si>
    <t xml:space="preserve">Ação excluída, pois seus objetivos são de responsabilidade do Comitê  CPMIMA, já existente, apesar de estar, de certa forma, desativado. Dada a importância do assunto, foi proposta nova ação nesta Monitoria. </t>
  </si>
  <si>
    <t>O grupo não possui informações suficientes. Luciana, você teria alguma informação para inserir na planilha?</t>
  </si>
  <si>
    <t>Foram alteradas as datas de início e término da Ação. Comunicar ao articulador.</t>
  </si>
  <si>
    <t>Foi adequada a redação da Ação, substituindo BHSF por região de abrangência do PAN Cavernas do São Francisco. Comunicar com o articulador diante do prazo de encerramento da ação.</t>
  </si>
  <si>
    <t>Foram adequados e revisados o texto e a data de término da Ação. Comunicar ao articulador.</t>
  </si>
  <si>
    <t>Foram adequadas as datas de início e término da Ação. Comunicar ao articulador.
Será necessário para a abordagem junto aos conselhos, a disponiblização da apresentação oficial do PAN.</t>
  </si>
  <si>
    <t>Alterados a data de término e articulador da Ação. Comunicar ao Sílvio Arruda a decisão do Grupo Assessor.</t>
  </si>
  <si>
    <t>Dependente da ação 14.4.</t>
  </si>
  <si>
    <t>Alterados as datas de início e de término da Ação. Comunicar ao articulador.</t>
  </si>
  <si>
    <t>Ação dependente das Ações 14.4 e 8.3.</t>
  </si>
  <si>
    <t>Alterados o produto, a data de término e o articulador da Ação. 1) encaminhar essa Ação para discussão no 32º Congresso Brasileiro de Espeleologia, a ser realizado em Barreiras, de 11 a 14/07/2013. 2) excluir, transferir esta ação para o objetivo 10 e suprimir o objetivo 9. Comunicar à Lindalva.</t>
  </si>
  <si>
    <t>Adequado o texto da Ação. Comunicar ao articulador.</t>
  </si>
  <si>
    <t>Ação depende da realização da Ação 14.4.</t>
  </si>
  <si>
    <t>Ação agrupada, pois está contemplada em outras ações do PAN Cavernas do São Francisco que tratam de capacitação. Comunicar à articuladora.</t>
  </si>
  <si>
    <t>Texto apenas adequado. Esta ação depende da Ação 14.4. Comunicar ao articulador.</t>
  </si>
  <si>
    <t>Produto alterado. Comunicar ao articulador.</t>
  </si>
  <si>
    <t>Texto da ação alterado. Comunicar ao articulador.</t>
  </si>
  <si>
    <t>Texto da ação alterado. Falar com Morgana: a descrição do andamento da ação não está compatível com a ação. Issamar procurar a origem do texto do andamento da ação.
Foi alterado o andamento da Ação (de verde para cinza), devido ao período de início planejado (ago/13). Comunicar ao articulador.</t>
  </si>
  <si>
    <t>Alterado o articulador e a data de início da Ação. Comunicar à Issamar e ao Leonardo Morato.</t>
  </si>
  <si>
    <t>Alterados: texto, produto e articulador da Ação. Comunicar ao articulador. Reformular/excluir o texto pois pressupõe duas ações em uma. Relacionada com a ação 6.3. Informar quais são os grupos espeleológicos/pesquisadores locais que atuam no estado/município.</t>
  </si>
  <si>
    <t>Alterada a data de término da Ação. Comunicar ao articulador. CECAV enviar lista de municípios para todos os coordenadores, articuladores e colaboradores.</t>
  </si>
  <si>
    <r>
      <t xml:space="preserve">Foi elaborado o Projeto  “Caracterização do DISTRITO CÁRSTICO VAZANTE-PARACATU”  por Augusto Auler  e Luis B. Piló. Esse trabalho foi indicado como medida compensatória pelo </t>
    </r>
    <r>
      <rPr>
        <sz val="12"/>
        <rFont val="Calibri"/>
        <family val="2"/>
        <scheme val="minor"/>
      </rPr>
      <t xml:space="preserve">MP/MG,  por meio de um TAC com a Votorantim e seu objetivo é realizar estudos </t>
    </r>
    <r>
      <rPr>
        <sz val="12"/>
        <color theme="1"/>
        <rFont val="Calibri"/>
        <family val="2"/>
        <scheme val="minor"/>
      </rPr>
      <t xml:space="preserve">espeleológicos  na região, e pretende ser referência para outros estudos semelhantes. </t>
    </r>
  </si>
  <si>
    <r>
      <t xml:space="preserve">Maristela (informação oriunda da apresentação do projeto em </t>
    </r>
    <r>
      <rPr>
        <i/>
        <sz val="12"/>
        <color theme="1"/>
        <rFont val="Calibri"/>
        <family val="2"/>
        <scheme val="minor"/>
      </rPr>
      <t>powerpoint).</t>
    </r>
  </si>
  <si>
    <r>
      <rPr>
        <strike/>
        <sz val="12"/>
        <rFont val="Calibri"/>
        <family val="2"/>
        <scheme val="minor"/>
      </rPr>
      <t>UFMG (André Salgado),</t>
    </r>
    <r>
      <rPr>
        <sz val="12"/>
        <rFont val="Calibri"/>
        <family val="2"/>
        <scheme val="minor"/>
      </rPr>
      <t xml:space="preserve"> PUC Minas (Luiz Eduardo Travassos), UFLA (Rodrigo L. Ferreira),</t>
    </r>
    <r>
      <rPr>
        <strike/>
        <sz val="12"/>
        <rFont val="Calibri"/>
        <family val="2"/>
        <scheme val="minor"/>
      </rPr>
      <t xml:space="preserve"> UnB (Ludmilla Aguiar, Osmar Abílio Junior)</t>
    </r>
    <r>
      <rPr>
        <sz val="12"/>
        <rFont val="Calibri"/>
        <family val="2"/>
        <scheme val="minor"/>
      </rPr>
      <t xml:space="preserve">, UFS (Luiz Fontes), </t>
    </r>
    <r>
      <rPr>
        <strike/>
        <sz val="12"/>
        <rFont val="Calibri"/>
        <family val="2"/>
        <scheme val="minor"/>
      </rPr>
      <t>SEE (verificar: Cláudio Maurício T. da Silva)</t>
    </r>
    <r>
      <rPr>
        <sz val="12"/>
        <rFont val="Calibri"/>
        <family val="2"/>
        <scheme val="minor"/>
      </rPr>
      <t>,  GREGEO/UnB (Guilherme Vendramini e Hortência  Lamblém), EGB (Rodrigo Bulhões), Guano Speleo (Felipe Carvalho), CPRM (Mylène Berbert-Born),</t>
    </r>
    <r>
      <rPr>
        <strike/>
        <sz val="12"/>
        <rFont val="Calibri"/>
        <family val="2"/>
        <scheme val="minor"/>
      </rPr>
      <t xml:space="preserve"> DNPM (verificar), DILIC/IBAMA (Frederico Queiroz),</t>
    </r>
    <r>
      <rPr>
        <sz val="12"/>
        <rFont val="Calibri"/>
        <family val="2"/>
        <scheme val="minor"/>
      </rPr>
      <t xml:space="preserve"> GEP/UFBA (Morgana Drefahl), OEMAs.</t>
    </r>
  </si>
  <si>
    <r>
      <rPr>
        <strike/>
        <sz val="12"/>
        <color theme="1"/>
        <rFont val="Calibri"/>
        <family val="2"/>
        <scheme val="minor"/>
      </rPr>
      <t>UFMG (André Salgado),</t>
    </r>
    <r>
      <rPr>
        <sz val="12"/>
        <color theme="1"/>
        <rFont val="Calibri"/>
        <family val="2"/>
        <scheme val="minor"/>
      </rPr>
      <t xml:space="preserve"> PUC Minas (Luiz Eduardo Travassos), UFLA (Rodrigo L. Ferreira), </t>
    </r>
    <r>
      <rPr>
        <strike/>
        <sz val="12"/>
        <color theme="1"/>
        <rFont val="Calibri"/>
        <family val="2"/>
        <scheme val="minor"/>
      </rPr>
      <t>UnB (Ludmilla  Aguiar, Osmar Abílio Junior),</t>
    </r>
    <r>
      <rPr>
        <sz val="12"/>
        <color theme="1"/>
        <rFont val="Calibri"/>
        <family val="2"/>
        <scheme val="minor"/>
      </rPr>
      <t xml:space="preserve"> UFS (Luiz Fontes), </t>
    </r>
    <r>
      <rPr>
        <strike/>
        <sz val="12"/>
        <color theme="1"/>
        <rFont val="Calibri"/>
        <family val="2"/>
        <scheme val="minor"/>
      </rPr>
      <t>UFOP (Claudio Maurício)</t>
    </r>
    <r>
      <rPr>
        <sz val="12"/>
        <color theme="1"/>
        <rFont val="Calibri"/>
        <family val="2"/>
        <scheme val="minor"/>
      </rPr>
      <t xml:space="preserve">, GEP/UFBA (Morgana Drefahl), GREGEO/UnB (Guilherme Vendramini e Hortência Lamblém), </t>
    </r>
    <r>
      <rPr>
        <strike/>
        <sz val="12"/>
        <color theme="1"/>
        <rFont val="Calibri"/>
        <family val="2"/>
        <scheme val="minor"/>
      </rPr>
      <t>EGB (Rodrigo Bulhões)</t>
    </r>
    <r>
      <rPr>
        <sz val="12"/>
        <color theme="1"/>
        <rFont val="Calibri"/>
        <family val="2"/>
        <scheme val="minor"/>
      </rPr>
      <t xml:space="preserve">, Guano Speleo (Felipe Carvalho), CPRM (Mylène Berbert-Born), </t>
    </r>
    <r>
      <rPr>
        <strike/>
        <sz val="12"/>
        <color theme="1"/>
        <rFont val="Calibri"/>
        <family val="2"/>
        <scheme val="minor"/>
      </rPr>
      <t>DILIC/IBAMA (Frederico Queiroz), DNPM (verificar)</t>
    </r>
    <r>
      <rPr>
        <sz val="12"/>
        <color theme="1"/>
        <rFont val="Calibri"/>
        <family val="2"/>
        <scheme val="minor"/>
      </rPr>
      <t>, IBAMA/MG (verificar: Flávio Tulio Gomes)</t>
    </r>
    <r>
      <rPr>
        <strike/>
        <sz val="12"/>
        <color theme="1"/>
        <rFont val="Calibri"/>
        <family val="2"/>
        <scheme val="minor"/>
      </rPr>
      <t>, IBAMA/BA (verificar:  celio.pinto@ibama.gov.br)</t>
    </r>
    <r>
      <rPr>
        <sz val="12"/>
        <color theme="1"/>
        <rFont val="Calibri"/>
        <family val="2"/>
        <scheme val="minor"/>
      </rPr>
      <t>, OEMAs e prefeituras da Bahia.</t>
    </r>
  </si>
  <si>
    <r>
      <rPr>
        <strike/>
        <sz val="12"/>
        <color theme="1"/>
        <rFont val="Calibri"/>
        <family val="2"/>
        <scheme val="minor"/>
      </rPr>
      <t>DILIC/IBAMA (Frederico Queiroz),</t>
    </r>
    <r>
      <rPr>
        <sz val="12"/>
        <color theme="1"/>
        <rFont val="Calibri"/>
        <family val="2"/>
        <scheme val="minor"/>
      </rPr>
      <t xml:space="preserve"> CPRM (Mylène Berbert-Born), </t>
    </r>
    <r>
      <rPr>
        <strike/>
        <sz val="12"/>
        <color theme="1"/>
        <rFont val="Calibri"/>
        <family val="2"/>
        <scheme val="minor"/>
      </rPr>
      <t>CECAV (Lindalva Cavalcanti)</t>
    </r>
    <r>
      <rPr>
        <sz val="12"/>
        <color theme="1"/>
        <rFont val="Calibri"/>
        <family val="2"/>
        <scheme val="minor"/>
      </rPr>
      <t xml:space="preserve">,  DIPLAM/DNPM (Sandra Pedrosa), </t>
    </r>
    <r>
      <rPr>
        <strike/>
        <sz val="12"/>
        <color theme="1"/>
        <rFont val="Calibri"/>
        <family val="2"/>
        <scheme val="minor"/>
      </rPr>
      <t>UFOP (Cláudio Maurício T. da Silva)</t>
    </r>
    <r>
      <rPr>
        <sz val="12"/>
        <color theme="1"/>
        <rFont val="Calibri"/>
        <family val="2"/>
        <scheme val="minor"/>
      </rPr>
      <t>, Sociedade Civil (Christiane Donato), GREGEO/UnB ( Guilherme Vendramini e Hortência Lamblém), SBE (</t>
    </r>
    <r>
      <rPr>
        <strike/>
        <sz val="12"/>
        <color theme="1"/>
        <rFont val="Calibri"/>
        <family val="2"/>
        <scheme val="minor"/>
      </rPr>
      <t>verificar:</t>
    </r>
    <r>
      <rPr>
        <sz val="12"/>
        <color theme="1"/>
        <rFont val="Calibri"/>
        <family val="2"/>
        <scheme val="minor"/>
      </rPr>
      <t xml:space="preserve"> Marcelo Rasteiro), </t>
    </r>
    <r>
      <rPr>
        <strike/>
        <sz val="12"/>
        <color theme="1"/>
        <rFont val="Calibri"/>
        <family val="2"/>
        <scheme val="minor"/>
      </rPr>
      <t>Redespeleo (verificar: redespeleo@redespeleo.org)</t>
    </r>
    <r>
      <rPr>
        <sz val="12"/>
        <color theme="1"/>
        <rFont val="Calibri"/>
        <family val="2"/>
        <scheme val="minor"/>
      </rPr>
      <t>, Instituto do Carste (</t>
    </r>
    <r>
      <rPr>
        <strike/>
        <sz val="12"/>
        <color theme="1"/>
        <rFont val="Calibri"/>
        <family val="2"/>
        <scheme val="minor"/>
      </rPr>
      <t>verificar:</t>
    </r>
    <r>
      <rPr>
        <sz val="12"/>
        <color theme="1"/>
        <rFont val="Calibri"/>
        <family val="2"/>
        <scheme val="minor"/>
      </rPr>
      <t xml:space="preserve"> Agusto Auler e Luis Beethoven Piló), IGC/USP (</t>
    </r>
    <r>
      <rPr>
        <strike/>
        <sz val="12"/>
        <color theme="1"/>
        <rFont val="Calibri"/>
        <family val="2"/>
        <scheme val="minor"/>
      </rPr>
      <t>verificar: Ivo Karmann e</t>
    </r>
    <r>
      <rPr>
        <sz val="12"/>
        <color theme="1"/>
        <rFont val="Calibri"/>
        <family val="2"/>
        <scheme val="minor"/>
      </rPr>
      <t xml:space="preserve"> William Sallum Filho), OEMAs, prefeituras, grupos de espeleologia independentes, GEP/UFBA (Morgana Drafhal) e demais instituições de ensino e pesquisa - IES. </t>
    </r>
  </si>
  <si>
    <r>
      <t xml:space="preserve">MMA (verificar: Gustavo Henrique de Oliveira, Ana Carolina Lopes Carneiro),  IBAMA (verificar: Jailton Dias), </t>
    </r>
    <r>
      <rPr>
        <strike/>
        <sz val="12"/>
        <color theme="1"/>
        <rFont val="Calibri"/>
        <family val="2"/>
        <scheme val="minor"/>
      </rPr>
      <t>GEEP/Açungui (verificar: Gisele Sessegolo)</t>
    </r>
    <r>
      <rPr>
        <sz val="12"/>
        <color theme="1"/>
        <rFont val="Calibri"/>
        <family val="2"/>
        <scheme val="minor"/>
      </rPr>
      <t>.</t>
    </r>
  </si>
  <si>
    <r>
      <t xml:space="preserve">UFLA (Rodrigo L. Ferreira), PUC Minas (Luiz Eduardo Travassos), </t>
    </r>
    <r>
      <rPr>
        <strike/>
        <sz val="12"/>
        <color theme="1"/>
        <rFont val="Calibri"/>
        <family val="2"/>
        <scheme val="minor"/>
      </rPr>
      <t>UFMG (André Salgado), UnB (Osmar Abilio Junior), Instituto do Carste (Vitor Moura).</t>
    </r>
  </si>
  <si>
    <r>
      <t>CECAV (Lindalva Cavalcanti), UFLA (Rodrigo L. Ferreira),</t>
    </r>
    <r>
      <rPr>
        <strike/>
        <sz val="12"/>
        <color theme="1"/>
        <rFont val="Calibri"/>
        <family val="2"/>
        <scheme val="minor"/>
      </rPr>
      <t xml:space="preserve"> UFMG (André Salgado)</t>
    </r>
    <r>
      <rPr>
        <sz val="12"/>
        <color theme="1"/>
        <rFont val="Calibri"/>
        <family val="2"/>
        <scheme val="minor"/>
      </rPr>
      <t xml:space="preserve">, PUC Minas (Luiz Eduardo Travassos ), Instituto do Carste (Luciana Alt),  GREGEO/UnB (Guilherme Vendramini e Hortência Lamblém), </t>
    </r>
    <r>
      <rPr>
        <strike/>
        <sz val="12"/>
        <color theme="1"/>
        <rFont val="Calibri"/>
        <family val="2"/>
        <scheme val="minor"/>
      </rPr>
      <t>EGB (verificar: Rodrigo Bulhões)</t>
    </r>
    <r>
      <rPr>
        <sz val="12"/>
        <color theme="1"/>
        <rFont val="Calibri"/>
        <family val="2"/>
        <scheme val="minor"/>
      </rPr>
      <t xml:space="preserve">, Guano Speleo (Felipe  Carvalho),  GEP/UFBA (Morgana Drefahl), Sociedade Civil (Christiane Donato), </t>
    </r>
    <r>
      <rPr>
        <strike/>
        <sz val="12"/>
        <color theme="1"/>
        <rFont val="Calibri"/>
        <family val="2"/>
        <scheme val="minor"/>
      </rPr>
      <t>UnB (verificar: Osmar Abílio Junior), DNPM (verificar: Sandra Pedrosa e Inara Barbosa), CECAV (Júlio Ferreira da Costa Neto, Lindalva Cavalcanti, Jocy Brandão Cruz)</t>
    </r>
    <r>
      <rPr>
        <sz val="12"/>
        <color theme="1"/>
        <rFont val="Calibri"/>
        <family val="2"/>
        <scheme val="minor"/>
      </rPr>
      <t>, Instituto Aquanautas (</t>
    </r>
    <r>
      <rPr>
        <strike/>
        <sz val="12"/>
        <color theme="1"/>
        <rFont val="Calibri"/>
        <family val="2"/>
        <scheme val="minor"/>
      </rPr>
      <t>verificar:</t>
    </r>
    <r>
      <rPr>
        <sz val="12"/>
        <color theme="1"/>
        <rFont val="Calibri"/>
        <family val="2"/>
        <scheme val="minor"/>
      </rPr>
      <t xml:space="preserve"> Luiz Rios)</t>
    </r>
    <r>
      <rPr>
        <strike/>
        <sz val="12"/>
        <color theme="1"/>
        <rFont val="Calibri"/>
        <family val="2"/>
        <scheme val="minor"/>
      </rPr>
      <t>, IABS (verificar: Eric Sawyer)</t>
    </r>
    <r>
      <rPr>
        <sz val="12"/>
        <color theme="1"/>
        <rFont val="Calibri"/>
        <family val="2"/>
        <scheme val="minor"/>
      </rPr>
      <t>.</t>
    </r>
  </si>
  <si>
    <r>
      <t xml:space="preserve">Inventário não  </t>
    </r>
    <r>
      <rPr>
        <sz val="12"/>
        <rFont val="Calibri"/>
        <family val="2"/>
        <scheme val="minor"/>
      </rPr>
      <t>iniciado</t>
    </r>
    <r>
      <rPr>
        <sz val="12"/>
        <color theme="1"/>
        <rFont val="Calibri"/>
        <family val="2"/>
        <scheme val="minor"/>
      </rPr>
      <t xml:space="preserve"> devido à grande quantidade de ações executadas pelo CECAV no ano de 2013. </t>
    </r>
  </si>
  <si>
    <r>
      <rPr>
        <strike/>
        <sz val="12"/>
        <color theme="1"/>
        <rFont val="Calibri"/>
        <family val="2"/>
        <scheme val="minor"/>
      </rPr>
      <t xml:space="preserve">MMA (André Ribeiro), </t>
    </r>
    <r>
      <rPr>
        <sz val="12"/>
        <color theme="1"/>
        <rFont val="Calibri"/>
        <family val="2"/>
        <scheme val="minor"/>
      </rPr>
      <t xml:space="preserve">UFLA (Rodrigo L. Ferreira), UFPE (Enrico Bernard), USF (Luiz Pontes), </t>
    </r>
    <r>
      <rPr>
        <strike/>
        <sz val="12"/>
        <color theme="1"/>
        <rFont val="Calibri"/>
        <family val="2"/>
        <scheme val="minor"/>
      </rPr>
      <t>CNPq (verificar), CAPES (verificar), Fundo de Recuperação, Proteção e Desenvolvimento Sustentável das Bacias Hidrográficas do Estado de Minas Gerais - FIDHRO (verificar: Patrícia Boson do IBRAM).</t>
    </r>
  </si>
  <si>
    <r>
      <rPr>
        <sz val="12"/>
        <rFont val="Calibri"/>
        <family val="2"/>
        <scheme val="minor"/>
      </rPr>
      <t xml:space="preserve">MP/BA (Luciana  Khoury), MP/MG (Marcos Paulo Miranda), PFE/Instituto Chico Mendes; SEMAD/MG  (Igor Porto) </t>
    </r>
    <r>
      <rPr>
        <sz val="20"/>
        <color rgb="FFFF0066"/>
        <rFont val="Calibri"/>
        <family val="2"/>
        <scheme val="minor"/>
      </rPr>
      <t/>
    </r>
  </si>
  <si>
    <r>
      <t>UFPE (Enrico Bernard), UFLA (Rodrigo L. Ferreira), ICADS/UFBA (Leonardo Morato),  Instituto Aquanautas (Luiz Rios),  Guano Speleo (Felipe Carvalho), Grupo Bambuí (Leandro M. D. Maciel), Centro da Terra - Grupo Espeleológico de Sergipe (Elias Silva)</t>
    </r>
    <r>
      <rPr>
        <sz val="12"/>
        <rFont val="Calibri"/>
        <family val="2"/>
        <scheme val="minor"/>
      </rPr>
      <t>, Sociedade Civil (Christiane Donato)SBE (Marcelo Rasteiro)</t>
    </r>
    <r>
      <rPr>
        <sz val="12"/>
        <color theme="1"/>
        <rFont val="Calibri"/>
        <family val="2"/>
        <scheme val="minor"/>
      </rPr>
      <t xml:space="preserve">, </t>
    </r>
    <r>
      <rPr>
        <sz val="12"/>
        <rFont val="Calibri"/>
        <family val="2"/>
        <scheme val="minor"/>
      </rPr>
      <t>Instituto Carste ( Augusto Auler e Luís B. Piló).</t>
    </r>
  </si>
  <si>
    <r>
      <t xml:space="preserve">Foram debatidas, durante 32º Congresso Brasileiro de Espeleologia, Barreiras/BA, de 11 a 14 de julho de 2013, no </t>
    </r>
    <r>
      <rPr>
        <i/>
        <sz val="12"/>
        <rFont val="Calibri"/>
        <family val="2"/>
        <scheme val="minor"/>
      </rPr>
      <t>Workshop:  Normas para o  levantamento  espeleológico,</t>
    </r>
    <r>
      <rPr>
        <sz val="12"/>
        <rFont val="Calibri"/>
        <family val="2"/>
        <scheme val="minor"/>
      </rPr>
      <t xml:space="preserve"> as orientações básicas descritas pelo CECAV
Como resultado do debate, o CECAV deveria enviar aos participantes do workshop o documento apresentado para discussão via email por um prazo de 30 dias. Devido a problemas pós-congresso, essa tarefa será cumprida após a monitoria.
</t>
    </r>
  </si>
  <si>
    <r>
      <t xml:space="preserve">UFPE (Enrico Bernard), UFLA (Rodrigo L. Ferreira), UFS (Luiz Fontes),  </t>
    </r>
    <r>
      <rPr>
        <strike/>
        <sz val="12"/>
        <color theme="1"/>
        <rFont val="Calibri"/>
        <family val="2"/>
        <scheme val="minor"/>
      </rPr>
      <t>EGB (Rodrigo Bulhões)</t>
    </r>
    <r>
      <rPr>
        <sz val="12"/>
        <color theme="1"/>
        <rFont val="Calibri"/>
        <family val="2"/>
        <scheme val="minor"/>
      </rPr>
      <t>, GREGEO/UnB (Guilherme Vendramini e Hortência Lamblém), Instituto Aquanautas (Luiz Rios),  Guano Speleo (Felipe Carvalho), Grupo Bambuí (Leandro M. D. Maciel), Centro da Terra - Grupo Espeleológico de Sergipe (Elias Silva), GMSE (João A. Silva), Sociedade Civil (Christiane Donato), SBE (</t>
    </r>
    <r>
      <rPr>
        <strike/>
        <sz val="12"/>
        <color theme="1"/>
        <rFont val="Calibri"/>
        <family val="2"/>
        <scheme val="minor"/>
      </rPr>
      <t xml:space="preserve">verificar: </t>
    </r>
    <r>
      <rPr>
        <sz val="12"/>
        <color theme="1"/>
        <rFont val="Calibri"/>
        <family val="2"/>
        <scheme val="minor"/>
      </rPr>
      <t xml:space="preserve">Marcelo Rasteiro), </t>
    </r>
    <r>
      <rPr>
        <strike/>
        <sz val="12"/>
        <color theme="1"/>
        <rFont val="Calibri"/>
        <family val="2"/>
        <scheme val="minor"/>
      </rPr>
      <t>Redespeleo (verificar: redespeleo@redespeleo.org),</t>
    </r>
    <r>
      <rPr>
        <sz val="12"/>
        <color theme="1"/>
        <rFont val="Calibri"/>
        <family val="2"/>
        <scheme val="minor"/>
      </rPr>
      <t xml:space="preserve"> Instituto Carste (</t>
    </r>
    <r>
      <rPr>
        <strike/>
        <sz val="12"/>
        <color theme="1"/>
        <rFont val="Calibri"/>
        <family val="2"/>
        <scheme val="minor"/>
      </rPr>
      <t>verificar:</t>
    </r>
    <r>
      <rPr>
        <sz val="12"/>
        <color theme="1"/>
        <rFont val="Calibri"/>
        <family val="2"/>
        <scheme val="minor"/>
      </rPr>
      <t xml:space="preserve"> Augusto Auler e Luís B. Piló). Inserir  ICADS/UFBA (Leonardo Morato)</t>
    </r>
  </si>
  <si>
    <r>
      <t>UFPE (Enrico Bernard ), UFLA (Rodrigo L. Ferreira), UFS (Luiz Fontes), CPRM (Mylène Berbert-Born), Centro da Terra (Elias Silva), GREGEO/UnB (Guilherme Vendramini e Hortência Lamblém), Instituto Aquanautas (Luiz Rios), Guano Speleo (Felipe  Carvalho), Grupo Bambuí (Leandro M. D. Maciel), Sociedade Civil (Christ</t>
    </r>
    <r>
      <rPr>
        <sz val="12"/>
        <rFont val="Calibri"/>
        <family val="2"/>
        <scheme val="minor"/>
      </rPr>
      <t>iane Donato), SBE (Marcelo Rasteiro)</t>
    </r>
    <r>
      <rPr>
        <sz val="12"/>
        <color theme="1"/>
        <rFont val="Calibri"/>
        <family val="2"/>
        <scheme val="minor"/>
      </rPr>
      <t xml:space="preserve">,  </t>
    </r>
    <r>
      <rPr>
        <sz val="12"/>
        <rFont val="Calibri"/>
        <family val="2"/>
        <scheme val="minor"/>
      </rPr>
      <t>Instituto do Carste ( Augusto Auler e Luis Beethoven Piló), grupos de espeleologia e IES.</t>
    </r>
  </si>
  <si>
    <r>
      <t xml:space="preserve">UFPE (Enrico Bernard ), UFLA (Rodrigo L. Ferreira), UFS (Luiz Fontes), CPRM (Mylène Berbert-Born), </t>
    </r>
    <r>
      <rPr>
        <strike/>
        <sz val="12"/>
        <color theme="1"/>
        <rFont val="Calibri"/>
        <family val="2"/>
        <scheme val="minor"/>
      </rPr>
      <t>EGB (Rodrigo Bulhões)</t>
    </r>
    <r>
      <rPr>
        <sz val="12"/>
        <color theme="1"/>
        <rFont val="Calibri"/>
        <family val="2"/>
        <scheme val="minor"/>
      </rPr>
      <t>, Centro da Terra (Elias Silva), GREGEO/UnB (Guilherme Vendramini e Hortência Lamblém), Instituto Aquanautas (Luiz Rios), Guano Speleo (Felipe  Carvalho), Grupo Bambuí (Leandro M. D. Maciel), Sociedade Civil (Christiane Donato), SBE (</t>
    </r>
    <r>
      <rPr>
        <strike/>
        <sz val="12"/>
        <color theme="1"/>
        <rFont val="Calibri"/>
        <family val="2"/>
        <scheme val="minor"/>
      </rPr>
      <t xml:space="preserve">verificar: </t>
    </r>
    <r>
      <rPr>
        <sz val="12"/>
        <color theme="1"/>
        <rFont val="Calibri"/>
        <family val="2"/>
        <scheme val="minor"/>
      </rPr>
      <t xml:space="preserve">Marcelo Rasteiro), </t>
    </r>
    <r>
      <rPr>
        <strike/>
        <sz val="12"/>
        <color theme="1"/>
        <rFont val="Calibri"/>
        <family val="2"/>
        <scheme val="minor"/>
      </rPr>
      <t>Redespeleo (verificar: redespeleo@redespeleo.org)</t>
    </r>
    <r>
      <rPr>
        <sz val="12"/>
        <color theme="1"/>
        <rFont val="Calibri"/>
        <family val="2"/>
        <scheme val="minor"/>
      </rPr>
      <t>, grupos de espeleologia, Instituto do Carste (</t>
    </r>
    <r>
      <rPr>
        <strike/>
        <sz val="12"/>
        <color theme="1"/>
        <rFont val="Calibri"/>
        <family val="2"/>
        <scheme val="minor"/>
      </rPr>
      <t xml:space="preserve">verificar: </t>
    </r>
    <r>
      <rPr>
        <sz val="12"/>
        <color theme="1"/>
        <rFont val="Calibri"/>
        <family val="2"/>
        <scheme val="minor"/>
      </rPr>
      <t>Augusto Auler e Luis Beethoven Piló), outras IES.</t>
    </r>
  </si>
  <si>
    <r>
      <t>UFPE (Enrico Bernard), UFS (Luiz Fontes), SBE (Marcelo Rasteiro), Centro da Terra - Grupo Espeleológico de Sergipe (Elias Silva), GMSE (João Andrade Silva), Sociedade Civil (Christiane Donato), ICADS/UFBA (Leonardo Morato), ESEC Raso da Catarina</t>
    </r>
    <r>
      <rPr>
        <sz val="12"/>
        <rFont val="Calibri"/>
        <family val="2"/>
        <scheme val="minor"/>
      </rPr>
      <t xml:space="preserve"> (José Tiago dos Santos)</t>
    </r>
    <r>
      <rPr>
        <sz val="12"/>
        <color theme="1"/>
        <rFont val="Calibri"/>
        <family val="2"/>
        <scheme val="minor"/>
      </rPr>
      <t>, prefeituras, outras IES.</t>
    </r>
  </si>
  <si>
    <r>
      <t xml:space="preserve">UFPE (Enrico Bernard), UFS (Luiz Fontes), Centro da Terra - Grupo Espeleológico de Sergipe (Elias Silva), GMSE (João Andrade Silva), </t>
    </r>
    <r>
      <rPr>
        <strike/>
        <sz val="12"/>
        <color theme="1"/>
        <rFont val="Calibri"/>
        <family val="2"/>
        <scheme val="minor"/>
      </rPr>
      <t>SEMARH/SE (Jefferson S. Mikalauskas)</t>
    </r>
    <r>
      <rPr>
        <sz val="12"/>
        <color theme="1"/>
        <rFont val="Calibri"/>
        <family val="2"/>
        <scheme val="minor"/>
      </rPr>
      <t>, Sociedade Civil (Christiane Donato), ICADS/UFBA (Leonardo Morato), ESEC Raso da Catarina (</t>
    </r>
    <r>
      <rPr>
        <strike/>
        <sz val="12"/>
        <color theme="1"/>
        <rFont val="Calibri"/>
        <family val="2"/>
        <scheme val="minor"/>
      </rPr>
      <t xml:space="preserve">verificar: </t>
    </r>
    <r>
      <rPr>
        <sz val="12"/>
        <color theme="1"/>
        <rFont val="Calibri"/>
        <family val="2"/>
        <scheme val="minor"/>
      </rPr>
      <t>José Tiago dos Santos), prefeituras, outras IES, SBE (</t>
    </r>
    <r>
      <rPr>
        <strike/>
        <sz val="12"/>
        <color theme="1"/>
        <rFont val="Calibri"/>
        <family val="2"/>
        <scheme val="minor"/>
      </rPr>
      <t>verificar:</t>
    </r>
    <r>
      <rPr>
        <sz val="12"/>
        <color theme="1"/>
        <rFont val="Calibri"/>
        <family val="2"/>
        <scheme val="minor"/>
      </rPr>
      <t xml:space="preserve"> Marcelo Rasteiro), </t>
    </r>
    <r>
      <rPr>
        <strike/>
        <sz val="12"/>
        <color theme="1"/>
        <rFont val="Calibri"/>
        <family val="2"/>
        <scheme val="minor"/>
      </rPr>
      <t>Redespeleo (verificar: redespeleo@redespeleo.org).</t>
    </r>
  </si>
  <si>
    <r>
      <rPr>
        <strike/>
        <sz val="12"/>
        <color theme="1"/>
        <rFont val="Calibri"/>
        <family val="2"/>
        <scheme val="minor"/>
      </rPr>
      <t>EGB (Rodrigo Bulhões),</t>
    </r>
    <r>
      <rPr>
        <sz val="12"/>
        <color theme="1"/>
        <rFont val="Calibri"/>
        <family val="2"/>
        <scheme val="minor"/>
      </rPr>
      <t xml:space="preserve"> Grupo Bambuí (Leandro M. D. Maciel), GREGEO/UnB (Guilherme Vendramini e Hortência Lamblém), </t>
    </r>
    <r>
      <rPr>
        <strike/>
        <sz val="12"/>
        <color theme="1"/>
        <rFont val="Calibri"/>
        <family val="2"/>
        <scheme val="minor"/>
      </rPr>
      <t>UFMG (André Salgado)</t>
    </r>
    <r>
      <rPr>
        <sz val="12"/>
        <color theme="1"/>
        <rFont val="Calibri"/>
        <family val="2"/>
        <scheme val="minor"/>
      </rPr>
      <t xml:space="preserve">, </t>
    </r>
    <r>
      <rPr>
        <strike/>
        <sz val="12"/>
        <color theme="1"/>
        <rFont val="Calibri"/>
        <family val="2"/>
        <scheme val="minor"/>
      </rPr>
      <t>UFOP (Cláudio Maurício T. Silva)</t>
    </r>
    <r>
      <rPr>
        <sz val="12"/>
        <color theme="1"/>
        <rFont val="Calibri"/>
        <family val="2"/>
        <scheme val="minor"/>
      </rPr>
      <t>, PUC Minas (Luiz Eduardo Travassos).</t>
    </r>
  </si>
  <si>
    <r>
      <t>UFPE (Enrico Bernard), Centro da Terra - Grupo Espeleológico de Sergipe (Elias Silva), GMSE (João A. Silva), Sociedade Civi</t>
    </r>
    <r>
      <rPr>
        <sz val="12"/>
        <rFont val="Calibri"/>
        <family val="2"/>
        <scheme val="minor"/>
      </rPr>
      <t>l (Christiane Donato), CBHSF  (José Maciel)</t>
    </r>
    <r>
      <rPr>
        <sz val="12"/>
        <color theme="1"/>
        <rFont val="Calibri"/>
        <family val="2"/>
        <scheme val="minor"/>
      </rPr>
      <t>.</t>
    </r>
  </si>
  <si>
    <r>
      <t>UFPE (Enrico Bernard), Centro da Terra - Grupo Espeleológico de Sergipe (Elias Silva), CECAV (Diego Bento), Sociedade Civil (Christiane Donato),</t>
    </r>
    <r>
      <rPr>
        <sz val="12"/>
        <rFont val="Calibri"/>
        <family val="2"/>
        <scheme val="minor"/>
      </rPr>
      <t xml:space="preserve"> GMSE (Matusalém Silva)</t>
    </r>
    <r>
      <rPr>
        <sz val="12"/>
        <color rgb="FF7030A0"/>
        <rFont val="Calibri"/>
        <family val="2"/>
        <scheme val="minor"/>
      </rPr>
      <t>,</t>
    </r>
    <r>
      <rPr>
        <sz val="12"/>
        <rFont val="Calibri"/>
        <family val="2"/>
        <scheme val="minor"/>
      </rPr>
      <t xml:space="preserve"> SBE (Marcelo Rasteiro), MP/BA (Luciana Koury).</t>
    </r>
  </si>
  <si>
    <r>
      <t xml:space="preserve">UFLA (Rodrigo L. Ferreira), PUC Minas (Luiz Eduardo Travassos), Instituto do Carste (Luciana Alt), Morgana Drefahl (GEP/UFBA), </t>
    </r>
    <r>
      <rPr>
        <sz val="12"/>
        <rFont val="Calibri"/>
        <family val="2"/>
        <scheme val="minor"/>
      </rPr>
      <t xml:space="preserve">outras IES.
</t>
    </r>
  </si>
  <si>
    <r>
      <t xml:space="preserve">Realizar pesquisas para </t>
    </r>
    <r>
      <rPr>
        <strike/>
        <sz val="12"/>
        <rFont val="Calibri"/>
        <family val="2"/>
        <scheme val="minor"/>
      </rPr>
      <t xml:space="preserve">subsidiar a definição de </t>
    </r>
    <r>
      <rPr>
        <sz val="12"/>
        <rFont val="Calibri"/>
        <family val="2"/>
        <scheme val="minor"/>
      </rPr>
      <t xml:space="preserve">definir normas e parâmetros referentes aos  impactos das atividades de mineração em cavernas e suas áreas de influência, nas seguintes áreas piloto: Circuito das Grutas, Quadrilátero Ferrífero e Pains,  em Minas Gerais. (ANTIGA AÇÃO 2.15) </t>
    </r>
    <r>
      <rPr>
        <i/>
        <sz val="20"/>
        <color rgb="FFFF0000"/>
        <rFont val="Calibri"/>
        <family val="2"/>
        <scheme val="minor"/>
      </rPr>
      <t/>
    </r>
  </si>
  <si>
    <r>
      <t xml:space="preserve">2.13. Escolher </t>
    </r>
    <r>
      <rPr>
        <strike/>
        <sz val="12"/>
        <rFont val="Calibri"/>
        <family val="2"/>
        <scheme val="minor"/>
      </rPr>
      <t>Definir as</t>
    </r>
    <r>
      <rPr>
        <sz val="12"/>
        <rFont val="Calibri"/>
        <family val="2"/>
        <scheme val="minor"/>
      </rPr>
      <t xml:space="preserve"> áreas a serem prioritárias para pesquisas (reavaliando quando  necessário  o planejamento da utilização dos recursos). (ANTIGA AÇÃO 2.16)</t>
    </r>
  </si>
  <si>
    <r>
      <t xml:space="preserve">CNPq (Thaís Scherrer),  CECAV (Jocy Cruz),  </t>
    </r>
    <r>
      <rPr>
        <strike/>
        <sz val="12"/>
        <color theme="1"/>
        <rFont val="Calibri"/>
        <family val="2"/>
        <scheme val="minor"/>
      </rPr>
      <t>UFOP (Cláudio Mauríco T. Silva),</t>
    </r>
    <r>
      <rPr>
        <sz val="12"/>
        <color theme="1"/>
        <rFont val="Calibri"/>
        <family val="2"/>
        <scheme val="minor"/>
      </rPr>
      <t xml:space="preserve"> UFLA (Rodrigo L. Ferreira), </t>
    </r>
    <r>
      <rPr>
        <strike/>
        <sz val="12"/>
        <color theme="1"/>
        <rFont val="Calibri"/>
        <family val="2"/>
        <scheme val="minor"/>
      </rPr>
      <t>UFMG (André Salgado)</t>
    </r>
    <r>
      <rPr>
        <sz val="12"/>
        <color theme="1"/>
        <rFont val="Calibri"/>
        <family val="2"/>
        <scheme val="minor"/>
      </rPr>
      <t>, IBRAM (verificar: Rinaldo Mancin).</t>
    </r>
  </si>
  <si>
    <r>
      <t>CECAV (Lindalva Cavalcanti), (Centro da Terra (Elias Silva), Guano Speleo (Felipe Carvalho),  (UFS) Christiane Donato e</t>
    </r>
    <r>
      <rPr>
        <sz val="12"/>
        <rFont val="Calibri"/>
        <family val="2"/>
        <scheme val="minor"/>
      </rPr>
      <t xml:space="preserve">  Diogo Gallo, IES</t>
    </r>
  </si>
  <si>
    <r>
      <t xml:space="preserve">UFPE (Enrico Bernard),  UFLA (Rodrigo L. Ferreira),  Sociedade Civil (Christiane Donato), GEP/UFBA (Morgana Drefahl),  </t>
    </r>
    <r>
      <rPr>
        <sz val="12"/>
        <rFont val="Calibri"/>
        <family val="2"/>
        <scheme val="minor"/>
      </rPr>
      <t>DIBIO/Instituto Chico Mendes (Katia Ribeiro), CR6 Cabedelo/Instituto chico Mendes (Arlindo Gomes Filho)</t>
    </r>
  </si>
  <si>
    <r>
      <t xml:space="preserve">As informações (fontes de financiamento) estão sendo repassadas pelo articulador e colaboradores da ação pela lista de </t>
    </r>
    <r>
      <rPr>
        <i/>
        <sz val="12"/>
        <rFont val="Calibri"/>
        <family val="2"/>
        <scheme val="minor"/>
      </rPr>
      <t xml:space="preserve">e-mail </t>
    </r>
    <r>
      <rPr>
        <sz val="12"/>
        <rFont val="Calibri"/>
        <family val="2"/>
        <scheme val="minor"/>
      </rPr>
      <t>e rede social e também por outros membros do grupo.</t>
    </r>
  </si>
  <si>
    <r>
      <t xml:space="preserve">UFPE (Enrico Bernard),  UFLA (Rodrigo L. Ferreira), </t>
    </r>
    <r>
      <rPr>
        <strike/>
        <sz val="12"/>
        <color theme="1"/>
        <rFont val="Calibri"/>
        <family val="2"/>
        <scheme val="minor"/>
      </rPr>
      <t>Centro da Terra - Grupo Espeleológico de Sergipe  (Elias Silva)</t>
    </r>
    <r>
      <rPr>
        <sz val="12"/>
        <color theme="1"/>
        <rFont val="Calibri"/>
        <family val="2"/>
        <scheme val="minor"/>
      </rPr>
      <t xml:space="preserve">, Sociedade Civil (Christiane Donato), GEP/UFBA (Morgana Drefahl), </t>
    </r>
    <r>
      <rPr>
        <strike/>
        <sz val="12"/>
        <color theme="1"/>
        <rFont val="Calibri"/>
        <family val="2"/>
        <scheme val="minor"/>
      </rPr>
      <t>UFS (verificar: Luiz Carlos da Silveira Fontes),</t>
    </r>
    <r>
      <rPr>
        <sz val="12"/>
        <color theme="1"/>
        <rFont val="Calibri"/>
        <family val="2"/>
        <scheme val="minor"/>
      </rPr>
      <t xml:space="preserve"> DIBIO/Instituto Chico Mendes (verificar: Katia Ribeiro), CR6 Cabedelo/Instituto chico Mendes (verificar: Arlindo Gomes Filho), </t>
    </r>
  </si>
  <si>
    <r>
      <rPr>
        <strike/>
        <sz val="12"/>
        <color theme="1"/>
        <rFont val="Calibri"/>
        <family val="2"/>
        <scheme val="minor"/>
      </rPr>
      <t>Ministério da Integração (Eduardo Nina),</t>
    </r>
    <r>
      <rPr>
        <sz val="12"/>
        <color theme="1"/>
        <rFont val="Calibri"/>
        <family val="2"/>
        <scheme val="minor"/>
      </rPr>
      <t xml:space="preserve">  </t>
    </r>
    <r>
      <rPr>
        <strike/>
        <sz val="12"/>
        <color theme="1"/>
        <rFont val="Calibri"/>
        <family val="2"/>
        <scheme val="minor"/>
      </rPr>
      <t>DNPM (verificar),</t>
    </r>
    <r>
      <rPr>
        <sz val="12"/>
        <color theme="1"/>
        <rFont val="Calibri"/>
        <family val="2"/>
        <scheme val="minor"/>
      </rPr>
      <t xml:space="preserve">  Christiane Donato (Sociedade Civil).</t>
    </r>
  </si>
  <si>
    <r>
      <t>4.3. Inserir, na pauta de eventos nacionais de Espeleologia, discussão sobre a integração entre instituições de ensino, pesquisa e extensão com os grupos de espeleologia, bem como sobre a</t>
    </r>
    <r>
      <rPr>
        <strike/>
        <sz val="12"/>
        <rFont val="Calibri"/>
        <family val="2"/>
        <scheme val="minor"/>
      </rPr>
      <t xml:space="preserve"> criação de protocolo de intenção para fomentar</t>
    </r>
    <r>
      <rPr>
        <sz val="12"/>
        <rFont val="Calibri"/>
        <family val="2"/>
        <scheme val="minor"/>
      </rPr>
      <t xml:space="preserve"> o fomento a geração e difusão da produção científica.</t>
    </r>
  </si>
  <si>
    <r>
      <t xml:space="preserve">Capacitar os atores envolvidos com o turismo espeleológico, de acordo com suas necessidades, </t>
    </r>
    <r>
      <rPr>
        <strike/>
        <sz val="12"/>
        <rFont val="Calibri"/>
        <family val="2"/>
        <scheme val="minor"/>
      </rPr>
      <t xml:space="preserve">nos  </t>
    </r>
    <r>
      <rPr>
        <i/>
        <sz val="12"/>
        <rFont val="Calibri"/>
        <family val="2"/>
        <scheme val="minor"/>
      </rPr>
      <t>priorizando os</t>
    </r>
    <r>
      <rPr>
        <sz val="12"/>
        <rFont val="Calibri"/>
        <family val="2"/>
        <scheme val="minor"/>
      </rPr>
      <t xml:space="preserve"> municípios com cavidades que  constarem na  "Lista de Cavernas Turísticas" </t>
    </r>
    <r>
      <rPr>
        <strike/>
        <sz val="12"/>
        <rFont val="Calibri"/>
        <family val="2"/>
        <scheme val="minor"/>
      </rPr>
      <t>com Uso e/ou Potencial Turístico".</t>
    </r>
    <r>
      <rPr>
        <sz val="12"/>
        <rFont val="Calibri"/>
        <family val="2"/>
        <scheme val="minor"/>
      </rPr>
      <t xml:space="preserve"> (ANTIGA AÇÃO 11.9)</t>
    </r>
  </si>
  <si>
    <r>
      <t>Centro da Terra  (Elias Silva), CECAV (Jocy Cruz), IABS (Marcela Pimenta), SBE (</t>
    </r>
    <r>
      <rPr>
        <strike/>
        <sz val="12"/>
        <rFont val="Calibri"/>
        <family val="2"/>
        <scheme val="minor"/>
      </rPr>
      <t xml:space="preserve">verificar: </t>
    </r>
    <r>
      <rPr>
        <sz val="12"/>
        <rFont val="Calibri"/>
        <family val="2"/>
        <scheme val="minor"/>
      </rPr>
      <t>Marcelo Rasteiro)</t>
    </r>
    <r>
      <rPr>
        <strike/>
        <sz val="12"/>
        <rFont val="Calibri"/>
        <family val="2"/>
        <scheme val="minor"/>
      </rPr>
      <t>, Redespeleo (verificar: conselho@redespeleo.org).</t>
    </r>
  </si>
  <si>
    <r>
      <t>Centro da Terra (Elias Silva), outros grupos de espeleologia, Sociedade Semear/SE (José Waldson C. de Andrade), CECAV (Jocy Cruz), SBE (</t>
    </r>
    <r>
      <rPr>
        <strike/>
        <sz val="12"/>
        <rFont val="Calibri"/>
        <family val="2"/>
        <scheme val="minor"/>
      </rPr>
      <t xml:space="preserve">verificar: </t>
    </r>
    <r>
      <rPr>
        <sz val="12"/>
        <rFont val="Calibri"/>
        <family val="2"/>
        <scheme val="minor"/>
      </rPr>
      <t>Marcelo Rasteiro)</t>
    </r>
    <r>
      <rPr>
        <strike/>
        <sz val="12"/>
        <rFont val="Calibri"/>
        <family val="2"/>
        <scheme val="minor"/>
      </rPr>
      <t>, Redespeleo (verificar: conselho@redespeleo.org).</t>
    </r>
  </si>
  <si>
    <r>
      <t>Secretarias estaduais e municipais de educação e de meio ambiente, SBE (</t>
    </r>
    <r>
      <rPr>
        <strike/>
        <sz val="12"/>
        <rFont val="Calibri"/>
        <family val="2"/>
        <scheme val="minor"/>
      </rPr>
      <t>verificar:</t>
    </r>
    <r>
      <rPr>
        <sz val="12"/>
        <rFont val="Calibri"/>
        <family val="2"/>
        <scheme val="minor"/>
      </rPr>
      <t xml:space="preserve"> Marcelo Rasteiro), </t>
    </r>
    <r>
      <rPr>
        <strike/>
        <sz val="12"/>
        <rFont val="Calibri"/>
        <family val="2"/>
        <scheme val="minor"/>
      </rPr>
      <t>Redespeleo Brasil (verificar: conselho@redespeleo.org)</t>
    </r>
    <r>
      <rPr>
        <sz val="12"/>
        <rFont val="Calibri"/>
        <family val="2"/>
        <scheme val="minor"/>
      </rPr>
      <t>, grupos de espeleologia independentes, ICADS/UFBA (Leonardo Morato), CAACTUS (Rangel Carvalho), PARNA Chapada Diamantina (Admir Brunelli), Sociedade Civil (Christiane Donato).</t>
    </r>
  </si>
  <si>
    <r>
      <t>Elaborar e implantar projeto piloto de Educação Ambiental e patrimonial e de alternativas socioeconômicas, voltado à conservação do Patrimônio Espeleológico na região da APA Carste de Lagoa Santa, do Circuito das Grutas</t>
    </r>
    <r>
      <rPr>
        <strike/>
        <sz val="12"/>
        <rFont val="Calibri"/>
        <family val="2"/>
        <scheme val="minor"/>
      </rPr>
      <t xml:space="preserve"> e de Januária</t>
    </r>
    <r>
      <rPr>
        <sz val="12"/>
        <rFont val="Calibri"/>
        <family val="2"/>
        <scheme val="minor"/>
      </rPr>
      <t>, em Minas Gerais.</t>
    </r>
  </si>
  <si>
    <r>
      <t xml:space="preserve">10.13. Firmar parceria com os programas "Nas Ondas do São Francisco" -  NOSF, e "NA CAVERNA" para produção e divulgação de </t>
    </r>
    <r>
      <rPr>
        <i/>
        <sz val="12"/>
        <rFont val="Calibri"/>
        <family val="2"/>
        <scheme val="minor"/>
      </rPr>
      <t>spots</t>
    </r>
    <r>
      <rPr>
        <sz val="12"/>
        <rFont val="Calibri"/>
        <family val="2"/>
        <scheme val="minor"/>
      </rPr>
      <t xml:space="preserve"> educomunicativos sobre o Patrimônio Espeleológico e a legislação aplicada ao seu uso e conservação. </t>
    </r>
  </si>
  <si>
    <r>
      <t>UESC/BA (Elvis Barbosa), PUC Minas (Luiz  Eduardo Travassos), UFLA (Rodrigo L. Ferreira), GEP/UFBA (Morgana Drefahl), CECAV (Lindalva Cavalcanti), ICADS/UFBA (Leonardo Morato), CAACTUS (Rangel Carvalho), SBE (</t>
    </r>
    <r>
      <rPr>
        <strike/>
        <sz val="12"/>
        <rFont val="Calibri"/>
        <family val="2"/>
        <scheme val="minor"/>
      </rPr>
      <t xml:space="preserve">verificar: </t>
    </r>
    <r>
      <rPr>
        <sz val="12"/>
        <rFont val="Calibri"/>
        <family val="2"/>
        <scheme val="minor"/>
      </rPr>
      <t xml:space="preserve">Marcelo Rasteiro, </t>
    </r>
    <r>
      <rPr>
        <strike/>
        <sz val="12"/>
        <rFont val="Calibri"/>
        <family val="2"/>
        <scheme val="minor"/>
      </rPr>
      <t>Clayton Lino</t>
    </r>
    <r>
      <rPr>
        <sz val="12"/>
        <rFont val="Calibri"/>
        <family val="2"/>
        <scheme val="minor"/>
      </rPr>
      <t>, Heros Lobo),  grupos espeleológicos independentes.</t>
    </r>
  </si>
  <si>
    <r>
      <t xml:space="preserve">UFLA (Rodrigo L. Ferreira), Centro da Terra  (Elias Silva), PUC Minas (Luiz  Eduardo Travassos), Sociedade Civil (Christiane Donato), </t>
    </r>
    <r>
      <rPr>
        <strike/>
        <sz val="12"/>
        <rFont val="Calibri"/>
        <family val="2"/>
        <scheme val="minor"/>
      </rPr>
      <t>CECAV (Lindalva Cavalcanti)</t>
    </r>
    <r>
      <rPr>
        <sz val="12"/>
        <rFont val="Calibri"/>
        <family val="2"/>
        <scheme val="minor"/>
      </rPr>
      <t xml:space="preserve">, Instituto Aquanautas (Luiz Rios), </t>
    </r>
    <r>
      <rPr>
        <strike/>
        <sz val="12"/>
        <rFont val="Calibri"/>
        <family val="2"/>
        <scheme val="minor"/>
      </rPr>
      <t>EGB (verificar: Rodrigo Bulhões)</t>
    </r>
    <r>
      <rPr>
        <sz val="12"/>
        <rFont val="Calibri"/>
        <family val="2"/>
        <scheme val="minor"/>
      </rPr>
      <t>, SBE (</t>
    </r>
    <r>
      <rPr>
        <strike/>
        <sz val="12"/>
        <rFont val="Calibri"/>
        <family val="2"/>
        <scheme val="minor"/>
      </rPr>
      <t xml:space="preserve">verificar: </t>
    </r>
    <r>
      <rPr>
        <sz val="12"/>
        <rFont val="Calibri"/>
        <family val="2"/>
        <scheme val="minor"/>
      </rPr>
      <t xml:space="preserve">Marcelo Rasteiro, </t>
    </r>
    <r>
      <rPr>
        <strike/>
        <sz val="12"/>
        <rFont val="Calibri"/>
        <family val="2"/>
        <scheme val="minor"/>
      </rPr>
      <t>Clayton Lino</t>
    </r>
    <r>
      <rPr>
        <sz val="12"/>
        <rFont val="Calibri"/>
        <family val="2"/>
        <scheme val="minor"/>
      </rPr>
      <t>, Heros Lobo), grupos espeleológicos independentes.</t>
    </r>
  </si>
  <si>
    <r>
      <t xml:space="preserve">Estabelecer, estruturar </t>
    </r>
    <r>
      <rPr>
        <i/>
        <strike/>
        <sz val="12"/>
        <rFont val="Calibri"/>
        <family val="2"/>
        <scheme val="minor"/>
      </rPr>
      <t>e/</t>
    </r>
    <r>
      <rPr>
        <sz val="12"/>
        <rFont val="Calibri"/>
        <family val="2"/>
        <scheme val="minor"/>
      </rPr>
      <t>ou fortalecer os roteiros turísticos</t>
    </r>
    <r>
      <rPr>
        <b/>
        <strike/>
        <sz val="12"/>
        <rFont val="Calibri"/>
        <family val="2"/>
        <scheme val="minor"/>
      </rPr>
      <t>,</t>
    </r>
    <r>
      <rPr>
        <sz val="12"/>
        <rFont val="Calibri"/>
        <family val="2"/>
        <scheme val="minor"/>
      </rPr>
      <t xml:space="preserve"> envolvendo cavernas, dentro do programa de regionalização do turismo, por meio de articulação com as instâncias de governança regionais do turismo. (ANTIGA AÇÃO 14.6)</t>
    </r>
  </si>
  <si>
    <r>
      <t xml:space="preserve">11.7. Realizar oficinas para integrar atores e fortalecer instâncias de governanças regionais e locais nos municípios cujas cavidades constarem na "Lista de Cavernas  Turísticas" </t>
    </r>
    <r>
      <rPr>
        <i/>
        <strike/>
        <sz val="12"/>
        <rFont val="Calibri"/>
        <family val="2"/>
        <scheme val="minor"/>
      </rPr>
      <t>com Uso e/ou Potencial Turístico"</t>
    </r>
    <r>
      <rPr>
        <i/>
        <sz val="12"/>
        <rFont val="Calibri"/>
        <family val="2"/>
        <scheme val="minor"/>
      </rPr>
      <t>.</t>
    </r>
    <r>
      <rPr>
        <sz val="12"/>
        <rFont val="Calibri"/>
        <family val="2"/>
        <scheme val="minor"/>
      </rPr>
      <t xml:space="preserve"> (ANTIGA AÇÃO 14.7)</t>
    </r>
  </si>
  <si>
    <r>
      <t xml:space="preserve">Elaborar um roteiro de visitação turística, com normas, condições e empreendedores responsáveis, para as cavidades da Área Cárstica 1, que constarem na "Lista de Cavernas Turísticas".  </t>
    </r>
    <r>
      <rPr>
        <i/>
        <strike/>
        <sz val="12"/>
        <rFont val="Calibri"/>
        <family val="2"/>
        <scheme val="minor"/>
      </rPr>
      <t>com Uso e/ou Potencial Turístico"</t>
    </r>
    <r>
      <rPr>
        <i/>
        <sz val="12"/>
        <rFont val="Calibri"/>
        <family val="2"/>
        <scheme val="minor"/>
      </rPr>
      <t>.</t>
    </r>
    <r>
      <rPr>
        <sz val="12"/>
        <rFont val="Calibri"/>
        <family val="2"/>
        <scheme val="minor"/>
      </rPr>
      <t xml:space="preserve"> (ANTIGA AÇÃO 14.8)</t>
    </r>
  </si>
  <si>
    <r>
      <t>SGB-CPRM (Mylène Berbert-Born), SETUR/MG (Mariana Araújo Rocha),</t>
    </r>
    <r>
      <rPr>
        <strike/>
        <sz val="12"/>
        <rFont val="Calibri"/>
        <family val="2"/>
        <scheme val="minor"/>
      </rPr>
      <t xml:space="preserve"> CET/UnB (Karen Basso)</t>
    </r>
    <r>
      <rPr>
        <sz val="12"/>
        <rFont val="Calibri"/>
        <family val="2"/>
        <scheme val="minor"/>
      </rPr>
      <t>, Instituto Aquanautas (Luiz Rios), GREGEO/UnB (Guilherme Vendramini),  Guano Speleo (Felipe Carvalho), Grupo Bambuí (Leandro M. D. Maciel), Instituto do Carste (Vitor Moura).</t>
    </r>
  </si>
  <si>
    <r>
      <t xml:space="preserve">Articular com os responsáveis pelas cavidades que constarem na "Lista de Cavernas Turísticas" </t>
    </r>
    <r>
      <rPr>
        <i/>
        <strike/>
        <sz val="12"/>
        <rFont val="Calibri"/>
        <family val="2"/>
        <scheme val="minor"/>
      </rPr>
      <t>com Uso e/ou Potencial Turístico"</t>
    </r>
    <r>
      <rPr>
        <sz val="12"/>
        <rFont val="Calibri"/>
        <family val="2"/>
        <scheme val="minor"/>
      </rPr>
      <t xml:space="preserve"> a elaboração de planos de manejo espeleológicos. (ANTIGA AÇÃO 8.4)</t>
    </r>
  </si>
  <si>
    <r>
      <t xml:space="preserve">12.5. Fomentar a criação e implantação de Programa de Sustentabilidade de Educação Ambiental e Patrimonial para Turismo em Cavernas,  considerando as cavidades que constarem na  "Lista de Cavernas Turísticas" </t>
    </r>
    <r>
      <rPr>
        <i/>
        <strike/>
        <sz val="12"/>
        <rFont val="Calibri"/>
        <family val="2"/>
        <scheme val="minor"/>
      </rPr>
      <t>com  Uso e/ou Potencial Turístico"</t>
    </r>
    <r>
      <rPr>
        <i/>
        <sz val="12"/>
        <rFont val="Calibri"/>
        <family val="2"/>
        <scheme val="minor"/>
      </rPr>
      <t>,</t>
    </r>
    <r>
      <rPr>
        <sz val="12"/>
        <rFont val="Calibri"/>
        <family val="2"/>
        <scheme val="minor"/>
      </rPr>
      <t xml:space="preserve"> prioritariamente para o Estado da Bahia (ANTIGA  AÇÃO 3.4, INSERIDA COMO 8.5 E RENUMERADA PARA 13.5)</t>
    </r>
  </si>
  <si>
    <t xml:space="preserve">Ação não iniciada. O CECAV pretende realizar reunião técnica interna, em 2014 (espera-se que no primeiro semestre), para definir, com os técnicos do Centro, a padronização tanto dos dados compilados quanto dos dados a serem produzidos para o PAN Cavernas do São Francisco. Isso deverá ocorrer por meio da apresentação do Projeto Implementação do PAN Cavernas do São Francisco - Fase 3 ao Edital da DIBIO. </t>
  </si>
  <si>
    <r>
      <t xml:space="preserve">Quantidade de cavernas da base de dados do CECAV com as coordenadas validadas ou com validação preliminar (2011 a 2013 – dados parciais). Total de cavernas validadas, por unidade da federação, na região de abrangência do PAN Cavernas do São Francisco: 2011 (BA = 0; CE = 0; DF = 2; GO = 0; MG = 0; PI = 0; SE = 0); 2012 (BA = 72; CE = 9; DF = 0; GO = 0; MG = 58; PI = 3; SE = 44); 2013 - dados parciais (BA = 1; CE = 10; DF = 0; GO = 0; MG = 18; PI = 0; SE = 0). Cavernas validadas na região de abrangência do PAN Cavernas do São Francisco: 2011 = 2; 2012 = 186; 2013 (dados parciais) = 29. Total de cavernas com validação preliminar, por unidade da federação, na região de abrangência do PAN Cavernas do São Francisco: 2011 (BA = 0; CE = 0; DF = 4; GO = 0; MG = 0; PI = 0; SE = 0); 2012 (BA = 19; CE = 0; DF = 3; GO = 0; MG = 26; PI = 0; SE = 0); 2013 - dados parciais (BA = 13; CE = 10; DF = 0; GO = 0; MG = 3; PI = 0; SE = 2). Cavernas com validação preliminar na região de abrangência do PAN Cavernas do São Francisco: 2011 = 4; 2012 = 48; 2013 (dados parciais) = 18. </t>
    </r>
    <r>
      <rPr>
        <i/>
        <sz val="12"/>
        <rFont val="Calibri"/>
        <family val="2"/>
        <scheme val="minor"/>
      </rPr>
      <t>Caverna validada:</t>
    </r>
    <r>
      <rPr>
        <sz val="12"/>
        <rFont val="Calibri"/>
        <family val="2"/>
        <scheme val="minor"/>
      </rPr>
      <t xml:space="preserve"> os dados encontram-se de acordo com as especificações para coleta de pontos constantes na página do CECAV &lt;http://www.icmbio.gov.br/cecav/projetos-e-atividades/inventario-anual-do-patrimonio-espeleologico-brasileiro/base-de-dados-38195.html&gt;. São validados por técnicos do CECAV, pessoas físicas ou instituições que adotaram esse sistema de coleta de pontos. </t>
    </r>
    <r>
      <rPr>
        <i/>
        <sz val="12"/>
        <rFont val="Calibri"/>
        <family val="2"/>
        <scheme val="minor"/>
      </rPr>
      <t>Caverna com validação preliminar:</t>
    </r>
    <r>
      <rPr>
        <sz val="12"/>
        <rFont val="Calibri"/>
        <family val="2"/>
        <scheme val="minor"/>
      </rPr>
      <t xml:space="preserve"> os dados não atendem todas as especificações para coleta de pontos constantes na página do CECAV. Incluem-se nessa categoria os dados provenientes de estudos voltados para o licenciamento ambiental.</t>
    </r>
  </si>
  <si>
    <t xml:space="preserve">Ação em andamento; falta escrever o produto. Espera-se que o produto atual da Ação 2.3 ("Mapa das Áreas com Ocorrência de Cavernas Conhecidas no Brasil")  possa servir de subsídio à elaboração do relatório dessa ação. </t>
  </si>
  <si>
    <t>O Cadastro entra agora na fase de ajustes, com informações do público. Cadastro foi apresentado à plenária do CONAMA e implantado, porém encontra-se temporariamente  indisponível devido a problemas com cadastramento dos usuários, assim como relativos à citação da fonte dos dados iniciais.</t>
  </si>
  <si>
    <r>
      <t>Foram programadas expedições mensais que resultaram no reconhecimento das cavidades na APA Chapada do Araripe presentes no Cadastro Nacional de Cavidades do CECAV e na identificação e envio de informações para este cadastro de duas cavidades em setembro de 2012, nove cavidades em outubro de 2012, quatro cavidades em novembro de 2012, quatro em janeiro de 2013 e dez em março de 2013 (conforme Tabela 1 do relatório encaminhado ao CECAV</t>
    </r>
    <r>
      <rPr>
        <sz val="12"/>
        <rFont val="Calibri"/>
        <family val="2"/>
        <scheme val="minor"/>
      </rPr>
      <t>).</t>
    </r>
  </si>
  <si>
    <t xml:space="preserve">Foram realizados 2 workshops (troglóbios raros e espeleometria), sendo que o resultado deste último foi encaminhado ao Comitê. Foram realizadas seis reuniões do Comitê abordando tanto a avaliação da aplicação da IN nº 2/2009/MMA, quanto a proposição de aprimoramento das regras técnicas existentes. Destaca-se, porém, que não houve o tempo necessário para a discussão e revisão dos conceitos constantes no Anexo I da IN nº 2/2009/MMA. O relatório com os resultados atuais do Comitê, integrante do Processo n.º 02070.003515/2009-18, foi enviado à Diretoria de Pesquisa, Avaliação e Monitoramento da Biodiversidade do ICMBio para apreciação e encaminhamentos.
</t>
  </si>
  <si>
    <t>O Cecav analisou o documento TAC entre o MP-MG e a Votorantim e constatou que parte da ação está contemplada (Bacia do rio Paracatu). Assim, iniciou os procedimentos para estabelecer parceria com o Espeleo Grupo de Brasília (EGB)  para executar a ação nas demais regiões da área cárstica 1.</t>
  </si>
  <si>
    <t>A parceria com os grupos Centro da Terra (SE) e GMSE (BA) foi efetivada em 14/05/13; IABS, SBE e EGB em andamento. Ação inicialmente executada, pois o termo legal já foi definido, de acordo com consulta feita pelo CECAV à PFE do Instituto Chico Mendes. Foi alterado o texto da Ação e novos prazos para sua realização, a fim de que os Termos de Reciprocidade, em andamento e futuros, possam ser concretizados.</t>
  </si>
  <si>
    <t>O trabalho vem sendo realizado em parceria com o MP-Nusf, e está adequado a agenda das fiscalizações do núcleo.</t>
  </si>
  <si>
    <t xml:space="preserve">Instituto Chico Mendes está em negociação com os OEMAs para efetivar termos de cooperação, o que levou a uma preocupação quanto à sobreposição de parcerias. O assunto ainda está em discussão interna no Instituto. O estado também encontra dificuldade devido aos vários termos com outros planos. Necessidade de priorização de outras atividades em função da sobrecarga de trabalho. </t>
  </si>
  <si>
    <t>Roberta Freitas</t>
  </si>
  <si>
    <t xml:space="preserve">Elias </t>
  </si>
  <si>
    <t>Mariana</t>
  </si>
  <si>
    <t>Christiane, por meio  de divulgação no informativo SBE notícias e do congresso.</t>
  </si>
  <si>
    <t xml:space="preserve">Diego Bento </t>
  </si>
  <si>
    <t xml:space="preserve">Rita </t>
  </si>
  <si>
    <t>REVER INFORMAÇÃO DA PRIMEIRA MONITORIA E SOLICITAR NOVAS INFORMAÇÕES DO RANGEL. Ok ver informação do Elias no campo "descrição do andamento da ação" em 23/11/13, por e-mail. Descrição do andamento monitoria 2012: Herbario da Univasf já detem coleção botânica da região do médio São Francisco. Articulação em andamento entre Centro da Terra e Laboratório de sistemática Vegetal da UFS. Existe uma parceria informal do Centro da Terra com a UFS (Laboratório de Sistemática Vegetal), que envolve trabalho de campo conjunto no estado de Sergipe. Existem trabalhos de estudos de vegetação associado às áreas cársticas em áreas diferentes da Bacia (Gallo em Petrolina e Juazeiro, ...) Enviar modelo de documento para o Centro da Terra.</t>
  </si>
  <si>
    <t>Ação agrupada nas ações 2.6,2.7, 2.8, 2.9 e 2.10 ações de prospecção) e alterar a redação dessas ações, acrescentando a caracterização padronizada (ficha do CECAV)</t>
  </si>
  <si>
    <t>Felipe entrará em contato com o Carlos Young (UFRJ) para verificar se é possível realizar essa ação e qual o seu custo. Avaliar processos de compensação para a execução dessa ação.</t>
  </si>
  <si>
    <t>Verificar com Marcelo (SBE) na plenária. Caso não tenha interesse ou não seja possível, sugere-se excluir a ação. Ação excluída por não ser viável.</t>
  </si>
  <si>
    <r>
      <t xml:space="preserve">1.9. Integrar dados geoespaciais e disponibilizar mapas temáticos sobre as diversas áreas do conhecimento relacionadas ao Patrimônio Espeleológico e ambientes cársticos, da região de abrangência do PAN Cavernas do São Francisco. 
</t>
    </r>
    <r>
      <rPr>
        <i/>
        <sz val="12"/>
        <rFont val="Calibri"/>
        <family val="2"/>
        <scheme val="minor"/>
      </rPr>
      <t xml:space="preserve">Texto original: Gerar e disponibilizar mapas temáticos sobre as diversas áreas do conhecimento relacionadas ao Patrimônio Espeleológico e ambientes cársticos, da região de abrangência do PAN Cavernas do São Francisco. </t>
    </r>
  </si>
  <si>
    <r>
      <t xml:space="preserve">1.12. Publicar inventário </t>
    </r>
    <r>
      <rPr>
        <i/>
        <strike/>
        <sz val="12"/>
        <rFont val="Calibri"/>
        <family val="2"/>
        <scheme val="minor"/>
      </rPr>
      <t>impresso</t>
    </r>
    <r>
      <rPr>
        <sz val="12"/>
        <rFont val="Calibri"/>
        <family val="2"/>
        <scheme val="minor"/>
      </rPr>
      <t xml:space="preserve"> anual com as informações sobre o Patrimônio Espeleológico existente na região de abrangência do PAN Cavernas do São Francisco. ( ANTIGA AÇÃO 1.14)
</t>
    </r>
  </si>
  <si>
    <r>
      <t xml:space="preserve">2.1. </t>
    </r>
    <r>
      <rPr>
        <strike/>
        <sz val="12"/>
        <rFont val="Calibri"/>
        <family val="2"/>
        <scheme val="minor"/>
      </rPr>
      <t>Criar</t>
    </r>
    <r>
      <rPr>
        <sz val="12"/>
        <rFont val="Calibri"/>
        <family val="2"/>
        <scheme val="minor"/>
      </rPr>
      <t xml:space="preserve"> Propor a criação de linhas de pesquisa e inserir o tema Espeleologia nos editais para pesquisa e conservação, principalmente para a região de abrangência do PAN Cavernas do São Francisco.
</t>
    </r>
  </si>
  <si>
    <r>
      <t xml:space="preserve">2.2. Elaborar nota </t>
    </r>
    <r>
      <rPr>
        <strike/>
        <sz val="12"/>
        <rFont val="Calibri"/>
        <family val="2"/>
        <scheme val="minor"/>
      </rPr>
      <t xml:space="preserve"> técnico-jurídica</t>
    </r>
    <r>
      <rPr>
        <sz val="12"/>
        <rFont val="Calibri"/>
        <family val="2"/>
        <scheme val="minor"/>
      </rPr>
      <t xml:space="preserve"> técnica com a finalidade de orientar os órgãos licenciadores quando da destinação de recursos financeiros provenientes de compensação espeleológica e compensação ambiental, </t>
    </r>
    <r>
      <rPr>
        <strike/>
        <sz val="12"/>
        <rFont val="Calibri"/>
        <family val="2"/>
        <scheme val="minor"/>
      </rPr>
      <t xml:space="preserve">e fundos setoriais </t>
    </r>
    <r>
      <rPr>
        <sz val="12"/>
        <rFont val="Calibri"/>
        <family val="2"/>
        <scheme val="minor"/>
      </rPr>
      <t xml:space="preserve"> visando à conservação, uso sustentável, </t>
    </r>
    <r>
      <rPr>
        <strike/>
        <sz val="12"/>
        <rFont val="Calibri"/>
        <family val="2"/>
        <scheme val="minor"/>
      </rPr>
      <t>ou</t>
    </r>
    <r>
      <rPr>
        <sz val="12"/>
        <rFont val="Calibri"/>
        <family val="2"/>
        <scheme val="minor"/>
      </rPr>
      <t xml:space="preserve"> recuperação do Patrimônio Espeleológico ou à capacitação do quatro técnico envolvido com o licenciamento ambiental de empreendimentos em áreas cársticas.
</t>
    </r>
  </si>
  <si>
    <r>
      <t xml:space="preserve">2.4. Definir </t>
    </r>
    <r>
      <rPr>
        <strike/>
        <sz val="12"/>
        <rFont val="Calibri"/>
        <family val="2"/>
        <scheme val="minor"/>
      </rPr>
      <t>orientações técnicas</t>
    </r>
    <r>
      <rPr>
        <sz val="12"/>
        <rFont val="Calibri"/>
        <family val="2"/>
        <scheme val="minor"/>
      </rPr>
      <t xml:space="preserve"> normas para o levantamento espeleológico, por meio de oficina participativa. (ANTIGA AÇÃO 2.6)
</t>
    </r>
    <r>
      <rPr>
        <sz val="16"/>
        <color rgb="FFFF0000"/>
        <rFont val="Calibri"/>
        <family val="2"/>
        <scheme val="minor"/>
      </rPr>
      <t/>
    </r>
  </si>
  <si>
    <r>
      <t xml:space="preserve">Realizar prospecção  espeleológica na região do Supergrupo Canudos, nos estados de Sergipe e Bahia, </t>
    </r>
    <r>
      <rPr>
        <i/>
        <sz val="12"/>
        <rFont val="Calibri"/>
        <family val="2"/>
        <scheme val="minor"/>
      </rPr>
      <t xml:space="preserve">utilizando a ficha do CECAV para a caracterização padronizada. </t>
    </r>
    <r>
      <rPr>
        <sz val="12"/>
        <rFont val="Calibri"/>
        <family val="2"/>
        <scheme val="minor"/>
      </rPr>
      <t>(ANTIGAS AÇÕES 2.8 E 2.9)</t>
    </r>
  </si>
  <si>
    <r>
      <t xml:space="preserve">2.15. Realizar prospecção espeleológica em áreas prioritárias na Área Cárstica 1, </t>
    </r>
    <r>
      <rPr>
        <i/>
        <sz val="12"/>
        <rFont val="Calibri"/>
        <family val="2"/>
        <scheme val="minor"/>
      </rPr>
      <t>utilizando a ficha do CECAV para a caracterização padronizada.</t>
    </r>
    <r>
      <rPr>
        <sz val="12"/>
        <rFont val="Calibri"/>
        <family val="2"/>
        <scheme val="minor"/>
      </rPr>
      <t xml:space="preserve"> (ANTIGA 2.10) (ANTIGA AÇÃO 2.18. CONTEMPLA A ANTIGA AÇÃO 2.4)</t>
    </r>
  </si>
  <si>
    <r>
      <t xml:space="preserve">2.7. Realizar prospecção espeleológica em áreas prioritárias no Estado de Alagoas, </t>
    </r>
    <r>
      <rPr>
        <i/>
        <sz val="12"/>
        <rFont val="Calibri"/>
        <family val="2"/>
        <scheme val="minor"/>
      </rPr>
      <t>utilizando a ficha do CECAV para a caracterização padronizada.</t>
    </r>
    <r>
      <rPr>
        <sz val="12"/>
        <rFont val="Calibri"/>
        <family val="2"/>
        <scheme val="minor"/>
      </rPr>
      <t xml:space="preserve"> (ANTIGA 2.10)</t>
    </r>
  </si>
  <si>
    <r>
      <t xml:space="preserve">2.18. Realizar prospecção espeleológica nas áreas prioritárias do Parque Nacional do Catimbau, da ESEC Raso da Catarina e do Monumento Natural do São Francisco, </t>
    </r>
    <r>
      <rPr>
        <i/>
        <sz val="12"/>
        <rFont val="Calibri"/>
        <family val="2"/>
        <scheme val="minor"/>
      </rPr>
      <t xml:space="preserve">utilizando a ficha do CECAV para a caracterização padronizada. </t>
    </r>
    <r>
      <rPr>
        <sz val="12"/>
        <rFont val="Calibri"/>
        <family val="2"/>
        <scheme val="minor"/>
      </rPr>
      <t>(ANTIGAS AÇÕES 2.24 e 2.25)</t>
    </r>
  </si>
  <si>
    <r>
      <t xml:space="preserve">2.19. Propor a criação de linhas </t>
    </r>
    <r>
      <rPr>
        <strike/>
        <sz val="12"/>
        <rFont val="Calibri"/>
        <family val="2"/>
        <scheme val="minor"/>
      </rPr>
      <t>criar instrumentos</t>
    </r>
    <r>
      <rPr>
        <sz val="12"/>
        <rFont val="Calibri"/>
        <family val="2"/>
        <scheme val="minor"/>
      </rPr>
      <t xml:space="preserve"> de fomento para pesquisas, com ênfase em projetos visando estabelecer indicadores quantitativos e qualitativos das atividades potencialmente lesivas ao Patrimônio Espeleológico.
</t>
    </r>
    <r>
      <rPr>
        <i/>
        <sz val="12"/>
        <rFont val="Calibri"/>
        <family val="2"/>
        <scheme val="minor"/>
      </rPr>
      <t xml:space="preserve"> </t>
    </r>
  </si>
  <si>
    <r>
      <t xml:space="preserve">2.21. Elaborar relatório com </t>
    </r>
    <r>
      <rPr>
        <strike/>
        <sz val="12"/>
        <rFont val="Calibri"/>
        <family val="2"/>
        <scheme val="minor"/>
      </rPr>
      <t>Atualizar</t>
    </r>
    <r>
      <rPr>
        <sz val="12"/>
        <rFont val="Calibri"/>
        <family val="2"/>
        <scheme val="minor"/>
      </rPr>
      <t xml:space="preserve"> os dados do perfil socioeconômico das Áreas Cársticas 1, 2 e 3, como subsídio para elaboração dos mapas de risco e  de vulnerabilidade. (ANTIGA AÇÃO 2.28)
</t>
    </r>
    <r>
      <rPr>
        <i/>
        <sz val="20"/>
        <color rgb="FFFF0000"/>
        <rFont val="Calibri"/>
        <family val="2"/>
        <scheme val="minor"/>
      </rPr>
      <t/>
    </r>
  </si>
  <si>
    <r>
      <t xml:space="preserve">3.5. Discutir, em oficinas participativas, os projetos de lei em tramitação no Congresso Nacional que tratam do Patrimônio Espeleológico, com o propósito de construir novo anteprojeto de lei ou outros instrumentos legais voltados à conservação desse Patrimônio.
</t>
    </r>
    <r>
      <rPr>
        <i/>
        <sz val="16"/>
        <color rgb="FFFF0000"/>
        <rFont val="Calibri"/>
        <family val="2"/>
        <scheme val="minor"/>
      </rPr>
      <t/>
    </r>
  </si>
  <si>
    <t xml:space="preserve">Efetivar parcerias, por meio de instrumento legal adequado, para estabelecer compromisso entre o Instituto Chico Mendes e instituições (públicas e privadas) visando à implementação das ações propostas no PAN Cavernas do São Francisco, bem como o aprimoramento da gestão do Patrimônio Espeleológico. 
</t>
  </si>
  <si>
    <r>
      <t>Elaborar diagnóstico sobre os instrumentos de ordenamento territorial e diretrizes de proteção do Patrimônio Espeleológico da região de abrangência do PAN Cavernas do São Francisco,</t>
    </r>
    <r>
      <rPr>
        <i/>
        <sz val="12"/>
        <rFont val="Calibri"/>
        <family val="2"/>
        <scheme val="minor"/>
      </rPr>
      <t xml:space="preserve"> encaminhando-o aos estados e municípios com ocorrência de cavernas, a fim de sensibilizar o poder público para incorporação das recomendações na revisão dos planos diretores ou dos Zoneamentos Ecológico-Econômicos - ZEE</t>
    </r>
    <r>
      <rPr>
        <sz val="12"/>
        <rFont val="Calibri"/>
        <family val="2"/>
        <scheme val="minor"/>
      </rPr>
      <t xml:space="preserve">.
</t>
    </r>
  </si>
  <si>
    <r>
      <t xml:space="preserve">Oficiar a Secretaria de Biodiversidade e Florestas do Ministério do Meio Ambiente, a fim de que o Patrimônio Espeleológico seja inserido como um dos alvos de conservação, nos critérios para definição de áreas prioritárias do MMA.
</t>
    </r>
    <r>
      <rPr>
        <i/>
        <sz val="12"/>
        <rFont val="Calibri"/>
        <family val="2"/>
        <scheme val="minor"/>
      </rPr>
      <t xml:space="preserve">Texto original:  Oficiar a Secretaria de Biodiversidade e Florestas do Ministério do Meio Ambiente, a fim de que sejam inseridos nos critérios para definição de áreas prioritárias para conservação, aqueles relacionados ao Patrimônio Espeleológico. </t>
    </r>
    <r>
      <rPr>
        <sz val="12"/>
        <rFont val="Calibri"/>
        <family val="2"/>
        <scheme val="minor"/>
      </rPr>
      <t xml:space="preserve">
</t>
    </r>
  </si>
  <si>
    <r>
      <t xml:space="preserve">Elaborar propostas de criação de áreas protegidas para conservação do Patrimônio Espeleológico articulando junto aos órgãos governamentais sua viabilização.
</t>
    </r>
    <r>
      <rPr>
        <i/>
        <sz val="12"/>
        <rFont val="Calibri"/>
        <family val="2"/>
        <scheme val="minor"/>
      </rPr>
      <t>Texto original: Elaborar propostas e articular junto aos órgãos governamentais, visando à criação de áreas protegidas para conservação do Patrimônio Espeleológico.</t>
    </r>
  </si>
  <si>
    <r>
      <rPr>
        <strike/>
        <sz val="12"/>
        <rFont val="Calibri"/>
        <family val="2"/>
        <scheme val="minor"/>
      </rPr>
      <t xml:space="preserve">Criar </t>
    </r>
    <r>
      <rPr>
        <sz val="12"/>
        <rFont val="Calibri"/>
        <family val="2"/>
        <scheme val="minor"/>
      </rPr>
      <t xml:space="preserve">Ministrar cursos livre de capacitação para guias/condutores de espeleoturismo. (ANTIGA AÇÃO 11.6).
</t>
    </r>
  </si>
  <si>
    <r>
      <rPr>
        <strike/>
        <sz val="12"/>
        <rFont val="Calibri"/>
        <family val="2"/>
        <scheme val="minor"/>
      </rPr>
      <t>Propor a inserção do tema</t>
    </r>
    <r>
      <rPr>
        <sz val="12"/>
        <rFont val="Calibri"/>
        <family val="2"/>
        <scheme val="minor"/>
      </rPr>
      <t xml:space="preserve"> Inserir a Espeleologia nos conteúdos do ensino fundamental, bem como  nos programas de Educação Ambiental já existentes. 
</t>
    </r>
  </si>
  <si>
    <r>
      <t xml:space="preserve">Capacitar agentes que atuem na orientação da população na Área Cárstica 2, alertando-a sobre o risco de contaminação por agentes biológicos e outros existentes em cavernas. 
</t>
    </r>
    <r>
      <rPr>
        <i/>
        <sz val="12"/>
        <rFont val="Calibri"/>
        <family val="2"/>
        <scheme val="minor"/>
      </rPr>
      <t>Texto original: Firmar parcerias com as secretarias de saúde estaduais e municipais, na Área Cárstica 2, para capacitar agentes que atuem na orientação da população, alertando-os sobre o risco de contaminação por agentes biológicos e outros existentes em cavernas. (ANTIGA AÇÃO 13.12)</t>
    </r>
  </si>
  <si>
    <r>
      <t xml:space="preserve"> Identificar a demanda do turista, realizando o registro e monitoramento padronizado da visitação nas cavidades que constarem na "Lista de Cavernas Turísticas".</t>
    </r>
    <r>
      <rPr>
        <i/>
        <sz val="12"/>
        <rFont val="Calibri"/>
        <family val="2"/>
        <scheme val="minor"/>
      </rPr>
      <t xml:space="preserve"> </t>
    </r>
    <r>
      <rPr>
        <i/>
        <strike/>
        <sz val="12"/>
        <rFont val="Calibri"/>
        <family val="2"/>
        <scheme val="minor"/>
      </rPr>
      <t>com Uso e/ou Potencial Turístico".</t>
    </r>
    <r>
      <rPr>
        <sz val="12"/>
        <rFont val="Calibri"/>
        <family val="2"/>
        <scheme val="minor"/>
      </rPr>
      <t xml:space="preserve"> (ANTIGA AÇÃO 14.10)</t>
    </r>
  </si>
  <si>
    <r>
      <t>Realizar fóruns anuais de discussão, por região fisiográfica da Bacia do rio São Francisco, nos municípios que abrigam as cavidades constantes da "Lista de Cavernas Turísticas".</t>
    </r>
    <r>
      <rPr>
        <b/>
        <sz val="12"/>
        <rFont val="Calibri"/>
        <family val="2"/>
        <scheme val="minor"/>
      </rPr>
      <t xml:space="preserve"> </t>
    </r>
    <r>
      <rPr>
        <i/>
        <strike/>
        <sz val="12"/>
        <rFont val="Calibri"/>
        <family val="2"/>
        <scheme val="minor"/>
      </rPr>
      <t>com Uso e/ou Potencial Turístico"</t>
    </r>
    <r>
      <rPr>
        <i/>
        <sz val="12"/>
        <rFont val="Calibri"/>
        <family val="2"/>
        <scheme val="minor"/>
      </rPr>
      <t>.</t>
    </r>
    <r>
      <rPr>
        <sz val="12"/>
        <rFont val="Calibri"/>
        <family val="2"/>
        <scheme val="minor"/>
      </rPr>
      <t xml:space="preserve"> (ANTIGA AÇÃO 8.2)</t>
    </r>
  </si>
  <si>
    <t>CECAV (Jocy Cruz), Instituto do Carste (Luciana Alt), Vale (Daniela G. R. Silva), IBRAM (verificar: Rinaldo Mancin), Instituto de Geociências/UFMG (verificar: Klemens Augustinus Laschefski, docente da pós-graduação em Geografia).</t>
  </si>
  <si>
    <r>
      <t>UFLA (Rodrigo L. Ferreira),</t>
    </r>
    <r>
      <rPr>
        <strike/>
        <sz val="12"/>
        <rFont val="Calibri"/>
        <family val="2"/>
        <scheme val="minor"/>
      </rPr>
      <t xml:space="preserve"> UFMG (André Salgado),</t>
    </r>
    <r>
      <rPr>
        <sz val="12"/>
        <rFont val="Calibri"/>
        <family val="2"/>
        <scheme val="minor"/>
      </rPr>
      <t xml:space="preserve"> UFBA (Leonardo Morato), </t>
    </r>
    <r>
      <rPr>
        <strike/>
        <sz val="12"/>
        <rFont val="Calibri"/>
        <family val="2"/>
        <scheme val="minor"/>
      </rPr>
      <t>UnB (Osmar Abílio Junior),</t>
    </r>
    <r>
      <rPr>
        <sz val="12"/>
        <rFont val="Calibri"/>
        <family val="2"/>
        <scheme val="minor"/>
      </rPr>
      <t xml:space="preserve"> PUC Minas (Luiz Eduardo  Travassos), Instituto do Carste (Luciana Alt), GREGEO/UnB (Guilherme Vendramini e Hortência Lamblém), </t>
    </r>
    <r>
      <rPr>
        <strike/>
        <sz val="12"/>
        <rFont val="Calibri"/>
        <family val="2"/>
        <scheme val="minor"/>
      </rPr>
      <t>EGB (Rodrigo Bulhões)</t>
    </r>
    <r>
      <rPr>
        <sz val="12"/>
        <rFont val="Calibri"/>
        <family val="2"/>
        <scheme val="minor"/>
      </rPr>
      <t>, Guano Speleo (Felipe Carvalho), Grupo Bambuí (Leandro M. D. Maciel), GMSE (João A. Silva), Centro da Terra - Grupo Espeleológico de Sergipe  (Elias Silva), CBHSF (José Maciel),</t>
    </r>
    <r>
      <rPr>
        <strike/>
        <sz val="12"/>
        <rFont val="Calibri"/>
        <family val="2"/>
        <scheme val="minor"/>
      </rPr>
      <t xml:space="preserve"> MMA (André Ribeiro)</t>
    </r>
    <r>
      <rPr>
        <sz val="12"/>
        <rFont val="Calibri"/>
        <family val="2"/>
        <scheme val="minor"/>
      </rPr>
      <t>, Sociedade Civil (Christiane Donato).
Adicionar Marcelo (SBE), 
Consultar GPME (Ericsson)</t>
    </r>
  </si>
  <si>
    <t>Rever descrição da ação durante a primeira monitoria e solicitar relato do Rodrigo, que se encontra ausente do país nesse momento e pedir relatório.</t>
  </si>
  <si>
    <r>
      <rPr>
        <strike/>
        <sz val="12"/>
        <rFont val="Calibri"/>
        <family val="2"/>
        <scheme val="minor"/>
      </rPr>
      <t>IBRAM/MG (Flávio Leocádio),</t>
    </r>
    <r>
      <rPr>
        <sz val="12"/>
        <rFont val="Calibri"/>
        <family val="2"/>
        <scheme val="minor"/>
      </rPr>
      <t xml:space="preserve"> IBAMA/MG (Flávio Túlio). Adicionar Igor Porto (SEMAD/MG)</t>
    </r>
  </si>
  <si>
    <r>
      <t xml:space="preserve">9.1. Disponibilizar curso básico de Espeleologia, por meio de articulação com a SBE,  Redespeleo Brasil e grupos de espeleologia independentes, priorizando os munícipios constantes da "Lista de Cavernas com Uso e/ou Potencial Turístico". (ANTIGA AÇÃO 12.1) </t>
    </r>
    <r>
      <rPr>
        <i/>
        <sz val="12"/>
        <rFont val="Calibri"/>
        <family val="2"/>
        <scheme val="minor"/>
      </rPr>
      <t>Agrupada com a 8.8</t>
    </r>
  </si>
  <si>
    <r>
      <rPr>
        <sz val="12"/>
        <color indexed="8"/>
        <rFont val="Calibri"/>
        <family val="2"/>
        <scheme val="minor"/>
      </rPr>
      <t xml:space="preserve">CECAV (Jocy Cruz), </t>
    </r>
    <r>
      <rPr>
        <sz val="12"/>
        <rFont val="Calibri"/>
        <family val="2"/>
        <scheme val="minor"/>
      </rPr>
      <t>UFPE (Enrico Bernard), UFLA (Rodrigo L. Ferreira), UFS (Luiz Fontes),  Centro da Terra - Grupo Espeleológico de Sergipe (Elias Silva).</t>
    </r>
  </si>
  <si>
    <t>GREGEO/UnB (Guilherme Vendramini),  Instituto Aquanautas (Luiz Rios), Instituto do Carste (Vitor Moura). Excluir: EGB (Rodrigo Bulhões e Karen Basso</t>
  </si>
  <si>
    <t xml:space="preserve">Consultar: Associação Brasileira do Ministério Público do Meio Ambiente - ABRAMPA; Procuradoria Geral Especializada </t>
  </si>
  <si>
    <t>Agrupar com a  ação 8.9 e mudar o texto para:  "Capacitar os atores envolvidos com o turismo espeleológico, de acordo com suas necessidades,  priorizando os municípios que possuem cavernas turísticas".  Articular com a ação 8.6</t>
  </si>
  <si>
    <r>
      <t xml:space="preserve">Agrupada com a 8.6. Manter como indicador de sucesso da ação: </t>
    </r>
    <r>
      <rPr>
        <i/>
        <sz val="12"/>
        <rFont val="Calibri"/>
        <family val="2"/>
        <scheme val="minor"/>
      </rPr>
      <t>Número de cursos oferecidos e número de condudores capacitado.</t>
    </r>
  </si>
  <si>
    <t>Substituir por: Biblioteca criada e  disponibilizada.</t>
  </si>
  <si>
    <r>
      <t xml:space="preserve">Substituir por: Rede </t>
    </r>
    <r>
      <rPr>
        <i/>
        <sz val="12"/>
        <rFont val="Calibri"/>
        <family val="2"/>
        <scheme val="minor"/>
      </rPr>
      <t>social</t>
    </r>
    <r>
      <rPr>
        <b/>
        <sz val="12"/>
        <rFont val="Calibri"/>
        <family val="2"/>
        <scheme val="minor"/>
      </rPr>
      <t xml:space="preserve"> </t>
    </r>
    <r>
      <rPr>
        <sz val="12"/>
        <rFont val="Calibri"/>
        <family val="2"/>
        <scheme val="minor"/>
      </rPr>
      <t>criada</t>
    </r>
  </si>
  <si>
    <t xml:space="preserve">Inventário  publicado 
</t>
  </si>
  <si>
    <r>
      <t>Substituir por: Inventário</t>
    </r>
    <r>
      <rPr>
        <i/>
        <sz val="12"/>
        <rFont val="Calibri"/>
        <family val="2"/>
        <scheme val="minor"/>
      </rPr>
      <t xml:space="preserve"> anual </t>
    </r>
    <r>
      <rPr>
        <sz val="12"/>
        <rFont val="Calibri"/>
        <family val="2"/>
        <scheme val="minor"/>
      </rPr>
      <t>publicado</t>
    </r>
  </si>
  <si>
    <t xml:space="preserve">Substituir por: Relatório anual descritivo </t>
  </si>
  <si>
    <t>Número de editais disponibilizados por ano.</t>
  </si>
  <si>
    <t xml:space="preserve">Substituir por:  Nota técnica elaborada, encaminhada e divulgada
</t>
  </si>
  <si>
    <t>Mapas elaborados de acordo com cronograma de atividades do projeto</t>
  </si>
  <si>
    <t>Substituir por: Mapas elaborados e divulgados</t>
  </si>
  <si>
    <r>
      <t xml:space="preserve">Substituir por: Orientações disponibilizadas
</t>
    </r>
    <r>
      <rPr>
        <i/>
        <sz val="12"/>
        <rFont val="Calibri"/>
        <family val="2"/>
        <scheme val="minor"/>
      </rPr>
      <t>.</t>
    </r>
  </si>
  <si>
    <t xml:space="preserve">Substituir por: Lista das cavernas identificadas em 25% das áreas prospectadas no estado de Sergipe e em 50% das áreas prospectadas no estado da Bahia
</t>
  </si>
  <si>
    <t xml:space="preserve">Substituir por: Relatório descritivo com lista de cavidades identificadas e total de área prospectada (ha) 
</t>
  </si>
  <si>
    <t>5% das áreas identificas prospectadas</t>
  </si>
  <si>
    <r>
      <t xml:space="preserve">Substituir por: Relatório descritivo com as áreas prospectadas e cavidades identificadas 
</t>
    </r>
    <r>
      <rPr>
        <i/>
        <sz val="12"/>
        <rFont val="Calibri"/>
        <family val="2"/>
        <scheme val="minor"/>
      </rPr>
      <t/>
    </r>
  </si>
  <si>
    <t xml:space="preserve">Substituir por: Estudos publicados e/ou apresentados em eventos científicos
</t>
  </si>
  <si>
    <r>
      <t xml:space="preserve">Substituir por: Estudos publicados e/ou apresentados em eventos científicos
</t>
    </r>
    <r>
      <rPr>
        <i/>
        <sz val="12"/>
        <rFont val="Calibri"/>
        <family val="2"/>
        <scheme val="minor"/>
      </rPr>
      <t/>
    </r>
  </si>
  <si>
    <r>
      <t xml:space="preserve">Substituir por: Estudos publicados e/ou apresentados em eventos científicos
</t>
    </r>
    <r>
      <rPr>
        <i/>
        <sz val="12"/>
        <rFont val="Calibri"/>
        <family val="2"/>
        <scheme val="minor"/>
      </rPr>
      <t xml:space="preserve">
</t>
    </r>
  </si>
  <si>
    <t>Áreas prioritárias definidas.</t>
  </si>
  <si>
    <t>Substituir por: Mapas com as áreas prioritárias escolhidas.</t>
  </si>
  <si>
    <t xml:space="preserve">Número de poços instalados e monitorados. 
</t>
  </si>
  <si>
    <t>Substituir por: Poços instalados e monitorados.</t>
  </si>
  <si>
    <t>Número de linhas de fomento para pesquisas criadas</t>
  </si>
  <si>
    <t xml:space="preserve">Substituir por: Linhas de fomento para pesquisas criadas
</t>
  </si>
  <si>
    <t>Número de  centros criados</t>
  </si>
  <si>
    <t xml:space="preserve">Substituir por:  Polos regionais criados
</t>
  </si>
  <si>
    <t xml:space="preserve">Substituir por: Relatório final com o número de estudos realizados e parcerias consolidadas
</t>
  </si>
  <si>
    <t xml:space="preserve">Fontes de financiamento identificadas e divulgadas; </t>
  </si>
  <si>
    <t xml:space="preserve">Substituir por: Relatório descritivo com o resumo dos estudos publicados e local de acesso 
</t>
  </si>
  <si>
    <t>Substituir por: Relatório anual descritivo com os projetos financiados</t>
  </si>
  <si>
    <t xml:space="preserve">Substituir por: Orientações Técnicas disponibilizadas
</t>
  </si>
  <si>
    <t>Proposta de TR elaborada e evento realizado</t>
  </si>
  <si>
    <t xml:space="preserve"> Instrução normativa  revisada</t>
  </si>
  <si>
    <t xml:space="preserve">Substituir por: Propostas de revisão da IN encaminhadas
</t>
  </si>
  <si>
    <t xml:space="preserve">Substituir por: Parcerias efetivadas
</t>
  </si>
  <si>
    <t xml:space="preserve">Substituir por: Eventos com a inserção do tema na pauta 
</t>
  </si>
  <si>
    <t xml:space="preserve"> Número de eventos realizados</t>
  </si>
  <si>
    <t xml:space="preserve">Substituir por: Relatório dos eventos realizados disponibilizados
</t>
  </si>
  <si>
    <t xml:space="preserve">Número de políticas públicas com a temática espeleologia incluída.
</t>
  </si>
  <si>
    <t>Substituir por: Relatório das políticas públicas que tiveram a temática espeleologia incluída</t>
  </si>
  <si>
    <t>Diagnóstico disponibilizado</t>
  </si>
  <si>
    <t>Número de Reuniões realizadas (CONFEA e CFBIO)</t>
  </si>
  <si>
    <t xml:space="preserve"> Número de órgãos ambientais utilizando a base de dados </t>
  </si>
  <si>
    <t>Critérios espeleológicos inseridos na definição das áreas prioritárias</t>
  </si>
  <si>
    <t xml:space="preserve"> Número de cursos realizados e número de pessoas capacitadas</t>
  </si>
  <si>
    <t>Número de intercâmbios realizado</t>
  </si>
  <si>
    <t xml:space="preserve"> Número de vagas disponibilizadas para servidores que trabalham com o Patrimônio Espeleológico.</t>
  </si>
  <si>
    <t xml:space="preserve"> Número de instituições com planos de trabalho específicos para espeleologia estabelecidos</t>
  </si>
  <si>
    <t xml:space="preserve"> Número de multiplicadores capacitados </t>
  </si>
  <si>
    <t xml:space="preserve"> Número de ações de divulgação realizadas </t>
  </si>
  <si>
    <t xml:space="preserve">Número de estados em que ocorreu a inserção   </t>
  </si>
  <si>
    <t xml:space="preserve"> Número de "kits" impressos e distribuídos</t>
  </si>
  <si>
    <t xml:space="preserve"> Número de professores capacitados </t>
  </si>
  <si>
    <t>Número de parcerias firmadas e número de agentes capacitados</t>
  </si>
  <si>
    <t xml:space="preserve">Substituir por: Parcerias firmadas e  agentes capacitados </t>
  </si>
  <si>
    <t>Número de oficinas realizadas e número de atores envolvidos</t>
  </si>
  <si>
    <t>Número de fóruns realizados por região fisiográfica</t>
  </si>
  <si>
    <t xml:space="preserve"> Pelo menos 50% das cavernas da lista, com plano de manejo iniciados</t>
  </si>
  <si>
    <t xml:space="preserve">Substituir por: Trabalhos e estudos disponibilizados.
</t>
  </si>
  <si>
    <t xml:space="preserve">Substituir por: Relatório técnico disponibilizado
</t>
  </si>
  <si>
    <t>Substituir por: Comitê restabelecido</t>
  </si>
  <si>
    <t xml:space="preserve">Substituir por: Diagnóstico disponibilizado e proposta encaminhada 
</t>
  </si>
  <si>
    <t xml:space="preserve">Substituir por: Relatório descritivo disponibilizado
</t>
  </si>
  <si>
    <t xml:space="preserve">Substituir por: Relatório descritivo
</t>
  </si>
  <si>
    <t xml:space="preserve">Substituir por: Ofício enviado
</t>
  </si>
  <si>
    <t xml:space="preserve">Substituir por: Propostas elaboradas e encaminhadas
</t>
  </si>
  <si>
    <t xml:space="preserve">Substituir por: Curso adequado e ministrado.
</t>
  </si>
  <si>
    <t xml:space="preserve">Substituir por: Curso adequado e ministrado
</t>
  </si>
  <si>
    <t xml:space="preserve">Substituir por: Curso adequado e realizado
</t>
  </si>
  <si>
    <t xml:space="preserve"> Substituir por: Cursos realizados
</t>
  </si>
  <si>
    <t xml:space="preserve">Substituir por: Cursos realizados
</t>
  </si>
  <si>
    <t xml:space="preserve">Substituir por: Intercâmbios realizados
</t>
  </si>
  <si>
    <r>
      <t xml:space="preserve">Substituir por: Protocolo assinado
</t>
    </r>
    <r>
      <rPr>
        <i/>
        <sz val="12"/>
        <rFont val="Calibri"/>
        <family val="2"/>
        <scheme val="minor"/>
      </rPr>
      <t/>
    </r>
  </si>
  <si>
    <r>
      <t xml:space="preserve">Substituir por: Eventos realizados
</t>
    </r>
    <r>
      <rPr>
        <i/>
        <sz val="12"/>
        <rFont val="Calibri"/>
        <family val="2"/>
        <scheme val="minor"/>
      </rPr>
      <t/>
    </r>
  </si>
  <si>
    <t xml:space="preserve">Substituir por: Curso realizado
</t>
  </si>
  <si>
    <t xml:space="preserve">Substituir por: Cursos oferecidos
</t>
  </si>
  <si>
    <r>
      <t xml:space="preserve">Substituir por: Relatório descritivo disponibilizado
</t>
    </r>
    <r>
      <rPr>
        <i/>
        <sz val="12"/>
        <rFont val="Calibri"/>
        <family val="2"/>
        <scheme val="minor"/>
      </rPr>
      <t xml:space="preserve"> </t>
    </r>
  </si>
  <si>
    <t xml:space="preserve">Substituir por: Relatório descritivo 
</t>
  </si>
  <si>
    <r>
      <t xml:space="preserve">Substituir por:  Proposta enviada
</t>
    </r>
    <r>
      <rPr>
        <i/>
        <sz val="12"/>
        <rFont val="Calibri"/>
        <family val="2"/>
        <scheme val="minor"/>
      </rPr>
      <t/>
    </r>
  </si>
  <si>
    <t xml:space="preserve">Substituir por: Relatório descritivo anual
</t>
  </si>
  <si>
    <t xml:space="preserve">Substituir por: Lista de ofícios enviados
</t>
  </si>
  <si>
    <t xml:space="preserve">Substituir por: Projeto implantado
</t>
  </si>
  <si>
    <t xml:space="preserve">Substituir por: Spots veiculados
</t>
  </si>
  <si>
    <t xml:space="preserve">Substituir por: Roteiros estruturados por estado 
</t>
  </si>
  <si>
    <t xml:space="preserve">Substituir por: Fóruns realizados
</t>
  </si>
  <si>
    <t xml:space="preserve">Substituir por: Planos de manejo iniciados
</t>
  </si>
  <si>
    <t xml:space="preserve"> Substituir por: Reuniões realizadas </t>
  </si>
  <si>
    <t>Substituir JUL/13 por: JUL/14</t>
  </si>
  <si>
    <t>Substituir DEZ/13 por: FEV/17</t>
  </si>
  <si>
    <t>Substituir DEZ/13 por: JUL/14</t>
  </si>
  <si>
    <t>Substituir DEZ/13 por: JUN/14</t>
  </si>
  <si>
    <t>Substituir MAR/14 por: DEZ/14</t>
  </si>
  <si>
    <t xml:space="preserve">Substituir DEZ/13 por: OUT/14 </t>
  </si>
  <si>
    <t xml:space="preserve">Substituir DEZ/13 por: FEV/17 
</t>
  </si>
  <si>
    <t xml:space="preserve">Substituir NOV/13 por: DEZ/14
</t>
  </si>
  <si>
    <t xml:space="preserve">Substituir NOV/13 por: ABR/14
</t>
  </si>
  <si>
    <t xml:space="preserve">Substituir FEV/13 por: JUN/14
</t>
  </si>
  <si>
    <t xml:space="preserve">Substituir JUN/13 por: DEZ/14
</t>
  </si>
  <si>
    <t xml:space="preserve">Substituir DEZ/14 por: DEZ/16
</t>
  </si>
  <si>
    <t xml:space="preserve">Substituir DEZ/13 por: DEZ/14
</t>
  </si>
  <si>
    <t xml:space="preserve">Substituir AGO/13 por: FEV/17
</t>
  </si>
  <si>
    <t xml:space="preserve">Substituir  DEZ/13 por: DEZ/14
</t>
  </si>
  <si>
    <t xml:space="preserve">Substituir ABR/14 por: DEZ/15
</t>
  </si>
  <si>
    <t xml:space="preserve">Substituir NOV/13 por: FEV/17
</t>
  </si>
  <si>
    <t xml:space="preserve">Substituir DEZ/13 por: JUN/14
</t>
  </si>
  <si>
    <t>Substituir OUT/14 por: JUN/15</t>
  </si>
  <si>
    <t>Substituir  MAR/15 por: JUN/15</t>
  </si>
  <si>
    <t>Substituir  JUN/14 por: FEV/17</t>
  </si>
  <si>
    <t>Substituir JUL/13 por: JUN/14</t>
  </si>
  <si>
    <t xml:space="preserve">Substituir DEZ/13 por: JUN/14 
</t>
  </si>
  <si>
    <t xml:space="preserve">Substituir AGO/13 por: FEV/17 
</t>
  </si>
  <si>
    <t xml:space="preserve">Substituir JUL/13 por: MAR/14
</t>
  </si>
  <si>
    <t>Substituir FEV/14 por: JAN/14</t>
  </si>
  <si>
    <t>Substituir MAR/13 por: DEZ/14</t>
  </si>
  <si>
    <t>Substituir JAN/14 por: JUN/14</t>
  </si>
  <si>
    <t>Sugerir novo articulador (Maurício Andrade - CECAV) substituir José Maciel Oliveira  (CBHSF/AL); foi realizada consulta ao Maciel. Ele respondeu que não houve andamento, devido a diversos fatores. E colocou a disposição para nomear outro articulador.</t>
  </si>
  <si>
    <t>Consultar: Patrícia Reis Pereira (IABS), Cecília Fernandes de Vilhena (IEF) e  Morgana Drefahl (GEP/UFBA)</t>
  </si>
  <si>
    <t>PRIMEIRA MONITORIA ANUAL</t>
  </si>
  <si>
    <t>06 e 10 de outubro de 2014</t>
  </si>
  <si>
    <t xml:space="preserve">Ação em andamento no período previsto.
</t>
  </si>
  <si>
    <r>
      <t xml:space="preserve">Ação concluída.
</t>
    </r>
    <r>
      <rPr>
        <sz val="20"/>
        <rFont val="Calibri"/>
        <family val="2"/>
        <scheme val="minor"/>
      </rPr>
      <t/>
    </r>
  </si>
  <si>
    <t>O projeto foi aprovado, porém não houve consenso da equipe do CECAV com relação a data,  temas discutidos e participantes. Aguardando posicionamento da coordenação do CECAV.</t>
  </si>
  <si>
    <t>Ação não concluída no prazo previsto. Sugere-se fazer algo simples, com dados estatísticos, gráficos e fotos.</t>
  </si>
  <si>
    <t>Ação não concluída no prazo previsto. Está na lista de prioridades para conclusão em dezembro de 2014.</t>
  </si>
  <si>
    <t>A ação está em andamento no perído previsto. Adolpho Milhomem (Espeleo Grupo de Brasília - EGB) por telefone concordou em articular a execução desta ação e disse que está trabalhando na elaboração do Termo de Reciprocidade. Estudos no âmbito do TAC entre MP/MG e Votorantim estão em execução e contemplam atividades de prospecção em toda área cárstica 1.</t>
  </si>
  <si>
    <t>Ação concluída. Relatório final do Comitê Técnico Consultivo, que considerou todas as contribuições recebidas, foi finalizado e encaminhado ao MMA e está disponível na página do CECAV.</t>
  </si>
  <si>
    <t xml:space="preserve">Conforme solicitação do DNPM as atividades do CP/MIMA continuam suspensas. Sugere-se discutir a viabilidade da ação. </t>
  </si>
  <si>
    <t>Ação em andamento com problemas de realização. Em 30 de julho de 2014 foi solicitado (por e-mail) ao prof. Heleno que escrevesse um projeto, obtendo resposta positiva.</t>
  </si>
  <si>
    <t>Ação em andamento conforme previsto. Vários alunos estão engajados em projetos de taxonomia, e, desde o início da ação, 63 novas espécies de cavernas já foram descritas pela nossa equipe.</t>
  </si>
  <si>
    <t>A articuladora atual sugere a permuta de articulação. Esta ação vem sendo executada de maneira mais ativa pelo Elias do Centro da Terra e seria mais ágil o processo em que ele mesmo informaria ao coordenador da ação a situação em que ela se encontra. Leonardo informa que a ação está sendo executada, com intercâmbio de informações entre os grupos.</t>
  </si>
  <si>
    <t>Daniela Silva</t>
  </si>
  <si>
    <t xml:space="preserve"> Cristiano Furuhashi e Daniela Silva</t>
  </si>
  <si>
    <t>Cristiano Furuhashi e Christiane Donato</t>
  </si>
  <si>
    <t>Diego Bento 
e Christiane Donato</t>
  </si>
  <si>
    <t>Diego Bento, Christiane Donato,  Maristela Lima e Lindalva Cavalcanti</t>
  </si>
  <si>
    <t>Jocy Cruz e Patrícia Pereira</t>
  </si>
  <si>
    <t>Jocy Cruz e Maristela Lima</t>
  </si>
  <si>
    <t>Lindalva Cavalcanti e Jocy Cruz</t>
  </si>
  <si>
    <t>Jocy Cruz, Cristiane Donato</t>
  </si>
  <si>
    <t>Maristela Lima e Jocy Cruz</t>
  </si>
  <si>
    <t>Lindalva Cavalcanti e Maristela Lima</t>
  </si>
  <si>
    <t>Lindalva Cavalcanti e Christiane Donato</t>
  </si>
  <si>
    <t>Rodrigo Ferreira  e plenária</t>
  </si>
  <si>
    <t>O artigo publicado corresponde a parte do produto esperado para a ação. Christiane e Daniela irão elaborar relatório, com base nos artigos, e enviar para equipe que trabalha com avaliação de impactos ao PE (CECAV, Leonardo).</t>
  </si>
  <si>
    <t>Por meio de eventos, a SBE já definiu diretrizes gerais para uma nova legislação. CECAV irá contribuir com a iniciativa de discussão do assunto no 33º CBE.</t>
  </si>
  <si>
    <t xml:space="preserve">8.7- Elaborar documento com o perfil dos profissionais da área cárstica 2 envolvidos com o Patrimônio Espeleologico. </t>
  </si>
  <si>
    <t xml:space="preserve">8.8- Realizar cursos regulares de capacitação para grupos de espeleologia, da região de abrangência do PAN, priorizando os grupos emergentes dos estados da Bahia, Alagoas e Sergipe. </t>
  </si>
  <si>
    <r>
      <t xml:space="preserve">10.11- </t>
    </r>
    <r>
      <rPr>
        <sz val="12"/>
        <rFont val="Calibri"/>
        <family val="2"/>
        <scheme val="minor"/>
      </rPr>
      <t xml:space="preserve">Elaborar e implantar projeto piloto de Educação Ambiental e patrimonial e de alternativas socioeconômicas, voltado à conservação do Patrimônio Espeleológico na região de Ourolândia, na Bahia. </t>
    </r>
  </si>
  <si>
    <r>
      <t xml:space="preserve">2.22- </t>
    </r>
    <r>
      <rPr>
        <sz val="12"/>
        <rFont val="Calibri"/>
        <family val="2"/>
        <scheme val="minor"/>
      </rPr>
      <t xml:space="preserve">Realizar pesquisas referentes a experimentos de translocação em cavidades ferruginosas, na região de abrangência do PAN Cavernas do São Francisco. </t>
    </r>
  </si>
  <si>
    <r>
      <t xml:space="preserve">1.5. </t>
    </r>
    <r>
      <rPr>
        <sz val="12"/>
        <rFont val="Calibri"/>
        <family val="2"/>
        <scheme val="minor"/>
      </rPr>
      <t>Definir critérios, por meio de oficina,  para a padronização dos dados compilados sobre o  Patrimônio Espeleológico e ambientes cársticos da região de abrangência do PAN Cavernas do São Francisco.</t>
    </r>
  </si>
  <si>
    <r>
      <t xml:space="preserve">1.6- </t>
    </r>
    <r>
      <rPr>
        <sz val="12"/>
        <rFont val="Calibri"/>
        <family val="2"/>
        <scheme val="minor"/>
      </rPr>
      <t xml:space="preserve">Validar a localização das cavidades existentes na base de dados do CECAV, para a região de abrangência do PAN Cavernas do São Francisco. </t>
    </r>
  </si>
  <si>
    <t>1.4- Propor ao MMA a inserção do alvo "cavernas" no processo de atualização do Mapa de Áreas Prioritárias para a Conservação, Uso Sustentável e Repartição dos Benefícios da Biodiversidade Brasileira, por Bioma. Alterar numeração para 1.4.</t>
  </si>
  <si>
    <t xml:space="preserve">12. Definir critérios para a padronização dos dados compilados sobre o  Patrimônio Espeleológico e ambientes cársticos da região de abrangência do PAN Cavernas do São Francisco. </t>
  </si>
  <si>
    <t xml:space="preserve">1.3- Validar a localização das cavidades existentes na base de dados do CECAV, para a região de abrangência do PAN Cavernas do São Francisco. </t>
  </si>
  <si>
    <t>1.5-  Implantar o CANIE (Cadastro Nacional de Informações Espeleológicas) com linguagem de domínio público.</t>
  </si>
  <si>
    <t xml:space="preserve">1.6- Criar rede de pesquisa em Espeleologia. </t>
  </si>
  <si>
    <t>1.7- Cruzar as bases de dados de áreas prioritárias para conservação da biodiversidade (MMA) com os dados disponíveis sobre o Patrimônio Espeleológico.</t>
  </si>
  <si>
    <t>1.8- Publicar anualmente informações estatísticas sobre o Patrimônio Espeleológico existente na região de abrangência do PAN Cavernas do São Francisco, com base em dados secundários.</t>
  </si>
  <si>
    <r>
      <t>1.12-</t>
    </r>
    <r>
      <rPr>
        <sz val="12"/>
        <color rgb="FFFF0000"/>
        <rFont val="Calibri"/>
        <family val="2"/>
        <scheme val="minor"/>
      </rPr>
      <t xml:space="preserve"> </t>
    </r>
    <r>
      <rPr>
        <sz val="12"/>
        <rFont val="Calibri"/>
        <family val="2"/>
        <scheme val="minor"/>
      </rPr>
      <t>Publicar inventário anual com as informações sobre o Patrimônio Espeleológico existente na região de abrangência do PAN Cavernas do São Francisco. (ver revisão do texto)</t>
    </r>
  </si>
  <si>
    <t>Revisão do texto e/ou número da ação</t>
  </si>
  <si>
    <t xml:space="preserve">2.23- Estabelecer parcerias para desenvolvimento de estudos de vegetação associada às áreas cársticas e sua relação com os sistemas adjacentes, superficiais e subterrâneos. </t>
  </si>
  <si>
    <t xml:space="preserve">2.24- Identificar e divulgar fontes de financiamento que possam contemplar o Patrimônio Espeleológico e os ambientes cársticos na região de abrangência do PAN Cavernas do São Francisco. </t>
  </si>
  <si>
    <t xml:space="preserve">2.25- Identificar e divulgar fontes de financiamento que possam contemplar o Patrimônio Espeleológico e os ambientes cársticos na região de abrangência do PAN Cavernas do São Francisco. </t>
  </si>
  <si>
    <r>
      <t xml:space="preserve">2.26- </t>
    </r>
    <r>
      <rPr>
        <sz val="12"/>
        <rFont val="Calibri"/>
        <family val="2"/>
        <scheme val="minor"/>
      </rPr>
      <t xml:space="preserve">Realizar estudos de avaliação de impacto econômico advindo da conservação espeleológica, conforme as normativas vigentes. </t>
    </r>
  </si>
  <si>
    <r>
      <t xml:space="preserve">4.3- </t>
    </r>
    <r>
      <rPr>
        <sz val="12"/>
        <rFont val="Calibri"/>
        <family val="2"/>
        <scheme val="minor"/>
      </rPr>
      <t xml:space="preserve">Fazer gestão junto ao poder executivo, nas três esferas de governo, para aumentar o número de técnicos envolvidos nas atividades de licenciamento ambiental de empreendimentos em áreas de ocorrência de cavernas. </t>
    </r>
  </si>
  <si>
    <t xml:space="preserve">4.4-Definir procedimentos conjuntos para conservação e uso sustentável do Patrimônio Espeleológico frente ao aproveitamento econômico dos recursos minerais, por meio da proposição de reestabelecimento das atividades do Comitê Permanente de Mineração e Meio Ambiente – CP/MIMA.  </t>
  </si>
  <si>
    <t xml:space="preserve">4.5- Realizar reunião com as instituições parceiras, com o propósito de reafirmar o compromisso na execução das ações do PAN e sugerir sua integração aos instrumentos de planejamento existentes para a região de abrangência do PAN Cavernas do São Francisco. </t>
  </si>
  <si>
    <r>
      <t xml:space="preserve">4.5- </t>
    </r>
    <r>
      <rPr>
        <sz val="12"/>
        <rFont val="Calibri"/>
        <family val="2"/>
        <scheme val="minor"/>
      </rPr>
      <t xml:space="preserve">Fazer gestão junto ao poder executivo, nas três esferas de governo, para aumentar o número de técnicos envolvidos nas atividades de licenciamento ambiental de empreendimentos em áreas de ocorrência de cavernas. </t>
    </r>
  </si>
  <si>
    <r>
      <t xml:space="preserve">4.7- </t>
    </r>
    <r>
      <rPr>
        <sz val="12"/>
        <rFont val="Calibri"/>
        <family val="2"/>
        <scheme val="minor"/>
      </rPr>
      <t xml:space="preserve">Realizar reunião com as instituições parceiras, com o propósito de reafirmar o compromisso na execução das ações do PAN e sugerir sua integração aos instrumentos de planejamento existentes para a região de abrangência do PAN Cavernas do São Francisco. </t>
    </r>
  </si>
  <si>
    <t>8.8- Incentivar o intercâmbio (expedições conjuntas, integração de pesquisas e procedimentos) entre grupos de espeleologia, bem como entre os grupos e as instituições de ensino e pesquisa.</t>
  </si>
  <si>
    <t>8.9- Incentivar o intercâmbio (expedições conjuntas, integração de pesquisas e procedimentos) entre grupos de espeleologia, priorizando os grupos emergentes da Área Cárstica 2.</t>
  </si>
  <si>
    <t xml:space="preserve">10.9-  Elaborar e implantar projeto piloto de Educação Ambiental e patrimonial e de alternativas socioeconômicas, voltado à conservação do Patrimônio Espeleológico na região da APA Carste de Lagoa Santa, do Circuito das Grutas, em Minas Gerais. </t>
  </si>
  <si>
    <r>
      <t>10.12-</t>
    </r>
    <r>
      <rPr>
        <sz val="12"/>
        <rFont val="Calibri"/>
        <family val="2"/>
        <scheme val="minor"/>
      </rPr>
      <t xml:space="preserve"> Firmar parceria com os programas "Nas Ondas do São Francisco" -  NOSF, e "NA CAVERNA" para produção e divulgação de </t>
    </r>
    <r>
      <rPr>
        <i/>
        <sz val="12"/>
        <rFont val="Calibri"/>
        <family val="2"/>
        <scheme val="minor"/>
      </rPr>
      <t>spots</t>
    </r>
    <r>
      <rPr>
        <sz val="12"/>
        <rFont val="Calibri"/>
        <family val="2"/>
        <scheme val="minor"/>
      </rPr>
      <t xml:space="preserve"> educomunicativos sobre o Patrimônio Espeleológico e a legislação aplicada ao seu uso e conservação.</t>
    </r>
  </si>
  <si>
    <r>
      <t>10.13-</t>
    </r>
    <r>
      <rPr>
        <sz val="12"/>
        <rFont val="Calibri"/>
        <family val="2"/>
        <scheme val="minor"/>
      </rPr>
      <t xml:space="preserve"> Inserir o tema Espeleologia nos programas de Educação Ambiental já existentes, por meio de articulação com as prefeituras da região de Campo Formoso/BA.</t>
    </r>
  </si>
  <si>
    <t>10.7- Capacitar os professores da rede oficial de ensino sobre a temática espeleologia, por região, aproveitando organizações locais na Área Cárstica 2.</t>
  </si>
  <si>
    <t>Agrupada com 6.1</t>
  </si>
  <si>
    <t>10.8- Promover a divulgação do PE, inclusive com o aumento da visibilidade do CECAV, junto à comunidade científica e UFS nos veículos de comunicação disponíveis e eventos técnico-científicos.</t>
  </si>
  <si>
    <t xml:space="preserve">10.10- Elaborar e implantar projeto piloto de Educação Ambiental e patrimonial e de alternativas socioeconômicas, voltado à conservação do Patrimônio Espeleológico na região de Ourolândia, na Bahia. </t>
  </si>
  <si>
    <r>
      <t xml:space="preserve">9.3- </t>
    </r>
    <r>
      <rPr>
        <sz val="12"/>
        <rFont val="Calibri"/>
        <family val="2"/>
        <scheme val="minor"/>
      </rPr>
      <t xml:space="preserve"> Propor, às instituições de ensino e pesquisa, a criação de cursos de extensão abrangendo áreas multidisciplinares voltados à elaboração de estudos espeleológicos na Área Cárstica 1. </t>
    </r>
  </si>
  <si>
    <r>
      <t xml:space="preserve">9.4- </t>
    </r>
    <r>
      <rPr>
        <sz val="12"/>
        <rFont val="Calibri"/>
        <family val="2"/>
        <scheme val="minor"/>
      </rPr>
      <t xml:space="preserve"> Propor, às instituições de ensino e pesquisa, a criação de cursos de extensão abrangendo áreas multidisciplinares voltados à elaboração de estudos espeleológicos na Área Cárstica 1. </t>
    </r>
  </si>
  <si>
    <r>
      <t xml:space="preserve">9.4- </t>
    </r>
    <r>
      <rPr>
        <sz val="12"/>
        <rFont val="Calibri"/>
        <family val="2"/>
        <scheme val="minor"/>
      </rPr>
      <t xml:space="preserve"> Fortalecer os programas de estágio, sugerindo às instituições de ensino e pesquisa, planos de trabalho na área de Espeleologia. </t>
    </r>
  </si>
  <si>
    <r>
      <t xml:space="preserve">9.5- </t>
    </r>
    <r>
      <rPr>
        <sz val="12"/>
        <rFont val="Calibri"/>
        <family val="2"/>
        <scheme val="minor"/>
      </rPr>
      <t xml:space="preserve"> Fortalecer os programas de estágio, sugerindo às instituições de ensino e pesquisa, planos de trabalho na área de Espeleologia. </t>
    </r>
  </si>
  <si>
    <t xml:space="preserve">9.2- Ampliar a realização dos eventos de Espeleologia já existentes, na região do PAN Cavernas do São Francisco, priorizando as Áreas Cársticas 1 e 2. </t>
  </si>
  <si>
    <r>
      <t xml:space="preserve">2.24- </t>
    </r>
    <r>
      <rPr>
        <sz val="12"/>
        <rFont val="Calibri"/>
        <family val="2"/>
        <scheme val="minor"/>
      </rPr>
      <t xml:space="preserve">Estabelecer parcerias para desenvolvimento de estudos de vegetação associada às áreas cársticas e sua relação com os sistemas adjacentes, superficiais e subterrâneos. </t>
    </r>
  </si>
  <si>
    <t>Felipe  Carvalho) Ação oriunda da ação 1.13, que foi excluída.</t>
  </si>
  <si>
    <r>
      <t xml:space="preserve">CECAV (Jocy Cruz), PUC Minas (Luiz Eduardo Travassos), </t>
    </r>
    <r>
      <rPr>
        <sz val="12"/>
        <color rgb="FFFF0000"/>
        <rFont val="Calibri"/>
        <family val="2"/>
        <scheme val="minor"/>
      </rPr>
      <t>UFMG, CPRM</t>
    </r>
    <r>
      <rPr>
        <sz val="12"/>
        <color rgb="FF000000"/>
        <rFont val="Calibri"/>
        <family val="2"/>
        <scheme val="minor"/>
      </rPr>
      <t>, grupos de espeleologia, pesquisadores</t>
    </r>
  </si>
  <si>
    <t xml:space="preserve"> IEF (Patrícia Reis Pereira); Suely Geralda Duarte de Oliveira (Hidrogeóloga); DESA/UFMG (Prof. Celso de Oliveira Loureiro),CDTN (Pesquisadores Paulo C. H. Rodrigues; Paulo Minardi; Vanderlei de Vasconcelos e Virgílio Lopardi Bomtempo);  UFMG (Pesquisadores Aline Tavares M. G. Silva, Marcos Campello e Tânia Mara Dussin);  Instituto do Carste (Luciana Alt); 
Prefeitura de Pains (Mário Silva).</t>
  </si>
  <si>
    <t>TERCEIRA MONITORIA ANUAL E AVALIAÇÃO INTERMEDIÁRIA</t>
  </si>
  <si>
    <t>TERCEIRA  MONITORIA ANUAL E AVALIAÇÃO INTERMEDIÁRIA</t>
  </si>
  <si>
    <t>05 A 09 DE NOVEMBRO DE 2012</t>
  </si>
  <si>
    <t>04 A 08 DE NOVEMBRO DE 2013</t>
  </si>
  <si>
    <t xml:space="preserve">QUARTA  MONITORIA ANUAL </t>
  </si>
  <si>
    <r>
      <t xml:space="preserve">10.12- Firmar parceria com os programas "Nas Ondas do São Francisco" -  NOSF, e "NA CAVERNA" para produção e divulgação de </t>
    </r>
    <r>
      <rPr>
        <i/>
        <sz val="12"/>
        <color theme="1"/>
        <rFont val="Calibri"/>
        <family val="2"/>
        <scheme val="minor"/>
      </rPr>
      <t>spots</t>
    </r>
    <r>
      <rPr>
        <sz val="12"/>
        <color theme="1"/>
        <rFont val="Calibri"/>
        <family val="2"/>
        <scheme val="minor"/>
      </rPr>
      <t xml:space="preserve"> educomunicativos sobre o Patrimônio Espeleológico e a legislação aplicada ao seu uso e conservação.</t>
    </r>
  </si>
  <si>
    <t>30 DE NOVEMBRO A 04 DE DEZEMBRO DE 2015</t>
  </si>
  <si>
    <t>Não iniciada. Não houve andamento da ação em decorrência do excesso de demanda do articulador da ação e do Centro. Embora não haja articulação por parte do PAN, a ação está ocorrendo por iniciativas de grupos de espeleologia.</t>
  </si>
  <si>
    <t xml:space="preserve">Foram realizadas duas expedições ao PARNA do Catimbau, apesar de ótimos resultados em ambas seriam necessárias outras para complementar o trabalho em função da extensão das áreas e do alto potencial espeleológico.  Sobre a ação da ESEC Raso da Catarina foi planejada expedição para 2015, mas não será possível em função dos cortes no projeto inventário. Houve recurso disponibilizado pelo PNUD (DIBIO), mas de última hora e não foi  possível organizar a expedição (articular com o pessoal da ESEC, arrumar carro emprestado porque o nosso não aguenta uma viagem dessas etc.). Expedição foi adiada para o primeiro semestre de 2016. Sobre o MONA São Francisco será realizada expedição no segundo semestre de 2016, como todo ano tem cortes de recursos no 2º semestre, é muito provável que seja realizada apenas no primeiro semestre de 2017.
</t>
  </si>
  <si>
    <t>Já existem trabalhos iniciados na região de Ourolândia, entretanto, não há informações sobre as demais áreas. Necessário aporte de recursos financeiros e humanos.</t>
  </si>
  <si>
    <t>Não iniciada. O Centro vem articulando com representantes do Governo do Estado da Bahia em Brasília, o qual está propondo uma reunião em Salvador com as secretarias de estado sobre o tema. Aguardando resposta.</t>
  </si>
  <si>
    <t xml:space="preserve">No final de 2014 foi criado o Parque Nacional da Serra do Gandarela. Em 2015 continuaram as articulações para a criação das áreas protegidas: Parque Nacional do Boqueirão da Onça (Campo Formoso/BA); RPPN na região de Arcos e Pains/MG; e Unidade de conservação de proteção integral na região de São Desidério/BA; RPPN na região da Lapa Sem Fim, em MG. IABS iniciou estudos na região da Serra do Caraça para criação de MONA estadual. Em 2015 iniciaram-se as tratativas para consolidar a proposta de criação de RPPN no município de Itambé do Mato Dentro apresentada pela ANGLO. O CECAV (Diego Bento) apresentou trabalho no 33º Congresso Brasileiro de Espeleologia sobre a criação da Área de Proteção Ambiental Pedra de Abelha: proposta para a conservação da maior concentração de cavernas do Rio Grande do Norte.
</t>
  </si>
  <si>
    <t xml:space="preserve">Concluída (2015). A ação foi concluída, mas posteriormente foi solicitada uma lista de contatos dos entrevistados. Atualmente o texto da ação está pronto, mas com dificuldades de retomar os contatos. </t>
  </si>
  <si>
    <t xml:space="preserve">Não iniciada. IABS, por meio de parceria com o CECAV esta elaborando proposta de  Projeto de Desenvolvimento Turístico Comunitário no Entorno do Parque Nacional Cavernas do Peruaçu, por meio do qual será possível implementar algumas ações  do PAN em formato piloto que poderá ser replicado em outras regiões, inclusive a elaboração de roteiro de visitação turística, objetivo desta ação. 
</t>
  </si>
  <si>
    <t xml:space="preserve">1.2- Validar a localização das cavidades conhecidas existentes na base de dados do CECAV, para a região de abrangência do PAN Cavernas do São Francisco. </t>
  </si>
  <si>
    <r>
      <t xml:space="preserve">1.3- </t>
    </r>
    <r>
      <rPr>
        <sz val="12"/>
        <rFont val="Calibri"/>
        <family val="2"/>
        <scheme val="minor"/>
      </rPr>
      <t xml:space="preserve">Validar a localização das cavidades existentes na base de dados do CECAV, para a região de abrangência do PAN Cavernas do São Francisco. </t>
    </r>
  </si>
  <si>
    <r>
      <t xml:space="preserve">1.4- </t>
    </r>
    <r>
      <rPr>
        <sz val="12"/>
        <rFont val="Calibri"/>
        <family val="2"/>
        <scheme val="minor"/>
      </rPr>
      <t>Propor ao MMA a inserção do alvo "cavernas" no processo de atualização do Mapa de Áreas Prioritárias para a Conservação, Uso Sustentável e Repartição dos Benefícios da Biodiversidade Brasileira, por Bioma.</t>
    </r>
  </si>
  <si>
    <r>
      <t xml:space="preserve">1.8- </t>
    </r>
    <r>
      <rPr>
        <sz val="12"/>
        <rFont val="Calibri"/>
        <family val="2"/>
        <scheme val="minor"/>
      </rPr>
      <t>Publicar anualmente informações estatísticas sobre o Patrimônio Espeleológico existente na região de abrangência do PAN Cavernas do São Francisco, com base em dados secundários.</t>
    </r>
  </si>
  <si>
    <t xml:space="preserve">DEZ/15
</t>
  </si>
  <si>
    <t xml:space="preserve">JUL/15
</t>
  </si>
  <si>
    <t>Novo articulador: Jocy Cruz (CECAV)</t>
  </si>
  <si>
    <t xml:space="preserve">Adolpho Milhomem (Grupo Espeleo Brasília - EGB)
</t>
  </si>
  <si>
    <t xml:space="preserve">2.7- Realizar prospecções espeleológicas em áreas prioritárias na Área Cárstica 1, utilizando a ficha do CECAV para a caracterização padronizada. </t>
  </si>
  <si>
    <t xml:space="preserve">2.8- Realizar prospecções espeleológicas em áreas prioritárias no Estado de Alagoas, utilizando a ficha do CECAV para a caracterização padronizada. </t>
  </si>
  <si>
    <t xml:space="preserve">2.9- Realizar prospecções espeleológicas nas áreas prioritárias do Parque Nacional do Catimbau, da ESEC Raso da Catarina e do Monumento Natural do São Francisco, utilizando a ficha do CECAV para a caracterização padronizada.  </t>
  </si>
  <si>
    <t xml:space="preserve">2.10- Realizar prospecções espeleológicas nas áreas prioritárias da APA Chapada do Araripe, utilizando a ficha do CECAV para a caracterização padronizada.  </t>
  </si>
  <si>
    <t xml:space="preserve">CECAV identificar novo articulador
</t>
  </si>
  <si>
    <t>Discutir, em oficinas participativas, a construção de propostas de aprimoramento da legislação voltada à conservação do Patrimônio Espeleologico. Incluir nestas discussões o levantamento das principais políticas públicas de infraestrutura, agricultura, reforma agrária, indústria, habitação e mineração na esfera federal e elaborar propostas de aprimoramento das políticas relevantes à conservação do Patrimônio Espeleológico (parte da antiga Ação 4.6).</t>
  </si>
  <si>
    <r>
      <rPr>
        <sz val="12"/>
        <rFont val="Calibri"/>
        <family val="2"/>
        <scheme val="minor"/>
      </rPr>
      <t>DEZ/15</t>
    </r>
    <r>
      <rPr>
        <sz val="12"/>
        <color rgb="FFFF0000"/>
        <rFont val="Calibri"/>
        <family val="2"/>
        <scheme val="minor"/>
      </rPr>
      <t xml:space="preserve">
</t>
    </r>
  </si>
  <si>
    <t xml:space="preserve">FEV/15
</t>
  </si>
  <si>
    <t xml:space="preserve">JUL/16
</t>
  </si>
  <si>
    <r>
      <t xml:space="preserve">5.7- </t>
    </r>
    <r>
      <rPr>
        <sz val="12"/>
        <rFont val="Calibri"/>
        <family val="2"/>
        <scheme val="minor"/>
      </rPr>
      <t>Identificar as áreas que necessitam de fiscalização intensiva, com base no "Mapa de Vulnerabilidade" e outras informações.</t>
    </r>
  </si>
  <si>
    <t xml:space="preserve">Valdineide Santana (IBAMA/SE)
</t>
  </si>
  <si>
    <t>Revisão da numeração: 10.6. Revisão do texto: Capacitar os professores da rede oficial de ensino sobre a temática espeleologia.</t>
  </si>
  <si>
    <r>
      <t xml:space="preserve">10.7- </t>
    </r>
    <r>
      <rPr>
        <sz val="12"/>
        <rFont val="Calibri"/>
        <family val="2"/>
        <scheme val="minor"/>
      </rPr>
      <t>Capacitar os professores da rede oficial de ensino sobre a temática espeleologia, por região, aproveitando organizações locais na Área Cárstica 2.</t>
    </r>
  </si>
  <si>
    <t>Revisão da numeração: 10.7. Revisão do texto: Promover a divulgação do PE  junto à comunidade científica e IES, bem como o aumento da visibilidade do CECAV nos veículos de comunicação disponíveis e eventos técnico-científicos.</t>
  </si>
  <si>
    <r>
      <t>10.8-</t>
    </r>
    <r>
      <rPr>
        <sz val="12"/>
        <rFont val="Calibri"/>
        <family val="2"/>
        <scheme val="minor"/>
      </rPr>
      <t xml:space="preserve"> Promover a divulgação do PE, inclusive com o aumento da visibilidade do CECAV, junto à comunidade científica e IES nos veículos de comunicação disponíveis e eventos técnico-científicos.</t>
    </r>
  </si>
  <si>
    <t>Revisão da numeração: 10.9</t>
  </si>
  <si>
    <r>
      <t xml:space="preserve">10.9- </t>
    </r>
    <r>
      <rPr>
        <sz val="12"/>
        <rFont val="Calibri"/>
        <family val="2"/>
        <scheme val="minor"/>
      </rPr>
      <t xml:space="preserve">Elaborar e implantar projeto piloto de Educação Ambiental e patrimonial e de alternativas socioeconômicas, voltado à conservação do Patrimônio Espeleológico na região da APA Carste de Lagoa Santa, do Circuito das Grutas, em Minas Gerais. </t>
    </r>
  </si>
  <si>
    <t>Revisão da numeração: 10.8</t>
  </si>
  <si>
    <t>Revisão da numeração: 10.10</t>
  </si>
  <si>
    <t>Revisão da numeração: 10.11</t>
  </si>
  <si>
    <r>
      <t xml:space="preserve">10.10- </t>
    </r>
    <r>
      <rPr>
        <sz val="12"/>
        <rFont val="Calibri"/>
        <family val="2"/>
        <scheme val="minor"/>
      </rPr>
      <t xml:space="preserve">Elaborar e implantar projeto piloto de Educação Ambiental e patrimonial e de alternativas socioeconômicas, voltado à conservação do Patrimônio Espeleológico na região de Ourolândia, na Bahia. </t>
    </r>
  </si>
  <si>
    <r>
      <t xml:space="preserve">10.11- </t>
    </r>
    <r>
      <rPr>
        <sz val="12"/>
        <rFont val="Calibri"/>
        <family val="2"/>
        <scheme val="minor"/>
      </rPr>
      <t>Capacitar agentes que atuem na orientação da população na Área Cárstica 2, alertando-a sobre o risco de contaminação por agentes biológicos e outros existentes em cavernas.</t>
    </r>
  </si>
  <si>
    <t>Revisão da numeração: 11.5</t>
  </si>
  <si>
    <r>
      <t>11.6-</t>
    </r>
    <r>
      <rPr>
        <sz val="12"/>
        <rFont val="Calibri"/>
        <family val="2"/>
        <scheme val="minor"/>
      </rPr>
      <t xml:space="preserve"> Estabelecer, estruturar ou fortalecer os roteiros turísticos envolvendo cavernas, dentro do programa de regionalização do turismo, por meio de articulação com as instâncias de governança regionais do turismo. </t>
    </r>
  </si>
  <si>
    <t>Revisão da numeração: 11.6</t>
  </si>
  <si>
    <t>Revisão da numeração: 11.7</t>
  </si>
  <si>
    <t>Revisão da numeração: 11.8</t>
  </si>
  <si>
    <r>
      <t xml:space="preserve">11.8- </t>
    </r>
    <r>
      <rPr>
        <sz val="12"/>
        <rFont val="Calibri"/>
        <family val="2"/>
        <scheme val="minor"/>
      </rPr>
      <t xml:space="preserve">Elaborar um roteiro de visitação turística, com normas, condições e empreendedores responsáveis, para as cavidades da Área Cárstica 1, que constarem na "Lista de Cavernas Turísticas". </t>
    </r>
  </si>
  <si>
    <r>
      <t xml:space="preserve">11.7- </t>
    </r>
    <r>
      <rPr>
        <sz val="12"/>
        <rFont val="Calibri"/>
        <family val="2"/>
        <scheme val="minor"/>
      </rPr>
      <t xml:space="preserve">Realizar oficinas para integrar atores e fortalecer instâncias de governanças regionais e locais nos municípios cujas cavidades constarem na "Lista de Cavernas Turísticas". </t>
    </r>
  </si>
  <si>
    <r>
      <t xml:space="preserve">11.9- </t>
    </r>
    <r>
      <rPr>
        <sz val="12"/>
        <rFont val="Calibri"/>
        <family val="2"/>
        <scheme val="minor"/>
      </rPr>
      <t xml:space="preserve">Implantar projeto piloto de sistema de gestão de segurança integrado. </t>
    </r>
  </si>
  <si>
    <r>
      <t xml:space="preserve">11.10- </t>
    </r>
    <r>
      <rPr>
        <sz val="12"/>
        <rFont val="Calibri"/>
        <family val="2"/>
        <scheme val="minor"/>
      </rPr>
      <t xml:space="preserve">Identificar a demanda do turista, realizando o registro e monitoramento padronizado da visitação nas cavidades que constarem na "Lista de Cavernas Turísticas". </t>
    </r>
  </si>
  <si>
    <r>
      <t xml:space="preserve">11.11- </t>
    </r>
    <r>
      <rPr>
        <sz val="12"/>
        <rFont val="Calibri"/>
        <family val="2"/>
        <scheme val="minor"/>
      </rPr>
      <t>Capacitar os atores envolvidos com o turismo espeleológico, de acordo com suas necessidades, por meio de projeto piloto de turismo de base comunitária.</t>
    </r>
  </si>
  <si>
    <t>Revisão da numeração: 4.6</t>
  </si>
  <si>
    <t>Revisão da numeração: 5.6</t>
  </si>
  <si>
    <t>Revisão da numeração: 1.3.</t>
  </si>
  <si>
    <t>Revisão da numeração:1.4</t>
  </si>
  <si>
    <t>Revisão da numeração: 1.5</t>
  </si>
  <si>
    <t>Revisão da numeração:1.6</t>
  </si>
  <si>
    <t>Revisão da numeração: 1.7</t>
  </si>
  <si>
    <t xml:space="preserve">Felipe Carvalho
</t>
  </si>
  <si>
    <t xml:space="preserve">André Ribeiro </t>
  </si>
  <si>
    <t xml:space="preserve">Cecília Vilhena
</t>
  </si>
  <si>
    <t>Jocy  Cruz</t>
  </si>
  <si>
    <t>Jocy Cruz, Maristela Lima</t>
  </si>
  <si>
    <t>Darcy José dos Santos</t>
  </si>
  <si>
    <t>Igor Porto</t>
  </si>
  <si>
    <t>Lindalva Cavalcanti, André Ribeiro</t>
  </si>
  <si>
    <t xml:space="preserve">Marcela Pimenta
</t>
  </si>
  <si>
    <t xml:space="preserve">Marcela Pimenta (Complementação da informação com dados retirados do texto do projeto, por Maristela)
</t>
  </si>
  <si>
    <t>Marcelo Rasteiro, Christiane Donato e Mário Dantas</t>
  </si>
  <si>
    <r>
      <t xml:space="preserve">Tereza Villanueva </t>
    </r>
    <r>
      <rPr>
        <sz val="12"/>
        <rFont val="Calibri"/>
        <family val="2"/>
        <scheme val="minor"/>
      </rPr>
      <t xml:space="preserve">(resumo do e-mail da Tereza acrescidas de informação da última monitoria, por Maristela) </t>
    </r>
  </si>
  <si>
    <t xml:space="preserve">Rangel Carvalho 
</t>
  </si>
  <si>
    <t>Solicitar que a CGESP faça gestão com os financiadores para inserção de PANs voltados para ambientes nos editais externos. Contactar o Ministerio Público de MG e BA para financiamento desta ação por meio dos recursos de TAC. Fazer contato com o CBSFH para financiamento desta ação. SBE fazer contato com a SBP sobre como acessar linhas de financiamento do CNPq.</t>
  </si>
  <si>
    <t>Realizar reunião com o chefe de departamento da CPRM. Fazer gestão para a inserção da abordagem de riscos relacionados a processos cársticos junto ao Plano Nacional de Gestão de Riscos e Resposta a Desastres Naturais do Governo Federal.</t>
  </si>
  <si>
    <t>CECAV (Jocy Cruz),  MME (Cristiano M. M. Furuhashi)</t>
  </si>
  <si>
    <t>BAMA/MG (Flávio Túlio), SEMAD/MG (Igor Porto)</t>
  </si>
  <si>
    <t>A ação encontra-se com problemas devido à dificuldade de financiamento. O projeto já foi escrito, porém não foi iniciado. Sugere-se que a IABS entre em contato com o Ministerio Público da Bahia e Minas Gerais. Os produtos finais desta ação deverão ser concluídos no próximo ciclo do PAN (diagnóstico elaborado e disponibilizado).</t>
  </si>
  <si>
    <t>OEMAs, prefeituras, gestores das áreas protegidas, universidades, grupos de espeleologia</t>
  </si>
  <si>
    <t>Incluir Teresa (EspeleoRio); Leonardo Morato (UFOB)</t>
  </si>
  <si>
    <r>
      <t xml:space="preserve">1) Alterar a </t>
    </r>
    <r>
      <rPr>
        <sz val="12"/>
        <rFont val="Calibri"/>
        <family val="2"/>
      </rPr>
      <t>data de término da Ação para Julho/2016. 2) Inserir como colaborador: Espeleogrupo Peter Lund, Montes Claros MG (Vanessa Barbosa) e outros constantes no projeto elaborado</t>
    </r>
    <r>
      <rPr>
        <sz val="12"/>
        <color rgb="FF000000"/>
        <rFont val="Calibri"/>
        <family val="2"/>
        <charset val="1"/>
      </rPr>
      <t>.</t>
    </r>
  </si>
  <si>
    <t xml:space="preserve">UFPE (Enrico Bernard), UFLA (Rodrigo L. Ferreira), UFS (Luiz Fontes), CPRM (Mylène Berbert-Born), Centro da Terra (Elias Silva), GREGEO/UnB (Guilherme Vendramini e Hortência Lamblém), Instituto Aquanautas (Luiz Rios), Guano Speleo (Fabrício Muniz), Grupo Bambuí (Leandro M. D. Maciel), UFS (Christiane Donato), SBE (Marcelo Rasteiro), Instituto do Carste (Augusto Auler e Luís Beethoven Piló), Daniela G. R. Silva (Vale), grupos de espeleologia e IES. </t>
  </si>
  <si>
    <t>Setembro/2014: realização do 47º Congresso Brasileiro de Geologia (CBG), em Salvador/BA. Na oportunidade, houve uma palestra que divulgou o PAN Cavernas do São Francisco e apresentou a sistematização de dados sobre o Patrimônio Espeleológico brasileiro. Julho/2015: realização do 33º Congresso Brasileiro de Espeleologia (CBE), em Eldorado/SP, com a apresentação de vários trabalhos sobre Espeleologia e ambientes cársticos do Brasil incluindo a região do PAN. Outubro a Dezembro/2015: elaboração de artigo (Lindalva), para ser apresentado à RBEsp, contendo a sistematização das informações publicadas no 33º CBE, dentre outras, e a atualização dos dados geoespaciais da região de abrangência do PAN Cavernas do São Francisco.</t>
  </si>
  <si>
    <t xml:space="preserve">QUARTA MONITORIA ANUAL </t>
  </si>
  <si>
    <t>03 A 07 DE ABRIL DE 2017</t>
  </si>
  <si>
    <t>QUINTA  MONITORIA ANUAL E AVALIAÇÃO FINAL</t>
  </si>
  <si>
    <t xml:space="preserve">Sete eventos realizados (2012 e 2016)
2º ENE (Encontro Nordestino de Espeleologia) 2015; 3º ENE (Encontro Nordestino de Espeleologia) 2016; 1º Simpósio de Prospecção Espeleológica do Guano Speleo ; 32° Congresso de Espeleologia 2013; 33º Congresso de Espeleologia 2015; 6° EMESP (Encontro Mineiro de Espeleologia) 2012 (Belo Horizonte MG)
7° EMESP (Encontro Mineiro de Espeleologia) 2014(Belo Horizonte MG)
</t>
  </si>
  <si>
    <t xml:space="preserve"> IEF (Patrícia Reis Pereira); Suely Geralda Duarte de Oliveira (Hidrogeóloga); DESA/UFMG (Prof. Celso de Oliveira Loureiro), CDTN (Pesquisadores Paulo C. H. Rodrigues; Paulo Minardi; Vanderlei de Vasconcelos e Virgílio Lopardi Bomtempo);  UFMG (Pesquisadores Aline Tavares M. G. Silva, Marcos Campello e Tânia Mara Dussin);  Instituto do Carste (Luciana Alt); Prefeitura de Pains (Mário Silva).</t>
  </si>
  <si>
    <t>OBJETIVO GERAL DO PAN
GARANTIR A CONSERVAÇÃO DO PATRIMÔNIO ESPELEOLÓGICO BRASILEIRO, POR MEIO DO CONHECIMENTO, PROMOÇÃO DO USO SUSTENTÁVEL E REDUÇÃO DOS IMPACTOS ANTRÓPICOS, PRIORITARIAMENTE NAS ÁREAS CÁRSTICAS DA BACIA DO RIO SÃO FRANCISCO, NOS PRÓXIMOS CINCO ANOS (2012 a 2017).</t>
  </si>
  <si>
    <t xml:space="preserve">1. Sistematização e divulgação de informações sobre o Patrimônio Espeleológico e ambientes cársticos. </t>
  </si>
  <si>
    <t>Não iniciada no período previsto</t>
  </si>
  <si>
    <t>Iniciada, mas não concluída no período previsto</t>
  </si>
  <si>
    <t>QUINTA MONITORIA ANUAL E AVALIAÇÃO FINAL</t>
  </si>
  <si>
    <t>OBJETIVO GERAL
GARANTIR A CONSERVAÇÃO DO PATRIMÔNIO ESPELEOLÓGICO BRASILEIRO, POR MEIO DO CONHECIMENTO, PROMOÇÃO DO USO SUSTENTÁVEL E REDUÇÃO DOS IMPACTOS ANTRÓPICOS, PRIORITARIAMENTE NAS ÁREAS CÁRSTICAS DA BACIA DO RIO SÃO FRANCISCO, NOS PRÓXIMOS CINCO ANOS.</t>
  </si>
  <si>
    <t>06 A 10 DE OUTUBRO DE 2014</t>
  </si>
  <si>
    <t>Dados e informações geoespaciais que serão publicadas em artigo a ser submetido à Revista Brasileira de Espeleologia (RBEsp) até novembro de 2017.</t>
  </si>
  <si>
    <t>Falta de pessoal para executar a Ação.</t>
  </si>
  <si>
    <t>Verificar com o MMA, quais são os coordenadores da atualização do mapa de áreas prioritárias dos demais Biomas e fazer contato.</t>
  </si>
  <si>
    <t>Jocy pediu ao Júlio para elaborar relatório descritivo sobre a execução da ação.</t>
  </si>
  <si>
    <t>Diego Bento/CECAV</t>
  </si>
  <si>
    <t>Leila Nunes Menegasse Velasquez - Coordenadora do Projeto</t>
  </si>
  <si>
    <t>Custo zero. Maristela está elaborando relatorio descritivo sobre a execução das ações 2.1, 2.18, 2.22, 2.24, 2.27</t>
  </si>
  <si>
    <t>Jocy, Maristela e Lindalva</t>
  </si>
  <si>
    <t>Custo zero</t>
  </si>
  <si>
    <t>Custo zero.  Maristela está elaborando relatorio descritivo sobre a execução das ações 2.1, 2.18, 2.22, 2.24, 2.27</t>
  </si>
  <si>
    <t xml:space="preserve">Luciana Espinheira da Costa Khoury
Admir Brunelli, consultor espeleologo
Deyvid Santana Cabo Bombeiro Militar
</t>
  </si>
  <si>
    <t>Organizar grupo de trabalho virtual e/ou presencial com representantes de grupos de espeleologia, universidades da Área Cárstica 2 e SBE para construir uma programação de cursos a serem oferecidos em parceria. Nos eventos regionais alguns minicursos têm sido ofertados durante este período do PAN, mas em grande medida são cursos introdutórios.</t>
  </si>
  <si>
    <t>Christiane, Jocy e Maristela</t>
  </si>
  <si>
    <t>Não foi apresentado relatório descritivo anual</t>
  </si>
  <si>
    <t>Recomenda-se a exclusão desta ação, haja vista que não será atendida no prazo e que não há previsão de novo prazo ou ação futura.</t>
  </si>
  <si>
    <t xml:space="preserve">Podemos prorrogar o prazo da Ação? Me comprometeria em março estruturar uma proposta de Foruns. </t>
  </si>
  <si>
    <r>
      <t xml:space="preserve">11- Estruturação do uso turístico de cavernas da Bacia do Rio São Francisco e entorno. 
</t>
    </r>
    <r>
      <rPr>
        <i/>
        <sz val="20"/>
        <color rgb="FFFF0000"/>
        <rFont val="Calibri"/>
        <family val="2"/>
        <scheme val="minor"/>
      </rPr>
      <t/>
    </r>
  </si>
  <si>
    <t xml:space="preserve">MONI-TORIA </t>
  </si>
  <si>
    <t>Não iniciada, ou iniciada  mas não concluída no previsto</t>
  </si>
  <si>
    <t>UINTA MONITORIA ANUAL E AVALIAÇÃO FINAL</t>
  </si>
  <si>
    <t>1.11. Criar biblioteca virtual de espeleologia para a região de abrangência do PAN Cavernas do São Francisco, com Cadastro  Nacional de Publicações Científicas para o Patrimônio Espeleológico, nos moldes do ISBN. (ANTIGA AÇÃO 1.13)</t>
  </si>
  <si>
    <t>1.1. Levantar e compilar as informações e dados existentes sobre o Patrimônio Espeleológico da Área Cárstica 1.</t>
  </si>
  <si>
    <t>1.2. Levantar e compilar as informações e dados existentes sobre o Patrimônio Espeleológico da Área Cárstica 2.</t>
  </si>
  <si>
    <t>1.7. Cruzar as bases de dados de áreas prioritárias para conservação da biodiversidade (MMA) com os dados do Patrimônio Espeleológico.</t>
  </si>
  <si>
    <t>1.9. Gerar e disponibilizar mapas temáticos sobre as diversas áreas do conhecimento relacionadas ao Patrimônio Espeleológico e regiões cársticas da BHSF.</t>
  </si>
  <si>
    <t>1.12. Criar rede de pesquisa em espeleologia.</t>
  </si>
  <si>
    <t>1.14. Publicar inventário impresso com as informações sobre o Patrimônio Espeleológico da BHSF.</t>
  </si>
  <si>
    <t>2.1. Articular, no âmbito do Instituto Chico Mendes e com outras instituições, a criação de linhas de pesquisa e a inserção do tema espeleologia e áreas afins nos editais para pesquisa e conservação, principalmente para a área da BHSF.</t>
  </si>
  <si>
    <t>2.5. Estabelecer critérios para definição de novas áreas prioritárias para prospecção sistemática do Patrimônio Espeleológico.</t>
  </si>
  <si>
    <t>2.7. Elaborar mapa de vulnerabilidade do Patrimônio Espeleológico para as áreas cársticas da BHSF, visando subsidiar as ações de conservação e proteção.</t>
  </si>
  <si>
    <t>2.9. Realizar prospecção em áreas identificadas com vulnerabilidade e potencial espeleológico na região do Supergrupo Canudos, no Estado da Bahia.</t>
  </si>
  <si>
    <t>2.11. Realizar pesquisas arqueológicas na BHSF, priorizando as regiões cársticas dos municípios de Campo Formoso, Ourolândia e Serra do Ramalho, no Estado da Bahia.</t>
  </si>
  <si>
    <t>2.12. Realizar pesquisas paleontológicas na BHSF, priorizando as regiões cársticas dos municípios de Ourolândia, Campo Formoso e Jacobina, no Estado da Bahia.</t>
  </si>
  <si>
    <t>2.14. Realizar pesquisas para definição conceitual de critérios citados na IN n° 2/2009-MMA.</t>
  </si>
  <si>
    <t>2.18. Realizar levantamentos espeleológicos (prospecção e caracterização expedita) nas áreas diagnosticadas como vulneráveis, da Área Cárstica 1.</t>
  </si>
  <si>
    <t>2.19. Identificar e divulgar fontes de financiamento de pesquisa em ambientes cársticos da BHSF, por meio da criação de grupo de trabalho.</t>
  </si>
  <si>
    <t>2.20. Identificar e divulgar fontes de financiamento de "educação ambiental em ambientes cársticos" da BHSF, por meio da criação de grupo de trabalho.</t>
  </si>
  <si>
    <t>2.21. Identificar e divulgar fontes de financiamento para "ações de manejo e conservação em ambientes cársticos" da BHSF, por meio da criação de grupo de trabalho.</t>
  </si>
  <si>
    <t>2.22. Propor junto aos órgãos de fomento a criação de linhas de financiamento para capacitação e pesquisa em espeleologia.</t>
  </si>
  <si>
    <t>2.23. Realizar prospecção em áreas identificadas com vulnerabilidade e potencial espeleológico na APA do Araripe - PE/CE.</t>
  </si>
  <si>
    <t>7.4. Elaborar propostas e articular junto aos órgãos governamentais, a criação de áreas protegidas para conservação do Patrimônio Espeleológico.</t>
  </si>
  <si>
    <t>8.1. Estimular a criação de rede social para discutir temas correlatos ao espeleoturismo.</t>
  </si>
  <si>
    <t>10.1. Realizar estudos de avaliação de impacto econômico advindo da conservação espeleológica, conforme as normativas vigentes.</t>
  </si>
  <si>
    <t>10.2. Realizar estudos de valoração dos serviços ambientais prestados pelo ambiente cárstico.</t>
  </si>
  <si>
    <t>10.3. Elaborar proposta de revisão da IN nº 2/2009-MMA, por meio de discussão ampliada, como forma de contribuição ao Comitê Técnico Consultivo da IN.</t>
  </si>
  <si>
    <t>10.4. Articular a revogação do art. 8º da Resolução CONAMA nº 428/10 que altera artigo da Resolução CONAMA nº 347/04, para restabelecer a necessidade de anuência de órgão federal nos processos de licenciamento.</t>
  </si>
  <si>
    <t>11.1. Elaborar Termo de Cooperação Técnica entre o Instituto Chico Mendes, por meio do CECAV, com os órgãos licenciadores e de fiscalização, para assegurar a capacitação dos servidores.</t>
  </si>
  <si>
    <t>11.3. Adequar e ministrar cursos de capacitação em espeleologia e licenciamento ambiental aos técnicos dos órgãos federais e OEMAs, envolvidos com licenciamento ambiental na BHSF.</t>
  </si>
  <si>
    <t>11.6. Articular a criação de cursos de capacitação para guias/condutores de espeleoturismo.</t>
  </si>
  <si>
    <t>11.7. Ministrar o curso de espeleologia e licenciamento ambiental, adequado às especificidades do setor produtivo, capacitando pelo menos um técnico do quadro permanente das empresas que atuam em ambientes cársticos.</t>
  </si>
  <si>
    <t>11.8. Identificar os atores e suas necessidades de capacitação para o desenvolvimento do espeleoturismo, considerando as cavidades constantes na "Lista de Cavernas com Uso e/ou Potencial Turístico".</t>
  </si>
  <si>
    <t>13.1. Elaborar cartilha educativa com informações sobre a legislação relativa ao Patrimônio Espeleológico, em linguagem simples, voltada à população rural.</t>
  </si>
  <si>
    <t>13.2. Articular a capacitação de multiplicadores (professores da rede formal de ensino, líderes comunitários, técnicos extensionistas e outros) na temática espeleologia, considerando as áreas de abrangências das unidades de conservação federais com ocorrência de cavernas como área piloto.</t>
  </si>
  <si>
    <t>13.4. Levantar o conhecimento informal da população residente nas regiões de conflito sobre o Patrimônio Espeleológico a partir do mapa de vulnerabilidade.</t>
  </si>
  <si>
    <t>13.7. Capacitar os professores da rede oficial de ensino, por região, aproveitando os coletivos educadores e outras organizações locais na Área Cárstica 2.</t>
  </si>
  <si>
    <t>13.8. Informar aos responsáveis pela gestão pública, sobre os riscos associados ao uso indevido de áreas cársticas e Patrimônio Espeleológico, fornecendo subsídios que garantam o uso adequado desses ambientes.</t>
  </si>
  <si>
    <t>13.9. Criar instrumentos de comunicação no âmbito do CECAV, para divulgação do Patrimônio Espeleológico, inclusive com o aumento da visibilidade do Centro junto à comunidade científica e sociedade civil.</t>
  </si>
  <si>
    <t>13.10. Elaborar e implantar projeto piloto de educação ambiental e patrimonial e alternativas socioeconômicas, voltado a conservação do Patrimônio Espeleológico nas regiões da APA Carste de Lagoa Santa/Circuito das Grutas/MG, Januária/MG.</t>
  </si>
  <si>
    <t>13.12. Firmar parcerias com as secretarias de saúde estaduais e municipais para capacitar agentes que atuam na orientação da população, acerca do risco de contaminação por agentes biológicos e outros existentes nas cavernas, na Área Cárstica 2.</t>
  </si>
  <si>
    <t>13.13. Articular a realização e divulgação de campanhas específicas de vacinação antirrábica (animais), junto às comunidades locais em áreas de ocorrência de cavernas na Área Cárstica 2.</t>
  </si>
  <si>
    <t>13.15. Articular a inserção do tema Espeleologia nos programas de Educação Ambiental já existentes nas prefeituras da região de Campo Formoso/BA.</t>
  </si>
  <si>
    <t>14.2. Identificar e levantar dados sobre as cavernas com uso e/ou potencial turístico no Estado da Bahia.</t>
  </si>
  <si>
    <t>14.3. Identificar e levantar dados sobre as cavernas com uso e/ou potencial turístico nos estados de Goiás, Sergipe, Alagoas, Pernambuco e no DF.</t>
  </si>
  <si>
    <t>1.3. Levantar e compilar as informações e dados existentes sobre o Patrimônio Espeleológico, da Área Cárstica 3.</t>
  </si>
  <si>
    <t>1.4. Levantar e compilar as informações e dados existentes sobre o ambiente cárstico da BHSF.</t>
  </si>
  <si>
    <t>1.5. Padronizar e sistematizar os dados compilados sobre o Patrimônio Espeleológico da BHSF.</t>
  </si>
  <si>
    <t>1.6. Sistematizar e validar os dados sobre localização de cavidades, existentes na base de dados do CECAV.</t>
  </si>
  <si>
    <t>1.10. Implementar o módulo "geo" do CANIE (cavernas e ambientes cársticos da BHSF.</t>
  </si>
  <si>
    <t>1.13. Criar biblioteca virtual de espeleologia para a região da BHSF com Cadastro Nacional de Publicações Científicas para o Patrimônio Espeleológico, nos moldes do ISBN.</t>
  </si>
  <si>
    <t>1.15. Publicar atlas digital com as informações compiladas sobre o Patrimônio Espeleológico e ambientes cársticos.</t>
  </si>
  <si>
    <t>1.16. Integrar no CANIE a base de dados de órgãos com atividades afins ao Patrimônio Espeleológico.</t>
  </si>
  <si>
    <t>2.2. Articular a destinação de recursos financeiros provenientes de compensação ambiental e fundos setoriais para a conservação do Patrimônio Espeleológico, espeleoturismo e pesquisas que estabeleçam procedimentos de recuperação de áreas degradadas e determinem áreas limites para atividades lesivas, entre outros.</t>
  </si>
  <si>
    <t>2.6. Definir normas para o levantamento espeleológico, por meio de oficina participativa</t>
  </si>
  <si>
    <t>2.8. Realizar prospecção em áreas identificadas com vulnerabilidade e potencial espeleológico na região do Supergrupo Canudos, no Estado de Sergipe.</t>
  </si>
  <si>
    <t>2.13. Realizar pesquisas paleontológicas na BHSF, priorizando as regiões cársticas dos municípios de Pains, Montes Claros, Januária, Montalvânia, no Estado de Minas Gerais, inclusive o Circuito das Grutas.</t>
  </si>
  <si>
    <t>2.15. Realizar pesquisas para definir normas e parâmetros referentes aos impactos de atividades de mineração em cavernas e suas áreas de influência nas áreas piloto: Circuito das Grutas, Quadrilátero Ferrífero e Pains, em Minas Gerais.</t>
  </si>
  <si>
    <t>2.16. Escolher as áreas a serem prioritárias para pesquisa (reavaliando quando necessário o planejamento da utilização dos recursos), por meio de oficina participativa.</t>
  </si>
  <si>
    <t>2.17. Realizar monitoramento da qualidade da água subterrânea em áreas de vulnerabilidade nas áreas piloto: APA Carste Lagoa Santa, Circuito das Grutas e Pains, em Minas Gerais.</t>
  </si>
  <si>
    <t>2.24. Realizar prospecção em áreas identificadas com vulnerabilidade e potencial espeleológico no Parque Nacional do Catimbau/PE.</t>
  </si>
  <si>
    <t>2.25. Realizar prospecção em áreas identificadas com vulnerabilidade e potencial espeleológico na ESEC Raso da Catarina/BA e no MN do São Francisco AL/SE/BA e nas respectivas áreas de influência.</t>
  </si>
  <si>
    <t>2.26. Articular a criação de linhas de fomento para pesquisas, com ênfase em projetos para estabelecer indicadores quantitativos e qualitativos das atividades potencialmente lesivas ao Patrimônio Espeleológico.</t>
  </si>
  <si>
    <t>2.27. Criar centros de referência em espeleologia e ambientes cársticos nas instituições que tenham afinidade com o tema (bioespeleologia, geoespeleologia, paleontologia, arqueologia, entre outros).</t>
  </si>
  <si>
    <t>2.28. Atualizar o perfil socioeconômico das áreas cárticas 1, 2 e 3, como subsídio para elaboração dos mapas de risco e de vulnerabilidade.</t>
  </si>
  <si>
    <t>2.29. Elaborar mapas de riscos geológico e geotécnico para a BHSF, em escala apropriada, para subsidiar o ordenamento da expansão urbana sobre as áreas cársticas.</t>
  </si>
  <si>
    <t>2.30. Realizar pesquisas referentes a experimentos de translocação em cavidades ferruginosas.</t>
  </si>
  <si>
    <t>2.31.Articular a criação de um fundo específico para destinação de recursos financeiros advindos do licenciamento ambiental, Termos de Ajuste de Conduta (TACs) e Transações Penais.</t>
  </si>
  <si>
    <t>2.32. Articular a criação de linhas de pesquisa com ênfase em projetos referentes à vegetação associada às áreas cársticas e sua relação com os sistemas adjacentes, superficiais e subterrâneos.</t>
  </si>
  <si>
    <t>3.1. Criar cadastro provisório do grau de relevância, conforme a IN nº 2009-MMA, das cavidades já protocoladas junto aos órgãos licenciadores a ser incorporado ao CANIE quando da sua implementação.</t>
  </si>
  <si>
    <t>3.2. Elaborar proposta de Termo de Referência com diretrizes para a definição dos limites da área de proteção de cavernas, por meio de eventos participativos.</t>
  </si>
  <si>
    <t>3.3. Levantar e caracterizar as atividades potencialmente lesivas ao Patrimônio Espeleológico e os atributos capazes de medir quantitativamente e/ou qualitativamente cada uma delas.</t>
  </si>
  <si>
    <t>3.4. Fomentar a criação e implantação de Programa de Sustentabilidade de Educação Ambiental e Patrimonial para Turismo em Cavernas, considerando as cavidades que constarem na "Lista de Cavernas com Uso e/ou Potencial Turístico", prioritariamente para o Estado da Bahia.</t>
  </si>
  <si>
    <t>3.5. Caracterizar as cavernas conhecidas e sua área de influência na região do baixo São Francisco, indicando aquelas de relevância máxima.</t>
  </si>
  <si>
    <t>4.1. Elaborar instrumento legal que estabeleça compromisso entre o Instituto Chico Mendes e as instituições parceiras para a implementação das ações propostas neste Plano de Ação.</t>
  </si>
  <si>
    <t>4.3. Inserir na pauta de eventos nacionais de espeleologia discussão sobre a integração entre instituições de ensino, pesquisa e extensão com os grupos de espeleologia, e a criação de protocolo de intenção para fomentar a geração e difusão da produção científica.</t>
  </si>
  <si>
    <t>4.11. Estabelecer banco de consultores AD HOC para auxiliar o quadro técnico (OEMAs/IBAMA) no processo de tomada de decisão no licenciamento ambiental referente ao Patrimônio Espeleológico, e propor à SBE e Redespeleo Brasil a criação de banco consultivo de profissionais capacitados para a realização de estudos espeleológicos.</t>
  </si>
  <si>
    <t>5.4. Articular junto aos órgãos fiscalizadores a implementação de programa de fiscalização preventiva, integrada e sistemática (FP I- Fiscalização Preventiva Integrada) nas áreas cársticas da BHSF.</t>
  </si>
  <si>
    <t>5.5. Fazer gestão junto às entidades representantes de classes profissionais para maior responsabilidade no acompanhamento de empreendimentos em ambientes cársticos</t>
  </si>
  <si>
    <t>5.6. Propor a inserção da base de dados do CECAV, nos procedimentos de fiscalização dos órgãos ambientais</t>
  </si>
  <si>
    <t>5.7. Identificar as áreas que necessitam de fiscalização intensiva, com base no "Mapa de Vulnerabilidade" e outras informações</t>
  </si>
  <si>
    <t>6.1. Elaborar manual de orientações gerais sobre o uso e ocupação do solo em áreas cársticas, destinado às prefeituras e Defesa Civil</t>
  </si>
  <si>
    <t>6.2. Elaborar diagnóstico sobre os instrumentos de ordenamento territorial e diretrizes de proteção do Patrimônio Espeleológico na BHSF</t>
  </si>
  <si>
    <t>6.3. Propor a revisão dos planos diretores e/ou ZEEs, baseado no diagnóstico dos instrumentos de ordenamento territorial e no conhecimento dos ambientes cársticos na BHSF, e encaminhar aos estados e municípios com ocorrência de cavernas, visando à sensibilização do poder público para incorporação das recomendações</t>
  </si>
  <si>
    <t>6.4. Elaborar mapa da geodiversidade da BHSF, destacando os ambientes cársticos.</t>
  </si>
  <si>
    <t>7.2. Identificar áreas prioritárias para a criação de unidades de conservação, destinadas à proteção do Patrimônio Espeleológico.</t>
  </si>
  <si>
    <t>8.2. Realizar fóruns anuais de discussão por região fisiográfica da BHSF, nos municípios onde estão localizadas as cavidades que constarem na "Lista de Cavernas com Uso e/ou Potencial Turístico".</t>
  </si>
  <si>
    <t>9.1. Articular junto ao Instituto Chico Mendes, MMA, MME, Ministério Público da União a elaboração de proposta de anteprojeto de lei para conservação e uso sustentável do Patrimônio Espeleológico.</t>
  </si>
  <si>
    <t>11.2. Verificar junto aos órgãos licenciadores e Instituto Chico Mendes a existência de fundos da compensação espeleológica (Decreto 6640/08) para a capacitação do quadro técnico, envolvido com o licenciamento ambiental de empreendimentos em áreas cársticas.</t>
  </si>
  <si>
    <t>11.5. Elaborar curso de Espeleologia voltado à fiscalização e articular sua inserção nos treinamentos dos agentes de fiscalização dos órgãos ambientais competentes.</t>
  </si>
  <si>
    <t>11.9. Capacitar os atores envolvidos com o turismo espeleológico de acordo com suas necessidades, nos municípios com cavidades que constarem na "Lista de Cavernas com Uso e/ou Potencial Turístico".</t>
  </si>
  <si>
    <t>11.11. Ministrar cursos de espeleologia e licenciamento ambiental adequado às especificidades técnicas do Ministério Público e Judiciário prioritariamente nos estados de Minas Gerais e Bahia.</t>
  </si>
  <si>
    <t>11.14. Articular a realização de curso de condutor de espeleoturismo (grutas e abismos) para a BHSF, priorizando a Área Cárstica 1.</t>
  </si>
  <si>
    <t>12.1. Articular com a SBE, Redespeleo Brasil e grupos de espeleologia a disponibilização do curso básico de espeleologia, priorizando os municípios constantes da "Lista de Cavernas com Uso e/ou Potencial Turístico".</t>
  </si>
  <si>
    <t>13.3. Articular com a SBE, Redespeleo Brasil, grupos de espeleologia, CBHSF e universidades, a popularização do conhecimento e dos resultados das pesquisas para as comunidades da BHSF.</t>
  </si>
  <si>
    <t>13.5. Articular a inserção da ciência espeleológica nos conteúdos do ensino fundamental, bem como nos programas de Educação Ambiental já existentes.</t>
  </si>
  <si>
    <t>13.6. Articular a publicação de “kit” com material educativo sobre espeleologia, já existente, em linguagem simples, voltado à população residente em áreas com ocorrência de cavernas.</t>
  </si>
  <si>
    <t>13.14. Firmar parceria com os programas "Nas Ondas do São Francisco" - NOSF, e "NA CAVERNA" para produção e divulgação de spots educomunicativos sobre o Patrimônio Espeleológico e a legislação aplicada ao seu uso e conservação.</t>
  </si>
  <si>
    <t>14.1. Identificar e levantar dados sobre as cavernas com uso e/ou potencial turístico no Estado de Minas Gerais.</t>
  </si>
  <si>
    <t>14.4. Elaborar "Lista de Cavernas com Uso e/ou Potencial Turístico", selecionadas a partir de critérios estabelecidos.</t>
  </si>
  <si>
    <t>14.5. Articular com os órgãos licenciadores estaduais e municipais, no Estado da Bahia, para que parte dos recursos da compensação ambiental e impostos, seja destinada ao fomento de pesquisa e turismo.</t>
  </si>
  <si>
    <t>14.6. Articular com as instâncias de governança regionais do turismo, o estabelecimento, estruturação e/ou fortalecimento dos roteiros turísticos, envolvendo cavernas, dentro do programa de regionalização do turismo.</t>
  </si>
  <si>
    <t>14.7. Realizar oficinas para integrar atores e fortalecer instâncias de governanças regionais e locais nos municípios cujas cavidades constarem na "Lista de Cavernas com Uso e/ou Potencial Turístico".</t>
  </si>
  <si>
    <t>14.8. Elaborar um roteiro de visitação turística, com normas, condições e empreendedores responsáveis, para as cavidades da Área Cárstica 1, que constarem na "Lista de Cavernas com Uso e/ou Potencial Turístico".</t>
  </si>
  <si>
    <t>Número de cursos criados e número de guias/condutores capacitados</t>
  </si>
  <si>
    <t>Número de cursos oferecidos e número de condutores capacitados</t>
  </si>
  <si>
    <t>Rita Surrage (CECAV)</t>
  </si>
  <si>
    <t>Antonieta Candia (INEMA-BA)</t>
  </si>
  <si>
    <t>Evandro Silva (PARNA Peruaçu/Instituto Chico Mendes)</t>
  </si>
  <si>
    <t>Igor R. Porto (SUPRAM/MG)</t>
  </si>
  <si>
    <t>Maricene M. O. Matos Paixão  (IGAM/MG)</t>
  </si>
  <si>
    <t>José Carlos Ribeiro Reino (CECAV)</t>
  </si>
  <si>
    <t>Rodrigo L. Ferreira (UFLA)</t>
  </si>
  <si>
    <t>Eduardo Nina Perez (Ministério da Integração)</t>
  </si>
  <si>
    <t xml:space="preserve">Fernando Oliveira (SGB-CPRM) </t>
  </si>
  <si>
    <t>Luciana E. da  Costa Khoury (MP/BA)</t>
  </si>
  <si>
    <t>Antonangelo Augusto da Silva (IBAMA/PE)</t>
  </si>
  <si>
    <t xml:space="preserve">Daniela G. Rodrigues Silva (Vale) </t>
  </si>
  <si>
    <t>Adiel de Macedo Veras (DNPM)</t>
  </si>
  <si>
    <t>Mylène Berbert-Born (SGB-CPRM)</t>
  </si>
  <si>
    <t>André Afonso Ribeiro  (MMA)</t>
  </si>
  <si>
    <t>Sílvio José Arruda (SBAE)</t>
  </si>
  <si>
    <t>Admir Brunelli (Parna Chapada Diamantina)</t>
  </si>
  <si>
    <t>Elias Silva (Centro da Terra - Grupo Espeleológico de Sergipe)</t>
  </si>
  <si>
    <t>Enrico Bernard (UFPE)</t>
  </si>
  <si>
    <t>Maria Magnólia B. Lins (instituto Chico Mendes)</t>
  </si>
  <si>
    <t>Eric Jorge Sawyer  (IABS)</t>
  </si>
  <si>
    <t>José Maciel Oliveira (CBHSF/AL)</t>
  </si>
  <si>
    <t>Rangel de Carvalho (Prefeitura de Campo Formoso/BA)</t>
  </si>
  <si>
    <t xml:space="preserve">Helena Peres (Secretaria de Estado de Turismo/MG) </t>
  </si>
  <si>
    <t>Divaldo B. Gonçalves (Bahiatursa)</t>
  </si>
  <si>
    <t>Luiz Eduardo Travassos (PUC-Minas)</t>
  </si>
  <si>
    <t>Morgana Drefahl (MGB)</t>
  </si>
  <si>
    <t>Número de editais disponibilizados</t>
  </si>
  <si>
    <t>50% das cavidades que constarem na "Lista" com sistema de gestão de segurança implantados</t>
  </si>
  <si>
    <t>MMA (André Afonso Ribeiro), UFLA (Rodrigo L. Ferreira), UFPE (Enrico Bernard), USF (Luiz Pontes)</t>
  </si>
  <si>
    <t>Inserir: Guano (Fabrício Muniz), MP/BA (Luciana Koury), MP/MG (Marcos Paulo Miranda), PFE/Instituto chico Mendes (verificar); Substituir: MMA (André Afonso Ribeiro); excluir: UFLA (Rodrigo L. Ferreira), UFPE (Enrico Bernard), USF (Luiz Pontes).</t>
  </si>
  <si>
    <t>André Afonso Ribeiro (CECAV)</t>
  </si>
  <si>
    <t>UFLA (Rodrigo L. Ferreira), UFMG (André Salgado), UFBA (Leonardo Morato), UnB (Osmar Abílio Junior), PUC-Minas (Luiz Eduardo  Travassos), Instituto do Carste (Luciana Alt), GREGEO/UnB (Guilherme Vendramini e Hortência Lamblém), EGB (Rodrigo Bulhões), Guano Speleo (Felipe Carvalho), Grupo Bambuí (Leandro M. D. Maciel), GMSE (João A. Silva), Centro da Terra - Grupo Espeleológico de Sergipe  (Elias Silva), CBHSF (José Maciel), MMA (André Afonso Ribeiro), Sociedade Civil (Christiane Donato)</t>
  </si>
  <si>
    <t xml:space="preserve"> MMA (André Afonso Ribeiro), MME (Cristiano M. M. Furuhashi)</t>
  </si>
  <si>
    <t>CECAV (Jocy Cruz),  MMA (André Afonso Ribeiro), MME (Cristiano M. M. Furuhashi)</t>
  </si>
  <si>
    <t>MMA (André Afonso Ribeiro), OEMAs, prefeituras, gestores das áreas protegidas, universidades, grupos de espeleologia</t>
  </si>
  <si>
    <t>MMA (André Afonso Ribeiro), órgãos ambientais federais, estaduais, distritais, prefeituras</t>
  </si>
  <si>
    <t>MMA (André Afonso Ribeiro), Instituto do Carste (Vitor Moura)</t>
  </si>
  <si>
    <t>Em elaboração Termo de Reciprocidade entre o Instituto Chico Mendes, Centro da Terra e GMSE. Em 2013 deverão ocorrer a criação de banco de dados sobre as áreas cársticas da região e a elaboração de mapas de potencialidade e de prospecção das áreas com maior potencial, e ainda a realização de 1 expedição para a prospecção das áreas destacadas como prioritárias.</t>
  </si>
  <si>
    <t>Em setembro de 2011 foram enviados 3 arquivos digitais (shapefile) para o técnico Gustavo, do DAP/SBF/MMA, por intermédio de André Ribeiro, a fim de subsidiar a inserção do Patrimônio Espeleológico na revisão do mapa de áreas protegidas (Bioma Cerrado): * base de dados de cavernas (ref: 01/09/2011); * mapa de potencialidade de ocorrência de cavernas - 4ª aproximação (ref: junho/2011); * mapa das regiões cársticas do Brasil (ref: 2009). Necessário reprogramar os prazos da ação.</t>
  </si>
  <si>
    <t>Com a finalidade de cumprir a Ação 7.2, o CECAV apresentou à chamada interna da Diretoria de Pesquisa, Avaliação e Monitoramento da Biodiversidade (DIBIO), do Instituto Chico Mendes, o projeto "Implantação do PAN Cavernas do São Francisco - Fase I", que foi aprovado para execução em 2012 e prevê atividades para essa Ação, conforme segue: 1) realização de uma reunião no mês de junho/2012, em Brasília/DF, com no máximo oito horas. Participantes da reunião: seis analistas do CECAV (4 da Sede, 1 da base de MG e outro da base do RN), parceiros e colaboradores do PAN: UFPE, UFLA, UnB, Diretoria de Áreas Protegidas do MMA, Instituto Chico Mendes, CPRM, DNPM, Instituto do Carste, Redespeleo Brasil, SBE, Guano Speleo, Centro da Terra, EGB e Gregeo; 2) elaboração de documento base metodológico para subsidiar o debate sobre a definição de critérios específicos para áreas prioritárias com interesse espeleológico. O analista ambiental do CECAV, Ricardo Marra, é o responsável por essa atividade e está elaborando o documento intitulado"Eleição de critérios para definição de áreas prioritárias para a criação de unidades de conservação, destinadas à proteção do Patrimônio Espeleológico". Após reunião realizada com técnicos da DPA/MMA e DIQUA/IBAMA, que lidam com mapa de áreas prioritárias (foco na biodiversidade), o CECAV entendeu que alguns passos precisariam ser tomados antes da reunião acima citada: 1) adotar inicialmente a escala 1:1.000.000, considerando que a CPRM já disponibiliza dados geológicos, da geodiversidade etc., na referida escala; 2) atualizar o Mapa das Regiões Cársticas do Brasil, para a escala 1:1.000.000, considerando que este servirá de base para a metodologia a ser proposta pelo CECAV; 3) elaborar mapa preliminar contendo as áreas prioritárias com foco no ambiente cárstico, na escala 1:1.000.000.</t>
  </si>
  <si>
    <t xml:space="preserve">Foi apresentado pelo IABS, à Chamada 04/2012 - Acordo TFCA do Funbio, o projeto "Cursos de Capacitação em Espeleoturismo para guias/condutores de espeleoturismo". O resultado dos projetos selecionados será divulgado pelo Probio em janeiro de 2013.  * Reprogramar o término da ação para julho de 2014. </t>
  </si>
  <si>
    <t>1) I Fórum de Paleontologia de Cavernas do Nordeste em Salvador, coordenado pela Geól. MSc. Morgana Drefahl, com mais de 100 participantes (https://sites.google.com/site/gepaleovertebrados/i-forum-paleo-cave-ne);  2) O Programa de Pós-Graduação em Geografia da PUC Minas recebeu dois membros do CECAV (Srs. Mauro Gomes e Darcy José dos Santos) na disciplina de Carstologia do Programa, sob supervisão do Dr. Luiz Eduardo Panisset Travassos; 3) Curso de introdução à espeleologia ministrado em 26/10/2012 pelo Dr. Luiz Eduardo Panisset Travassos, no II Encontro de Geografia do Campo das Vertentes da Universidade Federal de São João Del-Rei; 4) Mesa Redonda intulada "Espeleologia: ciência multidisciplinar" no II Encontro de Geografia do Campo das Vertentes da Universidade Federal de São João Del-Rei, em 26/10/2012, com participação dos Drs. Rodrigo Lopes (UFLA) e Luiz Eduardo Panisset Travassos  (PUC-MG). *Reprogramar a data de início da ação, considerando que já foi executado até o momento.</t>
  </si>
  <si>
    <t>A ação não foi iniciada devido a mudanças internas na Setur/MG, que resultaram em alterações nos responsáveis pela coordenação da ação. Um levantamento preliminar já foi iniciado para que consigamos entregar o produto final conforme planejado.</t>
  </si>
  <si>
    <t>Relatório em fase de elaboração. Será disponibilizado na página do CECAV.</t>
  </si>
  <si>
    <t>* Levantamento das cavernas que se encontram dentro das àreas Cársticas 1 e 2 do PAN; * levantamento das cavernas com uso e/ou potencial turístico na região de abrangência do PAN; e * documento base sobre o levantamento das cavernas, contendo ficha cadastral a ser preenchida pelo articulador e colaboradores da ação. Sugestão ao Grupo Assessor: alterar o término da ação para junho/2013 e, consequentemente, rever os prazos das ações dependentes dessa.</t>
  </si>
  <si>
    <t>179 cavernas validadas até agosto de 2012.</t>
  </si>
  <si>
    <t>Minuta de Termo de Referência elaborada para orientar a implantação do repositório de informações.</t>
  </si>
  <si>
    <t>1) Foram realizadas 4 reuniões: * Brasília/DF: 24 participantes; * Belo Horizonte/MG: 37 participantes; * Salvador/BA: 60 participantes;  * Aracaju/SE: 45 participantes 2) Relatório da reunião de Brasília elaborado e enviado aos participantes; 3) Relatórios das demais reuniões em fase de elaboração.</t>
  </si>
  <si>
    <t>Documento base em construção; Mapa de Regiões Cársticas do Brasil,  na escala 1:1.000.000 em fase inicial de execução.</t>
  </si>
  <si>
    <t>Proposta de projeto não foi selecionada.</t>
  </si>
  <si>
    <t>Tabela provisória das cavernas com uso e potencial turístico  do Estado da Bahia.</t>
  </si>
  <si>
    <t>Considerando que a área possui grande volume de informações e esforço em pesquisas a ação não foi priorizada nas  atividades do Centro. Sugere-se ajuste na data de realização para jan/2013. A ação deverá ser executada pela Base do CECAV/MG. Sugere-se ainda  Darcy José dos Santos (resp. base CECAV/MG) como novo articulador.</t>
  </si>
  <si>
    <t>1.3. Levantar e sistematizar as informações e dados existentes sobre o Patrimônio Espeleológico da Área Cárstica 3.</t>
  </si>
  <si>
    <t>Foi realizado levantamento e download, via WEB, de publicações em formato PDF (artigos, teses, dissertações, monografias, relatórios) e dados digitais (em formato shapefile) sobre as Áreas Cársticas 1, 2 e 3, relacionados aos aspectos físicos, biológicos, sócioculturais. Os dados em PDF deverão integrar a biblioteca virtual sobre a região de abrangência do PAN, conforme ação prevista no PAN. Os dados vetoriais (shapefile) não foram padronizados, mas encontram-se disponíveis para uso na base de dados do CECAV.</t>
  </si>
  <si>
    <t>O grupo entendeu que a ação é de natureza contínua, motivo pelo qual seu término foi reprogramado para fev/17.  O relatório semestral, produto desta ação, servirá de subsídio para produção de relatórios descritivos englobando aspectos bióticos e abióticos e outros. Assim, torna-se relevante a divulgação desses dados compilados por períodos para dar suporte à outras ações e ao conhecimento sobre o Patrimônio Espeleológico. O relatório contendo a compilação dos dados deverá ser publicado em revistas, seminários, congressos etc.  Necessário seguir os critérios de padronização da ação 1.5.</t>
  </si>
  <si>
    <t>1.2. Levantar e sistematizar as informações e dados existentes sobre o  Patrimônio Espeleológico da Área Cárstica 2.</t>
  </si>
  <si>
    <t>Inserir: SBE (Marcelo Rasteiro), Redespeleo (verificar: redespeleo@redespeleo.org), Instituto do Carste (Agusto Auler e Luis B. Piló), IGC/USP (Ivo Karmann e William Sallum Filho), OEMAs, prefeituras, grupos de espeleologia independentes, GEP/UFBA (Morgana Drafhal) e demais instituições de ensino e pesquisa - IES. 
Excluir a sigla SGB e Marcio Rezende.</t>
  </si>
  <si>
    <t>Ação que necessita reforço por parte do articulador a fim de que os dados produzidos possam ser  disponibilizados, inclusive como subsídio para outras ações.  É necessário publicar o relatório compilado, em formato de artigo, em revistas, seminários, congressos, etc. a compilação dos dados. O banco de dados será implementado de acordo com a nova ação proposta na oficina. A padronização do ados deverá seguir os critérios da ação 1.5.</t>
  </si>
  <si>
    <t>Ação não iniciada. Entendemos ser necessário promover discussão com os articuladores das ações que tratam do levantamento de dados secundários do Patrimônio Espeleológico (Áreas Cársticas 1, 2 e 3), bem como, com as áreas cartográficas do DNPM e CPRM, a fim de definir, minimamente, as seguintes informações referentes aos dados de saída: - escala; - sistema de coordenadas e datum; - armazenamento e disponibilização dos dados, entre outras. Necessário reprogramar a data de término dessa Ação. Sugestão: out/2013.</t>
  </si>
  <si>
    <t xml:space="preserve">Inserir: SBE (Marcelo Rasteiro), Redespeleo (verificar: redespeleo@redespeleo.org), Instituto do Carste (Auler e Luis B. Piló), IGC/USP (Ivo Karmann e William Sallum Filho),  grupos de espeleologia independentes, GEP/UFBA (Morgana Drefhal) e IES. </t>
  </si>
  <si>
    <t>Ação em execução pelas bases do CECAV em MG, RN e MT</t>
  </si>
  <si>
    <t>1.6. Validar a localização das cavidades existentes na base de dados do CECAV, para a região de abrangência do PAN Cavernas do São Francisco. (CONTEMPLA A ANTIGA AÇÃO 1.11)</t>
  </si>
  <si>
    <t>Solicitar ao CECAV que informe se as cavidades validades estão dentro da região do PAN e se a base do MT está validando cavernas do PAN. Para área cárstica 2: a execução da Ação está planejada para início em dez/2012, a partir de mútua cooperação com os grupos espeleológicos Centro da Terra e o GMSE. Deverão ser validadas 100% das cavidades cadastradas no CECAV para essa área.</t>
  </si>
  <si>
    <t xml:space="preserve">Em set/2011, a analista ambiental do CECAV, Lindalva Cavalcanti, fez a sobreposição de dados digitais do CECAV (base georreferenciada de cavernas de 01/09/2011; Mapa Brasileiro de Potencialidade de Ocorrência de Cavernas - 4ª aproximação; e Regiões Cársticas do Brasil) com os polígonos do "Mapa de áreas prioritárias para conservação da biodiversidade" (MMA, 2007). Não foi gerado relatório, apenas encaminhado ao MMA, os dados digitais do CECAV, a fim de que pudessem ser inseridos na revisão do mapa que se encontra em execução. Necessário reprogramar a data de término dessa Ação. Sugestão: jul/2013. </t>
  </si>
  <si>
    <t>Problemas na comunicação entre a empresa responsável pela implantação do sistema e o setor de informática do Instituto Chico Mendes.</t>
  </si>
  <si>
    <t>O Analista Ambiental do CECAV, Júlio F. da Costa Neto, fez uma demonstração e atualizou os membros do Grupo 1 sobre o andamento do CANIE. Foi esclarecido que, atualmente, o único entrave para liberação do sistema é a finalização do módulo de cadastro de usuários externos do Instituto Chico Mendes, previsto para jan/13.</t>
  </si>
  <si>
    <t>A planilha enviada pelo Abilio não esta de acordo com o objetivo solicitado. Ver com o Abílio os dados enviados para a resolução deste item.</t>
  </si>
  <si>
    <t>Propor Mylène Berbert-Born (SGB-CPRM) como articuladora. Verificar o aceite.</t>
  </si>
  <si>
    <t>Em reunião realizada entre a Dibio/Instituto Chico Mendes, CECAV e a empresa Vale ficou acordado,  a partir de um Termo de Compromisso Ambiental a ser celebrado entre as duas instituições, a implementação de um repositório de informações espeleológicas, nos moldes do sistema disponibilizado pelo IBICT.</t>
  </si>
  <si>
    <t>1.12. Publicar inventário impresso com as informações sobre o Patrimônio Espeleológico existente na região de abrangência do PAN Cavernas do São Francisco. (ANTIGA AÇÃO 1.14)</t>
  </si>
  <si>
    <t>Ação excluída. O atlas poderá ser publicado pelo módulo de elaboração e geração de mapas, na nova ação inserida nesta Monitoria, que trata de banco de dados geográficos.</t>
  </si>
  <si>
    <t>A partir de consulta do MP/Minas Gerais, apresentamos proposta de área prioritária para prospecção na  Sub-bacia do Rio Paracatu, em Minas Gerais. Assim, o Distrito Cárstico de Vazante-Paracatu, fará parte do Termo de Ajustamento de Conduta, a ser  firmado entre o MP/Minas Gerais e o Grupo Votorantim, objetivando definir o escopo dos estudos e demais ações necessárias à execução de levantamento de campo, compilação de dados secundários, caracterização, georreferenciamento e catalogação do patrimônio arqueológico, espeleológico e paleontológico desse Distrito Cárstico, com a publicação de relatório síntese, contendo a identificação de áreas prioritárias para conservação. Além disso, entendemos que a definição de áreas prioritárias para prospecção na região de abrangência do PAN,  depende do cruzamento das informações referentes aos dados secundários sobre o Patrimônio Espeleológico (Áreas Cársticas 1, 2 e 3), bem como, de interação com grupos espeleológicos que atuam nessa região. Por precaução, encaminhamos ao Grupo Assessor proposta de alteração da data de término da Ação para dezembro/2013.</t>
  </si>
  <si>
    <t xml:space="preserve">Com a finalidade de cumprir a Ação 2.6, o CECAV apresentou à chamada interna da Diretoria de Pesquisa, Avaliação e Monitoramento da Biodiversidade (DIBIO), do Instituto Chico Mendes, o projeto "Implantação do PAN Cavernas do São Francisco - Fase I", que foi aprovado para execução em 2012 e prevê atividades para essa Ação, conforme segue: 1) realização da "Oficina de Definição de Normas para Levantamentos Espeleológicos", em Belo Horizonte/MG, com no máximo dois dias de duração, cujos participantes deverão representar os principais atores envolvidos nesse assunto (grupos de espeleologia, setor privado, instituições de ensino e pesquisa, entre outros). O objetivo da oficina é o de construir procedimento único para levantamentos espeleológicos; 2) elaboração, pelo CECAV, para encaminhado aos participantes da oficina, de documento base contendo as  diretrizes para levantamentos espeleológicos, como subsídio às discussões; e 3) encaminhamento,  pelo CECAV, do documento final da oficina ao Instituto Chico Mendes, sugerindo a regulamentação do tema por meio de instrumento jurídico adequado (Instrução Normativa, Portaria, ou outro). Considerando que: 1) foi realizado levantamento sobre os métodos de prospecção existente no Brasil, por técnicos do CECAV (Cristiano, José Carlos e Jocy); e 2) o levantamento demonstrou que a metodologia de prospecção já está consagrada no país, inclusive várias delas derivam da metodologia existente na publicação "APA Carste de Lagoa Santa - Levantamento espeleológico", vol. III, CPRM, 1998 (Projeto VIVA); Os técnicos propõem que ao invés de oficina participativa para definir as normas de prospecção, o assunto seja debatido em discussão virtual, a partir de e-mails cadastrados tanto no CECAV quanto na Sociedade Brasileira de Espeleologia - SBE. Dessa forma, encaminhamos como proposta ao Grupo Assessor: 1) alteração do prazo de término da Ação para dez/2013; 2) alteração da redação da Ação para "2.6. Definir normas para o levantamento espeleológico, por meio de consulta participativa virtual." 3) alteração do produto da Ação para "Consulta participativa realizada e normas definidas". </t>
  </si>
  <si>
    <t>Inserir: PUC-Minas (Eduardo Travassos).</t>
  </si>
  <si>
    <t>Nova redação e data de término. Rever a estimativa de custo, considerando os valores do projeto "Monitoramento e Avaliação de Impacto sobre o Patrimônio Espeleológico", do CECAV. Verificar com Débora Jansen, coordenadora do projeto. Comunicar com o articulador.</t>
  </si>
  <si>
    <t>Em elaboração Termo de Reciprocidade entre o Instituto Chico Mendes, Centro da Terra e GMSE. 
Em 2013 deverão ocorrer a criação de banco de dados sobre as áreas cársticas da região e a elaboração de mapas de potencialidade e de prospecção das áreas com maior potencial, e ainda a realização de uma expedição para a prospecção das áreas destacadas como prioritárias.</t>
  </si>
  <si>
    <t>Ação agrupada e contemplada na  Ação 2.8, devido à nova redação.</t>
  </si>
  <si>
    <t>Incluir: UNEB/Senhor do Bonfim (Cristiana Santana), UFBA/Salvador (Carlos Etchevarne). Excluir: UFBA (Leonardo Morato)</t>
  </si>
  <si>
    <t>Incluir: UFRB/Cruz das Almas (Carolina Scherer), UEFS (Téo de Oliveira e Cristiane Bertoni), MCN/PUC-Minas (Cástor Cartelle)</t>
  </si>
  <si>
    <t>Excluir: UFS, Incluir: outras IES</t>
  </si>
  <si>
    <t>2.12. Realizar pesquisas para definir normas e parâmetros referentes aos impactos das atividades de mineração em cavernas e  suas áreas de influência, nas seguintes áreas piloto: Circuito das Grutas, Quadrilátero Ferrífero e Pains,  em Minas Gerais. (ANTIGA AÇÃO 2.15)</t>
  </si>
  <si>
    <t>2.14. Realizar monitoramento da qualidade da água subterrânea em áreas de vulnerabilidade no estado de Minas Gerais, prioritariamente na APA Carste de Lagoa Santa, Circuito das Grutas e no município de Pains. (ANTIGA AÇÃO 2.17)</t>
  </si>
  <si>
    <t>Incluir: UFS (Luiz Carlos da S. Fontes), DIBIO (Katia Ribeiro), CR6 Cabedelo/Instituto chico Mendes (Arlindo Gomes Filho), GEP/UFBA (Morgana Drefahl)</t>
  </si>
  <si>
    <t>Inserir: GMSE (Matusalém Silva), SBE (Marcelo Rasteiro), SEPARN (Solon Almeida e Rostand Medeiros), Luciana Khoury (MP/BA)</t>
  </si>
  <si>
    <t xml:space="preserve">Número de centros criados
</t>
  </si>
  <si>
    <t>2.21. Atualizar os dados do perfil socioeconômico das Áreas Cársticas 1, 2 e 3, como subsídio para elaboração dos mapas de risco e de vulnerabilidade. (ANTIGA AÇÃO 2.28)</t>
  </si>
  <si>
    <t>2.24. Viabilizar junto a uma OSCIP a gestão de recursos financeiros oriundos  de TACs e transações penais para aplicação nas ações do PAN  Cavernas do São Francisco. (ANTIGA AÇÃO 2.31)</t>
  </si>
  <si>
    <t>Incluir: Luciana Khoury (MP/BA); Grupos de Espeleologia; IABS (Eric Sawyer)</t>
  </si>
  <si>
    <t>Articular com o IABS a criação de uma conta específica. Oficiar os ministérios públicos a fim de informar dessa possibilidade.</t>
  </si>
  <si>
    <t>Ação inicialmente executada, pois o termo legal foi definido de acordo com consulta feita pelo CECAV à PFE/Instituto Chico Mendes. Foi alterado o texto da Ação e novos prazos para sua realização, a fim de que os Termos de Reciprocidade, em andamento e futuros, possam ser concretizados.</t>
  </si>
  <si>
    <t>Sugere-se modificar o produto. Não existe obrigação de celebração do Termo de Reciprocidade, só se houver necessidade, dessa forma a quantidade de termos celebrados não seria o produto e sim a indicação do termo como instrumento mais adequado.</t>
  </si>
  <si>
    <t>Foi feita consulta à PFE , por meio do Memorando Nº 40/2012/CECAV, Digital Nº 0444616,  que abriu o processo 02070.001068/2012-50 com análise júrica da solicitação e indicou os instrumentos disponíveis no PARECER Nº 0197/2012/AGU/PGF/PFE. O documento foi apresentado a todos os participantes das quatro reuniões de apresentação do PAN.</t>
  </si>
  <si>
    <t>Foi imprescindível ao CECAV priorizar algumas atividades, pois arcou com, aproximadamente, 40% das ações do PAN. A maioria iniciando-se  em 2012.  Necessita ajuste no prazo.</t>
  </si>
  <si>
    <t>Foi verificado no grupo que a ação foi iniciada com algumas reuniões relatadas pelo Jocy. Ainda está pendente a realização de uma reunião em novembro de 2012, para apresentação do CANIE. Após essa apresentação a ação será considerada concluída.</t>
  </si>
  <si>
    <t xml:space="preserve">A estratégia do Cecav é fazer os contatos (até final de 2012) com as instituições que realizarão eventos em 2013, para inserção do tema. </t>
  </si>
  <si>
    <t>Em fase de elaboração termos de reciprocidade  com: Centro da Terra/SE, GMSE/BA, PUC Minas/MG e mais recentemente com a Sociedade Brasileira de Espeleologia - SBE.</t>
  </si>
  <si>
    <t xml:space="preserve">Frente a complexidade da Ação e o fato de ainda não ter sido iniciada, optou-se por prorrogar o prazo de conclusão. </t>
  </si>
  <si>
    <t>Ação não iniciada. Matriz encaminhada para o Sr. Rinaldo Mancin do IBRAM para avaliação.</t>
  </si>
  <si>
    <t>Ação realização no âmbito do projeto "Implantação do PAN Cavernas do São Francisco - Fase I/2012", apresentado na chamada aberta da DIBIO/Instituto Chico Mendes. Custo total: R$ 8.042,60</t>
  </si>
  <si>
    <t>A disponibilização se deu a a partir de informações já organizadas, mas é necessário a dedicação de equipe  focada no levantamento de trabalhos realizados pelo CECAV, bem como daqueles disponíveis na internet, em bibliotecas e outros meios.</t>
  </si>
  <si>
    <t>Já estão disponíveis na página do CECAV orientações e procedimentos para licenciamento ambiental, espeleomergulho, pesquisa científica, coleta e validação de coordenadas  etc.  Também estão disponíveis informações sobre trabalhos científicos no Núcleo de Informações Espeleológicas - NIES/CECAV, bem como publicações como Curso de Espeleologia e Licenciamento Ambiental. E, durante os eventos abaixo, o conhecimento foi transferido por meio de apresentações: * Discussão em duas mesas redondas sendo uma sobre o PAN Cavernas do São Francisco e outra sobre Espeleoturismo e Manejo Sustentável de Cavernas, ocorridas no 6º Encontro Mineiro de Espeleologia, no Museu de Ciências Naturais da PUC Minas, Belo Horizonte/MG, em 19/07/2012. * Apresentação do Painel: “Panorama atual das cavernas cadastradas no Brasil e a quiropterofauna estudada”, e participação na Mesa Redonda que discutiu a pesquisa no Instituto no âmbito da gestão das unidades de conservação, do manejo das espécies e da conservação do patrimônio espeleológico, de modo a contribuir para subsidiar e orientar as políticas públicas para o setor, no IV Seminário de Pesquisa e Iniciação Científica do – ICMBio, na Acadebio, Iperó/SP, de 21 a 23/08/2012. * Apresentação do atual cenário do mergulho em cavernas no Brasil com seus entraves jurídicos e burocráticos a fim de definir diretrizes para a organização da atividade de forma prática e segura, no Encontro de Espeleomergulho - Definindo Diretrizes - Seção de Espeleo Sub, na sede da SBE, Parque Taquaral, Campinas/SP, em 15/09/2012. * Apresentação da palestra: “Parque Nacional da Furna Feia” e do trabalho: “Conservação de Ambientes Cársticos em uma Área do Semi-Árido Neotropical: Definição de Áreas Prioritárias a Partir de Parâmetros Bióticos, no VII Congresso Brasileiro de Unidades de Conservação e III Simpósio Internacional de Conservação da Natureza, no Centro de Convenções de Natal, Natal/RN, de 23 a 27/09/2012.
• Apresentação do trabalho "Mapa Brasileiro de Potencialidade de Ocorrência de Cavernas - metodologia de elaboração", no 46º Congresso Brasileiro de Geologia, realizado em Santos/SP, em 4/10/2012. Também foi publicado o artigo "Mapa de Potencialidade de Ocorrência de Cavernas no Brasil, na escala 1:2.500.000", no número 1/2012, da Revista Brasileira de Espeleologia - RBEsp.</t>
  </si>
  <si>
    <t>Ação desenvolvida de forma incipiente, por meio de campanhas sobre a base do CECAV em eventos técnicos. Entendemos ser necessário elaborar mapas estaduais, das unidades inseridas na região de abrangência do PAN, contendo informações importantes a serem repassadas aos órgãos fiscalizadores (jurisdição federal, estadual e municipal): -  Patrimônio Espeleológico, áreas com potencial de ocorrência de cavernas, áreas protegidas, entre outros; - elaborar documento técnico orientativo a ser enviado aos órgãos fiscalizadores, a fim de que insiram a base do CECAV em suas ações fiscalizatórias. Assim, encaminhamos como proposta ao Grupo Assessor alterar a data de término dessa Ação para julho/2013.</t>
  </si>
  <si>
    <t>Ação dependente do Mapa de Vulnerabilidade. O projeto de pesquisa do CECAV, "Monitoramento e Avaliação de Impactos sobre o Patrimônio Espeleológico", aprovado na chamada interna da Diretoria de Pesquisa, Avaliação e Monitoramento da Biodiversidade (DIBIO), do Instituto Chico Mendes, prevê a aplicação da metodologia testada na APA Carste de Lagoa Santa em outras áreas na região de abrangência do PAN. É importante destacar que o mapa de vulnerabilidade é um dos produtos desse projeto, que muito ajudarão na execução dessa Ação.</t>
  </si>
  <si>
    <t>Os representantes do DNPM sairam da articulação e do Grupo Assessor. Enviamos documento, no início de setembro, solicitando indicação de representantes substitutos responsáveis por articular a execução da ações, porém ainda sem resposta.</t>
  </si>
  <si>
    <t>6.4. Elaborar mapa da geodiversidade da região de abrangência do PAN Cavernas do São Francisco, destacando os ambientes cárstico.</t>
  </si>
  <si>
    <t>Alterada a data de término da Ação. Comunicar ao articulador. Conforme o campo descrição, será elaborado, pelo articulador, relatório acerca da conclusão da ação.</t>
  </si>
  <si>
    <t>O objetivo 10  foi excluído, porém as ações foram remanejadas para os objetivos 2 e 3</t>
  </si>
  <si>
    <t xml:space="preserve">Não foi verificada a existência de fundos específicos junto aos órgãos estaduais e municipais. Porém, entendemos que existem algumas possibilidades para atender a Ação 11.2: IN nº 30/2012-Instituto Chico Mendes, referente a outras formas de compensação para as cavidades de alta relevância: 1) § 2º,  art. 4º:  - "De forma complementar, as propostas poderão contemplar: ... III - aquisição de bens e serviços necessários à implantação, gestão, monitoramento e proteção do patrimônio espeleológico". 2)  art. 7º de seu § 2º:  - "Art. 7º- A execução da compensação espeleológica será estabelecida por meio de Termo de Compromisso Ambiental (TCA) firmado entre as partes.  ... § 2º - O TCA definirá os meios, ações e cronograma para implementação das ações previstas". Decreto nº 6.640/2008 - " § 4º , art. 4º:  "No caso de empreendimento que ocasione impacto negativo irreversível em cavidade natural subterrânea com grau de relevância médio, o empreendedor deverá adotar medidas e financiar ações, nos termos definidos pelo órgão ambiental competente, que contribuam para a conservação e o uso adequado do patrimônio espeleológico brasileiro, especialmente das cavidades naturais subterrâneas com grau de relevância máximo e alto". Proposta ao Grupo Assessor: - que o CECAV elabore documento a ser encaminhado ao IBAMA e demais órgãos licenciadores (estaduais e municipais) esclarecendo dentre outras essas possibilidades de recursos.
 </t>
  </si>
  <si>
    <t>8.2. Verificar  junto aos órgãos licenciadores e Instituto Chico Mendes a existência de fundos da compensação espeleológica (Decreto nº 6.640/08) para a capacitação do quadro técnico, envolvido com o licenciamento ambiental de empreendimentos em áreas cársticas. (ANTIGA AÇÃO 11.2)</t>
  </si>
  <si>
    <t>Rodrigo L. Ferreira</t>
  </si>
  <si>
    <t>Como são dois produtos diferentes, o primeiro já foi obtido, mas o segundo leva mais tempo do que o estipulado na Matriz de Planejamento.</t>
  </si>
  <si>
    <t>Articulação realizada e cursos foram criados. Falta os cursos serem efetivado e os guias/condutores serem capacitados.</t>
  </si>
  <si>
    <t>Realizada reunião com o Instituto Brasileiro de Mineração (Ibram), em agosto de 2012, para discutir a viabilidade da ação.</t>
  </si>
  <si>
    <t>Redação apenas adequada.</t>
  </si>
  <si>
    <t xml:space="preserve">Modificado o texto da Ação. Reforçar a necessidade de realizar levantamento espeleológico e expedições em Alagoas, em razão da lacuna de conhecimento. Comunicar ao articulador.
</t>
  </si>
  <si>
    <t>Os intercâmbios estão sendo discutidos junto à SBE. A SBE já faz projetos intergrupos e está analisando a possibilidade de realizá-lo com os grupos espeleológicos do Baixo São Francisco. Também existe a possibilidade dos intercâmbios ocorrerem na Escola de Espelologia ou durante eventos regionais e nacionais no ano de 2013 (32º Congresso Brasileiro de Espeleologia etc.).</t>
  </si>
  <si>
    <t>Está sendo realizada articulação para os intercâmbios ocorrerem. Nenhum intercâmbio foi ainda realizado.</t>
  </si>
  <si>
    <t>Os grupos de espeleologia não possuem verba suficientne para fazer os intercâmbios por conta própria, necessitando de patrocínio. Por isso pensou-se em outras formas de realizar os intercâmbios, como a participação de membros dos grupos na Escola de Espeleologia e dedicar um espaço/tempo dentro dos eventos de espeleologia para que os grupos se apresentem e troquem experiências e materiais.</t>
  </si>
  <si>
    <t>Número de vagas disponibilizadas para servidores que trabalham com o Patrimônio Espeleológico</t>
  </si>
  <si>
    <t>Já houve negociações com professores da UFLA sobre a criação de área específica de "Biologia Subterrânea" em um novo programa de pós-graduação (em Biologia Animal) que está sendo elaborado na Universidade. Além disso, está em negociação a eventual criação de uma curso de pós-graduação em espeleologia na UNIFOR (Centro Universitário de Formiga - MG).</t>
  </si>
  <si>
    <t>Texto da Ação alterado. Exemplo de eventos: Encontros, Simpósios, Congressos, Workshops, Fóruns, entre outros. Comunicar ao articulador.</t>
  </si>
  <si>
    <t xml:space="preserve">Greve prolongada das Universidades Federais; o Cecav não retornou reiterados pedidos de informações sobre infraestrutura disponível e contrapartidas para projetos conjuntos com a UFPE e sobre a disponibilidade de participação em expedições conjuntas. </t>
  </si>
  <si>
    <t>Enrico Bernard, com dados de Morgana Drefahl e Luiz Eduardo P. Travassos</t>
  </si>
  <si>
    <t>Na sistematização, Lindalva adequou o texto da Ação. Verificar se procede. Ação depende da realização da Ação 2.7. Comunicar com o articulador.</t>
  </si>
  <si>
    <t>Na sistematização, Lindalva adequou o texto da Ação. Verificar se procede. Leonardo Morato (UFBA), Rangel Carvalho (CAACTUS) irão repassar as informações do andamento das atividades. Comunicar ao articulador.</t>
  </si>
  <si>
    <t>10.6. Publicar  “kit” com material educativo (já existente) sobre Espeleologia, em linguagem simples, voltado à população residente em áreas com ocorrência de cavernas. (ANTIGA AÇÃO 13.6)</t>
  </si>
  <si>
    <t>Na sistematização, Lindalva adequou o texto da Ação. Verificar se procede. Alterados a data de término da Ação e o articulador. Comunicar com o articulador.</t>
  </si>
  <si>
    <t xml:space="preserve">* ICMBIO em Foco (botetim informativo semanal do Instituto Chico Mendes): inserção de matérias sobre as atividades do Cecav em 5 Informativos, até outubro de 2012; * EspeleoInfo (boletim eletrônico do CECAV), com previsão de 3 números por ano. Foram lançados dois números em 2012; * Página do CECAV (www.icmbio.gov.br/cecav) remodelada em junho de 2012. Contém as atividades, projetos etc. desenvolvidos pelo Centro, inclusive dados digitais, atualizados, para download; * Revista Brasileira de Espeleologia, editada pelo CECAV e disponível em: http://www.icmbio.gov.br/revistaeletronica/index.php/RBE/index. O primeiro volume da revista, contendo apenas um número foi lançado em 2010 e o volume 2, n. 1 em 2012. Em dez/2012 deverá ser lançado o n.2; * Informativo do Grupo Assessor do PAN: para divulgação junto aos participantes do PAN – três números até o momento. * Boletim Informativo do PAN Cavernas do São Francisco, distribuido via mala direta do CECAV:  criado em 2012. Editado um número até o momento; * E-mail institucional do CECAV: cecav.sede@icmbio.gov.br; * Criação de e-mail específico para o PAN, em 2012: cecav.pan@gmail.com
</t>
  </si>
  <si>
    <t>Ação estava em cinza e foi alterada para verde, devido à alteração na data de início. Comunicar ao articulador.</t>
  </si>
  <si>
    <t>Na sistematização, Lindalva ajustou o texto da Ação. Verificar se procede. Ver também se o articulador ainda continuará responsável pela Ação. Comunicar ao articulador.</t>
  </si>
  <si>
    <t>Na sistematização, o texto da ação foi readequado. Verificar se procede. Comunicar ao articulador.</t>
  </si>
  <si>
    <t>11.1. Identificar e levantar dados sobre as cavernas com uso e/ou potencial turístico no Estado de Minas Gerais. (ANTIGA AÇÃO 14.1)</t>
  </si>
  <si>
    <t>Falta de suporte. Como orgão público não obtive  estruturação para o mapeamento.</t>
  </si>
  <si>
    <t>Encaminhando lista de cavernas sem estudo concluido. * Necessário reprogramar data término da ação.</t>
  </si>
  <si>
    <t xml:space="preserve">2.3. Elaborar mapa de vulnerabilidade do Patrimônio Espeleológico para as áreas cársticas prioritárias da região de abrangência do PAN Cavernas do São Francisco. </t>
  </si>
  <si>
    <t xml:space="preserve">2.19. Criar, juntamente com instituições afins, polos regionais de Espeleologia e ambientes cársticos  na região de abrangência do PAN Cavernas do São Francisco. </t>
  </si>
  <si>
    <t>Dois polos propostos (Felipe - UFMG e Rangel - Campo Formoso). Prefeitura de Campo Formoso tem um espaço para ceder, mas é necessário fazer um projeto idealizando o centro. Considerar também a implementação do Núcleo de Apoio da UFOP em Pains voltado para geologia.</t>
  </si>
  <si>
    <r>
      <t xml:space="preserve">Realizar cursos regulares de capacitação para grupos de espeleologia </t>
    </r>
    <r>
      <rPr>
        <i/>
        <sz val="12"/>
        <rFont val="Calibri"/>
        <family val="2"/>
        <scheme val="minor"/>
      </rPr>
      <t>da região de abrangência do PAN</t>
    </r>
    <r>
      <rPr>
        <sz val="12"/>
        <rFont val="Calibri"/>
        <family val="2"/>
        <scheme val="minor"/>
      </rPr>
      <t>, priorizando os grupos emergentes dos estados da Bahia, Alagoas e Sergipe. (ANTIGA AÇÃO 11.13) .</t>
    </r>
  </si>
  <si>
    <r>
      <t xml:space="preserve">Capacitar multiplicadores (líderes comunitários, técnicos extensionistas e outros) na temática Espeleologia, considerando, como área piloto, os municípios das unidades de conservação com ocorrência de cavernas </t>
    </r>
    <r>
      <rPr>
        <i/>
        <sz val="12"/>
        <rFont val="Calibri"/>
        <family val="2"/>
        <scheme val="minor"/>
      </rPr>
      <t>na região de abrangência do PAN Cavernas do São Francisco.</t>
    </r>
    <r>
      <rPr>
        <sz val="12"/>
        <rFont val="Calibri"/>
        <family val="2"/>
        <scheme val="minor"/>
      </rPr>
      <t xml:space="preserve">
</t>
    </r>
  </si>
  <si>
    <t>Biblioteca ou repositório virtual criada, mantido e expandido e disponibilizada</t>
  </si>
  <si>
    <r>
      <rPr>
        <i/>
        <sz val="12"/>
        <rFont val="Calibri"/>
        <family val="2"/>
        <scheme val="minor"/>
      </rPr>
      <t>Software</t>
    </r>
    <r>
      <rPr>
        <sz val="12"/>
        <rFont val="Calibri"/>
        <family val="2"/>
        <scheme val="minor"/>
      </rPr>
      <t xml:space="preserve"> desenvolvido e disponibilizado</t>
    </r>
  </si>
  <si>
    <t xml:space="preserve">Relatório descritivo com lista de cavernas e número de levantamentos espeleológicos realizados identificadas e total de área prospectada (ha) </t>
  </si>
  <si>
    <t>Solicitar informações mais detalhadas com o Jocy (data, montante, etc.).</t>
  </si>
  <si>
    <t xml:space="preserve">Após a elaboração do mapa de vulnerabilidade natural da BSF, foi necessário uma redefinição dos limites das nove áreas piloto (essa atividade já foi concluída); a base de dados para a elaboração dos mapas de vulnerabilidade natural e ambiental de cada uma das nove áreas piloto também já está disponível, exceto Araripe devido a localização da área e disponibilidade de equipe CECAV para campo. O processo para ter estes mapas criados é relativamente simples e rápido, aguardando apenas redefinições metodológicas após expedições de campo.
</t>
  </si>
  <si>
    <t>Áreas para prospecção serão definidas no produto da Ação 2.3. Verificar estudo do IPHAN/AL sobre arqueologia e paleontologia em 2012.</t>
  </si>
  <si>
    <t>Patrícia, Felipe e José Tiago em 21/10/13 por e-mail</t>
  </si>
  <si>
    <t>Não conseguimos contato. Verificar se a ação está contemplada no Projeto Inventário por ano de 2014. Coordenação do PAN colocar Tiago em contato com Elias (Centro da Terra).</t>
  </si>
  <si>
    <r>
      <t xml:space="preserve">Realizar prospecção espeleológica nas áreas prioritárias da APA Chapada do Araripe, </t>
    </r>
    <r>
      <rPr>
        <i/>
        <sz val="12"/>
        <rFont val="Calibri"/>
        <family val="2"/>
        <scheme val="minor"/>
      </rPr>
      <t>utilizando a ficha do CECAV para a caracterização padronizada.</t>
    </r>
    <r>
      <rPr>
        <sz val="12"/>
        <rFont val="Calibri"/>
        <family val="2"/>
        <scheme val="minor"/>
      </rPr>
      <t>(ANTIGA AÇÃO 2.23)</t>
    </r>
  </si>
  <si>
    <r>
      <t xml:space="preserve">Substituir por: Relatório descritivo com as áreas prospectadas e cavidades identificadas. 
</t>
    </r>
    <r>
      <rPr>
        <i/>
        <sz val="12"/>
        <rFont val="Calibri"/>
        <family val="2"/>
        <scheme val="minor"/>
      </rPr>
      <t xml:space="preserve">
</t>
    </r>
  </si>
  <si>
    <t>As ações estão em curso, mas a escassez de pessoal habilitado dificulta o cumprimento dos prazos estabelecidos no PAN Cavernas do São Francisco e existem ações que deverão ser executadas em sequência para evitar prejuízos, significando o necessário reagendamento das metas pactuadas. Haverá expedição para a APA dentro do termo de reciprocidade CECAV - Centro da Terra - GMSE</t>
  </si>
  <si>
    <t xml:space="preserve">Não foi possível dar andamento nas ações vinculadas ao PAN. Foi solicitado manifestação do INEMA, e até o  presente momento não houve resposta. A única atividade relacionada a ação foi a identificação dos sítios de pintura rupestre e cavernas de Ourolândia nos processos de licenciamento  resultantes de um estudo ambiental realizado em conjunto com as empresas ourolandenses. 
</t>
  </si>
  <si>
    <t xml:space="preserve">2.13. Realizar pesquisas paleontológicas na região de abrangência do PAN Cavernas do São Francisco inserida no estado de Minas Gerais, priorizando os municípios de  Pains, Montes Claros, Januária, Montalvânia, bem como o Circuito das Grutas. </t>
  </si>
  <si>
    <t>Não conseguimos contato. Entrar em contato com a SBP para divulgação dessa linha de pesquisa.</t>
  </si>
  <si>
    <r>
      <t xml:space="preserve">UFLA (Rodrigo L. Ferreira), PUC Minas (Luiz Eduardo Travassos), </t>
    </r>
    <r>
      <rPr>
        <strike/>
        <sz val="12"/>
        <rFont val="Calibri"/>
        <family val="2"/>
        <scheme val="minor"/>
      </rPr>
      <t>UFMG (André Salgado)</t>
    </r>
    <r>
      <rPr>
        <sz val="12"/>
        <rFont val="Calibri"/>
        <family val="2"/>
        <scheme val="minor"/>
      </rPr>
      <t>, Instituto do Carste (Luciana Alt) e outras IES. Adicionar Morgana Drefahl (GEP/UFBA)</t>
    </r>
  </si>
  <si>
    <r>
      <t xml:space="preserve">Prefeitura de Serra do Ramalho/BA (Francisco C. dos Santos), Prefeitura de Carinhanha/BA (Dinélia Pinto), Prefeitura de Campo Formoso/BA (Rangel de Carvalho), </t>
    </r>
    <r>
      <rPr>
        <strike/>
        <sz val="12"/>
        <rFont val="Calibri"/>
        <family val="2"/>
        <scheme val="minor"/>
      </rPr>
      <t>UFOP (Cláudio Maurício T. da Silva)</t>
    </r>
    <r>
      <rPr>
        <sz val="12"/>
        <rFont val="Calibri"/>
        <family val="2"/>
        <scheme val="minor"/>
      </rPr>
      <t xml:space="preserve">, PUC Minas (Luiz Eduardo Eduardo Travassos), </t>
    </r>
    <r>
      <rPr>
        <strike/>
        <sz val="12"/>
        <rFont val="Calibri"/>
        <family val="2"/>
        <scheme val="minor"/>
      </rPr>
      <t>UFMG (André Salgado)</t>
    </r>
    <r>
      <rPr>
        <sz val="12"/>
        <rFont val="Calibri"/>
        <family val="2"/>
        <scheme val="minor"/>
      </rPr>
      <t>,  UFS (Christiane Donato), Instituto do Carste (Luciana Alt</t>
    </r>
    <r>
      <rPr>
        <sz val="12"/>
        <color theme="1"/>
        <rFont val="Calibri"/>
        <family val="2"/>
        <scheme val="minor"/>
      </rPr>
      <t>), UNEB/Senhor do Bonfim (verificar: Cristiana Santana), UFBA/Salvador (verificar: Carlos Etchevarne). Entrar em contato com Cristiana (UNEB Senhor do Bonfim) e Elvis Pereira Barbosa (BA)</t>
    </r>
  </si>
  <si>
    <r>
      <t>UFLA (Rodrigo L. Ferreira),</t>
    </r>
    <r>
      <rPr>
        <strike/>
        <sz val="12"/>
        <color theme="1"/>
        <rFont val="Calibri"/>
        <family val="2"/>
        <scheme val="minor"/>
      </rPr>
      <t xml:space="preserve"> UFOP (Cláudio Maurício T. da Silva)</t>
    </r>
    <r>
      <rPr>
        <sz val="12"/>
        <color theme="1"/>
        <rFont val="Calibri"/>
        <family val="2"/>
        <scheme val="minor"/>
      </rPr>
      <t xml:space="preserve">, UFBA (Leonardo Morato) PUC Minas (Luiz Eduardo Tavassos), </t>
    </r>
    <r>
      <rPr>
        <strike/>
        <sz val="12"/>
        <color theme="1"/>
        <rFont val="Calibri"/>
        <family val="2"/>
        <scheme val="minor"/>
      </rPr>
      <t>UFMG (André Salgado)</t>
    </r>
    <r>
      <rPr>
        <sz val="12"/>
        <color theme="1"/>
        <rFont val="Calibri"/>
        <family val="2"/>
        <scheme val="minor"/>
      </rPr>
      <t>, UFS (Christiane Donato), Grupo de Estudos de Paleovertebrados-GEP/UFBA (Morgana Drefahl), Prefeitura de Campo Formoso/BA (Rangel de Carvalho), Prefeitura de Pains/MG (Mário Oliveira), Instituto do Carste (Luciana Alt), UFRB/Cruz das Almas (verificar: Carolina Scherer),  UEFS (verificar: Téo de Oliveira e Cristiane Bertoni), 
Museu de Ciências Naturais/PUC Minas (verificar: Cástor Cartelle).</t>
    </r>
  </si>
  <si>
    <t xml:space="preserve">Não conseguimos contato a articuladora se encontra de licença. Verificar anais 32º CBE
</t>
  </si>
  <si>
    <t xml:space="preserve">Por meio dos empreendimentos que estão  sendo licenciado com intervenção sobre o patrimônio espeleológico, a SUPRAM Central  tem procurado exigir condicionantes referente ao tema. Existe pedido de condicionantes em dois empreendimentos: um inserido sobre rochas ferríferas (Ferrous - Congonhas; Processo COPAM nº 1261/2006/009/2013) e outro sobre os carbonatos (Brennand - Sete Lagoas). </t>
  </si>
  <si>
    <r>
      <t>O projeto já foi elaborado e encaminhado ao CECAV pela  equipe do IGAM com apoio do IEF juntamente com os pesquisadores da UFMG.  Já foram definidas as áreas de monitoramento e assim que estiver elaborado irão a busca do recurso. O IGAM/SEMAD apresentou o projeto-piloto intitulado “</t>
    </r>
    <r>
      <rPr>
        <i/>
        <sz val="12"/>
        <color theme="1"/>
        <rFont val="Calibri"/>
        <family val="2"/>
        <scheme val="minor"/>
      </rPr>
      <t>Projeto de Adequação e implantação de uma Rede de Monitoramento de Águas Subterrâneas em Áreas com Cavidades Cársticas da Bacia do Rio São Francisco Aplicada à Área Piloto da APA Carste de Lagoa Santa, Minas Gerais</t>
    </r>
    <r>
      <rPr>
        <sz val="12"/>
        <color theme="1"/>
        <rFont val="Calibri"/>
        <family val="2"/>
        <scheme val="minor"/>
      </rPr>
      <t>”.  Esse trabalho resultou das ações de articulação do IGAM em sua tarefa determinada no PAN Cavernas do São Francisco e do trabalho conjunto de especialistas do Instituto de Geociência da Universidade Federal de Minas Gerais, Centro de  Desenvolvimento da Tecnologia  Nuclear – DCTN, IEF, dentre outros atores, gestores públicos e pesquisadores do Instituto do Carste.</t>
    </r>
  </si>
  <si>
    <t>Avaliar a possibilidade de entrar nas compensações espeleológicas de empreendimentos da área de interesse. Avaliar a possibilidade de parceria DHT/CPRM (Thales Sampaio). Avaliar no edital da PPP Rota das Grutas de Lund se está contemplado o monitoramento dentro da área de abrangência da ação e avaliar a necessidade de ajustes ou incorporação (Cecília - IEF).</t>
  </si>
  <si>
    <t>Patrícia</t>
  </si>
  <si>
    <t>Ausência de um projeto do polo para conseguir financiamento.</t>
  </si>
  <si>
    <r>
      <t xml:space="preserve">2.20. Criar, juntamente com instituições afins, </t>
    </r>
    <r>
      <rPr>
        <strike/>
        <sz val="12"/>
        <rFont val="Calibri"/>
        <family val="2"/>
        <scheme val="minor"/>
      </rPr>
      <t>centros de referência</t>
    </r>
    <r>
      <rPr>
        <sz val="12"/>
        <rFont val="Calibri"/>
        <family val="2"/>
        <scheme val="minor"/>
      </rPr>
      <t xml:space="preserve"> polos regionais de Espeleologia e ambientes cársticos  na região de abrangência do PAN Cavernas do São Francisco. (ANTIGA AÇÃO 2.27)
</t>
    </r>
    <r>
      <rPr>
        <sz val="20"/>
        <color rgb="FFFF0000"/>
        <rFont val="Calibri"/>
        <family val="2"/>
        <scheme val="minor"/>
      </rPr>
      <t/>
    </r>
  </si>
  <si>
    <t>Constituir uma força-tarefa para idealizar os polos.</t>
  </si>
  <si>
    <r>
      <t xml:space="preserve">Fazer contato com Jorge Pimentel (Coordenador Geral RJ - pegar telefone e </t>
    </r>
    <r>
      <rPr>
        <i/>
        <sz val="12"/>
        <rFont val="Calibri"/>
        <family val="2"/>
        <scheme val="minor"/>
      </rPr>
      <t>e-mail</t>
    </r>
    <r>
      <rPr>
        <sz val="12"/>
        <rFont val="Calibri"/>
        <family val="2"/>
        <scheme val="minor"/>
      </rPr>
      <t xml:space="preserve"> com Tereza)</t>
    </r>
  </si>
  <si>
    <t>REVER DESCRIÇÃO DA AÇÃO DURANTE A PRIMEIRA MONITORIA E SOLICITAR RELATO DO RODRIGO, QUE SE ENCONTRA AUSENTE DO PAÍS NESSE MOMENTO E PEDIR RELATÓRIO
Descrição do andamento na monitoria 2012: "Algumas empresas de mineração já foram contactadas em relação à disponibilidade e interesse na realização de experimentos de translocação quando das eventuais supressões de cavidades em suas áreas".</t>
  </si>
  <si>
    <t xml:space="preserve">2.23.Viabilizar junto a uma OSCIPs a gestão de recursos financeiros oriundos  de TACs e transações penais para aplicação nas ações do PAN Cavernas do São Francisco. </t>
  </si>
  <si>
    <t>Estabelecer parceria com a SBE. Já existe recursos disponíveis no MP/MG da V&amp;M - Mina Pau Branco (TAC Cavidade PB15). Solicitar IABS ou Dra. Luciana informações sobre a parceria em curso.</t>
  </si>
  <si>
    <r>
      <t xml:space="preserve">2.24. Viabilizar junto a </t>
    </r>
    <r>
      <rPr>
        <i/>
        <sz val="12"/>
        <rFont val="Calibri"/>
        <family val="2"/>
        <scheme val="minor"/>
      </rPr>
      <t>uma</t>
    </r>
    <r>
      <rPr>
        <sz val="12"/>
        <rFont val="Calibri"/>
        <family val="2"/>
        <scheme val="minor"/>
      </rPr>
      <t xml:space="preserve"> OSCIPs a gestão de recursos financeiros oriundos  de TACs e transações penais para aplicação nas ações do PAN  Cavernas do São Francisco. (ANTIGA AÇÃO 2.31)
</t>
    </r>
    <r>
      <rPr>
        <i/>
        <sz val="16"/>
        <color rgb="FFFF0000"/>
        <rFont val="Calibri"/>
        <family val="2"/>
        <scheme val="minor"/>
      </rPr>
      <t/>
    </r>
  </si>
  <si>
    <t xml:space="preserve">Foi feito contato por telefone com a  Dra. Ana Paula Prata, responsável pelo Lab. de Sistemática Vegetal da UFS - Universidade Federal de Sergipe, e uma reunião foi agendada para a primeira quinzena de dezembro para tratar sobre a oficialização e consolidação da parceria que já ocorre de maneira informal entre o CENTRO DA TERRA e o Laboratório. Levantamentos florísticos vem sendo realizados no entorno de algumas cavernas, mas ainda não foram publicados estudos, porém também será discutido na reunião sobre a publicação/disponibilização dos dados. </t>
  </si>
  <si>
    <t>Adicionar Elias (Centro da Terra),  F. do Carmo (UFMG) verificar:  Gallo (Christiane vai verificar), Pablo Hendrico de Melo (UFMG) Cecav verificar</t>
  </si>
  <si>
    <t>V Oficina de acompanhamento do Programa de Revitalização de Bacias Hidrográficas. Penedo/Al no dia 27 de novembro 2012. Pan Cavernas do São Francisco; Trabalhos de dois analistas do Cecav na Revista Brasileira de Espeleologia volume 3, número 1 a ser disponibilizada até 15/10; Trabalhos: 32º Congresso Brasileiro de Espeleologia, de 11 a 14/07 : 1) A situação atual do patrimônio espeleológico  brasileiro - dados preliminares Lindalva e outros; 2) Parque Nacional da Furna Feia ... Diego Bento e outros; 3) Diagnóstico ambiental preliminar do patrimônio espeleológico do município de Paripiranga/BA. Matusalém Santana, Fernando Silva e Diego Bento; Painel no V Seminário de Pesquisa e V Encontro de Iniciação Científica do ICMBio de 10 a 12/09. A conservação do patrimônio espeleológico ... Lindalva Cavalcanti e Issamar Meguerditchian.</t>
  </si>
  <si>
    <t xml:space="preserve">Sem informações recebidas até o presente momento, porém com possibilidade de apresentar o resultado até a Monitoria II
</t>
  </si>
  <si>
    <r>
      <t xml:space="preserve">4.11. Definir procedimentos conjuntos para conservação e uso sustentável do Patrimônio Espeleológico frente ao aproveitamento econômico dos recursos minerais, por meio da proposição de reestabelecimento das atividades do Comitê Permanente de Mineração e Meio Ambiente – CP/MIMA. </t>
    </r>
    <r>
      <rPr>
        <i/>
        <sz val="12"/>
        <rFont val="Calibri"/>
        <family val="2"/>
        <scheme val="minor"/>
      </rPr>
      <t>Texto original: Reestabelecer as atividades do Grupo de Trabalho Mineração e Meio Ambiente – GTMIMA, visando definir  procedimentos conjuntos para conservação e uso sustentável do Patrimônio Espeleológico frente ao aproveitamento econômico dos recursos minerais.</t>
    </r>
  </si>
  <si>
    <t>Verificar com a articuladora sobre o andamento da ação, inclusive sobre o escopo e produto da ação.</t>
  </si>
  <si>
    <t>Disponibilizados  trabalhos em revista científica,  oficina, congresso, curso e seminário.</t>
  </si>
  <si>
    <t xml:space="preserve">Esta sendo preparado um documento a ser encaminhado ao DNPM solicitando informações sobre a situação atual do comitê. 
</t>
  </si>
  <si>
    <t>Ver com o Rogério  (sem informação)</t>
  </si>
  <si>
    <t xml:space="preserve">Ação em andamento e integrada ao produto preliminar da Ação 7.2 (isto é, o mapa das áreas com ocorrência de cavernas conhecidas no Brasil). Esse Mapa deverá ser encaminhado, juntamente com nota explicativa, aos órgãos licenciadores e fiscalizadores (Ibama, OEMAs e prefeituras),  com cópia aos ministérios públicos estaduais e federal. Issamar e Renata farão o levantamento dos órgãos licenciadores e fiscalizadores, incluindo os ministérios públicos, a fim de que os documentos sejam encaminhados (mapa e nota explicativa).
</t>
  </si>
  <si>
    <t xml:space="preserve">A ação foi concluída com o envio do Ofício Nº 123/2013/CECAV Digital 0646268. Nesse documento o Centro propõe que as informações relacionadas ao Patrimônio Espeleológico nacional, em especial aquelas constantes da base de dados geoespacializados das cavernas do Brasil, disponível no endereço: http://www.icmbio.gov.br/cecav/downloads/mapas.html, sejam consideradas como critérios para a definição dos novos polígonos das Áreas Prioritárias em todos os biomas brasileiros.
</t>
  </si>
  <si>
    <t>PIBIC e Quadrílatero (ver os nomes corretos)</t>
  </si>
  <si>
    <t>O IABS está promovendo o primeiro curso que será realizado nos meses de setembro, outubro e novembro deste ano. Serão 90 alunos, 30 de cada região  da BHRS.</t>
  </si>
  <si>
    <r>
      <t>Esta ação poderá ser subsidiada pela proposta de criação de curso de pós-graduação (Lato Sensu) que está em andamento no âmbito da Universidade Federal de Ouro Preto/MG, sob a coordenação do Prof. Dr. Paulo de Tarso Amorim Castro. O curso visa formar especialistas capazes de preencher a lacuna de profissionais versados em estudos e análises sobre a</t>
    </r>
    <r>
      <rPr>
        <sz val="12"/>
        <rFont val="Arial"/>
        <family val="2"/>
      </rPr>
      <t xml:space="preserve"> </t>
    </r>
    <r>
      <rPr>
        <sz val="12"/>
        <rFont val="Calibri"/>
        <family val="2"/>
      </rPr>
      <t>inter-relação dos sistemas de cavidades em províncias minerais, quer seja para atuar junto às empresas quer seja para ações nos órgãos públicos de meio ambiente nos níveis federal, estadual e municipal.</t>
    </r>
    <r>
      <rPr>
        <sz val="12"/>
        <rFont val="Arial"/>
        <family val="2"/>
      </rPr>
      <t xml:space="preserve">
</t>
    </r>
  </si>
  <si>
    <r>
      <rPr>
        <strike/>
        <sz val="12"/>
        <rFont val="Calibri"/>
        <family val="2"/>
        <scheme val="minor"/>
      </rPr>
      <t xml:space="preserve">UFOP (Cláudio Maurício T. da Silva), </t>
    </r>
    <r>
      <rPr>
        <sz val="12"/>
        <rFont val="Calibri"/>
        <family val="2"/>
        <scheme val="minor"/>
      </rPr>
      <t xml:space="preserve"> UFS (Christiane Donato), </t>
    </r>
    <r>
      <rPr>
        <strike/>
        <sz val="12"/>
        <rFont val="Calibri"/>
        <family val="2"/>
        <scheme val="minor"/>
      </rPr>
      <t>UFMG (André Salgado)</t>
    </r>
    <r>
      <rPr>
        <sz val="12"/>
        <rFont val="Calibri"/>
        <family val="2"/>
        <scheme val="minor"/>
      </rPr>
      <t>, PUC Minas (Luiz Eduardo Travassos), Parna da Chapada Diamantina-PNCD (Admir Brunelli), CECAV (Jocy Cruz). Consultar: Paulo de Tarso Amorim Castro. (UFOP) (ok, já foi realizada a consulta), Igor (SUPRAM) e  Rogério (Vale)</t>
    </r>
  </si>
  <si>
    <r>
      <t>UFLA (Rodrigo L. Ferreira), consultar:  UFS (Luiz Fontes e verificar: Helio Mario),  PUC Minas (</t>
    </r>
    <r>
      <rPr>
        <strike/>
        <sz val="12"/>
        <rFont val="Calibri"/>
        <family val="2"/>
        <scheme val="minor"/>
      </rPr>
      <t>verificar:</t>
    </r>
    <r>
      <rPr>
        <sz val="12"/>
        <rFont val="Calibri"/>
        <family val="2"/>
        <scheme val="minor"/>
      </rPr>
      <t xml:space="preserve"> Luiz Eduardo Panisset Travassos), outras IES, IGC/UFMG (verificar: Fabio), UNEB/Senhor do Bonfim (verificar: Marcos Fabio).</t>
    </r>
  </si>
  <si>
    <r>
      <rPr>
        <strike/>
        <sz val="12"/>
        <rFont val="Calibri"/>
        <family val="2"/>
        <scheme val="minor"/>
      </rPr>
      <t xml:space="preserve">UnB (Ludmilla Aguiar), </t>
    </r>
    <r>
      <rPr>
        <sz val="12"/>
        <rFont val="Calibri"/>
        <family val="2"/>
        <scheme val="minor"/>
      </rPr>
      <t>CBHSF (José Maciel),  Sociedade Civil (Christiane Donato),</t>
    </r>
    <r>
      <rPr>
        <strike/>
        <sz val="12"/>
        <rFont val="Calibri"/>
        <family val="2"/>
        <scheme val="minor"/>
      </rPr>
      <t xml:space="preserve"> Instituto Aquanautas (Luiz Rios)</t>
    </r>
    <r>
      <rPr>
        <sz val="12"/>
        <rFont val="Calibri"/>
        <family val="2"/>
        <scheme val="minor"/>
      </rPr>
      <t>,</t>
    </r>
    <r>
      <rPr>
        <strike/>
        <sz val="12"/>
        <rFont val="Calibri"/>
        <family val="2"/>
        <scheme val="minor"/>
      </rPr>
      <t xml:space="preserve"> EGB (Karina Bassan),</t>
    </r>
    <r>
      <rPr>
        <sz val="12"/>
        <rFont val="Calibri"/>
        <family val="2"/>
        <scheme val="minor"/>
      </rPr>
      <t xml:space="preserve"> CECAV (Lindalva Cavalcanti), SBE (Marcelo Rasteiro). Consultar: Morgana, Elias</t>
    </r>
  </si>
  <si>
    <t>Consultar: UFSCar (Heros), Igor costa (SUPRAN Central), Morgana Drefahl GEP/UFBA</t>
  </si>
  <si>
    <t>CECAV (Jocy Cruz), UFLA (Rodrigo L. Ferreira), Vale (Daniela G. R. Silva), CAACTUS (Rangel Carvalho), IBRAM (verificar: Rinaldo Mancin), empresas de mineração privada e de economia mista, IES e inserir também a SBE.</t>
  </si>
  <si>
    <r>
      <t xml:space="preserve">IES,  SBE (verificar: Marcelo Rasteiro), </t>
    </r>
    <r>
      <rPr>
        <strike/>
        <sz val="12"/>
        <rFont val="Calibri"/>
        <family val="2"/>
        <scheme val="minor"/>
      </rPr>
      <t xml:space="preserve">Redespeleo (verificar: conselho@redespeleo.org), </t>
    </r>
    <r>
      <rPr>
        <sz val="12"/>
        <rFont val="Calibri"/>
        <family val="2"/>
        <scheme val="minor"/>
      </rPr>
      <t>grupos de espeleologia independentes. Centro da Terra, GMSE</t>
    </r>
  </si>
  <si>
    <t>Consultar: SBE (Marcelo Rasteiro)</t>
  </si>
  <si>
    <r>
      <t xml:space="preserve">MTur (Marcela Souza), </t>
    </r>
    <r>
      <rPr>
        <strike/>
        <sz val="12"/>
        <rFont val="Calibri"/>
        <family val="2"/>
        <scheme val="minor"/>
      </rPr>
      <t>EGB (Rodrigo Bulhões),</t>
    </r>
    <r>
      <rPr>
        <sz val="12"/>
        <rFont val="Calibri"/>
        <family val="2"/>
        <scheme val="minor"/>
      </rPr>
      <t xml:space="preserve"> secretarias estaduais de turismo, gestores de áreas protegidas,  OEMAs, grupos de espeleologia independentes, SBE (</t>
    </r>
    <r>
      <rPr>
        <strike/>
        <sz val="12"/>
        <rFont val="Calibri"/>
        <family val="2"/>
        <scheme val="minor"/>
      </rPr>
      <t>verificar:</t>
    </r>
    <r>
      <rPr>
        <sz val="12"/>
        <rFont val="Calibri"/>
        <family val="2"/>
        <scheme val="minor"/>
      </rPr>
      <t xml:space="preserve"> Marcelo Rasteiro, </t>
    </r>
    <r>
      <rPr>
        <strike/>
        <sz val="12"/>
        <rFont val="Calibri"/>
        <family val="2"/>
        <scheme val="minor"/>
      </rPr>
      <t>Clayton Lino</t>
    </r>
    <r>
      <rPr>
        <sz val="12"/>
        <rFont val="Calibri"/>
        <family val="2"/>
        <scheme val="minor"/>
      </rPr>
      <t xml:space="preserve">, Heros Lobo), </t>
    </r>
    <r>
      <rPr>
        <strike/>
        <sz val="12"/>
        <rFont val="Calibri"/>
        <family val="2"/>
        <scheme val="minor"/>
      </rPr>
      <t xml:space="preserve">CECAV (Lindalva Cavalcanti e </t>
    </r>
    <r>
      <rPr>
        <sz val="12"/>
        <rFont val="Calibri"/>
        <family val="2"/>
        <scheme val="minor"/>
      </rPr>
      <t>, CECAV (Rita Surrage), PUC Minas (Luiz Eduardo Travassos) , Cecília (IEF)</t>
    </r>
  </si>
  <si>
    <t>Resgatar as informações da Primeira Monitoria.</t>
  </si>
  <si>
    <t>A realização do 32º Congresso de espeleologia em Barreiras/BA foi uma iniciativa para ampliar a realização de eventos em outras áreas da Bacia.</t>
  </si>
  <si>
    <t xml:space="preserve">Utilizar esses dados como subsídio para elaboração dos mapas de risco e  de vulnerabilidade. Foi realizada a consulta ao articulador que deu a seguinte resposta: essa ação específica não houve andamento, devido a diversos fatores. Coloco a disposição para nomear outro articulador. Falta consultar o articulador indicado pela monitoria.
</t>
  </si>
  <si>
    <t>Está previsto a disponibilização dos estudos no CANIE. Verificar a experiência Mina Ferrous Viga divulgado pela SBE.</t>
  </si>
  <si>
    <t>A ação refere-se a uma campanha de sensibilização que estaria devidamente contemplada com as ações voltadas às comunidades locais.</t>
  </si>
  <si>
    <t>O relatório está finalizado, mas ainda não foi divulgado pelo CECAV. Será enviado para publicação artigo relacionado às cavernas turísticas elencadas a partir dos critérios elaborados na oficina de Cavernas Turísticas em BH.</t>
  </si>
  <si>
    <t>Elaborar lista de Cavernas com uso e/ou potencial turístico, por meio de critérios definidos em oficina participativa. Substituir por: Elaborar "Lista de Cavernas Turísticas", por meio de critérios definidos em oficina participativa.</t>
  </si>
  <si>
    <t>Execução parcial - A Secretaria de Estado de Turismo de MG não tem nenhum profissional ou uma área que trate sobre o assunto espeleologia, depende de  terceiros. Assim, foi solicitado ajuda ao IEF no que diz respeito as UC´s estaduais.  Foi feito contato também com os Circuitos Turísticos (Associações de municípios da nossa Política de Regionalização do Turismo) para que eles fizessem a solicitação aos seus municípios e consolidassem a informação. E por fim, foi feito contato direto com aqueles municípios que não fazem parte dos Circuitos. Nesse sentido, a dificuldade em conseguir as informações é justamente por depender de terceiros. No caso, vários destes municípios possuem uma estrutura enxuta e sem pessoas qualificadas e com o conhecimento territorial para nos auxiliar. Outra tentativa foi contatar espeleólogos mineiros, mas estes não repassaram as informações. Também foi feita uma pesquisa de gabinete, mas  pouquíssimas informações foram encontradas.</t>
  </si>
  <si>
    <t>Verificar com o articulador e solicitar um relatório descritivo das atividades, pois existe a informação de que em Minas Gerais já existem atividades relacionadas.</t>
  </si>
  <si>
    <t>O produto não está coeso, já que não há uma "rede criada" nem número exato de entidades representadas, o que há são representantes de entidades, que são bem participativos, compartilhando informações afins ao tema em um Grupo de discussões que foi criado numa rede social virtual. Há representantes de entidades como a SBE, GPME, GMSE, IABS, CENTRO DA TERRA, UFS, Brasil Central Aventuras, e até do PAN. Se for considerar o produto em si, há seis meses foi criado esse grupo como estímulo e tem havido representatividade e participação das instituições citadas.</t>
  </si>
  <si>
    <t>Identificando, através da internet, os trabalhos relacionados ao interesse, contatando colaboradores para solicitar envio de informações. Será apresentado no Projeto de Implementação do PAN Fase-3.</t>
  </si>
  <si>
    <t>As empresas estão realizando pesquisas e publicando resultados em congressos da área.</t>
  </si>
  <si>
    <t>Ação já iniciada em fase de planejamento, junto a colaboradores. O projeto para concorrer à chamada interna aberta da DIBIO  está praticamente pronto. Foram realizados contatos com Prof. Travassos, da PUC Minas, no intuito de traduzir material impresso, americano, de ótima qualidade.  A autorização para a tradução do material já foi solicitada pelo Prof. Travassos e no momento aguardamos resposta.</t>
  </si>
  <si>
    <t xml:space="preserve">Ministrado "IV Curso de Espeleologia e Licenciamento Ambiental" no período de 22 a 27 de abril de 2013, em Belo Horizonte. (Inserir o detalhamento dos capacitados por estado).
</t>
  </si>
  <si>
    <t>Está sendo articulado junto ao MPE-Promotoria de Lençóis, a realização de curso capacitação de guias e formação de um GVBS-Cavernas da Chapada Diamantina.</t>
  </si>
  <si>
    <t>Varios oficios enviados a diversos atores sobre os riscos associados ao uso indevido das áreas com ocorrência do Patrimônio Espeleológico, bem como quanto à legislação pertinente. Serão sistematizadas Notas Técnicas do Cecav sobre o tema para posterior divulgação (Estradas e Expansão urbana).</t>
  </si>
  <si>
    <r>
      <t xml:space="preserve">PUC Minas (Luiz Eduardo Travassos),  UFLA (Rodrigo L. Ferreira), </t>
    </r>
    <r>
      <rPr>
        <strike/>
        <sz val="12"/>
        <color theme="1"/>
        <rFont val="Calibri"/>
        <family val="2"/>
        <scheme val="minor"/>
      </rPr>
      <t>UnB (Ludmilla Aguiar, Osmar Abílio Junior)</t>
    </r>
    <r>
      <rPr>
        <sz val="12"/>
        <color theme="1"/>
        <rFont val="Calibri"/>
        <family val="2"/>
        <scheme val="minor"/>
      </rPr>
      <t xml:space="preserve">, UFS (Luiz Fontes), Centro da Terra (Elias Silva), GMSE (João Andrade), Guano Speleo (Felipe Carvalho), Grupo Bambuí (Leandro M. D. Maciel),  CPRM (Mylène Berbert-Born), </t>
    </r>
    <r>
      <rPr>
        <strike/>
        <sz val="12"/>
        <color theme="1"/>
        <rFont val="Calibri"/>
        <family val="2"/>
        <scheme val="minor"/>
      </rPr>
      <t>DILIC/IBAMA (Frederico Queiroz)</t>
    </r>
    <r>
      <rPr>
        <sz val="12"/>
        <color theme="1"/>
        <rFont val="Calibri"/>
        <family val="2"/>
        <scheme val="minor"/>
      </rPr>
      <t xml:space="preserve">, GEP/UFBA (Morgana Drefahl), </t>
    </r>
    <r>
      <rPr>
        <strike/>
        <sz val="12"/>
        <color theme="1"/>
        <rFont val="Calibri"/>
        <family val="2"/>
        <scheme val="minor"/>
      </rPr>
      <t>IBAMA/SE (verificar: Zanoni do Carmo Ferreira),  DNPM (verificar), INEMA/BA (verificar: Antonieta Candia)</t>
    </r>
    <r>
      <rPr>
        <sz val="12"/>
        <color theme="1"/>
        <rFont val="Calibri"/>
        <family val="2"/>
        <scheme val="minor"/>
      </rPr>
      <t xml:space="preserve"> e outras OEMAS.</t>
    </r>
  </si>
  <si>
    <r>
      <t xml:space="preserve">UFLA (Rodrigo L. Ferreira), </t>
    </r>
    <r>
      <rPr>
        <strike/>
        <sz val="12"/>
        <rFont val="Calibri"/>
        <family val="2"/>
        <scheme val="minor"/>
      </rPr>
      <t>UFMG (André Salgado), UnB (Osmar Abílio Junior)</t>
    </r>
    <r>
      <rPr>
        <sz val="12"/>
        <rFont val="Calibri"/>
        <family val="2"/>
        <scheme val="minor"/>
      </rPr>
      <t>, PUC Minas (Luiz Eduardo Travassos), Instituto do Carste (Vitor Moura), SBE (</t>
    </r>
    <r>
      <rPr>
        <strike/>
        <sz val="12"/>
        <rFont val="Calibri"/>
        <family val="2"/>
        <scheme val="minor"/>
      </rPr>
      <t xml:space="preserve">verificar: </t>
    </r>
    <r>
      <rPr>
        <sz val="12"/>
        <rFont val="Calibri"/>
        <family val="2"/>
        <scheme val="minor"/>
      </rPr>
      <t xml:space="preserve">Marcelo Rasteiro), </t>
    </r>
    <r>
      <rPr>
        <strike/>
        <sz val="12"/>
        <rFont val="Calibri"/>
        <family val="2"/>
        <scheme val="minor"/>
      </rPr>
      <t>Redespeleo (verificar: redespeleo@redespeleo.org),</t>
    </r>
    <r>
      <rPr>
        <sz val="12"/>
        <rFont val="Calibri"/>
        <family val="2"/>
        <scheme val="minor"/>
      </rPr>
      <t xml:space="preserve"> IGC/USP (</t>
    </r>
    <r>
      <rPr>
        <strike/>
        <sz val="12"/>
        <rFont val="Calibri"/>
        <family val="2"/>
        <scheme val="minor"/>
      </rPr>
      <t>verificar: Ivo Karmann e</t>
    </r>
    <r>
      <rPr>
        <sz val="12"/>
        <rFont val="Calibri"/>
        <family val="2"/>
        <scheme val="minor"/>
      </rPr>
      <t xml:space="preserve"> William Sallum Filho), Centro da Terra (Elias Silva), GMSE (João A. Silva), Sociedade Civil (Christiane Donato), grupos de espeleologia independentes,  GEP/UFBA (Morgana Drefahl), IES.</t>
    </r>
  </si>
  <si>
    <t>Substituir por: Lista com as cavidades validadas, por ano, disponibilizada</t>
  </si>
  <si>
    <t>Substituir por: 1/02/2012</t>
  </si>
  <si>
    <r>
      <t xml:space="preserve"> Criar, manter e expandir bibliotecas ou repositórios virtuais de espeleologia, com Cadastro  Nacional de Publicações Científicas para o Patrimônio Espeleológico, nos moldes do ISBN. </t>
    </r>
    <r>
      <rPr>
        <i/>
        <sz val="12"/>
        <rFont val="Calibri"/>
        <family val="2"/>
        <scheme val="minor"/>
      </rPr>
      <t>Texto original: Criar biblioteca virtual de espeleologia para a região de abrangência do PAN Cavernas do São Francisco, com Cadastro  Nacional de Publicações Científicas para o Patrimônio Espeleógico, nos moldes do ISBN. (ANTIGA AÇÃO 1.13</t>
    </r>
  </si>
  <si>
    <t xml:space="preserve">1.11. Criar, manter e expandir bibliotecas ou repositórios virtuais de espeleologia, com Cadastro  Nacional de Publicações Científicas para o Patrimônio Espeleológico, nos moldes do ISBN.  </t>
  </si>
  <si>
    <t xml:space="preserve">Substituir por: Relatório técnico final da prospecção disponibilizado
</t>
  </si>
  <si>
    <t>Verificar com a Maristela se o Arlindo está sendo o articulador (verificado: sim continua como articulador da ação e o Paulo Maier do Parna Chapada do Araripe é colaborador/executor e repassa as informações para o Arlindo).</t>
  </si>
  <si>
    <t xml:space="preserve">Morgana (por e-mail) em 19/11/13: Ações 2.8 e 2.9 - Considerando as informações na última reunião da monitoria, dado as dificuldade da Antonieta (Inema BA) em dar continuidade as ações devido ao trabalho no INEMA, se ela concordar, bem como os demais, posso ser a articuladora das ações.
</t>
  </si>
  <si>
    <t>Inserir colaboradores na elaboração do projeto: Maria Antonieta (RIMAS/CPRM), Patrícia Reis Pereira  (Instituto Estadual de Florestas - IEF); Suely Geralda Duarte de Oliveira – Hidrogeóloga; Celso de Oliveira Loureiro - Faculdade de Engenharia (DESA/UFMG);  Paulo C. H. Rodrigues – Pesquisador - Centro de Desenvolvimento da Tecnologia Nuclear (CDTN); Paulo Minardi – Pesquisador  (CDTN); Vanderlei de Vasconcelos – Pesquisador  (CDTN); Virgílio Lopardi Bomtempo – Pesquisador (CDTN); Aline Tavares M. G. Silva - Pesquisadora (UFMG); Marcos Campello – Pesquisador (UFMG); Tânia Mara Dussin – Pesquisadora (UFMG). Inserir também: APA Carste Lagoa Santa (verificar), Instituto do Carste (Luciana Alt), Prefeitura de Pains (Mário Silva).</t>
  </si>
  <si>
    <t xml:space="preserve">Substituir por: Lista dos órgãos fiscalizadores e respectivos programas de capacitação disponibilizada
</t>
  </si>
  <si>
    <r>
      <t xml:space="preserve">Diagnosticar a situação das equipes de licenciamento e fiscalização dos órgãos  ambientais, considerando o Patrimônio Espeleológico e as atividades econômicas, e encaminhar sugestões de adequação às entidades competentes. </t>
    </r>
    <r>
      <rPr>
        <i/>
        <sz val="12"/>
        <rFont val="Calibri"/>
        <family val="2"/>
        <scheme val="minor"/>
      </rPr>
      <t>Texto original: Elaborar diagnóstico da situação do sistema de fiscalização do Patrimônio Espeleológico, na região de abrangência do PAN Cavernas do São Francisco.</t>
    </r>
  </si>
  <si>
    <t>Relatórios parciais anuais. Alteração do prazo devido à articuladora estar de Licença Maternidade.</t>
  </si>
  <si>
    <t>CECAV (Jocy Cruz), Coordenação de Educação Ambiental/CGSAM/DISAT/ (Maria Magnólia B. Lins), entidades nacionais de espeleologia, grupos de espeleologia, SBE (verificar: Marcelo Rasteiro), IABS (Marcela Pimenta). Substituir por: Execução  IABS (Marcela Pimenta),  Colaboração: CECAV (Jocy Cruz),  SBE (Marcelo Rasteiro), Parque Estadual Itacolomi/MG.</t>
  </si>
  <si>
    <t>Jocy Cruz (CECAV) Substituir Daniela G. Rodrigues Silva (Vale)</t>
  </si>
  <si>
    <r>
      <t xml:space="preserve">Elaborar documento com o perfil dos profissionais da área cárstica 2 envolvidos com o Patrimônio Espeleologico.  (ANTIGA AÇÃO 11.12). </t>
    </r>
    <r>
      <rPr>
        <i/>
        <sz val="12"/>
        <rFont val="Calibri"/>
        <family val="2"/>
        <scheme val="minor"/>
      </rPr>
      <t>Texto original: Elaborar documento com o perfil dos profissionais envolvidos com a Espeleologia na região do Baixo São Francisco. (ANTIGA AÇÃO 11.12)</t>
    </r>
  </si>
  <si>
    <t>Marcelo Rasteiro (SBE) substituir Admir Brunelli (Parna Chapada Diamantina)</t>
  </si>
  <si>
    <t>Consultar: Prof. Elvis, Prof. Luiz Eduardo Travassos, Patrícia (IABS), Elias (Centro da Terra)</t>
  </si>
  <si>
    <t xml:space="preserve">10.4. Levantar o conhecimento informal da população residente nas regiões de conflitos com o Patrimônio Espeleológico, na área de abrangência do PAN Cavernas do São Francisco, a partir do mapa de vulnerabilidade. </t>
  </si>
  <si>
    <r>
      <t xml:space="preserve">10.4. Levantar o conhecimento informal da população residente nas regiões de conflitos com o Patrimônio Espeleológico </t>
    </r>
    <r>
      <rPr>
        <i/>
        <sz val="12"/>
        <rFont val="Calibri"/>
        <family val="2"/>
        <scheme val="minor"/>
      </rPr>
      <t xml:space="preserve">na área de abrangência do PAN Cavernas do São Francisco, </t>
    </r>
    <r>
      <rPr>
        <sz val="12"/>
        <rFont val="Calibri"/>
        <family val="2"/>
        <scheme val="minor"/>
      </rPr>
      <t>a partir do mapa de vulnerabilidade.</t>
    </r>
  </si>
  <si>
    <t>Valdineide Santana (SEMARH-SE) substituir José Maciel Oliveira (CBHSF/AL)</t>
  </si>
  <si>
    <r>
      <t xml:space="preserve">Elaborar documento com orientações técnicas para a definição de limites de área de influência sobre o Patrimônio Espeleológico, por meio de eventos participativos. </t>
    </r>
    <r>
      <rPr>
        <i/>
        <sz val="12"/>
        <rFont val="Calibri"/>
        <family val="2"/>
        <scheme val="minor"/>
      </rPr>
      <t>Texto original:  Elaborar proposta de Termo de Referência com diretrizes para a definição dos limites da área de proteção de cavernas, por meio de eventos participativos.</t>
    </r>
  </si>
  <si>
    <r>
      <t xml:space="preserve">Disponibilizar e dar publicidade a trabalhos técnico-científicos, procedimentos e normas existentes que orientem a elaboração e análise de estudos espeleológicos para autorização e/ou licenciamento ambiental, bem como estudos de licenciamento ambiental realizados para empreendimentos em áreas de ocorrência de cavernas na região de abrangência do PAN Cavernas do São Francisco. </t>
    </r>
    <r>
      <rPr>
        <i/>
        <sz val="12"/>
        <rFont val="Calibri"/>
        <family val="2"/>
        <scheme val="minor"/>
      </rPr>
      <t xml:space="preserve">Texto original: Disponibilizar trabalhos de pesquisa, procedimentos e normas existentes, bem como estabelecer novos procedimentos que orientem a elaboração e análise de estudos espeleológicos para licenciamento ambiental de empreendimentos em áreas de ocorrência de cavernas na região de abrangência do PAN Cavernas do São Francisco. 
</t>
    </r>
  </si>
  <si>
    <t>Sistematizar os ofícios enviados pelo CECAV com o assunto. Gerar texto sobre o tema e encaminhar aos principais gestores. Divulgar nos informativos e disponibilizar nos sítios.</t>
  </si>
  <si>
    <t xml:space="preserve">Estratégias para criação de uma sessão bimestral nos informativos da SBE Notícia. Estratégia para publicação do Espeleoinfo.
</t>
  </si>
  <si>
    <t>Sugestão: replicar em outras áreas. Detalhar o andamento da ação.</t>
  </si>
  <si>
    <t>Indicador de sucesso da ação: validar 200 cavidades validadas por ano.</t>
  </si>
  <si>
    <t>Priorizar as áreas do PAN.</t>
  </si>
  <si>
    <t>Pelo menos 15% das áreas identificadas como prioritárias devem ser prospectadas.</t>
  </si>
  <si>
    <t>Indicador de alcance da ação: Prospectar 100% das áreas identificadas devem ser prospectadas.</t>
  </si>
  <si>
    <r>
      <t xml:space="preserve">Por </t>
    </r>
    <r>
      <rPr>
        <i/>
        <sz val="12"/>
        <color theme="1"/>
        <rFont val="Calibri"/>
        <family val="2"/>
        <scheme val="minor"/>
      </rPr>
      <t xml:space="preserve">e-mail </t>
    </r>
    <r>
      <rPr>
        <sz val="12"/>
        <color theme="1"/>
        <rFont val="Calibri"/>
        <family val="2"/>
        <scheme val="minor"/>
      </rPr>
      <t>Morgana se dispos a articular as ações 2.11 e 2.12 no lugar da Antonieta Candia (INEMA-BA).</t>
    </r>
  </si>
  <si>
    <t>Por e-mail Morgana se dispos a articular as ações 2.11 e 2.12 no lugar da Antonieta Candia (INEMA-BA).</t>
  </si>
  <si>
    <t>Disponibilizar os artigos na ação 1.11 (biblioteca virtual).</t>
  </si>
  <si>
    <t>Utilizar informações da ação 1.4. O mapa de áreas prioritárias (ação 7.2) irá identificar as lacunas de conhecimento.</t>
  </si>
  <si>
    <t>Indicador de alçance da ação: Número de linhas de fomento para pesquisas criadas.</t>
  </si>
  <si>
    <t>Indicador de alcance da ação: Número de estudos realizados e parcerias consolidadas.</t>
  </si>
  <si>
    <t>Indicador de sucesso da ação: Número de parcerias efetivadas.</t>
  </si>
  <si>
    <t>Ação excluída: existem outras ações mais específicas e que contemplam a discussão do tema PE e nesse momento não se visualiza nenhum tema a ser levado ao CONAMA.</t>
  </si>
  <si>
    <t>Indicador de sucesso a ação: Número de eventos com a inserção do tema na pauta.</t>
  </si>
  <si>
    <t>Indicador de sucesso da ação: Número de eventos realizados.</t>
  </si>
  <si>
    <t>Procurar a Secretaria de Extrativismo de Desenvolvimento Rural (Paulo Guilherme Cabral) INCORPOROU A AÇÃO 6.3.</t>
  </si>
  <si>
    <t>Disponibilizar na página do PAN.</t>
  </si>
  <si>
    <t>Incluir no planejamento do Cecav.</t>
  </si>
  <si>
    <t>Fazer relatórios anuais e utilizar, quando possível, a compensação espeleológica do Dec. 6.640/08 e manter a indicação de cinco propostas elaboradas e encaminhadas.</t>
  </si>
  <si>
    <t>Manter como indicador de sucesso da ação: Número de  cursos  com a temática espeleologia e número de técnicos capacitados.</t>
  </si>
  <si>
    <t>Incorporou a ação 8.10.</t>
  </si>
  <si>
    <t>Indicador de sucesso da ação: Número de cursos realizados e número de pessoas capacitadas.</t>
  </si>
  <si>
    <t>Simone Cruz (estava criando um grupo de espeleo).</t>
  </si>
  <si>
    <t>Ver a situação com o articulador, articular com a Christiane ação 9.4.</t>
  </si>
  <si>
    <t>Inserir no relatório quantos exemplares serão distribuídos e para quais comunidades.</t>
  </si>
  <si>
    <t>Montar uma nova estratégia junto as secretarias. Solicitar relatório descritivo ao Maciel. 2) Identificar os programas de capacitação existentes nos coletivos educadores para inserção de um "módulo de espeleo".</t>
  </si>
  <si>
    <t>Achar o Maciel e depois se reunir com ele para definir estratégia para viabilização da ação.</t>
  </si>
  <si>
    <t>Sugestão de contato com o Centro da Terra para troca de experiência.</t>
  </si>
  <si>
    <t>Ação considerada como concluída mesmo com os problemas relatados nas colunas anteriores.</t>
  </si>
  <si>
    <r>
      <t xml:space="preserve">Verificar com o articulador e solicitar um relatório descritivo das atividades. Foi enviado </t>
    </r>
    <r>
      <rPr>
        <i/>
        <sz val="12"/>
        <rFont val="Calibri"/>
        <family val="2"/>
        <scheme val="minor"/>
      </rPr>
      <t xml:space="preserve">e-mail </t>
    </r>
    <r>
      <rPr>
        <sz val="12"/>
        <rFont val="Calibri"/>
        <family val="2"/>
        <scheme val="minor"/>
      </rPr>
      <t>solicitando informações em 18/11/13: aguardando responta.</t>
    </r>
  </si>
  <si>
    <t>Articular com o PETAR para replicar a experiência do GVBS (Grupo Voluntário de Busca e Salvamento). Projeto Piloto no Circuito das Grutas de Minas Gerais. 50% das cavidades que constarem na "Lista"  com sistema de gestão de segurança implantados.</t>
  </si>
  <si>
    <t>Eric entrar em contato com Marcelo (SBE) para ver o trabalho sobre "Caracterização do Visitante de Cavernas" feito por ele.</t>
  </si>
  <si>
    <t>Manter como indicador de alcance da ação: pelo menos 50% das cavidade que constarem na "Lista de Cavernas Turisticas", com plano de manejo iniciados.</t>
  </si>
  <si>
    <t xml:space="preserve"> CECAV fazer gestão junto ao INEMA para viabilizar a ação.</t>
  </si>
  <si>
    <t>Encaminhar o produto também para ABEMA e ANAMA.</t>
  </si>
  <si>
    <t xml:space="preserve">CPRM (Mylène Berbert-Born),   DIPLAM/DNPM (Sandra Pedrosa),  Sociedade Civil (Christiane Donato), GREGEO/UnB ( Guilherme Vendramini e Hortência Lamblém), SBE (Marcelo Rasteiro), Instituto do Carste (Agusto Auler e Luis Beethoven Piló), IGC/USP (William Sallum Filho), OEMAs, prefeituras, grupos de espeleologia independentes, GEP/UFBA (Morgana Drefahl) e demais instituições de ensino e pesquisa - IES. </t>
  </si>
  <si>
    <t>PUC Minas (Luiz Eduardo Travassos),  UFLA (Rodrigo L. Ferreira),  UFS (Luiz Fontes), Centro da Terra (Elias Silva), GMSE (João Andrade), Guano Speleo (Felipe Carvalho), Grupo Bambuí (Leandro M. D. Maciel),  CPRM (Mylène Berbert-Born), GEP/UFBA (Morgana Drefahl), INEMA/BA (Antonieta Candia) e outras OEMAS.</t>
  </si>
  <si>
    <t>UFLA (Rodrigo L. Ferreira), PUC Minas (Luiz Eduardo Travassos ), Instituto do Carste (Luciana Alt),  GREGEO/UnB (Guilherme Vendramini e Hortência Lamblém),  Guano Speleo (Felipe  Carvalho),  GEP/UFBA (Morgana Drefahl), Sociedade Civil (Christiane Donato), (CECAV (Lindalva Cavalcanti), Instituto Aquanautas (Luiz Rios)</t>
  </si>
  <si>
    <t>Ação em andamento, porém com cronograma bastante defasado. Para a realização da Ação optou-se pela utilização do Planejamento Sistemático de Conservação (PSC), razão pela qual a Ação está sendo realizada em etapas, sendo necessário alterar a data de término para dezembro/2014. A primeira etapa, de responsabilidade do CECAV (levantamento preliminar de dados geoespacializados (geologia, geodiversidade, base cartográfica etc. do Brasil) visou a elaboração do "Mapa das Áreas com Ocorrência de Cavernas Conhecidas no Brasil"; Na segunda etapa, realizou-se Oficina participativa com a presença de especialistas em espeleologia (meio físico, biótico e aspectos sócio-histórico-culturais) e em geoprocessamento. Nessa Oficina foram definidos: 1) a Unidade de Planejamento artificial, na forma de hexágonos. Encontra-se em processo de discussão virtual (até 25/10) a definição sobre o tamanho dos hexágonos, se 10.000 ou 20.000 hectares; 2) os alvos de conservação; 3) as metas de conservação; 4) as ameaças e oportunidades para a conservação do Patrimônio Espeleológico. Na terceira etapa, a ser realizada no segundo semestre de 2014, será realizada oficina participativa para definição do mapa de áreas prioritárias visando à conservação do Patrimônio Espeleológico, bem como o intervalo temporal para atualização desse mapa e as ações necessárias à conservação do Patrimônio Espeleológico.</t>
  </si>
  <si>
    <t>Atualização da página do Cecav; Envio de informes e mensagens eletrônicas para participantes do Pan; Participação em eventos – oficina, congresso, simpósio e curso; Divulgação das ações do Cecav nos informativos semanais do ICMBio.</t>
  </si>
  <si>
    <t>1) Mapa das Áreas com Ocorrência de Cavernas Conhecidas no Brasil; 2) Relatório da Oficina 3 - Áreas prioritárias para a conservação do Patrimônio Espeleológico, disponibilizado no endereço http://www.icmbio.gov.br/cecav/images/stories/projetos-e-atividades/PAN/PAN_Cavernas_S%C3%A3o_Francisco_relatorio_final_oficina_areas_prioritarias_15ago2013-cor.pdf</t>
  </si>
  <si>
    <t>Tereza Villanueva (CPRM) substituir Mylène Berbert-Born (CPRM) verificar se a Mylène aceita a articulação</t>
  </si>
  <si>
    <t>Tereza Villanueva (CPRM) substituir Mylène Berbert-Born (CPRM)</t>
  </si>
  <si>
    <t>Tereza Villanueva (CPRM) substituir Fernando Oliveira (CPRM</t>
  </si>
  <si>
    <t>Darcy (Base CECAV/MG) Rita Surrage (CECAV)</t>
  </si>
  <si>
    <t>Roberta Freitas  (CECAV/RN) substituir Jocy Cruz (CECAV)</t>
  </si>
  <si>
    <t>Pavel Carrijo  Rodrigues (SBE) substituir Jocy Cruz (CECAV)</t>
  </si>
  <si>
    <t>Christiane Donato substituir Enrico Bernard (UFPE)</t>
  </si>
  <si>
    <t xml:space="preserve">Pavel Carrijo  Rodrigues (SBE) substituir Mylène Berbert-Born (CPRM)
</t>
  </si>
  <si>
    <t>Elias Silva (GMSE) substituir Maria Magnólia B. Lins (Instituto Chico Mendes)</t>
  </si>
  <si>
    <t>Christiane Donato substituir Jocy Cruz (CECAV)</t>
  </si>
  <si>
    <t>Lindalva (CECAV) substituir Luiz Eduardo Travassos (PUC Minas)</t>
  </si>
  <si>
    <t>Aguardando definição do nome do articulador pelo (Espeleo Grupo de Brasília - EGB)</t>
  </si>
  <si>
    <t xml:space="preserve"> André A. Ribeiro (CECAV) substituir Rita Surrage (CECAV) </t>
  </si>
  <si>
    <t>Cecília (IEF) substituir Silvio José Arruda (SBAE)</t>
  </si>
  <si>
    <t>Igor Porto (SEMAD/SUPRAM) substituir Evandro Silva (PARNA Peruaçu/Instituto Chico Mendes</t>
  </si>
  <si>
    <t>Roberta Freitas/CECAV-RN substituir  Diego Bento (CECAV/RN)</t>
  </si>
  <si>
    <t>Lindalva Cavalcanti (CECAV) substituir Rita Surrage (CECAV)</t>
  </si>
  <si>
    <r>
      <t xml:space="preserve">Adicionar Marcelo Rasteiro (SBE) UFLA (Rodrigo L. Ferreira), </t>
    </r>
    <r>
      <rPr>
        <strike/>
        <sz val="12"/>
        <rFont val="Calibri"/>
        <family val="2"/>
        <scheme val="minor"/>
      </rPr>
      <t>UFMG (André Salgado), UnB (Osmar Abílio Junior),</t>
    </r>
    <r>
      <rPr>
        <sz val="12"/>
        <rFont val="Calibri"/>
        <family val="2"/>
        <scheme val="minor"/>
      </rPr>
      <t xml:space="preserve"> UFS (Luiz Fontes),  </t>
    </r>
    <r>
      <rPr>
        <strike/>
        <sz val="12"/>
        <rFont val="Calibri"/>
        <family val="2"/>
        <scheme val="minor"/>
      </rPr>
      <t>UFOP (Cláudio Maurício),</t>
    </r>
    <r>
      <rPr>
        <sz val="12"/>
        <rFont val="Calibri"/>
        <family val="2"/>
        <scheme val="minor"/>
      </rPr>
      <t xml:space="preserve"> PUC Minas (Luiz Eduardo Travassos), GEP/UFBA (Morgana Drefahl), Vale (Daniela G. R. Silva),  Instituto do Carste (Luciana Alt),  GREGEO/UnB (Guilherme Vendramini e Hortência Lamblém), </t>
    </r>
    <r>
      <rPr>
        <strike/>
        <sz val="12"/>
        <rFont val="Calibri"/>
        <family val="2"/>
        <scheme val="minor"/>
      </rPr>
      <t>EGB (Rodrigo Bulhões)</t>
    </r>
    <r>
      <rPr>
        <sz val="12"/>
        <rFont val="Calibri"/>
        <family val="2"/>
        <scheme val="minor"/>
      </rPr>
      <t>, Guano Speleo (Felipe Carvalho), Centro da Terra - Grupo Espeleológico de Sergipe (Elias Silva), Grupo Bambuí (Leandro M. D. Maciel), Sociedade Civil (Christiane Donato)</t>
    </r>
  </si>
  <si>
    <r>
      <t>Inserir Tereza Villanueva (CPRM), CPRM (Mylène Berbert-Born), CBHSF (José Maciel), SBE (Marcelo Rasteiro),</t>
    </r>
    <r>
      <rPr>
        <strike/>
        <sz val="12"/>
        <rFont val="Calibri"/>
        <family val="2"/>
        <scheme val="minor"/>
      </rPr>
      <t xml:space="preserve"> Redespeleo (verificar: redespeleo@redespeleo.org), </t>
    </r>
    <r>
      <rPr>
        <sz val="12"/>
        <rFont val="Calibri"/>
        <family val="2"/>
        <scheme val="minor"/>
      </rPr>
      <t>IGC/USP (</t>
    </r>
    <r>
      <rPr>
        <strike/>
        <sz val="12"/>
        <rFont val="Calibri"/>
        <family val="2"/>
        <scheme val="minor"/>
      </rPr>
      <t>verificar: Ivo Karmann e</t>
    </r>
    <r>
      <rPr>
        <sz val="12"/>
        <rFont val="Calibri"/>
        <family val="2"/>
        <scheme val="minor"/>
      </rPr>
      <t xml:space="preserve"> William Sallum Filho), Sociedade Civil (Christiane Donato), </t>
    </r>
    <r>
      <rPr>
        <strike/>
        <sz val="12"/>
        <rFont val="Calibri"/>
        <family val="2"/>
        <scheme val="minor"/>
      </rPr>
      <t>INCRA/MG ((verificar: Clênia Luciana Rocha)</t>
    </r>
    <r>
      <rPr>
        <sz val="12"/>
        <rFont val="Calibri"/>
        <family val="2"/>
        <scheme val="minor"/>
      </rPr>
      <t xml:space="preserve">, </t>
    </r>
    <r>
      <rPr>
        <strike/>
        <sz val="12"/>
        <rFont val="Calibri"/>
        <family val="2"/>
        <scheme val="minor"/>
      </rPr>
      <t>CBPM/BA (verificar: Rafael Avena)</t>
    </r>
    <r>
      <rPr>
        <sz val="12"/>
        <rFont val="Calibri"/>
        <family val="2"/>
        <scheme val="minor"/>
      </rPr>
      <t xml:space="preserve">, </t>
    </r>
    <r>
      <rPr>
        <strike/>
        <sz val="12"/>
        <rFont val="Calibri"/>
        <family val="2"/>
        <scheme val="minor"/>
      </rPr>
      <t>MMA (verificar: Fábio Abreu), CHESF (verificar), CODEVASF/Juazeiro/BA (verificar: Antonio Alípio Mustafá), EMBRAPA (verificar), ANA (verificar)</t>
    </r>
    <r>
      <rPr>
        <sz val="12"/>
        <rFont val="Calibri"/>
        <family val="2"/>
        <scheme val="minor"/>
      </rPr>
      <t>, IPHAN/DF (</t>
    </r>
    <r>
      <rPr>
        <strike/>
        <sz val="12"/>
        <rFont val="Calibri"/>
        <family val="2"/>
        <scheme val="minor"/>
      </rPr>
      <t xml:space="preserve">verificar: </t>
    </r>
    <r>
      <rPr>
        <sz val="12"/>
        <rFont val="Calibri"/>
        <family val="2"/>
        <scheme val="minor"/>
      </rPr>
      <t xml:space="preserve">Maria Clara Migliacio), UFLA (Rodrigo L. Ferreira), </t>
    </r>
    <r>
      <rPr>
        <strike/>
        <sz val="12"/>
        <rFont val="Calibri"/>
        <family val="2"/>
        <scheme val="minor"/>
      </rPr>
      <t>UFMG (André Salgado), UnB (Osmar Abílio Junior),</t>
    </r>
    <r>
      <rPr>
        <sz val="12"/>
        <rFont val="Calibri"/>
        <family val="2"/>
        <scheme val="minor"/>
      </rPr>
      <t xml:space="preserve"> UFS (Luiz Fontes),  </t>
    </r>
    <r>
      <rPr>
        <strike/>
        <sz val="12"/>
        <rFont val="Calibri"/>
        <family val="2"/>
        <scheme val="minor"/>
      </rPr>
      <t>UFOP (Cláudio Maurício)</t>
    </r>
    <r>
      <rPr>
        <sz val="12"/>
        <rFont val="Calibri"/>
        <family val="2"/>
        <scheme val="minor"/>
      </rPr>
      <t>, PUC Minas (Luiz Eduardo Travassos), GEP/UFBA (Morgana Drefahl),  grupos de espeleologia independentes e outras IES.</t>
    </r>
  </si>
  <si>
    <r>
      <rPr>
        <strike/>
        <sz val="12"/>
        <color theme="1"/>
        <rFont val="Calibri"/>
        <family val="2"/>
        <scheme val="minor"/>
      </rPr>
      <t>DNPM (verificar: Sandra Pedrosa e Inara Barbosa),</t>
    </r>
    <r>
      <rPr>
        <sz val="12"/>
        <color theme="1"/>
        <rFont val="Calibri"/>
        <family val="2"/>
        <scheme val="minor"/>
      </rPr>
      <t xml:space="preserve"> </t>
    </r>
    <r>
      <rPr>
        <strike/>
        <sz val="12"/>
        <color theme="1"/>
        <rFont val="Calibri"/>
        <family val="2"/>
        <scheme val="minor"/>
      </rPr>
      <t xml:space="preserve">CECAV (Júlio Ferreira da Costa Neto e Jocy Brandão Cruz), Instituto Aquanautas (verificar: Luiz Rios), IABS (verificar: Eric Sawyer). </t>
    </r>
    <r>
      <rPr>
        <sz val="12"/>
        <color theme="1"/>
        <rFont val="Calibri"/>
        <family val="2"/>
        <scheme val="minor"/>
      </rPr>
      <t>Ver com Felipe quais foram os colaboradores</t>
    </r>
  </si>
  <si>
    <r>
      <t xml:space="preserve">Adicionar Tereza Villanueva (CPRM/DF),  </t>
    </r>
    <r>
      <rPr>
        <strike/>
        <sz val="12"/>
        <rFont val="Calibri"/>
        <family val="2"/>
        <scheme val="minor"/>
      </rPr>
      <t>DNPM (Sandra Pedrosa),</t>
    </r>
    <r>
      <rPr>
        <sz val="12"/>
        <rFont val="Calibri"/>
        <family val="2"/>
        <scheme val="minor"/>
      </rPr>
      <t xml:space="preserve"> MMA (verificar), </t>
    </r>
    <r>
      <rPr>
        <strike/>
        <sz val="12"/>
        <rFont val="Calibri"/>
        <family val="2"/>
        <scheme val="minor"/>
      </rPr>
      <t xml:space="preserve">MME (Cristiano M. M. Furuhashi), </t>
    </r>
    <r>
      <rPr>
        <sz val="12"/>
        <rFont val="Calibri"/>
        <family val="2"/>
        <scheme val="minor"/>
      </rPr>
      <t>PUC Minas (</t>
    </r>
    <r>
      <rPr>
        <strike/>
        <sz val="12"/>
        <rFont val="Calibri"/>
        <family val="2"/>
        <scheme val="minor"/>
      </rPr>
      <t xml:space="preserve">verificar: </t>
    </r>
    <r>
      <rPr>
        <sz val="12"/>
        <rFont val="Calibri"/>
        <family val="2"/>
        <scheme val="minor"/>
      </rPr>
      <t>Eduardo Travassos). Inserir a equipe do CECAV que trabalhou: Darcy Gomes e Débora Jansen</t>
    </r>
  </si>
  <si>
    <t>Adicionar Igor Porto (SEMAD/MG), Ubaldina (verificar -IBAMA/MG), Valquíria verificar (IBAMA/Sede); retirar os colaboradores que estavam para verificar MMA (verificar),  Guano Speleo (verificar: Fabrício Muniz), MP/BA (Luciana Koury), MP/MG (verificar: Marcos Paulo Miranda), PFE/Instituto Chico Mendes (verificar).</t>
  </si>
  <si>
    <r>
      <t xml:space="preserve">Inserir Jorge Luis (UFAL) - verificar,  UFPE (Enrico Bernard), Centro da Terra - Grupo Espeleológico de Sergipe (Elias Silva), GMSE (João A. Silva), </t>
    </r>
    <r>
      <rPr>
        <strike/>
        <sz val="12"/>
        <rFont val="Calibri"/>
        <family val="2"/>
        <scheme val="minor"/>
      </rPr>
      <t>SEMARH/SE (Jefferson S. Mikalauskas)</t>
    </r>
    <r>
      <rPr>
        <sz val="12"/>
        <rFont val="Calibri"/>
        <family val="2"/>
        <scheme val="minor"/>
      </rPr>
      <t>, Sociedade Civil (Christiane Donato), UFAL (verificar), CBHSF (</t>
    </r>
    <r>
      <rPr>
        <strike/>
        <sz val="12"/>
        <rFont val="Calibri"/>
        <family val="2"/>
        <scheme val="minor"/>
      </rPr>
      <t xml:space="preserve">verificar: </t>
    </r>
    <r>
      <rPr>
        <sz val="12"/>
        <rFont val="Calibri"/>
        <family val="2"/>
        <scheme val="minor"/>
      </rPr>
      <t>José Maciel).</t>
    </r>
  </si>
  <si>
    <t>MMA (verificar), Instituto do Carste (Vitor Moura), MP/BA (Luciana Koury), ICADS/UFBA  (consultar: Erick Rojas). Adicionar IPEA</t>
  </si>
  <si>
    <t xml:space="preserve">Ação integrada ao projeto do CECAV "Monitoramento e Avaliação de Impactos sobre o Patrimônio Espeleológico". Depende da elaboração do mapa de vulnerabilidade (que já está em fase de finalização), produto  do projeto Monitoramento. 
</t>
  </si>
  <si>
    <t xml:space="preserve">Não iniciada. Segundo o articulador não houve andamento devido a diversos fatos. E coloca à disposição para que seja nomeado outro articulador para a ação.
</t>
  </si>
  <si>
    <t>Roberta Freitas de R. Souza (CECAV/RN)</t>
  </si>
  <si>
    <t>Morgana Drefahl (UFPR)</t>
  </si>
  <si>
    <t>Admir Brunelli  (Parna Chapada Diamantina)</t>
  </si>
  <si>
    <t>Felipe Carvalho (Titangeo)</t>
  </si>
  <si>
    <t xml:space="preserve">Mariana A. Rocha (Secretaria de Estado de Turismo/MG) </t>
  </si>
  <si>
    <t>Pavel C. Rodrigues (SBE)</t>
  </si>
  <si>
    <t>Patrícia R. Pereira (IABS/MG)</t>
  </si>
  <si>
    <t>Roberta F. de R. Souza (CECAV/RN)</t>
  </si>
  <si>
    <t>Rangel de Carvalho (ONG CAACTUS/BA)</t>
  </si>
  <si>
    <t xml:space="preserve">Rodrigo Bulhões (Espeleo Grupo de Brasília - EGB) </t>
  </si>
  <si>
    <t xml:space="preserve">2.19- Criar, juntamente com instituições afins, polos regionais de Espeleologia e ambientes cársticos  na região de abrangência do PAN Cavernas do São Francisco. </t>
  </si>
  <si>
    <t xml:space="preserve">10.4- Levantar o conhecimento informal da população residente nas regiões de conflitos com o Patrimônio Espeleológico, na área de abrangência do PAN Cavernas do São Francisco, a partir do mapa de vulnerabilidade. </t>
  </si>
  <si>
    <t xml:space="preserve">10.9- Criar instrumentos de comunicação no âmbito do CECAV, para divulgação do Patrimônio Espeleológico, inclusive com o aumento da visibilidade do Centro junto à comunidade científica e UFS. </t>
  </si>
  <si>
    <t>10.14- Inserir o tema Espeleologia nos programas de Educação Ambiental já existentes, por meio de articulação com as prefeituras da região de Campo Formoso/BA.</t>
  </si>
  <si>
    <t xml:space="preserve">1.1- Levantar e sistematizar as informações e dados existentes sobre o Patrimônio Espeleológico da Área Cárstica 1.  </t>
  </si>
  <si>
    <t>1.3- Levantar e sistematizar as informações e dados existentes sobre o Patrimônio Espeleológico da Área Cárstica 3.</t>
  </si>
  <si>
    <t xml:space="preserve">A ação está em andamento no período previsto.  A fim de concentrar esforços, a equipe do CECAV está realizando o levantamento preliminar de informações e de dados geoespaciais existentes sobre o Patrimônio Espeleológico e áreas cársticas na região de abrangência do PAN (DF, GO, MG, BA, SE, AL, PE, CE, PI) para as Ações: 1.1, 1.2, 1.3 e 1.4, publicadas no período de jan/13 a jun/14. Alguns desses dados e informações têm abrangência nacional, porém, foram inseridos na lista por terem conexão com a região de abrangência do PAN. Para o levantamento de informações foram consultados os sítios de universidades federais, estaduais e particulares localizadas tanto dentro quanto fora da região de abrangência do PAN Cavernas do São Francisco; bibliotecas nacionais de ciência e tecnologia; periódicos nacionais relacionados à Geociências, Espeleologia, Geoconservação e Geoturismo, entre outros. Esse levantamento foi inserido em uma planilha, formato Excel, contendo as seguintes colunas: título da publicação, autor, local da publicação, ano, região do estudo (abrangência nacional, UF ou Bioma), local para download e a data de acesso. Uma lista anterior contendo cerca de 50 itens foi enviada pelo CECAV, em julho de 2014, para a coordenadora das Ações 1.1 a 1.4, Morgana Drefahl, que, com o intuito de colaborar com a sua atualização, publicou a lista (24/07/2014), no grupo Rede de Pesquisa em Espeleologia - PAN Cavernas do São Francisco CECAV, no Facebook. Os dados geoespaciais foram, inicialmente, obtidos com a Base CECAV. Essa Base sofreu alteração e a partir de fev/2014 passou a ser atualizada a cada dois meses. Em 01/02/2013 (base referente ao mês de janeiro/2013) eram 10.864 cavernas e em 31/08/2014 (base referente ao dia em questão), 13.588 registros. Portanto, somente com os dados geoespaciais (formato ponto), houve um incremento de 2.724 cavernas na Base CECAV durante o período aferido. Outros dados geoespaciais serão inseridos na planilha antes da 3ª Monitoria Anual.
</t>
  </si>
  <si>
    <t>A ação está em andamento no período previsto. Ver relatório ação 1.1.</t>
  </si>
  <si>
    <t xml:space="preserve">Unificar as Ações: 1.1, 1.2, 1.3 e 1.4 em apenas uma, contendo a seguinte redação: Levantar e sistematizar dados geoespaciais e informações existentes sobre o Patrimônio Espeleológico e ambientes cársticos na região de abrangência do PAN Cavernas do São Francisco.
</t>
  </si>
  <si>
    <t>PUC Minas (Luiz Eduardo Travassos), UFLA (Rodrigo L. Ferreira), UFS (Luiz Fontes), Centro da Terra (Elias Silva), GMSE (João Andrade), Guano Speleo (Fabrício Muniz), Grupo Bambuí (Leandro M. D. Maciel),  CPRM (Mylène Berbert-Born), GEP/UFBA (Morgana Drefhal), INEMA/BA (Antonieta Candia) e outras OEMAS.</t>
  </si>
  <si>
    <t>A ação está em andamento no período previsto.  Ver relatório ação 1.1.</t>
  </si>
  <si>
    <t>1.2- Levantar e sistematizar as informações e dados existentes sobre o Patrimônio Espeleológico da Área Cárstica 2.</t>
  </si>
  <si>
    <t>PUC Minas (Luiz Eduardo Travassos), UFLA (Rodrigo L. Ferreira), UFS (Luiz Fontes), GEP/UFBA (Morgana Drefahl), GREGEO/UnB (Guilherme Vendramini e Hortência Lamblém), EGB (Rodrigo Bulhões), Guano Speleo (Fabrício Muniz), CPRM (Mylène Berbert-Born),  IBAMA/MG (Flávio Tulio Gomes), OEMAs e prefeituras da Bahia.</t>
  </si>
  <si>
    <t>Ação iniciada com problemas na execução.  Foi apresentada como  projeto na Chamada Interna DIBIO para 2014. A proposta previa reunião com a equipe técnica do CECAV para estabelecer critérios e procedimentos padronizados para coleta, compilação, sistematização, validação, atualização e disponibilização de informações geoespaciais, mapas temáticos e de textos técnico-científicos sobre o Patrimônio Espeleológico e os ambientes cársticos. Assim a ação está considerada como em andamento com problemas.</t>
  </si>
  <si>
    <r>
      <rPr>
        <sz val="12"/>
        <rFont val="Calibri"/>
        <family val="2"/>
        <scheme val="minor"/>
      </rPr>
      <t xml:space="preserve">Mudar redação da ação, pois entedemos que não existe a necessidade de realizar uma oficina para definir esses critérios.
O Centro está tentando realizar a reunião ainda em 2014. Caso contrário, será a realizada em 2015.
</t>
    </r>
    <r>
      <rPr>
        <sz val="12"/>
        <color theme="1"/>
        <rFont val="Calibri"/>
        <family val="2"/>
        <scheme val="minor"/>
      </rPr>
      <t xml:space="preserve">
</t>
    </r>
  </si>
  <si>
    <t>A ação está em andamento no período previsto. Tendo em vista que a produção do conhecimento é contínua. Validação em campo com a obtenção dos dados básicos da localização da base 0 (zero) da entrada principal da caverna, conforme metodologia do CECAV (coordenadas, Datum utilizado, precisão (erro) do GPS, quantidade de satélites e altitude).</t>
  </si>
  <si>
    <t>Diego Bento e Christiane Donato</t>
  </si>
  <si>
    <r>
      <t xml:space="preserve">1.8- </t>
    </r>
    <r>
      <rPr>
        <sz val="12"/>
        <rFont val="Calibri"/>
        <family val="2"/>
        <scheme val="minor"/>
      </rPr>
      <t>Implantar o CANIE (Cadastro Nacional de Informações Espeleológicas) com linguagem de domínio público.</t>
    </r>
  </si>
  <si>
    <t xml:space="preserve">Ação concluída. Está disponível em: http://www.icmbio.gov.br/cecav/canie.html
</t>
  </si>
  <si>
    <t>Os problemas enfrentados atrasaram a finalização da ação conforme planejado (linguagem usada para o desenvolvimento e  informações sobre autoria). Porém já sanados.</t>
  </si>
  <si>
    <t>O custo real do implantação do cadastro foi de 1.000.000,00, recursos do Instituto Chico Mendes.</t>
  </si>
  <si>
    <t>As ações 2.21 e 6.3 estão integradas a esta. CPRM tem trabalhado com a elaboração de mapas de zoneamento de riscos geológicos em municípios e mapas de geodiversidade.</t>
  </si>
  <si>
    <r>
      <t xml:space="preserve">1.10- </t>
    </r>
    <r>
      <rPr>
        <sz val="12"/>
        <rFont val="Calibri"/>
        <family val="2"/>
        <scheme val="minor"/>
      </rPr>
      <t xml:space="preserve">Criar rede de pesquisa em Espeleologia. </t>
    </r>
  </si>
  <si>
    <t xml:space="preserve">A ação está em andamento no período previsto. Em junho foi assinado Termo de Compromisso Ambiental entre o Instituto Chico Mendes e empresa Gerdau Açominas S.A., para executar medidas de compensação pelos impactos negativos irreversíveis causados às cavidades naturais subterrâneas com alto grau de relevância, provocados pelo empreendimento “Mina Várzea do Lopes”, foram acordadas a execução de algumas atividades e projetos de pesquisa. Dentre essas atividades serão realizados os levantamentos necessários para implantar, no ambiente virtual do Instituto Chico Mendes, repositório temático em espeleologia, que reúna todos os artigos técnicos e científicos sobre o tema, publicados nacionalmente, além de registros fotográficos digitalizados, vídeos e outros instrumentos de difusão do conhecimento.  De acordo com o Termo de Referência, Anexo ao Termo de Compromisso, a implantação do sistema está dividida em três fases. A primeira envolve a instalação do sistema, criação do Repositório e treinamento para operação do sistema, a ser concluída até meados de outubro de 2014, a depender da data da contratação de consultor. Na segunda fase serão realizados os levantamentos das informações que serão inseridas no Repositório, a ser finalizada em meados de dezembro do mesmo ano. A terceira fase, com finalização prevista para o final do mês de março, é a entrega do sistema instalado e operando.
</t>
  </si>
  <si>
    <t xml:space="preserve">1.7- Criar, manter e expandir bibliotecas ou repositórios virtuais de espeleologia, com Cadastro  Nacional de Publicações Científicas para o Patrimônio Espelelógico, nos moldes do ISBN.  </t>
  </si>
  <si>
    <t xml:space="preserve">1.11- Criar, manter e expandir bibliotecas ou repositórios virtuais de espeleologia, com Cadastro Nacional de Publicações Científicas para o Patrimônio Espeleológico, nos moldes do ISBN.  </t>
  </si>
  <si>
    <t>1.13- Desenvolver software para visualização integrada de dados geoespacializados e documentos sobre o Patrimônio Espeleológico na região de abrangência do PAN Cavernas do São Francisco, com interface amigável, atualização em tempo real, consulta por meio digital e a possibilidade de impressão dos dados.</t>
  </si>
  <si>
    <t>Número de linhas de pesquisa criadas e/ou consolidadas por ano. Número de editais disponibilizados por ano.</t>
  </si>
  <si>
    <t xml:space="preserve">A ação está em andamento no período previsto. Para 2014 houve a inserção de temas relacionados a planos de ação do Instituto Chico Mendes em editais como "CFDD" do Ministério da Justiça  e "Fundação O Boticário".
</t>
  </si>
  <si>
    <t>Ação concluída. O trabalho foi finalizado e apresentado no "2º Simpósio Mineiro do Carste" em Belo Horizonte. Publicado na Revista Brasileira de Espeleologia (RBEsp).</t>
  </si>
  <si>
    <t>Mapa da Vulnerabilidade Natural do Patrimônio Espeleológico na Bacia do Rio São Francisco.</t>
  </si>
  <si>
    <t>Nota técnica ainda não elaborada.</t>
  </si>
  <si>
    <t xml:space="preserve">Para a elaboração do Mapa não foram gastos 30.000,00, porém não temos computados os valores reais, que foram aproximadamente, três viagens de campo com a participação de três analistas, valor próximo a 10.000,00. Disponibilizar os shapes do mapa na página do CECAV,  e fazer documento divulgando. Ver ação 5.6. Issamar e Renata farão o levantamento dos órgãos licenciadores e fiscalizadores, incluíndo os ministérios públicos, a fim de que os documentos sejam encaminhados (mapa e nota explicativa).
</t>
  </si>
  <si>
    <t>Ação em andamento com problemas de realização. Foram debatidas, durante 32º Congresso Brasileiro de Espeleologia, Barreiras/BA, de 11 a 14 de julho de 2013, no Workshop: Orientações para o levantamento espeleológico, as orientações básicas descritas pelo CECAV. Como resultado do debate, o CECAV deveria enviar aos participantes do workshop o documento apresentado para discussão via email por um prazo de 30 dias. Não houve viabilidade em realizar a discussão via e-mail.</t>
  </si>
  <si>
    <t xml:space="preserve">2.6- Realizar prospecção  espeleológica na região do Supergrupo Canudos, nos estados de Sergipe e Bahia, utilizando a ficha do CECAV para a caracterização padronizada. </t>
  </si>
  <si>
    <t>A ação está em andamento no período previsto.  Tendo em vista que a produção do conhecimento é contínua. Prospecção espeleológica de áreas de alta potencialidade de ocorrência de cavernas nas áreas de ocorrência dos calcários do Supergrupo Canudos (Estado de Sergipe e município de Paripiranga/BA), com a definição de áreas-alvo de acordo com a análise de imagens de satélite e mapas de ocorrência de cavernas já conhecidas; Validação em campo das cavernas identificadas com a obtenção dos dados básicos da localização da base 0 (zero) da entrada principal da caverna, conforme metodologia do CECAV (coordenadas, Datum utilizado, precisão (erro) do GPS, quantidade de satélites e altitude).</t>
  </si>
  <si>
    <t>Alimentação da Base de Dados do CECAV. Duas expedições já realizadas com a identificação de 100 novas cavernas, sendo 39 em Sergipe e 61 em Paripiranga/BA. Uma expedição agendada para esse ano. Relatório do plano de trabalho do Termo de Reciprocidade com os grupos Centro da Terra e GMSE.</t>
  </si>
  <si>
    <t>Ação em andamento. Foi realizada uma expedição para prospecção espeleológica em áreas de alta potencialidade de ocorrência de cavernas no Estado de Alagoas, com  definição de áreas-alvo de acordo com a análise de imagens de satélite e mapas de ocorrência de cavernas já conhecidas. Validação em campo das cavernas identificadas com a obtenção dos dados básicos da localização da base 0 (zero) da entrada principal da caverna, conforme metodologia do CECAV (coordenadas, Datum utilizado, precisão (erro) do GPS, quantidade de satélites e altitude).</t>
  </si>
  <si>
    <t>Planejamento da ação já foi iniciada. Atividades de campo serão iniciadas ainda em 2014. Ação contemplada no Termo de Reciprocidade com o Centro da Terra e GMSE.</t>
  </si>
  <si>
    <t>Acrescentar dados da Nota Técnica sobre o plano de trabalho do TR com o Centro da Terra e GMSE na descrição do andamento da Ação.</t>
  </si>
  <si>
    <t>Segeri-se verificar junto ao Arlindo se ele ainda é o articulador. Caso não tenha possibilidade de continuar na articulação da ação, entrar em contato com Paulo Maier (Chapada do Araripe).</t>
  </si>
  <si>
    <t>Arlindo continua na articulação e Paulo Maier e Diego Bento na execução da ação.</t>
  </si>
  <si>
    <t>Paulo Maier, caso Arlindo não possa continuar.</t>
  </si>
  <si>
    <t>Articuladora relatou dificuldades em relação à falta de recursos para linhas de pesquisa nessa temática. Foi sugerida a elaboração de projetos ao CECAV para possível inserção nos processos de compensação espeleológia.</t>
  </si>
  <si>
    <t>Prof. Mário Dantas (UFBA/Vitória da Conquista) tem atuação na área e pode ser contatado para apresentação de projetos. Cristiane vai realizar contato.</t>
  </si>
  <si>
    <t xml:space="preserve">2.12- Realizar pesquisas paleontológicas na região de abrangência do PAN Cavernas do São Francisco, priorizando os municípios de Ourolândia, Campo Formoso e Jacobina, no Estado da Bahia. </t>
  </si>
  <si>
    <t xml:space="preserve">2.13- Realizar pesquisas paleontológicas na região de abrangência do PAN Cavernas do São Francisco inserida no estado de Minas Gerais, priorizando os municípios de Pains, Montes Claros, Januária, Montalvânia, bem como o Circuito das Grutas. </t>
  </si>
  <si>
    <t>Verificar com o Prof. Luis Travassos ou Prof. Mário Cozzuol (UFMG). Possibilidade de inserir projetos nessa temática em processo de compensação. Sugere-se alteração do articulador.</t>
  </si>
  <si>
    <t>Realizar pesquisas paleontológicas na região de abrangência do PAN Cavernas do São Francisco, priorizando os municípios de Pains, Montes Claros, Januária, Montalvânia, bem como o Circuito das Grutas, no Estado de Minas Gerais.</t>
  </si>
  <si>
    <t>CECAV (Jocy Cruz), UFLA (Rodrigo L. Ferreira), SEMAD/SUPRAM (Igor Porto).</t>
  </si>
  <si>
    <t xml:space="preserve">Cristiano comunica que não recebeu o encaminhamento dos respectivos Relatórios das Ações 2.14; 2.15; 2.26; e 3.2 até a presente data e assim sendo, não será possível atender ao prazo estabelecido no Informativo n° 5. Durante oficina a articuladora informou que as pesquisas estão sendo realizadas no âmbito dos estudos para o licenciamento ambiental.
</t>
  </si>
  <si>
    <t>Ação ainda não iniciada conforme planejado. Sugerir agrupar com umas das ações que definem áreas prioritárias para conservação,  para prospecção ou para criação de UC e verificar a data de finalização. Na monitoria passada foi sugerida a mudança de data para dez de 2014.</t>
  </si>
  <si>
    <t>2.16- Escolher as áreas a serem prioritárias para pesquisas (reavaliando quando  necessário  o planejamento da utilização dos recursos).</t>
  </si>
  <si>
    <t>Mapas com as áreas prioritárias escolhidas</t>
  </si>
  <si>
    <t xml:space="preserve">2.17- Realizar monitoramento da qualidade da água subterrânea em áreas de vulnerabilidade no estado de Minas Gerais, prioritariamente na APA Carste de Lagoa Santa, Circuito das Grutas e no município de Pains.
</t>
  </si>
  <si>
    <t xml:space="preserve"> IEF (Patrícia Reis Pereira); Suely Geralda Duarte de Oliveira (Hidrogeóloga); DESA/UFMG (Prof. Celso de Oliveira Loureiro), CDTN (Pesquisadores Paulo C. H. Rodrigues; Paulo Minardi; Vanderlei de Vasconcelos e Virgílio Lopardi Bomtempo);  UFMG (Pesquisadores Aline Tavares M. G. Silva, Marcos Campello e Tânia Mara Dussin); Instituto do Carste (Luciana Alt); Prefeitura de Pains (Mário Silva).</t>
  </si>
  <si>
    <t xml:space="preserve"> A ação está em andamento no perído previsto.  Com a assinatura do Termo de Compromisso Ambiental entre o Instituto Chico Mendes e empresa Gerdau Açominas S.A., para executar medidas de compensação pelos impactos negativos irreversíveis causados às cavidades naturais subterrâneas com alto grau de relevância, provocados pelo empreendimento “Mina Várzea do Lopes”, foram acordadas a execução de algumas atividades e projetos como o "Monitoriamento da Qualidade da Água Subterranea" elaborado pelo IGAM e UFMG sob a articulação da Mariciene e tem recebido a colaboração do Mario da Silva (Secretário Municipal de Meio Ambiente e Turismo de Pains-MG) que  informa o seguinte: "Venho dialogando e trocando informações com a Maricene Paixão do IGAM e estou aguardando ela me enviar o Resumo Executivo das Águas Subterrâneas em Minas Gerias mais recente, porque o que ela me enviou é de 2011, mas constam todas as informações relacionadas aos poços de monitoramento, as suas localizações, a quantidade de poços e a conclusão da qualidade da água nos locais monitorados. 
Atualmente a rede de monitoramento de qualidade de água subterrânea abrange: o aqüífero Bambui nas UPGRH SF6 e SF10 (bacias do Jequitai e afluentes do rio Verde Grande) - 60 pontos; aqüífero Guarani confinado no triangulo mineiro - 4 pontos;  em parceria com a CPRM o aqüífero Bauru também no triangulo Mineiro - 20 pontos; e está previsto a implantação de rede na bacia do rio das velhas - 40 pontos. Ainda não temos pontos em outras UPGRHs.  No âmbito do PAN Cavernas do São Francisco, vai ser iniciado agora em outubro um estudo, realizado por meio de convenio entre a UFMG, CDTN e Gerdal , com acompanhamento do CECAV e IGAM , com o objetivo de definição de rede de monitoramento quali-quantitativa das aguas subterrâneas na região da APA Carste Lagoa Santa. Este projeto tem previsão de término para dez de 2017. Ainda segundo a Maricene, quando perguntei sobre o monitoramento das águas subterrâneas em Pains ela me disse que o carste é uma região que merece um cuidado especial, e segundo ela o Estado está atento a isso, e, dentro do possível teremos um projeto para a rede de monitoramento nessa região e acrescenta:“De toda forma, a Agência Nacional de Águas, está realizando um estudo do aqüífero bambui e um dos objetivos deste estudo é a constituição de uma rede de monitoramento para o aqüífero. Dessa forma a região será contemplada com pontos de monitoramento, só não sei te dizer quantos, uma vez que os estudos ainda estão sendo executados” ".
</t>
  </si>
  <si>
    <t xml:space="preserve">Polos regionais criados
</t>
  </si>
  <si>
    <t>A ação está em andamento no período previsto. A Câmara Municipal já aprovou a Lei de doação do imóvel onde será o Centro de Espeleologia para a UFOP, todas as negociações entre o Município e a Universidade estão certas para a implantação do Centro de Espeleologia. O Projeto Arquitetônico foi elaborado em conjunto Prefeitura/UFOP. No dia 18 de agosto último, estivemos reunidos em Brasília com o Sr. Ministro da Educação Dr. José Henrique Pain e toda a sua Equipe de Assessores, para levar ao conhecimento do Ministro o Projeto do CE, apresentá-lo para uma melhor compreensão do Ministro e sua equipe, da grandeza do mesmo e da sua importância a nível de Brasil, para a região do Alto São Francisco e principalmente a região de Pains e também para garantir recurso no orçamento do Ministério para a sua implantação e na oportunidade o Ministro determinou ao seu assessor responsável pelo orçamento da Pasta que fosse contingenciado 6 milhões de reais para início das obras do Centro de Espeleologia. Estiveram presentes o Prefeito Robson Rodarte Lopes, o Chefe de Gabinete Amir Otoni e eu, Mário da Silva Oliveira representando o município de Pains; o Reitor Dr. Marconi Jamilson e o Pro Reitor Dr. Rodrigo Bianc , representando a Universidade Federal de Ouro Preto.</t>
  </si>
  <si>
    <t>Mário (Pains)</t>
  </si>
  <si>
    <t xml:space="preserve">2.20-  Elaborar relatório com os dados do perfil socioeconômico das Áreas Cársticas 1, 2 e 3, como subsídio para elaboração dos mapas de risco e de vulnerabilidade. </t>
  </si>
  <si>
    <t xml:space="preserve">Iniciada após o período previsto. Houve mudança de  articulador, que só pode iniciar a execução da ação, em junho de 2014, portanto será necessário um novo prazo para execução, aguardando relatório. </t>
  </si>
  <si>
    <t>Houve mudança de articulador que necessitará de novo prazo para execução da ação.</t>
  </si>
  <si>
    <t>A Ação foi excluída, pois foi considerada contemplada na Ação 1.12.</t>
  </si>
  <si>
    <r>
      <t xml:space="preserve">2.21- </t>
    </r>
    <r>
      <rPr>
        <sz val="12"/>
        <rFont val="Calibri"/>
        <family val="2"/>
        <scheme val="minor"/>
      </rPr>
      <t xml:space="preserve">Elaborar mapas de riscos geológico e geotécnico para a região de abrangência do PAN Cavernas do São Francisco, em escala apropriada, visando subsidiar o ordenamento da expansão urbana sobre as áreas cársticas. </t>
    </r>
  </si>
  <si>
    <t>Por demanda das prefeituras ao Governo Federal, esses mapas já foram elaborados para mais de 800 municípios no Brasil.</t>
  </si>
  <si>
    <t>Por demanda das prefeituras ao Governo Federal, esses mapas já foram elaborados para mais de 800 municípios no Brasil. Solicitar à CPRM por Ofício a lista de municípios da bacia do SF para os quais já foram elaborados os mapas de risco, bem como os mapas e os shapes. Teresa e Lindalva prepararão a solicitação.</t>
  </si>
  <si>
    <t xml:space="preserve">2.20- Elaborar mapas de riscos geológico e geotécnico para a região de abrangência do PAN Cavernas do São Francisco, em escala apropriada, visando subsidiar o ordenamento da expansão urbana sobre as áreas cársticas. </t>
  </si>
  <si>
    <t>A ação está em andamento no período previsto.  Estamos finalizando a negociação de um projeto junto à empresa Vale, referente à um novo experimento de translocação envolvendo a construção de três novas galerias.</t>
  </si>
  <si>
    <r>
      <t>2.23-</t>
    </r>
    <r>
      <rPr>
        <sz val="12"/>
        <color rgb="FFFF0000"/>
        <rFont val="Calibri"/>
        <family val="2"/>
        <scheme val="minor"/>
      </rPr>
      <t xml:space="preserve"> </t>
    </r>
    <r>
      <rPr>
        <sz val="12"/>
        <rFont val="Calibri"/>
        <family val="2"/>
        <scheme val="minor"/>
      </rPr>
      <t xml:space="preserve">Viabilizar junto a uma OSCIP a gestão de recursos financeiros oriundos de TACs e transações penais para aplicação nas ações do PAN  Cavernas do São Francisco. </t>
    </r>
  </si>
  <si>
    <t>Órgãos ambientais federais e estaduais, ministérios públicos, MP/BA (Luciana Khoury), grupos de espeleologia, IABS/DF ( Eric Sawyer).</t>
  </si>
  <si>
    <t>Ação em andamento com problemas de realização. A ação foi iniciada com a realização de reunião com duas OSCIPs (IABS e Terra Brasilis): segundo o IABS, para a viabilização de um fundo é necessário um montante, aproximado, de 40.000,00 (idealizar, montar equipe), outra  possibilidade seria viabilizar por meio de compensação espeleológica; a exemplo do Terra Brasilis que estão gerenciando recursos oriundos de um termo de compromisso para compensação espeleológica. IABS assinou um termo de cooperação com o MP/MG</t>
  </si>
  <si>
    <t>A ação precisa ser reescrita, pois da forma que está não é necessária, pois já existem OSCIPs que veem fazendo isto. Conforme relatado na “situação da ação”, criar um fundo só para gerir os recursos não parece viável.</t>
  </si>
  <si>
    <t xml:space="preserve">2.22- Viabilizar junto a uma OSCIP a gestão de recursos financeiros oriundos de TACs e transações penais para aplicação nas ações do PAN Cavernas do São Francisco. </t>
  </si>
  <si>
    <t xml:space="preserve">Contato com professores da UNIVASF e UFS (Ana Paula Prata) para verificar andamento da ação e solicitar elaboração de projeto que poderia ser financiado com recursos de compensação. Levantar os estudos já publicados.
</t>
  </si>
  <si>
    <t>UFPE (Enrico Bernard),  UFLA (Rodrigo L. Ferreira), UFS (Christiane Donato), GEP/UFBA (Morgana Drefahl),  DIBIO/Instituto Chico Mendes (Katia Ribeiro), CR6 Cabedelo/Instituto chico Mendes (Arlindo Gomes Filho)</t>
  </si>
  <si>
    <t>Maurício (CECAV)</t>
  </si>
  <si>
    <t>Cristiano comunicou que não recebeu o encaminhamento dos respectivos relatórios das ações 2.14; 2.15; 2,26; e 3,2 até a presente data, assim sendo, não será possível atender ao prazo estabelecido no Informativo n° 5. Daniela informa que os estudos estão sendo realizados e que o prazo final da ação será atendido.</t>
  </si>
  <si>
    <t xml:space="preserve">2.27- Realizar estudos de valoração dos serviços ambientais prestados pelo ambiente cárstico. </t>
  </si>
  <si>
    <t>Articular para participação do IPEA na execução da atividade. Flávio do Carmo (UFMG/Instituto Pristino) pode ser contatado.  A Agência Nacional de Águas (ANA) também tem trabalhado com pagamentos por serviços ambientais. Contatar Prof. Paulo (UFG). Leonardo irá contatar Prof. Erick Rojas.</t>
  </si>
  <si>
    <t>Ação concluída. Com intuito de contribuir para o avanço das discussões referentes à Área de Influência sobre o Patrimônio Espeleológico o CECAV promoveu encontro técnico para discussão do tema entre os dias 15 a 18/04/2013, em Belo Horizonte/MG, com participação de representantes e especialistas de todos os setores envolvidos com o licenciamento ambiental e/ou conservação do patrimônio espeleológico. Como resultado deste encontro e posterior trabalho da equipe do CECAV, foi elaborado documento com as diretrizes e orientações técnicas para realização dos estudos necessários à definição das áreas de influência sobre o patrimônio espeleológico, no âmbito do licenciamento ambiental. Esse documento encontra-se disponível na página do Centro para contribuições e relatos de aplicação das diretrizes. http://www.icmbio.gov.br/cecav/orientacoes-e-procedimentos/area-de-influencia.html</t>
  </si>
  <si>
    <t>Cristiano comunicou que não recebeu o encaminhamento dos respectivos relatórios das ações 2.14; 2.15; 2,26; e 3,2 até a presente data e assim sendo, não será possível atender ao prazo estabelecido no Informativo n° 5. Christiane Donato informou que aborda o tema em sua dissertação de mestrado e artigo publicado.</t>
  </si>
  <si>
    <t xml:space="preserve">4.3- Apresentar o PAN às instituições parceiras, com o propósito de reafirmar o compromisso na execução das ações e sugerir sua integração aos instrumentos de planejamento existentes para a região de abrangência do PAN Cavernas do São Francisco, por meio da realização de eventos. </t>
  </si>
  <si>
    <t>4.1- Efetivar parcerias, por meio de instrumento legal adequado, para estabelecer compromisso entre o Instituto Chico Mendes e instituições (públicas e privadas) visando a implementação das ações propostas no PAN Cavernas do São Francisco, bem como o aprimoramento da gestão do Patrimônio Espeleológico.</t>
  </si>
  <si>
    <t xml:space="preserve">Ação em andamento conforme previsto. Até 2014 foram efetivadas três parcerias: 1) Instituto Brasileiro de Desenvolvimento e Sustentabilidade (IABS); 2) Instituto Terra Brasilis; 3) Centro da Terra Grupo Espeleológico de Sergipe/Grupo Mundo Subterrâneo de Espeleologia. Ação 4.1 original: "Elaborar instrumento legal que estabeleça compromisso entre o Instituto Chico Mendes e as instituições parceiras para implementação das ações propostas neste PAN.", já havia sido concluída, ver relatório de anexo na Ação 4.2. Porém, durante a primeira monitoria a ação teve sua redação modificada e seu prazo prorrogado até dez de 2016. 
</t>
  </si>
  <si>
    <t xml:space="preserve">Ação em andamento com problemas de realização: durante a Monitoria de 2013 houve a sugestão para que a SBE e o CECAV organizassem mesa redonda sobre a ação no encontro mineiro de 2014, porém não foi possível. O CECAV participou de dois eventos, mas com outra pauta:  no 7º Encontro Mineiro de Espeleologia  (UFOP no período  27 a 31 de agosto de 2014), Mesa Redonda 1 – “Discussões acerca dos cadastros espeleológicos existentes a fim de melhorar as bases de dados atuais.” E,  47º Congresso Brasileiro de Geologia (21 a 26 de setembro de 2014): Mapa Preliminar das Áreas com Ocorrência de Cavernas Conhecidas no Brasil. Palestrante: Lindalva Ferreira Cavalcanti - Instituto Chico Mendes.
</t>
  </si>
  <si>
    <t xml:space="preserve">Esta Ação deveria ter sido iniciada em 2012, porém, conforme exposto na contextualização, ela poderá ser extinta, caso seja aceita a proposta de sua absorção por outra Ação. </t>
  </si>
  <si>
    <t xml:space="preserve">Considera-se que esta ação será contemplada quando da instituição do repositório, Ação 1.11, responsável pela implantação de um repositório de informações espeleológicas no Instituto Chico Mendes, a partir de dados obtidos por meio de um amplo levantamento, aí incluídas as publicações técnico-científicas. As normas e procedimentos orientativos também poderão ser objeto de inclusão no referido sistema. Os estudos para autorização e/ou licenciamento ambiental, serão disponibilizados pelo CANIE na ação 1.8. Sugere-se a exclusão desta ação.
</t>
  </si>
  <si>
    <t>Relatório Luciana Khoury (MP/BA). Será feito um diagnóstico inicial com todos os dados disponibilizados à Coordenação do PAN para se quiser realizar a divulgação no início de 2015.</t>
  </si>
  <si>
    <t xml:space="preserve">O grande desafio para a realização dessa ação é a dificuldade orçamentária dos municípios para manter uma equipe técnica de maneira permanente. Tem sido estimulada a integração entre os mesmos e a busca de soluções compartilhadas. Um problema é que os estados estão passando para os municípios o licenciamento sem se preocuparem com as condições as quais são elaborados, tornando mais frágil, ainda, a proteção do patrimônio espeleológico. Outro problema é a falta de formação dos profissionais dos municípios e também dos estados na proteção do patrimônio espeleológico, sendo necessário que o Plano de Ação se preocupe com essa formação, realizando oficinas de capacitação e cursos para as equipes técnicas que estão se formando nas diversas regiões de abrangência do PAN.
</t>
  </si>
  <si>
    <t xml:space="preserve">Ação em andamento conforme previsto. Em 2014 foram realizadas reuniões com os seguintes parceiros:
IABS, Terra Brasilis, Ministério Público/BA, EGB, IGAM, IGC/UFMG, e FUNDEP.
</t>
  </si>
  <si>
    <t>Preencher na rodada virtual.</t>
  </si>
  <si>
    <t>Foi realizada reunião para análise da viabilidade da ação e a equipe técnica do CECAV, que participou da discussão, entende que da forma como está escrita, não há possibilidade de execução, pois diagnóstico ou análise de políticas públicas envolve algumas complexidades (estudo do conteúdo e dos resultados) que demandam tempo, e dedicação, ou contratação de consultoria. Sugere-se avaliar o benefício da ação; e ao invés de realizar um diagnóstico, procurar fazer um levantamento das principais políticas públicas (federais e estaduais), definir uma unidade de planejamento (região do PAN), usar UCs, ZEEs, cavernas e verificar as deficiências e obstáculos com relação à conservação do Patrimônio Espeleológico e propor ações, melhorias, como aprimorar as políticas. Sugestão de novo texto: “Realizar levantamento das principais políticas públicas de infraestrutura, agricultura, reforma agrária, indústria, habitação e mineração na esfera federal e elaborar propostas de aprimoramento das políticas relevantes à conservação do Patrimônio Espeleológico”.</t>
  </si>
  <si>
    <t>Verificar como viabilizar da ação, sugerindo levantar somente as políticas maiores na região de abrangência do PAN e na esfera federal, como por exemplo: Estatuto das Cidades, política de mineração, entre outras.</t>
  </si>
  <si>
    <t xml:space="preserve">4.6- Definir procedimentos conjuntos para conservação e uso sustentável do Patrimônio Espeleológico frente ao aproveitamento econômico dos recursos minerais, por meio da proposição de reestabelecimento das atividades do Comitê Permanente de Mineração e Meio Ambiente – CP/MIMA.  </t>
  </si>
  <si>
    <t>4.8- Fazer diagnóstico das políticas públicas de infraestrutura, agricultura, reforma agrária, indústria, habitação e mineração, nas esferas federal e estadual, e elaborar propostas de aprimoramento das políticas relevantes à conservação do Patrimônio Espeleológico.</t>
  </si>
  <si>
    <t>Relatório Luciana Khory (MP/BA)</t>
  </si>
  <si>
    <t xml:space="preserve">Houve grande dificuldade em obter respostas dos órgãos que foram oficiados, e maior problema ainda é o que vem descrito nas respostas pois a grande maioria diz que não realiza fiscalização com relação ao patrimônio espeleológico, mesmo os órgãos de patrimônio cultural com respostas absurdas, nem possui capacitação para tanto. Esse é de fato um grande problema a ser enfrentado pelo PAN Cavernas do São Francisco notadamente com a realização da Ação 5.3 de modo a assegurar que haja equipe técnica nos órgãos, bem como será indispensável que o PAN preveja formação para as equipes de fiscalização dos Órgãos de modo a assegurar uma maior proteção das cavernas.
</t>
  </si>
  <si>
    <t>Plenária (retidado do texto do relatório)</t>
  </si>
  <si>
    <t>Ação em andamento com problemas de realização. Antonangelo informou por e-mail que à medida que for recebendo respostas aos questionários enviados, ele encaminhará ao CECAV. As informações sobre o setor de licenciamento e fiscalização do IBAMA/PE, ele mesmo levantou e enviou ao Centro.</t>
  </si>
  <si>
    <t>Verificar se o relatório da ação 5.1 contribui para essa ação. Elaborar mapa com os municípios e Patrimônio Espeleológico e enviar aos órgãos ambientais competentes e prefeituras inserindo os dados do relatório e a legislação pertinente.</t>
  </si>
  <si>
    <t>O grande desafio para a realização dessa ação é a dificuldade orçamentária dos municípios para manter uma equipe técnica de maneira permanente. Tem sido estimulada a integração entre os mesmos e a busca de soluções compartilhadas. Um problema é que os estados estão passando para os municípios o licenciamento sem se preocuparem com as condições as quais são elaborados, tornando mais frágil, ainda, a proteção do patrimônio espeleológico. Outro problema é a falta de formação dos profissionais dos municípios e também dos estados na proteção do patrimônio espeleológico, sendo necessário que o Plano de Ação se preocupe com essa formação, realizando oficinas de capacitação e cursos para as equipes técnicas que estão se formando nas diversas regiões de abrangência do PAN. Entendemos que todos os municípios que licenciam precisam ter conhecimento sobre temática “patrimônio espeleológico”.</t>
  </si>
  <si>
    <t>Relatório Luciana Khoury (MP/BA). O trabalho será divulgado no Livro elaborado pelos parceiros da FPI demonstrando, entre outras, ações com relação ao patrimônio espeleológico.</t>
  </si>
  <si>
    <t>Encaminhar Ofício do CECAV às entidades de classe com material do PAN. Daniela fará minuta e enviará ao CECAV.</t>
  </si>
  <si>
    <t>O Mapa deverá ser encaminhado, juntamente com nota explicativa, e o mapa de vulnerabilidade aos órgãos licenciadores e fiscalizadores (Ibama, OEMAs e prefeituras), com cópia aos ministérios públicos estaduais e federais. O levantamento dos órgãos licenciadores a fim de que os documentos sejam encaminhados (mapa e nota explicativa) já foi realizado. Complementar com os órgãos de fiscalização e MP.</t>
  </si>
  <si>
    <t>Elaborar mapa com os municípios e patrimônio espeleológico e enviar para as secretaria estaduais de meio ambiente, órgãos ambientais competentes e prefeituras, inserindo os dados do relatório e a legislação pertinente.</t>
  </si>
  <si>
    <t>Inicialmente, as áreas foram identificadas com base no cruzamento dos seguintes dados geoespaciais da região de abrangência do PAN: cavernas (31/08/14); mapa de vulnerabilidade ambiental (grau muito alto e alto) e mapa de potencialidade de ocorrência de cavernas (grau muito alto, alto, médio e baixo). No grau de potencialidade de ocorrência "médio" encontram-se os arenitos e quartzitos e no de "baixa", os granitos. Em seguida, essas cavernas serão cruzadas com dados de áreas protegidas (PI e US) e o mapa resultante trará informações sobre o ambiente em que se encontra a caverna, por município, e deverá ser encaminhado aos órgãos de fiscalização e ministérios públicos estaduais.</t>
  </si>
  <si>
    <t>O cruzamento dos dados geoespaciais resultou na classificação de 5.548 cavernas conforme segue: Quantidade de Cavernas, Vulnerabilidade Natural; Potencialidade e UF. (1.219 = Muito Alta; Muito Alta; BA, CE, GO, MG, SE); (89 = Muito Alta; Alta; BA, GO, MG, PE); (104 = Muito Alta; Média; BA, GO, MG, PE, SE); (3 [canga] = Muito Alta; Baixa; MG); (3.816 = Alta; Muito Alta; BA, CE, GO, MG, SE); (170 = Alta; Alta; BA, DF, GO, MG); (141 = Alta; Média; BA, DF, GO, MG, PI, SE); (6 [calcário] = Alta; Baixa; BA, MG, SE).</t>
  </si>
  <si>
    <t>Ação em andamento com problemas de realização. Não concorreu à chamada DIBIO 2014, conforme planejando, pois o prof. Luiz Panisset teve problemas na elaboração do projeto. A ação será proposta para a compensação espeleológica do processo da empresa Samarco.</t>
  </si>
  <si>
    <t>Mapas de geodiversidade para a região já existem para cada estado.</t>
  </si>
  <si>
    <t>Ofício enviado</t>
  </si>
  <si>
    <t>Até a presente data foram gerados os seguintes produtos: 1) Mapa de áreas com ocorrência de cavernas. 2) Resumo: Mapa preliminar das áreas com ocorrência de cavernas conhecidas no Brasil. Aprovado para apresentação no 47º Congresso Brasileiro de Geologia a ser realizado de 21 a 26 de setembro em Salvador-BA. 3) Artigo: A situação atual do patrimônio espeleológico brasileiro – dados preliminares. Publicado no 32º Congresso Brasileiro da SBE, ocorrido de 11 a 14 de julho de 2013 em Barreiras-Ba. 4) Conferência: Esboçando um novo mapa das áreas com ocorrências de cavernas – subsídios para a conservação do patrimônio espeleológico. Apresentado no 32º Congresso Brasileiro da SBE, ocorrido de 11 a 14 de julho de 2013 em Barreiras/Ba. 5) Relatório final: Oficina de áreas prioritárias para a conservação do patrimônio espeleológico que foi realizada de 11 a 14 de junho no Centro de Treinamento do IBAMA (CENTRE), em Brasília-DF.</t>
  </si>
  <si>
    <t>Continua com problemas de priorização das atividades do Centro, em função da sobrecarga de trabalho.</t>
  </si>
  <si>
    <t xml:space="preserve">Ação não iniciada conforme planejado. Atividade complexa por se tratar todas as áreas protegidas, sugere-se restringir a UCs (federais e estaduais). </t>
  </si>
  <si>
    <t>O diagnóstico também deve contemplar análise sobre o Patrimônio Espeleológico nas zonas de amortecimento das Ucs.</t>
  </si>
  <si>
    <t xml:space="preserve">Ação em andamento conforme previsto. Continuam as articulações para a criação de áreas protegidas: Parque Nacional do Boqueirão da Onça (Campo Formoso/BA); Parque Nacional Serra da Gandarela (na região do Quadrilárero Ferrífero/MG); RPPN na região de Arcos e Pains/MG; e Unidade de conservação de Proteção Integral na região de São Desidério/BA; RPPN na região da Lapa Sem Fim, em MG; IABS irá iniciar estudos na região da Serra do Caraça para criação de MONA estadual.
</t>
  </si>
  <si>
    <t>Ação em andamento conforme previsto. CECAV realiza o Curso de Espeleologia e Licenciamento Ambiental, prioritariamente, para profissionais de instituições pertencentes ao SISNAMA, responsáveis pela análise de processos de licenciamento ambiental de atividades potencialmente poluidoras ou degradadoras de cavidades naturais subterrâneas, ou de sua área de influência. Entre 2010 e 2014 foram realizados 04 cursos com participação de 113 técnicos de 31 instituições. As vagas foram assim distribuídas: Sergipe 01, Santa Catarina 02, Rio Grande do Sul 01, Espírito Santo 01, Alagoas 01, Mato Grosso do Sul 02, Rio de Janeiro 02, Amazonas 01, Piauí 02, Paraíba 01, São Paulo 04, Distrito Federal 02, Paraná 01, Ceará 02, Rio Grande do Norte 03, Bahia 03, Tocantins 01, Mato Grosso 02, Pará 04, Goiás 02, Minas Gerais 31, DILIC/IBAMA 12, IBAMA/SP 02, IBAMA/MG 07, IBAMA/TO 02, Instituto Chico Mendes 11 e Ministério Público de Minas Gerais 03 e mais 07 convidados de empresas e instituições afins.</t>
  </si>
  <si>
    <t>Solicitar ao articulador o número de profissionais formados até o momento na UFLA e demais universidades brasileiras. Solicitar descrição das ações de fomento. Convênio da Vale com a UEPB para formação de taxonomistas, grupo colembola.</t>
  </si>
  <si>
    <t xml:space="preserve">Ação em andamento com problemas de realização. Esboço do Plano de curso elaborado e articulações iniciadas.
</t>
  </si>
  <si>
    <t>Sem produto final, até o momento.</t>
  </si>
  <si>
    <t>Ação em andamento, mas o prazo de execução (previsto para conclusão até dez/2014) provavelmente não será cumprido. Talvez seja interessante colocar como data final, dez/2016. Solicitar apoio do Ministério Público da Bahia. Fazer reunião com instrutores de curso de fiscalização do Instituto Chico Mendes, para verificar a ementa mínima, legislação, e fechar o projeto do curso. Inserir nos cursos de formação e outro da Acadebio para servidores do Instituto o tema espeleologia. Contatar Ricardo Brochado (Acadebio) para verificar possibilidade de treinamento de agentes externos</t>
  </si>
  <si>
    <t>Execução IABS (Marcela Pimenta); colaboração CECAV (Jocy Cruz),  SBE (Marcelo Rasteiro), Parque Estadual Itacolomi/MG.</t>
  </si>
  <si>
    <t>Ação concluída. Foram realizados três cursos de 120 horas cada, para as regiões do Alto, Médio e Baixo São Francisco, possibilitando a capacitação de 82 alunos.</t>
  </si>
  <si>
    <t>Relatórios finais por curso, contendo fotos, comentários e lista de presença. Vídeo documentário sobre o curso (em andamento); Publicação: relato da experiência do curso (em andamento).</t>
  </si>
  <si>
    <t>Sugestão: como há demanda de realização de mais cursos e o IABS está buscando recursos para isso, sugerimos considerar essa ação como concluída e criar outra para a elaboração de mais um curso. Mudar o produto: para "Três cursos realizados". Há também sugestão de promover o monitoramento dos resultados da ação. Foi identificada a demanda de capacitação na região do Peruaçu, pois uso público será iniciado em 2015.</t>
  </si>
  <si>
    <t>Ação em andamento com problemas de realização. O curso previsto para acontecer em 2014 não pode ser realizado. PUC Minas já realizou um curso sobre o tema.</t>
  </si>
  <si>
    <t>UFPE (Enrico Bernard), CECAV/RN (Diego Bento) CBHSF/AL (José Maciel), UFS (Christiane Dotano), SBE (Marcelo Rasteiro), GEP/UFBA (Morgana Drefahl).</t>
  </si>
  <si>
    <t xml:space="preserve"> UFS (Christiane Donato),  PUC Minas (Luiz Eduardo Travassos), Parna da Chapada Diamantina-PNCD (Admir Brunelli), CECAV (Jocy Cruz), UFOP (Paulo de Tarso Amorim Castro).</t>
  </si>
  <si>
    <t xml:space="preserve">Ação ainda não iniciada conforme planejado, mas em fase de planejamento. Mais do que realizar os cursos é necessário organizar a formação espeleológica nacional, definindo as necessidades de formação, habilitações, requisitos mínimos, níveis de formação, estruturação e documentação dos cursos, corpo de instrutores, carga horária e ementas, formas de financiamento, entre outras ações. Definir a organização da formação espeleológica nacional, propor cursos dentro desta estrutura para a região do PAN, priorizando BA, AL e SE, levantar custos, buscar fontes de financiamento e apoio, realizar os cursos.
</t>
  </si>
  <si>
    <t>Embora existam diversos cursos livres oferecidos localmente, é necessário organizar a formação espeleológica nacionalmente de forma a garantir níveis mínimos de formação e respectiva habilitação para a espeleologia. Ainda não encontramos apoio e recursos para realizar esta organização, contando prioritariamente com o trabalho voluntário, dificultando o estabelecimento de prazo para sua execução.</t>
  </si>
  <si>
    <t xml:space="preserve">Elaborar projeto para ministrar curso piloto que atenderia no mínimo três grupos de espeleologia. Identificar os grupos nos estados listados.
</t>
  </si>
  <si>
    <t>Necessidade de alterar articulador e buscar maiores informações do andamento da ação. Necessidade de melhor documentação de expedições conjuntas.</t>
  </si>
  <si>
    <r>
      <t xml:space="preserve">9.3- </t>
    </r>
    <r>
      <rPr>
        <sz val="12"/>
        <rFont val="Calibri"/>
        <family val="2"/>
        <scheme val="minor"/>
      </rPr>
      <t xml:space="preserve">Propor, às instituições de ensino e pesquisa, a criação de cursos de extensão abrangendo áreas multidisciplinares  voltados à elaboração de estudos espeleológicos na Área Cárstica 2. </t>
    </r>
  </si>
  <si>
    <t>Alteração da redação do objetivo específico: Inserção do tema Espeleologia nos programas universitários.</t>
  </si>
  <si>
    <t>SBE (Marcelo Rasteiro), Centro da Terra (Elias Silva), GMSE, demais grupos de espeleologia independentes e IES.</t>
  </si>
  <si>
    <t>Está sendo organizado o 2º Encontro Nordestino de Espeleologia, em Sergipe, de 12 a 14/01/15. Leonardo está iniciando conversas para realização de evento na região de Vazante/MG. Enquanto isso, o projeto do Fórum Nordestino de Espeleologia está em andamento, com data prevista para ocorrer no período de 12 a 14 de janeiro de 2015 na UFS. O evento está sendo organizado, com 80% dos ministrantes já confirmados. Agora estamos no período de angariar patrocínio e apoio para auxiliar na execução da ação. As reuniões de organização do evento têm ocorrido via internet (skype e emails) e presencialmente a cada 15 dias</t>
  </si>
  <si>
    <t>Ação está em andamento conforme previsto. Foram realizadas ligações e envios de emails para articular possíveis locais e ministrantes para cursos de extensão em duas universidades federais: UFBA e UFS. As ações na UFBA ficaram para serem realizadas posteriormente, a partir do 2º semestre de 2015.</t>
  </si>
  <si>
    <t>9.2- Propor, às instituições de ensino e pesquisa, a criação de cursos de extensão abrangendo áreas multidisciplinares voltados a elaboração de estudos espeleológicos na Área Cárstica 2.</t>
  </si>
  <si>
    <t>Ação não iniciada conforme planejado. Esta ação está complicada, pois nada ainda foi conseguido neste sentido.</t>
  </si>
  <si>
    <t>Ação em andamento com problemas de realização. Por meio de e-mail de 15 de agosto de 2014, Pavel solicita a exclusão de seu nome da articulação de três ações (3.4, 9.2 e 9.4) do PAN-BSF, as quais assumiu a responsabilidade durante a Segunda Monitoria Anual. Segundo ele, infelizmente não tem tido tempo de articular tais ações, pois sua agenda está muito cheia, devido a projetos pessoais e também os específicos da SBE. Tampouco teve tempo de elaborar e enviar os relatórios parciais. Entretanto, tem certeza de que estas ações estarão mais bem conduzidas por pessoas que possam dedicar tempo e o devido esforço a elas. Pede desculpas e conta com a compreensão da equipe do GAT.</t>
  </si>
  <si>
    <t>Poucas instituições de ensino para criar esses cursos. Sugestão de contato com Prof. Osmar Abílio Carvalho Junior (Geografia/UnB). CECAV vai identificar novo articulador. Buscar contatos com a UFG.</t>
  </si>
  <si>
    <t xml:space="preserve">UFLA (Rodrigo L. Ferreira), PUC Minas (verificar: Luiz Eduardo Panisset Travassos), outras IES.
</t>
  </si>
  <si>
    <t xml:space="preserve">Necessidade de lista de empresas ou outras instituições nas quais haveria essa possibilidade de estágio, em especial nas regiões do médio e baixo São Francisco (Waldson). CECAV encaminhará Ofício solicitando disponibilidade de vagas para estágio com a temática espeleologia para as instituições da lista acima. CECAV encaminhará Ofício as instituições de ensino com a lista.
</t>
  </si>
  <si>
    <t>Ação em andamento conforme previsto. Apresentado na Chamada Dibio 2014 e aprovado. Texto da cartilha elaborado por: Christiane Ramos Donato; Aline Garcia Alves Oliveira; Heleno dos Santos Macedo; Rômulo Ramos Donato; Marisol Ramos Silva. Termo de Referência elaborado por: Flávio Silva e Maristela Lima. Encaminhado para Eleide providências financeiras por: Issamar Meguerditchian.</t>
  </si>
  <si>
    <t>Christiane Donato, Maristela Lima</t>
  </si>
  <si>
    <t>Aguardar informações do andamento do projeto já aprovado e em execução (CFDD) - Elias (Centro da Terra)</t>
  </si>
  <si>
    <t>A Ação está sendo realizada por meio dos boletins da SBE com notícias sobre os trabalhos publicados no Congresso Brasileiro de Espeleologia.</t>
  </si>
  <si>
    <t xml:space="preserve">Necessidade de contato com o CBHSF para contribuir com a divulgação dos boletins da SBE e outros. Identificar as pesquisas realizadas e os meios para que as mesmas cheguem às comunidades. Publicar no SBE Notícias os relatórios de pesquisas no âmbito do SISBIO. Recomendar aos pesquisadores o retorno de suas pesquisas às comunidades dos locais pesquisados. Articular equipes de unidades de conservação para contribuir nessa ação
</t>
  </si>
  <si>
    <t xml:space="preserve">10.4- Levantar o conhecimento informal da população residente nas regiões de conflitos com o Patrimônio Espeleológico, na área de abrangência do PAN Cavernas do São Francisco, com base no mapa de vulnerabilidade. </t>
  </si>
  <si>
    <t xml:space="preserve">Ação em andamento conforme previsto. Ação será cumprida com a realização do manual de orientações gerais sobre o uso e ocupação do solo em áreas cársticas, destinado às prefeituras e defesa civil. Ação foi agrupada com a ação 6.1 que está em andamento.
</t>
  </si>
  <si>
    <t>Considerando a deficiência de recursos humanos e toda a logística que a ação requer, não foi possível ao CECAV criar algum instrumento conforme previsto, porém, foram utilizados instrumentos já estabelecidos que permitissem difundir informações relativas ao trabalho desenvolvido, promovendo maior visibilidade do Centro. Diante dessas considerações sugerimos a mudança no texto da ação para o seguinte: Ação 10.9 – Promover a divulgação do Patrimônio Espeleológico, inclusive com o aumento da visibilidade do Centro junto à comunidade científica e UFS, nos veículos de comunicação disponíveis e nos eventos técnico-científicos.</t>
  </si>
  <si>
    <t>Fortalecer a comunicação do CECAV junto ao SBE Notícias. Viabilizar TR entre CECAV e SBE. Pensar estratégia para alcançar a UFS como um todo e não só a comunidade espeleológica.</t>
  </si>
  <si>
    <r>
      <t>10.11-</t>
    </r>
    <r>
      <rPr>
        <sz val="12"/>
        <color rgb="FFFF0000"/>
        <rFont val="Calibri"/>
        <family val="2"/>
        <scheme val="minor"/>
      </rPr>
      <t xml:space="preserve"> </t>
    </r>
    <r>
      <rPr>
        <sz val="12"/>
        <rFont val="Calibri"/>
        <family val="2"/>
        <scheme val="minor"/>
      </rPr>
      <t>Capacitar agentes que atuem na orientação da população na Área Cárstica 2, alertando-a sobre o risco de contaminação por agentes biológicos e outros existentes em cavernas.</t>
    </r>
  </si>
  <si>
    <t xml:space="preserve">Ação em andamento com problemas. A comunicação é uma forma estratégica para dar maior visibilidade do que se está realizando junto ao universo de públicos e vários são os instrumentos que se pode dispor para exercer essa ação, desde que criados e estabelecidos. Porém, não é um processo simples, pois envolve uma conjunção de fatores, dentre os quais se destacam os recursos humanos, fundamentais na gestão dos instrumentos de difusão. Dentre os instrumentos disponíveis citamos o ICMBio em Foco, informativo interno oficial do Instituto Chico Mendes de Conservação da Biodiversidade (ICMBio). Elaborado ininterruptamente desde outubro de 2007 pela Divisão de Comunicação, ele é enviado semanalmente a todos os correios eletrônicos @icmbio.gov.br, alcançando servidores efetivos, funcionários terceirizados e estagiários que trabalham no ICMBio em todo o Brasil. Seu objetivo é divulgar as ações das diversas áreas e unidades descentralizadas do Instituto, além de outras informações de interesse de seus colaboradores. Também, a Revista Brasileira de Espeleologia do CECAV, lançada no segundo semestre de 2010, tem sido um instrumento de comunicação pública de informações científicas acerca dos ambientes cársticos, com textos extremamente ricos de colaboradores externos, que agregam novos pontos de vista àqueles dos nossos colaboradores internos. Outros veículos têm sido utilizados divulgar as ações do Centro como os portais do ICMBio e do CECAV, além de portais de divulgação científica. Levantamento junto à sede e bases do CECAV e IABS, de informações sobre atividades realizadas para elaboração de matéria e publicação nos veículos de comunicação disponíveis. Os veículos utilizados, no período de novembro de 2013 a outubro de 2014, foram os seguintes: Revista Brasileira de Espeleologia; Portal do Instituto Chico Mendes; Portal do CECAV; ICMBio em Foco; números: 269, 271, 280, 283, 290, 291, 295, 299, 307; Canal Ciência/IBICT.
</t>
  </si>
  <si>
    <t>Marcela entrará novamente em contato com a articuladora para saber sobre o andamento da ação. Integrar ações com o projeto do Centro da Terra.</t>
  </si>
  <si>
    <t>Ação em andamento com problemas de realização. Com relação a Ação 10.13- venho a informar que foi feito contato com os responsáveis pelo projeto e ficamos de fazer mais uma reunião entre as partes envolvidas para verificar a possibilidade de ser feito um acordo de cooperação entre o MMA e o CBHSF.</t>
  </si>
  <si>
    <t>Sugestão de que o termo de cooperação do CBHSF seja realizado com o CECAV. Dificuldades de contato com o articulador para andamento da ação. CECAV fará contato para reunião com o articulador.</t>
  </si>
  <si>
    <t>Resposta do Rangel em 27/10/14. Estarei te enviando até amanha as ações sob minha responsabilidade. Sobre a disponibilidade de participação no Grupo, tenho sim interesse. O motivo da não participação nas duas oficinas foi a incompatibilidade de datas que acabaram caindo em dias que eu já tinha planejamento desde o início do ano. Tenho fotos das ações que desenvolvemos com as escolas do município que foi o primeiro passo para a inserção da espeleologia nas escolas. Conseguimos colocar na escola da comunidade de Pacuí que fica nas proximidades do complexo Toca da Boa vista, Barriguda, Convento, sumidouro, entre outras cavernas de extrema importância, desenvolvendo ações de educação ambiental e turismo. Sobre a criação de cursos que tenham, relações com a espeleo, na região de Campo Formoso conseguimos colocar na pauta de discussão da Universidade Federal do Vale do São Francisco UNIVASF campus de Senhor do Bonfim, cidade que fica a 26km da cidade de Campo Formoso, a inserção de dois cursos que irão contribuir para o desenvolvimento da espeleologia do Vale do São Francisco que são: Ecologia e Geologia. Sobre os estudos com vegetação associados à áreas cavernícolas não consegui ainda marcar com o professor José Alves mesma instituição, mas como estes cursos iniciarão no início de 2015 farei esta articulação e tenho certeza que conseguiremos.</t>
  </si>
  <si>
    <t xml:space="preserve">10.6- Publicar “kit” com material educativo (já existente) sobre Espeleologia, em linguagem simples, voltado à população residente em áreas com ocorrência de cavernas.  </t>
  </si>
  <si>
    <t xml:space="preserve">10.10- Elaborar e implantar projeto piloto de Educação Ambiental e patrimonial e de alternativas socioeconômicas, voltado à conservação do Patrimônio Espeleológico na região da APA Carste de Lagoa Santa, do Circuito das Grutas, em Minas Gerais. </t>
  </si>
  <si>
    <t>10.12- Capacitar agentes que atuem na orientação da população na Área Cárstica 2, alertando-a sobre o risco de contaminação por agentes biológicos e outros existentes em cavernas.</t>
  </si>
  <si>
    <r>
      <t xml:space="preserve">10.13- </t>
    </r>
    <r>
      <rPr>
        <sz val="12"/>
        <rFont val="Calibri"/>
        <family val="2"/>
        <scheme val="minor"/>
      </rPr>
      <t xml:space="preserve">Firmar parceria com os programas "Nas Ondas do São Francisco" -  NOSF e "NA CAVERNA" para produção e divulgação de </t>
    </r>
    <r>
      <rPr>
        <i/>
        <sz val="12"/>
        <rFont val="Calibri"/>
        <family val="2"/>
        <scheme val="minor"/>
      </rPr>
      <t>spots</t>
    </r>
    <r>
      <rPr>
        <sz val="12"/>
        <rFont val="Calibri"/>
        <family val="2"/>
        <scheme val="minor"/>
      </rPr>
      <t xml:space="preserve"> educomunicativos sobre o Patrimônio Espeleológico e a legislação aplicada ao seu uso e conservação.</t>
    </r>
  </si>
  <si>
    <t xml:space="preserve">11.1- Identificar e levantar dados sobre as cavernas com uso e/ou potencial turístico no Estado de Minas Gerais. </t>
  </si>
  <si>
    <t>UESC/BA (Elvis Barbosa), PUC Minas (Luiz  Eduardo Travassos), UFLA (Rodrigo L. Ferreira), GEP/UFBA (Morgana Drefahl), CECAV (Lindalva Cavalcanti), UFOB (Leonardo Morato), CAACTUS/BA  (Rangel Carvalho), SBE (Marcelo Rasteiro e Heros Lobo),  grupos espeleológicos independentes.</t>
  </si>
  <si>
    <t>MTur (Marcela Souza),  SBE (Marcelo Rasteiro, e Heros Lobo), CECAV (Rita Surrage), PUC Minas (Luiz Eduardo Travassos), IEF (Cecília Vilhena), secretarias estaduais de turismo, gestores de áreas protegidas,  OEMAs, grupos de espeleologia independentes.</t>
  </si>
  <si>
    <t>A primeira lista preliminar foi divulgada no relatório da Oficina de Cavernas Turísticas, finalizado e disponibilizado na página do CECAV, em março de 2014. Porém, já foi detectada a existência de falhas, a exemplo de uma caverna turística do município de Mambaí/GO, mencionada em pacote turístico e que não se encontra na relação. Além disso, a articuladora da Ação 11.1 está levantando as informações sobre cavernas com visitação ou com potencial turístico, utilizando a Ficha Cadastro que foi adaptada com base nas deliberações da Oficina de 2013. Não há informação sobre a atualização da lista das cavernas baianas.</t>
  </si>
  <si>
    <t>Levantar grupos, espeleólogos, pesquisadores que possam contribuir com as informações sobre as cavernas turísticas. Avaliar contratação de consultoria para realizar a ação. Realizar consulta pública virtual ou oficina para apresentação e validação da lista.</t>
  </si>
  <si>
    <t>Consultar Eduardo (APA Brejões) sobre a possibilidade de aceitar ser articulador da ação.</t>
  </si>
  <si>
    <t>Ação não iniciada conforme planejado. Mesmo não estando finalizada a "Lista de Cavernas Turísticas", em 15 de agosto de 2014 foi enviado email para regionalizacao@turismo.gov.br e samarina.carreira@turismo.gov.br, solicitando colaboração para a implementação de ação, a resposta foi o envio de “lista de interlocutores” e a informação de que as chamadas para projetos estão fechadas. Além disso, foram enviados vários e-mails para a articuladora da ação que não nos respondeu, porém por telefone informou que não tem disponibilidade para realizar a articulação das ações 11.6 e 11.7. Foi solicitado então que indicasse nomes para que pudéssemos fazer o contato, porém, mais uma vez, sem resposta.</t>
  </si>
  <si>
    <t>Ação não iniciada conforme planejado. Sem articulador.</t>
  </si>
  <si>
    <t xml:space="preserve">Cecília Fernandes de Vilhena (IEF)
</t>
  </si>
  <si>
    <t xml:space="preserve">Buscar implantar projeto piloto de SGS em caverna do Circuito das Grutas que possa servir de modelo para elaboração e implantação de outros PME. Articulação com o governo de MG para utilização de recursos de compensação de cavernas de média relevância.
</t>
  </si>
  <si>
    <t>Eric Jorge Sawyer (IABS)</t>
  </si>
  <si>
    <t xml:space="preserve">12.5- Fomentar a criação e implantação de Programa de Sustentabilidade de Educação Ambiental e Patrimonial para Turismo em Cavernas, considerando as cavidades que constarem na "Lista de Cavernas Turísticas", prioritariamente para o Estado da Bahia. </t>
  </si>
  <si>
    <t>Ação não iniciada conforme planejado. Aguardando definição da lista para iniciar a articulação.
Sugere-se readequação da data. Produto que pode contribuir na ação: http://www.icmbio.gov.br/cecav/orientacoes-e-procedimentos/plano-de-manejo-espeleologico.html</t>
  </si>
  <si>
    <t>Recomenda-se que o programa seja implantado na região da APA Marimbus-Iraquara. Consultar Divaldo, Ricardo Fraga (UFBA), Eduardo (APA Brejões) para assumir articulação.</t>
  </si>
  <si>
    <t>Fomentar a criação e implantação de Programa de Sustentabilidade de Educação Ambiental e Patrimonial para Turismo em Cavernas, considerando, preferencialmente, as cavidades que constarem na "Lista de Cavernas Turísticas" no Estado da Bahia.</t>
  </si>
  <si>
    <t>Antonieta Candia  (INEMA-BA)</t>
  </si>
  <si>
    <t>Leonardo Morato ICADS/UFBA</t>
  </si>
  <si>
    <t>Morgana Drefahl (GEP/UFBA)</t>
  </si>
  <si>
    <t>Francisco Araújo  (Parna Catimbau/Instituto Chico Mendes)</t>
  </si>
  <si>
    <t>Flávio L. Anunciação  (V &amp; M Mineração/MG)</t>
  </si>
  <si>
    <t>Antonangelo Augusto da Silva IBAMA/PE)</t>
  </si>
  <si>
    <t>Felipe Carvalho (TIGeo)</t>
  </si>
  <si>
    <t>Leonardo Morato Duarte  (UFOB)</t>
  </si>
  <si>
    <t xml:space="preserve">Rangel de Carvalho (ONG CAACTUS)
</t>
  </si>
  <si>
    <t xml:space="preserve">Rodrigo L. Ferreira (UFLA)
</t>
  </si>
  <si>
    <t>Relatório anual elaborado e publicado</t>
  </si>
  <si>
    <t>Critérios definidos e disponibilizados</t>
  </si>
  <si>
    <t>Lista com as cavidades validadas, por ano, disponibilizada</t>
  </si>
  <si>
    <t>Nota técnica elaborada, encaminhada e divulgada</t>
  </si>
  <si>
    <t>Relatório de gestão disponibilizado</t>
  </si>
  <si>
    <t>Mapa e relatórios disponibilizados</t>
  </si>
  <si>
    <t xml:space="preserve">2.6- Realizar prospecções  espeleológicas na região do Supergrupo Canudos, nos estados de Sergipe e Bahia, utilizando a ficha do CECAV para a caracterização padronizada. </t>
  </si>
  <si>
    <t>2.13- Realizar pesquisas paleontológicas na região de abrangência do PAN Cavernas do São Francisco, priorizando os municípios de Pains, Montes Claros, Januária, Montalvânia, bem como o Circuito das Grutas, no Estado de Minas Gerais.</t>
  </si>
  <si>
    <t xml:space="preserve">2.19- Criar, juntamente com instituições afins, polos regionais de espeleologia e ambientes cársticos na região de abrangência do PAN Cavernas do São Francisco. </t>
  </si>
  <si>
    <t xml:space="preserve">2.22- Viabilizar junto a uma OSCIP a gestão de recursos financeiros oriundos de TACs e transações penais para aplicação nas ações do PAN  Cavernas do São Francisco. </t>
  </si>
  <si>
    <r>
      <t xml:space="preserve">4.7- Desenvolver e dar suporte a software para gestão </t>
    </r>
    <r>
      <rPr>
        <i/>
        <sz val="12"/>
        <rFont val="Calibri"/>
        <family val="2"/>
        <scheme val="minor"/>
      </rPr>
      <t>on line</t>
    </r>
    <r>
      <rPr>
        <sz val="12"/>
        <rFont val="Calibri"/>
        <family val="2"/>
        <scheme val="minor"/>
      </rPr>
      <t xml:space="preserve"> do PAN Cavernas do SF. </t>
    </r>
  </si>
  <si>
    <t xml:space="preserve">12.4- Articular com os responsáveis pelas cavidades que constarem na "Lista de Cavernas Turísticas" a elaboração de planos de manejo espeleológicos. </t>
  </si>
  <si>
    <t xml:space="preserve">Elaborar documento com o perfil dos profissionais envolvidos com o Patrimônio Espeleológico que atuam na área cárstica 2 . </t>
  </si>
  <si>
    <t>Produtos em confecção. Dados preliminares (repetindo dados acima): Sergipe - validação de 19 cavernas já cadastradas e identificação de 39 novas cavernas. Bahia - Validação de 18 cavernas já cadastradas e identificação e validação de 61 novas cavernas.</t>
  </si>
  <si>
    <t>Evento realizado vide http://www.cavernas.org.br/sbenoticias/SBENoticias_311.pdf</t>
  </si>
  <si>
    <t>Projeto para o programa elaborado e financiado</t>
  </si>
  <si>
    <t>Levantar grupos de espeleologia que estão atuando na região e articular a execução desta ação.</t>
  </si>
  <si>
    <t>Falar com Mário Dantas (UFBA).</t>
  </si>
  <si>
    <t>Levantar dados junto à SEE, UFMG (Mário Cozzuol, Alex Hubbe, Adolfo Bittencourt). Outros contatos serão passados pelo Leonardo.</t>
  </si>
  <si>
    <t>Referenciar estudos que estão sendo elaborados. Verificar a possibilidade de incorporar no banco de dados.</t>
  </si>
  <si>
    <t>Detalhar o projeto e instituições envolvidas.</t>
  </si>
  <si>
    <t>Considerar os produtos já gerados pela UFS (monografia) como produto incorporado pela ação
Já existe capítulo de um livro "Cavernas de Laranjeiras" disponível no site da SBE.</t>
  </si>
  <si>
    <t>Aguardar o relatório com o andamento da ação.</t>
  </si>
  <si>
    <t>CECAV encaminhar oficío ao DNPM com cópia ao IBAMA explicando a ação e solicitando o retorno do CP/MIMA.</t>
  </si>
  <si>
    <t>Ação parcialmente executada. No fechamento do relatório deve ser inserida a informação sobre os documentos enviados e não respondidos.</t>
  </si>
  <si>
    <t>Recomenda-se acrescentar no relatório a inserção das FPIs em todas as Unidades da Federação que compõem a área de abrangência do PAN.</t>
  </si>
  <si>
    <t>CECAV vai minutar o ofício e encaminhar para a articuladora, com a lista dos conselhos que serão oficiados.</t>
  </si>
  <si>
    <t>CECAV: informar áreas protegidas. CECAV, SBE e IABS: elaborar formulário de consulta.</t>
  </si>
  <si>
    <t>Disponibilizar livro na página do CECAV. Havendo oportunidade de financiamento, repetir a ação neste ciclo. Repetir ação e desdobramentos no próximo ciclo do PAN.</t>
  </si>
  <si>
    <t>Ação 9.3 agrupada à 9.2.</t>
  </si>
  <si>
    <t>1) Elias verificar a possibilidade de adequação para trabalho de gráfica no projeto Expedições.
2) Jocy tentar viabilizar através da chamada interna da DIBIO.</t>
  </si>
  <si>
    <t>Melhorar a descrição do andamento da ação.</t>
  </si>
  <si>
    <t>Propor que esta ação seja incorporada dentro de um dos projetos da SBE. Entrar em contato com os grupos para levantar o que já está sendo feito.</t>
  </si>
  <si>
    <t>Melhorar a utilização de outros veículos de comunicação e a inserção do tema em fóruns.</t>
  </si>
  <si>
    <t>Solicitar relatório sobre a ação.</t>
  </si>
  <si>
    <t>A ação foi excluída por entender-se que já está contemplada na ação 11.6.</t>
  </si>
  <si>
    <t>Recomenda-se que este levantamento seja feito com as cavernas consagradas (Mambaí, Terra Ronca, Circuito das Grutas, Chapada Diamantina - incluindo Iraquara, Peruaçu, Lapa Grande e Cipó).</t>
  </si>
  <si>
    <t>Fazer relatório da execução da ação.</t>
  </si>
  <si>
    <r>
      <t>Setembro/2014:1) trabalho aprovado no 47º CBG, “Mapa preliminar das áreas com ocorrência de cavernas conhecidas no Brasil”, autoria: Lindalva F. Cavalcanti e Júlio F. Da Costa Neto); e 2) palestra apresentada por Lindalva, na Sessão SP27 - Geomorfologia Cárstica e Espeleologia , do 47º CBE “Mapa preliminar das áreas com ocorrência de cavernas conhecidas no Brasil”, contendo o histórico sucinto do PAN, a sistematização de dados geoespaciais de cavernas (atualização 31/08/2014), sua distribuição em áreas protegidas do Brasil, sua relação com os grupos de rochas predominantemente carbonáticas, siliciclásticas, granitóides, ferruginosas e vulcânicas, bem como os problemas de localização de cavernas nas bases de dados existentes (coordenadas). As publicações encontram-se disponíveis em &lt;https://ufv.academia.edu/LindalvaCavalcanti/Papers&gt;. Julho/2015: anais do 33º CBE, com 81 trabalhos aprovados e que “mostram a e</t>
    </r>
    <r>
      <rPr>
        <sz val="12"/>
        <rFont val="Calibri"/>
        <family val="2"/>
      </rPr>
      <t>volução das pesquisas em diversas áreas do conhecimento.”, sendo “também possível notar uma mudança no perfil dos pesquisadores com o crescimento da espeleologia profissional ligada a mineradoras ou empresas de consultoria, o que certamente é um incentivo à produção de trabalhos”. Dentre esses, alguns trabalhos são específicos da região de abrangência do PAN Cavernas do São Francisco. Ver anais do 33º CBE em:  &lt;http://www.sbe.com.br/33cbeanais.asp&gt;.</t>
    </r>
  </si>
  <si>
    <t xml:space="preserve">A ação foi iniciada inclusive com elaboração de projeto em 2014, porém diante da impossibilidade de realização, decidiu-se que seria executada por meio de consulta aos colaboradores e reunião interna, mesmo assim, frente as demandas emergenciais não foi possível dar andamento.
</t>
  </si>
  <si>
    <t>Maristela Lima, Lindalva Cavalcanti, Jocy Cruz</t>
  </si>
  <si>
    <t>Por excesso de demandas do Centro, tanto relacionadas a implementação do PAN quanto a outras atribuições. A ação não foi considerada prioritária.</t>
  </si>
  <si>
    <t>Ação excluída. Porém, com a ressalva de que com relação ao Geoprocessamento sugere-se utilizar as regras mínimas da CONCAR (Comissão Nacional de Cartografia). Com relação às publicações atentar-se às diretrizes da ABNT.</t>
  </si>
  <si>
    <t xml:space="preserve">Realizadas expedições pela equipe da Base do CECAV em MG, pela Base CECAV/RN e parceiros na Bahia (Paripiranga e Campo Formoso), Sergipe, Pernambuco (PARNA do Catimbau), Ceará e Piauí (APA Chapada do Araripe). Dados preliminares: MG - validação de 122 cavidades constante na Base e de 55 cavernas novas. PE: PARNA do Catimbau - validação de 10 cavidades já cadastradas e identificação de 74 novas cavidades. CE: APA Chapada do Araripe - Validação de 09 cavernas já cadastradas e identificação de 19 novas cavernas. SE: validação de 19 cavernas já cadastradas e identificação de 39 novas cavernas. BA: Validação de 18 cavernas já cadastradas e identificação e validação de 61 novas cavernas.
</t>
  </si>
  <si>
    <t>Embora ainda no prazo, temos enfrentado reiteradamente problemas em função de cortes nos recursos do projeto Inventário Anual do Patrimônio Espeleológico Nacional</t>
  </si>
  <si>
    <t>Até o momento foram feitas as inserções do alvo “cavernas” na revisão dos mapas “Áreas Prioritárias para a Conservação, Uso Sustentável e Repartição dos Benefícios da Biodiversidade Brasileira” para os Biomas Cerrado e Caatinga. Maio/2013: o CECAV enviou os dados de cavernas do Bioma Cerrado ao WWF (Mário Barroso). Setembro/2014: CECAV (Lindalva), a convite do MMA, participou da Oficina de Alvos e Metas para a atualização das Áreas Prioritárias da Caatinga, em Recife/PE. Foram repassados à equipe da UFRN, coordenadora da atualização, os dados de cavernas do Bioma Caatinga (Base CECAV out/2014) com suas respectivas classes de rochas predominantes. Abril/2015: CECAV (André), a convite do MMA, participou da última Oficina de atualização das áreas prioritárias para o Bioma Caatinga, em João Pessoa/PB, que objetivou: 1) definir as áreas prioritárias para a conservação, uso sustentável e repartição dos benefícios da biodiversidade da caatinga e; 2) definir as ações prioritárias para serem implementadas nas áreas prioritárias. O CECAV, após analisar o resultado oriundo da oficina anterior (alvos e metas), propôs a inserção de outros polígonos (faltantes) para melhor representar o PE na atualização das Áreas Prioritárias da Caatinga.</t>
  </si>
  <si>
    <t>1.5- Implantar o CANIE (Cadastro Nacional de Informações Espeleológicas) com linguagem de domínio público.</t>
  </si>
  <si>
    <r>
      <t xml:space="preserve">1.6- </t>
    </r>
    <r>
      <rPr>
        <sz val="12"/>
        <rFont val="Calibri"/>
        <family val="2"/>
        <scheme val="minor"/>
      </rPr>
      <t xml:space="preserve">Criar rede de pesquisa em Espeleologia. </t>
    </r>
  </si>
  <si>
    <r>
      <t xml:space="preserve">1.7- </t>
    </r>
    <r>
      <rPr>
        <sz val="12"/>
        <rFont val="Calibri"/>
        <family val="2"/>
        <scheme val="minor"/>
      </rPr>
      <t xml:space="preserve">Criar, manter e expandir bibliotecas ou repositórios virtuais de espeleologia, com Cadastro Nacional de Publicações Científicas para o Patrimônio Espeleológico, nos moldes do ISBN.  </t>
    </r>
  </si>
  <si>
    <t>Ação foi inserida no processo de compensação espeleológica da GERDAU. O Termo de Referência, anexo ao Termo de Compromisso 101/2014, define a implantação do sistema em três fases (desenvolvimento, homologação e produção). O sistema já passou pela fase de desenvolvimento (consultor contratado), encontra-se na fase de homologação (equipe do CECAV está verificando se o produto está em conformidade com o que se propõe a fazer), posteriormente, espera-se que o repositório esteja em fase de produção, ou seja, disponível para acesso (alimentação do repositório), até o final de dezembro.</t>
  </si>
  <si>
    <t>Ação 70% concluída!</t>
  </si>
  <si>
    <t>Várias atividades desenvolvidas pelo projeto Áreas Prioritárias para a Conservação do Patrimônio Espeleológico (PE) já estão contribuindo para a execução dessa ação. Dentre elas, destacam-se: Fevereiro a Setembro/2015: 1) duas especialistas (Caroline G. Oliveira) foram contratadas pelo projeto para levantar dados secundários do meio físico e aspectos sócio-histórico-cultural sobre o PE. Dentre eles, encontram-se informações sobre o meio biótico, meio físico, aspectos sócio-histórico-cultural, ameaças e oportunidades para o PE. Os dados estão em fase de processamento e de análise pela coordenadora do projeto, Lindalva. 2) o mapeamento das áreas com ocorrência de cavernas conhecidas. Houve mudança da metodologia para a extração dos polígonos com cavernas, o que nos levou a refazer todas as unidades da federação (UF), utilizando-se a Base CECAV de 30/06/15. Esses dados para as UFs da região de abrangência do PAN já estão prontos, porém, encontram-se em fase de atualização com os registros existentes na Base CECAV de 31/08/2015).</t>
  </si>
  <si>
    <t>1) janeiro a setembro/2015: atualização dos registros de cavernas existentes na Base CECAV. Devido à nova metodologia empregada para o mapeamento das áreas com cavernas conhecidas é possível verificar a posição/qualidade dos dados (Google Earth) e repassá-los para a responsável pela Base CECAV. 2) 16 de setembro/2015: relatórios finais apresentados pelas especialistas Caroline Oliveira e Tamires Zepon contendo  dados de cavernas, que também fazem parte da região de abrangência do PAN, serão utilizados para a execução da Ação 2.5. Formato: planilha Excel. Os dados estão sendo convertidos em shapefiles para verificação. Até dezembro de 2015 serão sistematizados e utilizados na elaboração de artigos sobre a região de abrangência do PAN (Lindalva). 3) Artigo publicado na RBEsp contendo dados estatísticos sobre o PE em nível nacional (Débora e Karolina)</t>
  </si>
  <si>
    <t xml:space="preserve">Além da inserção de temas relacionados a planos de ação do Instituto Chico Mendes em editais como "CFDD" do Ministério da Justiça e "Fundação O Boticário", nos anos anteriores, até o final de 2015 será lançado edital para apoiar a realização de projetos de pesquisa na área de biologia subterrânea, no Estado de Minas Gerais, no âmbito do Termo de Compromisso 101/2014 Instituto Chico Mendes/GERDAU.
</t>
  </si>
  <si>
    <r>
      <t xml:space="preserve">Concluída (2015). Documento pronto e disponível na página do CECAV. Execução André A. Ribeiro. Inserir aqui o link para o documento. </t>
    </r>
    <r>
      <rPr>
        <sz val="12"/>
        <color rgb="FFFF0000"/>
        <rFont val="Calibri"/>
        <family val="2"/>
        <scheme val="minor"/>
      </rPr>
      <t>Esperar internet voltar</t>
    </r>
  </si>
  <si>
    <t xml:space="preserve">2.2- Elaborar nota técnica com a finalidade de orientar os órgãos licenciadores sobre a destinação de recursos financeiros provenientes de compensação espeleológica e compensação ambiental, visando à conservação, uso sustentável, recuperação do Patrimônio Espeleológico, ou à capacitação do quadro técnico  envolvido com o licenciamento ambiental de empreendimentos em áreas cársticas.  </t>
  </si>
  <si>
    <t>Não finalizada do prazo: conforme descrito por ocasião da Terceira Monitoria, o escopo desta ação foi debatido, durante o 32º Congresso Brasileiro de Espeleologia, Barreiras/BA, na ocasião optou-se por discussão via e-mail, porém não houve resultado, pois parte dos participantes da oficina discordou do documento apresentado pelo CECAV, principalmente, no que se refere à definição de claraboia. Considerando que essa definição está de acordo com as diretrizes da UIS e SBE, o documento do CECAV será revisado e disponibilizado.</t>
  </si>
  <si>
    <t>Em andamento, porém não finalizada no prazo previsto, uma vez que a definição de áreas prioritárias para prospecção sistemática do Patrimônio Espeleológico, especialmente na região de abrangência do PAN Cavernas do São Francisco, depende, mesmo que parcialmente, de dados levantados nas ações 1.1 e 7.2, em andamento. Fevereiro a Setembro/2015: duas especialista (Caroline G. Oliveira e Tamires Zepon) foram contratadas pelo projeto áreas prioritárias para a conservação do Patrimônio Espeleológico (PE) para levantar dados secundários do meio biótico, meio físico e aspectos sócio-histórico-cultural sobre o patrimônio espeleológico brasileiro. Os dados estão em fase de processamento e de análise pela coordenadora do projeto, Lindalva. Além disso, o mapeamento das áreas com ocorrência de cavernas conhecidas, outra atividade do projeto áreas prioritárias, em fase de finalização (atualização com a Base CECAV de 31/08/2015), também contribuirá para a execução da Ação 2.5. Houve uma alteração da metodologia de extração dessas áreas, razão pela qual o mapeamento está sendo refeito, em nível nacional. Julho/2015: durante o 33º CBE, tivemos a oportunidade de conversar com um integrante do Espeleogrupo Peter Lund (EPL). Ele nos informou que em 2016 ocorrerá um evento de capacitação e prospecção no norte de Minas (região de Montes Claros), promovido pelo EPL, envolvendo vários grupos de espeleologia. Diante do conhecimento da realidade no Norte de MG e da atuação desse grupo, sugerimos a inserção do EPL como colaborador da Ação 2.5.</t>
  </si>
  <si>
    <t>1) Jan. a Set./2015: mudança da metodologia e extração de polígonos dos mapas de geodiversidade e geológicos para o mapeamento de áreas com ocorrência de cavernas conhecidas (Lindalva). Os polígonos das unidades da federação situadas na região de abrangência do PAN encontram-se prontos (Base CECAV 30/06/2015) e até o final de out/2015, serão atualizados com a Base CECAV de 31/08/2015 por Lindalva. 2) 16 de set/2015: relatórios finais apresentados pelas especialistas Caroline Oliveira e Tamires Zepon contendo dados de cavernas que serão utilizados para a execução da Ação 2.5. Formato: planilha Excel. Os dados estão sendo convertidos em shapefiles para verificação (Lindalva). 3) 19 de out./2015: projeto elaborado, no âmbito do CECAV, com data de encerramento em junho/2016.</t>
  </si>
  <si>
    <t>Ver com Gregeo (Guilherme) e EGB, região de Natalândia, Sitio Arqueológico do Bisnau e município de Formosa (possibilidade de escrever projeto para ser executado no âmbito do "Projeto Inventário".</t>
  </si>
  <si>
    <t>Realizar prospecções espeleológicas em áreas prioritárias no Estado de Alagoas, utilizando a ficha do CECAV para a caracterização padronizada.</t>
  </si>
  <si>
    <t>PARNA do Catimbau (Pernambuco): validação de 10 cavidades já cadastradas e identificação e validação de 74 novas cavidades prospectadas.</t>
  </si>
  <si>
    <t xml:space="preserve">Produtos em elaboração. Dados preliminares: APA Chapada do Araripe - Validadas 09 cavernas já cadastradas e identificadas e validadas 19 novas cavidades.
</t>
  </si>
  <si>
    <t>Não finalizada no prazo. Realizadas expedições pela equipe da Base do CECAV/MG na APA Chapada do Araripe (Ceará e Piauí). Apesar dos ótimos resultados da expedição seriam necessárias outras para complementar o trabalho em função da extensão da área e do alto potencial espeleológico. Entretanto, o produto ainda não foi entregue.</t>
  </si>
  <si>
    <t>Não iniciada por falta de recursos financeiros e indisponibilidade de recursos humanos.</t>
  </si>
  <si>
    <t>Não iniciada. Por excesso de demandas tanto relacionadas ao PAN quanto a outras atribuições do Centro, assim foi necessário focar em demandas mais emergenciais. Assim não houve articulação para a execução.</t>
  </si>
  <si>
    <t>A comunidade tem publicado trabalhos nesse sentido, principalmente no contexto do licenciamento ambiental. Estão em andamento a compilação direcionada de referências - aguardando conclusão da Ação 1.7 (repositório) para juntada e disponibilização dos artigos.</t>
  </si>
  <si>
    <t>Duas empresas já apresentaram estudos sobre os impactos de atividades minerárias, via condicionantes ambientais (Ferrous S.A e a Ilcon).</t>
  </si>
  <si>
    <t>Projeto elaborado, aprovado e em execução.</t>
  </si>
  <si>
    <t>Não iniciada. Por excesso de demandas tanto relacionadas ao PAN quanto a outras atribuições do Centro foi necessário focar em demandas emergenciais. Assim não houve articulação para a execução da ação.</t>
  </si>
  <si>
    <t>Em andamento com problemas. Existem ações entre o Centro da Terra e o Governo de Sergipe que podem resultar na consolidação de um centro de referência, aproveitando a parceria existente com a UFS.</t>
  </si>
  <si>
    <t xml:space="preserve">Não houve prosseguimento das atividades para execução da ação que seria solicitar ao DEGET/CPRM a lista dos municípios da Bacia para os quais já foram elaborados os mapas e risco e os shapes, pois conforme informação na Terceira Monitoria esses mapas foram realizados para mais de 800 municípios no Brasil por demanda das prefeituras ao Governo Federal. Existe iniciativa da UFOB para elaboração de mapas para a área urbana do município de São Desidério/BA.
</t>
  </si>
  <si>
    <r>
      <t xml:space="preserve">Sugere realizar reunião CPRM (Tereza) e CECAV (Coordenação PAN) em novembro para elaboração de documento formalizando a solicitação ao DEGET (Departamento de Gestão Territorial, que elaborou o Mapa de Geodiversidade) dos </t>
    </r>
    <r>
      <rPr>
        <i/>
        <sz val="12"/>
        <color theme="1"/>
        <rFont val="Calibri"/>
        <family val="2"/>
        <scheme val="minor"/>
      </rPr>
      <t xml:space="preserve">shapes </t>
    </r>
    <r>
      <rPr>
        <sz val="12"/>
        <color theme="1"/>
        <rFont val="Calibri"/>
        <family val="2"/>
        <scheme val="minor"/>
      </rPr>
      <t>dos estudos geológicos-geotécnicos que a CPRM efetuou nas áreas de interesse do PAN.</t>
    </r>
  </si>
  <si>
    <t>Levantar e sistematizar as cartas de suscetibilidade a movimentos de massa, enchentes e inundações e os mapas de setorização de riscos na região de abrangência do PAN Cavernas do São Francisco, em escala apropriada, visando subsidiar o ordenamento da expansão urbana sobre as áreas cársticas.</t>
  </si>
  <si>
    <t>Relatório descritivo com mapas considerando os riscos de expansão urbana sobre áreas cársticas disponibilizados</t>
  </si>
  <si>
    <t>Foi feito encerramento oficial de experimento na área de Capão Xavier e encaminhado junto a SUPRAM Central-MG</t>
  </si>
  <si>
    <t>Ação em andamento, porém, há problemas de comunicação com o articulador da ação.
O articulador foi substituído, visando atingir o produto.</t>
  </si>
  <si>
    <t>Termos de cooperação técnica celebrados</t>
  </si>
  <si>
    <t>Sem informação pré-monitoria 2015.</t>
  </si>
  <si>
    <t>Estudo em desenvolvimento contínuo, aguardando definições de mudança das normativas relacionadas à compensação espeleológica, com formas mais objetivas de cálculo dos investimentos.</t>
  </si>
  <si>
    <t>Levantar a destinação de compensação espeleológica e ambiental junto aos órgãos licenciadores.
Esta ação era a Ação 11.5 que foi vinculadaa este objetivo 2, com nova numeração  2.27.</t>
  </si>
  <si>
    <t xml:space="preserve">2.27- Buscar junto aos órgãos licenciadores estaduais e municipais, no Estado da Bahia, a destinação de recursos para fomento de pesquisa e turismo. </t>
  </si>
  <si>
    <t>Não finalizada no prazo. Faltou recurso e tempo para consolidar o relatório previsto como produto da ação.</t>
  </si>
  <si>
    <t>Revisão do prazo final.</t>
  </si>
  <si>
    <t xml:space="preserve">3.4- Discutir, em oficinas participativas, os projetos de lei em tramitação no Congresso Nacional que tratam do Patrimônio Espeleológico, com a finalidade de construir propostas de aprimoramento da legislação vigente voltada à conservação desse Patrimônio. 
</t>
  </si>
  <si>
    <t>Não iniciada. Oficinas não realizadas.</t>
  </si>
  <si>
    <t>Indisponibilidade de pessoal, tempo e recursos, além do cenário pólítico pouco favorável ao avanço dificultam o início das atividades.</t>
  </si>
  <si>
    <t>Fortalecer institucionalmente a SBE, especialmente a Seção de Legislação do Departamento de Proteção ao Patrimônio Espeleológico para que esta possa dar encaminhamento nas ações necessárias. Aproveitar o conteúdo das publicações "O Patrimônio Espeleológico em Formações Ferríferas" e o “Guia de Boas Práticas na Mineração em Áreas Cársticas", além do documento "Fundamentos para Conservação do Patrimônio Espeleológico" como subsídio para as discussões.</t>
  </si>
  <si>
    <t>Fazer trabalho conjunto para que a SBE traga a discussão desta temática, o mais rápido possível, para o nível nacional, envolvendo todos os setores interessados. Propor, dentro do Congresso de Geologia, um momento para esta discussão (parte da antiga Ação 4.6).</t>
  </si>
  <si>
    <t>Não houve incremento das parcerias efetivadas até 2014: Instituto Brasileiro de Desenvolvimento e Sustentabilidade (IABS); Instituto Terra Brasilis; e Centro da Terra Grupo Espeleológico de Sergipe/Grupo Mundo Subterrâneo de Espeleologia. Em 2015 houve articulação para efetivar parceria com a SBE, porém ainda não foi concluída.</t>
  </si>
  <si>
    <t xml:space="preserve">Não iniciada. O DNPM ainda não retomou as atividades do CP/MIMA. Foi retirado da página da instituição o texto da portaria conjunta que criou o comitê. Conforme situação em 2014 permanece a sugestão de discutir a viabilidade da ação. </t>
  </si>
  <si>
    <t xml:space="preserve">Devido a problemas estruturais o DNPM entende-se não ser o momento de retomar as atividades do comitê. Assim, o CECAV não  considerou propício o encaminhamento de  documento indicando a necessidade do retorno dos trabalhos do Comitê, conforme recomendado por ocasião da Terceira Monitoria.
</t>
  </si>
  <si>
    <t xml:space="preserve">O CECAV possui uma extensa agenda de reuniões, embora não sejam realizadas unicamente com o propósito de reafirmar o compromisso com o PAN, em praticamente todas elas o PAN é colocado em pauta. Entre as instituições com as quais o Plano foi tratado, em 2015, estão parceiros como IABS, Ibama e OEMAs. Além disso, as ações do PAN foram discutidas dentro do processo de compensação espeleológica com as empresas, ANGLO e SAMARCO.
</t>
  </si>
  <si>
    <t>A dificuldade estar em marcar reuniões unicamente com o propósito de tratar do PAN e de obter as atas das reuniões para auxiliar na elaboração de relatórios, até mesmo pela urgência dos outros assuntos tratados.</t>
  </si>
  <si>
    <t>Não iniciada. Mesmo com a mudança do texto, conforme a Terceira Monitoria Anual, a ação não foi considerada prioritária. Frente às várias ações emergentes e a situação de pouco recurso humano a articulação ficou deficiente, pois assim como as demais ações a execução demanda tempo e dedicação.</t>
  </si>
  <si>
    <t>Sugere-se a exclusão desta ação.</t>
  </si>
  <si>
    <t>O software foi desenvolvido, porém ate o momento, problemas técnicos impossibilitaram sua disponibilização e uso.</t>
  </si>
  <si>
    <t>Não finalizada no prazo. Sem informação pré-monitoria 2015.</t>
  </si>
  <si>
    <t>Ação em andamento, próximo de ser concluída. Falta apenas encaminhar ofícios com os dados e recomendações sobre o patrimônio espeleológico para as instituições. O Relatório descritivo foi elaborado com base nas informações fornecidas pelo levantamento das atividades de fiscalização, por meio do relatório de execução da Ação 5.1 (2014) oficiados pelo NUSF (MP/BA) e complementadas com informações levantadas por meio de consulta realizada pelo CECAV. Esses dados são dos principais órgãos de meio ambiente (federais e estaduais) listados no Portal de licenciamento (http://pnla.mma.gov.br/licenciamento-ambiental/orgaos-licenciadores/) e Instituto Chico Mendes.</t>
  </si>
  <si>
    <t xml:space="preserve">Articulação CECAV </t>
  </si>
  <si>
    <t>Não iniciada. Sem avanço. Necessário substituir articulador dessa ação.</t>
  </si>
  <si>
    <t>Não iniciada. Essa Ação deverá ser usada como um reforço à última parte da Ação 5.2, isto é, “encaminhar sugestões de adequação às entidades competentes”. Justificativa: após a finalização do diagnóstico da situação das equipes de licenciamento e fiscalização dos órgãos ambientais, considerando o Patrimônio Espeleológico e as atividades econômicas, o CECAV com a coordenação da FPI terão condições de analisar a situação em que se encontram as atividades fiscalizatórias do IBAMA e OEMAs na região de abrangência do PAN. Com isso, uma das sugestões de reforço para a adequação do trabalho das equipes de fiscalização poderá ser o encaminhamento de dados sobre o Patrimônio Espeleológico aos órgãos ambientais, o que incluirá a situação desse Patrimônio em cada UF e a necessidade de que utilizem a Base de Dados de cavernas do CECAV ou o CANIE no planejamento de seus trabalhos.</t>
  </si>
  <si>
    <t>Ação não finalizada no prazo. Em virtude da mudança de metodologia do “Projeto Áreas Prioritárias”, essa Ação não foi finalizada. Porém, todos os dados geoespaciais da região de ocorrência do PAN Cavernas do São Francisco estão prontos e o mapeamento das áreas prioritárias para a fiscalização do Patrimônio Espeleológico será finalizado até fevereiro/2016.</t>
  </si>
  <si>
    <t>Sugestão para data de término da Ação: fev./2016.</t>
  </si>
  <si>
    <t>O projeto para elaboração do manual está em andamento e será realizado pelo Professor Luiz P. Travassos (PUC Minas) e instituições parceiras, tendo como referência "Vivendo no Carste".</t>
  </si>
  <si>
    <t xml:space="preserve">O projeto foi escrito pelo prof. Heleno Macedo da UFS e equipe em seguida  enviado ao CECAV para contribuições (junho/15). O CECAV fez as devidas contribuições retornou o texto ao prof. que em julho de 2015 finalizou a proposta e está aguardando oportunidade de financiamento. </t>
  </si>
  <si>
    <t>A Ação será desenvolvida conjuntamente entre CECAV e CPRM, por meio da equipe do projeto “Áreas Prioritárias para a Conservação do Patrimônio Espeleológico”, considerando que as bases utilizadas e os produtos gerados pelo projeto contribuirão para a execução da Ação. Além disso, encontra-se em curso no CECAV, a elaboração de documento, a ser enviado à CPRM, formalizando a solicitação dos shapefiles do projeto de “Risco Geológico e Suscetibilidade” desenvolvido nas áreas cársticas da região de abrangência do PAN Cavernas do São Francisco.</t>
  </si>
  <si>
    <t>1) dezembro de 2015 a janeiro de 2016: período para identificação e separação das bases e produtos a serem utilizados e elaboração do projeto (Lindalva).</t>
  </si>
  <si>
    <t>Elaborar um mosaico com os mapas de geodiversidade existentes por estado para a região de abrangência do PAN Cavernas do São Francisco, destacando os ambientes cársticos.</t>
  </si>
  <si>
    <t>Janeiro a setembro/2015: alteração da metodologia para a extração dos polígonos com classes de rochas predominantes (Unidades de Interesse Espeleológico – Programa Marxan) e, consequentemente, novo mapeamento das áreas com ocorrência de cavernas, utilizando-se dados da CPRM, DNPM, MINEROPAR, IBGE, CECAV (Lindalva). Fev. a set./2015: duas especialistas foram contratadas para trabalhar junto ao CECAV-Sede (Brasília/DF), em atendimento ao Termo de Referência, parte integrante do Termo de Compromisso Ambiental nº 101/2014 firmado entre o Instituto Chico Mendes e a Gerdau Aço Minas S.A. (Processo nº 02667.000006/2013-00), no Projeto Definição de Áreas Prioritárias para a Conservação do Patrimônio Espeleológico Brasileiro. As especialistas Caroline Oliveira e Tamires Zepon desenvolveram atividades voltadas à coleta e sistematização de dados espeleológicos secundários, provenientes de fontes públicas, sobre os alvos de conservação do meio físico, dos aspectos sócio-histórico-culturais, e do meio biótico, definidos na Oficina de Áreas Prioritárias para a Conservação do Patrimônio Espeleológico, realizada de 11 a 14 de junho de 2013, em Brasília/DF. Agosto/2015: Treinamento em Planejamento Sistemático da Conservação – Programa Marxan, carga horária de 18 horas, promovido pelo WWF-Brasil, em parceria com o CECAV, como parte do “Projeto Áreas Prioritárias”. Itens abordados: 1) Objetos de conservação e metas; 2) Pesos e priorização de objetos; 3) Unidades de planejamento; 4) Cálculo Insubstituibilidade; 5) Análise de custos; 6) Pós-seleção; 7) Processo analítico hierárquico (AHP); 8) Limitações do PSC e da análise crítica das priorizações já feitas; 9) Análises das perspectivas de utilização no âmbito do projeto de “definição de áreas prioritárias para conservação do patrimônio espeleológico brasileiro”. Foram treinados sete técnicos do CECAV e as duas especialistas contratadas. Set. a nov./2015: verificação dos dados apresentados pelas duas especialistas, conversão dos dados tabulares em geoespaciais para a elaboração dos shapefiles das espécies levantadas e, consequente, envio aos especialistas em Biologia Subterrânea, a fim de que sejam validados (Lindalva). Outubro e Novembro/2015: os dados das ameaças serão inseridos na planilha (template do Excel) do Processo Analítico Hierárquico (AHP), a fim de que sejam enviados aos participantes da Oficina de Áreas Prioritárias para definição do grau de importância (pesos) dos critérios relevantes ao processo decisório (provavelmente Júlio ou André).</t>
  </si>
  <si>
    <t>Setembro/2014:1) trabalho aprovado no 47º Congresso Brasileiro de Geologia (47º CBG), “Mapa preliminar das áreas com ocorrência de cavernas conhecidas no Brasil”, autoria de Lindalva F. Cavalcanti e Júlio F. Da Costa Neto). Disponível em: &lt;https://ufv.academia.edu/LindalvaCavalcanti/Papers&gt;.25/Setembro/2014: palestra apresentada por Lindalva, na Sessão SP27 - Geomorfologia Cárstica e Espeleologia, do 47º CBG, “Mapa preliminar das áreas com ocorrência de cavernas conhecidas no Brasil”, contendo: o histórico sucinto do PAN, a sistematização de dados geoespaciais de cavernas (atualização 31/08/2014), sua distribuição em áreas protegidas do Brasil, sua relação com os grupos de rochas predominantemente carbonáticas, siliciclásticas, granitóides, ferruginosas e vulcânicas, bem como as deliberações sobre alvos, metas, ameaças etc. da Oficina de Áreas Prioritárias (2013) e os problemas de localização de cavernas nas bases de dados existentes (coordenadas). Disponível em:  https://www.academia.edu/16125889/Mapa_Preliminar_das_%C3%81reas_com_Ocorr%C3%AAncia_de_Cavernas_Conhecidas_no_Brasil&gt;Julho/2015: trabalho aprovado no 33º Congresso Brasileiro de Espeleologia (33º CBE), autoria  de Lindalva F. Cavalcanti e Júlio Ferreira da Costa Neto, “O planejamento sistemático da conservação na identificação de áreas prioritárias para a conservação do patrimônio espeleológico brasileiro”. Disponível em: &lt;http://www.cavernas.org.br/anais33cbe/33cbe_569-579.pdf&gt;.16/Julho/2015: palestra, “Aplicação do Planejamento Sistemático da Conservação para a Definição de Áreas Prioritárias Voltadas à Conservação do Patrimônio Espeleológico Nacional”, apresentada por Lindalva no 33º CBE. Disponível em: &lt;https://www.academia.edu/16161965/Aplica%C3%A7%C3%A3o_do_Planejamento_Sistem%C3%A1tico_da_Conserva%C3%A7%C3%A3o_para_a_Defini%C3%A7%C3%A3o_de_%C3%81reas_Priorit%C3%A1rias_Voltadas_%C3%A0_Conserva%C3%A7%C3%A3o_do_Patrim%C3%B4nio_Espeleol%C3%B3gico_Nacional&gt;16 de setembro de 2015: Relatório final apresentado pelas especialistas Caroline Oliveira e Tamires Zepon, contendo  dados de cavernas que serão utilizados para várias ações do PAN. Formato: planilha Excel. Dados em fase de análise  (Lindalva). Até dez/2015 será elaborado artigo técnico-científico, com as especialistas, sobre os dados levantados.</t>
  </si>
  <si>
    <t>Não iniciada. Na Terceira Monitoria a ação foi considerada como iniciada, porém com problemas na execução por que houve reunião para discutir o tema. Na realidade a discussão não avançou e mesmo com a sugestão de mudança no texto, não foi possível iniciar a execução da ação, pois o Centro passa por necessidade de priorização de suas atividades, em função demandas emergenciais.</t>
  </si>
  <si>
    <t>CECAV não conseguiu executar, nem articular com outras unidades do Instituto Chico Mendes, por falta de pessoal.</t>
  </si>
  <si>
    <t>Caminhos legais de discussão das propostas, que são longos e lentos.</t>
  </si>
  <si>
    <t xml:space="preserve">Conforme situação descrita por ocasião da Terceira Monitoria, o Centro realiza o Curso de Espeleologia e Licenciamento Ambiental, prioritariamente, para profissionais de instituições pertencentes ao SISNAMA, responsáveis pela análise de processos de licenciamento ambiental de atividades potencialmente poluidoras ou degradadoras de cavidades naturais subterrâneas, ou de sua área de influência. Entre 2010 e 2014 foram realizados 04 cursos com participação de 113 técnicos de 31 instituições. Porém em 2015, apesar das tratativas em andamento com o governo de Minas Gerais e outros parceiros, não houve, aporte financeiro para a realização do curso. </t>
  </si>
  <si>
    <t>Embora a ação seja voltada para aos órgãos ambientais o CECAV tem articulado, prioritariamente, com Educação Corporativa e com a Coordenação Geral de Proteção do Instituto Chico Mendes, para a inserção do tema Espeleologia no Curso de Fiscalização de Atividades Potencialmente Poluidoras.</t>
  </si>
  <si>
    <t xml:space="preserve">Não foi considerada prioritária. A situação foi interpretada equivocadamente por ocasião da Terceira Monitoria Anual, na realidade, a ação estava desde então, com problemas no andamento e Daniela foi indicada como articuladora. </t>
  </si>
  <si>
    <t>Existem iniciativas individuais dos grupos que suprem parcialmente a demanda da ação. Foi realizado um curso abrangendo os grupos: SEA/Campo Formoso, GMSE Paripiranga, Centro da Terra/SE, e grupo de Alagoas - Prof. Jorge Lopes (UFAL).</t>
  </si>
  <si>
    <t>Indisponibilidade de recursos e apoio para planejamento e início das atividades.</t>
  </si>
  <si>
    <t xml:space="preserve">Marcelo Rasteiro </t>
  </si>
  <si>
    <t>Na região foram realizados eventos, como: 32º Congresso Brasileiro de Espeleologia (Barreiras, 2013) e 2º Encontro Nordestino de Espeleologia (SE, 2015), além de 4 edições do Espeleoamigos em Paripiranga, desde 2012.</t>
  </si>
  <si>
    <t>Fomentar a Realização do 3º Encontro Nordestino de Espeleologia. Fomentar a realização do próximo ENE na região do PAN.</t>
  </si>
  <si>
    <t>Proposta de curso sendo construída em associação com a Universidade Federal de Sergipe (tema: Espeleologia e Interdisciplinaridade na Educação). Pretende-se que o curso seja à distância, com abrangência nacional e que ocorra ainda este ano.</t>
  </si>
  <si>
    <t>Minicursos em eventos realizados na região.</t>
  </si>
  <si>
    <r>
      <t>Organizar grupo de trabalho virtual e/ou presencial com representantes de grupos de espeleologia, universidades da Área Cárstica 2 e SBE para construir uma programação de cursos a serem oferecidos em parceria. Nos eventos regionais  (</t>
    </r>
    <r>
      <rPr>
        <i/>
        <sz val="12"/>
        <color theme="1"/>
        <rFont val="Calibri"/>
        <family val="2"/>
        <scheme val="minor"/>
      </rPr>
      <t>IV Espleo-amigos</t>
    </r>
    <r>
      <rPr>
        <sz val="12"/>
        <color theme="1"/>
        <rFont val="Calibri"/>
        <family val="2"/>
        <scheme val="minor"/>
      </rPr>
      <t xml:space="preserve"> - e o </t>
    </r>
    <r>
      <rPr>
        <i/>
        <sz val="12"/>
        <color theme="1"/>
        <rFont val="Calibri"/>
        <family val="2"/>
        <scheme val="minor"/>
      </rPr>
      <t xml:space="preserve"> Encontro Nordestino de Espeleologia</t>
    </r>
    <r>
      <rPr>
        <sz val="12"/>
        <color theme="1"/>
        <rFont val="Calibri"/>
        <family val="2"/>
        <scheme val="minor"/>
      </rPr>
      <t>) alguns minicursos têm sido ofertados durante este período do PAN, mas em grande medida são cursos introdutórios.</t>
    </r>
  </si>
  <si>
    <t xml:space="preserve">Não iniciada. Por ocasião da Terceira Monitoria foi considerado que poucas instituições de ensino teriam condições de criar esse curso. Sugeriu-se então, entrar em contato com o prof. Osmar Abílio Carvalho Junior (Geografia/UnB), ou com a UFG, para identificar um articulador. No entanto, não foi prioridade, em face da demanda de atividades do Centro.
</t>
  </si>
  <si>
    <t>O estágio atualmente é entendido como uma necessidade imposta pelas configurações do mundo de trabalho, e figura-se inserido de forma obrigatória no currículo de diversas áreas do saber, sendo almejado pelas universidades. Entretanto, antes de propor planos de trabalho, é necessário estabelecer convênios com empresas privadas interessadas em receber estagiários (os planos de trabalho das disciplinas de Estágios supervisionados são apenas para o acompanhamento das atividades desenvolvidas pelo bolsista na empresa durante o período de estágio, e devem ser elaborados em consonância com as empresas conveniadas. Observação: nem todas as IFES já possuem os estágios curriculares completamente regulamentados, podendo haver inserção de profissionais da área conveniados, e não empresas). O processo de inserção de estágios dentro da própria UFOB teve reveses devido à própria retração do grupo espeleológico local, acompanhado de greve docente.</t>
  </si>
  <si>
    <t>A PUC Minas, UFMG, UFBA (Vitória da Conquista), UFLA e UFOB são exemplos de IFES com docentes capacitados a articular a orientação do estágio entre universidades e empresas com alunos versados na temática Espeleologia (respectivamente história, Geoespeleologia/prospecção, paleontologia/educação ambiental, bioespeleologia, paleontologia/geoespeleologia/prospecção). Entretanto, é necessário celebrar convênios com empresas privadas para a efetivação das atividades de estágio, antes de elaborar planos de trabalho. Alternativamente, estudou-se junto à PROGRAF a possibilidade de inserção de estagiários dentro da própria UFOB, para cumprir funções técnicas.</t>
  </si>
  <si>
    <t>Desenvolver lista de empresas capazes de absorver estagiários nas regiões de atuação das universidades listadas.</t>
  </si>
  <si>
    <t>Revisão da numeração: 9.3. Revisão do texto: Fortalecer os programas de estágio e Iniciação Científica, voltados para a área de Espeleologia.</t>
  </si>
  <si>
    <t xml:space="preserve">9.4- Fortalecer os programas de estágio, sugerindo às instituições de ensino e pesquisa, planos de trabalho na área de Espeleologia. </t>
  </si>
  <si>
    <t>Cartilha elaborada. Faltam recursos para editoração e impressão do material.</t>
  </si>
  <si>
    <t>Orçamento "curto" do ICMBio para impressão e distribuição das cartilhas.</t>
  </si>
  <si>
    <t>Jocy Cruz está tentando outras possibilidades para viabilizar a disponibilização das cartilhas.</t>
  </si>
  <si>
    <t>O projeto “Expedição Centro da Terra - Conhecendo as cavernas no Meio Ambiente” realizado pelo grupo Centro da Terra por intermédio de convênio firmado com o Ministério da Justiça proporcionou a 10 municípios do Estado de Sergipe curso de “Multiplicadores Ambientais”, cuja temática principal foi o Patrimônio Espeleológico, abordando também temas secundários como Arqueologia, Paleontologia, Unidades de Conservação e outras Áreas Protegidas, Sustentabilidade, Biomas, Importância dos Morcegos, Exploração de Cavernas - Riscos e Impactos, Legislação Espeleológica. O curso foi realizado entre novembro de 2013 e outubro de 2014.</t>
  </si>
  <si>
    <t>Para continuidade da ação é necessário recursos financeiros. O projeto Expedição só foi possível por ter sido financiado pelo Ministério da Justiça. A cada ano pesquisamos editais para que possamos concorrer com a continuidade do projeto, levando o curso para outras regiões de abrangência do PAN.</t>
  </si>
  <si>
    <t>CECAV passar as informações dos municípios, e se possível, dos povoados próximos às cavernas ao articulador da ação. Elias (articulador) entrar em contato com os grupos de espeleologia e fazer o levantamento sobre a possibilidade de cursos para atendimento da ação.</t>
  </si>
  <si>
    <t>Leonardo (UFOB); Elias (Centro da Terra/SE)</t>
  </si>
  <si>
    <t>Identificar outros grupos.</t>
  </si>
  <si>
    <t>Ação em andamento. A Base de Dados necessária para a elaboração dos mapas já está estruturada. Falta agora o estabelecimento de convênios com pesquisadores e entidades para a coleta de dados locais.</t>
  </si>
  <si>
    <t>Está sendo executada, mas não de maneira sistemática e com a abrangência devida, relacionada ao PAN. Necessária articulação com professores para expandir essa ação.</t>
  </si>
  <si>
    <t>Como a Espeleologia pode ser considerada tema transversal ou interdisciplinar a ser trabalhado pelas diversas disciplinas no Ensino Fundamental, é necessário divulgar mais essa Ciência aos professores e alunos. Para que se interessem e possam trabalhá-la na escola. Está sendo elaborado curso a ser oferecido nacionalmente para professores atuantes ou em formação sobre Espeleologia e Interdisciplinaridade. Recursos didáticos estão sendo construídos para serem distribuídos para alunos e professores de escolas de municípios sergipanos com ocorrência de cavernas.</t>
  </si>
  <si>
    <t>Não iniciada. Sem informação pré-monitoria 2015.</t>
  </si>
  <si>
    <t>Não iniciada. A articuladora da ação (Valdineide) considera como referência de iniciativas de capacitação os cursos ministrados pelo Centro da Terra (Sergipe), inclusive com excelentes resultados. E solicita que ele faça o relato dos avanços desta ação. Também avalia importante considerar a iniciativa do Curso oferecido pelo IABS, realizado em Sergipe. Sobre as iniciativas da SEMARH/SE não tem informações. Pois, agora está trabalhando no MMA em Brasília.</t>
  </si>
  <si>
    <t>Para a execução desta ação o CECAV tem participado dos eventos com trabalhos ou mesas redondas e divulgação (período: final de 2014 até outubro/15). Eventos: 1) V Encontro Nacional do Ministério Público na Defesa do Patrimônio Cultural (12 a 14 novembro/14); 2) 33º Congresso Brasileiro de Espeleologia (15 a 19 de Julho de 2015); 3) III Simpósio de sustentabilidade no Manejo e Gestão do Turismo em Áreas Cársticas e Cavernas (18 de julho/15); 4) Seminário de Capacitação em Tutela do Patrimônio Espeleológico (19 a 20/03/15) realizado em Belo Horizonte/MG; 5) 1º Simpósio Brasileiro de Biologia Subterrânea, de 27 a 30 de outubro. Notícias e artigos: 1) Página de notícias do Instituto Chico Mendes (16/10/14); 2) O Eco: Parque Nacional da Serra do Gandarela (15/10/14); 3) ICMBIO em Foco (sem notícias sobre os trabalhos do CECAV em 2015); 4) SBE Notícias (322, 317, 316, 315, 309); 5) Informativos Internos - Grupo Assessor  (7); 6) Revista Brasileira de Espeleologia (um trabalho do CECAV).</t>
  </si>
  <si>
    <t xml:space="preserve">Sugerir outro produto,  vez que o Cecav não elaborou relatórios anuais dos eventos os quais o participou e das notícias veiculadas. </t>
  </si>
  <si>
    <t>Foi elaborada uma proposta técnica financeira para realização do projeto em Ourolândia. O recurso será advindo de um TAC (viabilizado pela parceria CECAV e IABS). O processo está paralisado, por isso ainda não saiu o recurso. Maiores informações podem ser conseguidas com equipe do CECAV.</t>
  </si>
  <si>
    <t>Projeto implantado em Ourolândia nos moldes do implantado no Parque Estadual do Sumidouro-PESU (MG), com devidas adaptações e ajustes.</t>
  </si>
  <si>
    <t xml:space="preserve">Não iniciada. Maciel (articulador) informou por e-mail que não houve avanços com relação à articulação desta ação. Mas que vem colaborando na execução de ações de fiscalização em Cavernas na Bacia do Rio São Francisco. </t>
  </si>
  <si>
    <t>Ação excluída por entender que as atividades de divulgação vem sendo contemplada em outras ações, e que não foi possível firmar parceiras com estes programas especificados no texto da ação.</t>
  </si>
  <si>
    <t xml:space="preserve">Concluída (2015). Segue em anexo o relatório de execução da ação. Em conversa com o prefeito atual e com a secretária de educação e turismo houve acordo informal para apoio ao projeto em 2016 com inserção do tema na jornada pedagógica.  </t>
  </si>
  <si>
    <t>A divulgação nacional com três reportagens uma no Globo Repórter, outra no Programa Nordeste Viver e Preservar (Globo Nordeste), e outro na Globo da Bahia (foram conquistas importantes). Teve retorno muito grande e respaldo já que foi enfatizada a importância da preservação das cavernas. Devido a essa exposição a empresa “9.3 Stúdio” vai elaborar de forma gratuita, um documentário de 20 minutos sobre o projeto para apresentar a outros municípios a experiência contada pelos moradores e "Condutores Mirins".</t>
  </si>
  <si>
    <t>Fevereiro a Setembro/2015: uma especialista (Caroline G. Oliveira) foi contratada pelo projeto Áreas prioritárias para a conservação do Patrimônio Espeleológico para levantar dados secundários do meio físico e aspectos sócio-histórico-cultural sobre o patrimônio espeleológico brasileiro. Dentre eles, encontram-se informações sobre: 1) Uso/Presença histórico-cultural-religiosa; 2) Turismo efetivo; 3) Potencial turístico/educacional/esportivo que serão utilizados na composição da lista. Os dados estão em fase de processamento e de análise pela coordenadora do projeto, Lindalva. Junho/2015: foi elaborada lista preliminar das cavernas turísticas de MG e enviada às colaboradoras da Ação (Patrícia e Marcela, do IABS).</t>
  </si>
  <si>
    <r>
      <t xml:space="preserve">Junho/2015: Lista parcial de cavernas turísticas de Minas Gerais (55 cavidades em 20 municípios mineiros), utilizando-se a Base CECAV, de 30/04/15. Formato: planilha Excel &lt;caves_abril15_turisticas_MG_v23jun15.xls&gt;, Conteúdo das  informações: UF, Nº do Cadastro, Nome da Caverna, Município, Localidade, Litologia, Coordenadas (Lat_dd, Long_dd), Uso, Base CECAV (data de inserção), Nome da área protegida e jurisdição. Do total, 20 cavernas se encontravam fora de área protegida. Elaboração do produto: Lindalva Cavalcanti com o apoio de Caroline Gonçalves Oliveira. 16 de setembro de 2015: Relatório final apresentado pela especialista Caroline Oliveira contendo dados de cavernas que serão utilizados para a finalização da lista de cavidades turísticas. Formato: planilha Excel. Setembro/2015: Foram executados, até o momento, por Lindalva, os seguintes produtos: 1) elaboração dos </t>
    </r>
    <r>
      <rPr>
        <i/>
        <sz val="12"/>
        <color theme="1"/>
        <rFont val="Calibri"/>
        <family val="2"/>
        <scheme val="minor"/>
      </rPr>
      <t>shapes</t>
    </r>
    <r>
      <rPr>
        <sz val="12"/>
        <color theme="1"/>
        <rFont val="Calibri"/>
        <family val="2"/>
        <scheme val="minor"/>
      </rPr>
      <t xml:space="preserve"> utilizando-se os dados da especialista Caroline; 2) recorte dos </t>
    </r>
    <r>
      <rPr>
        <i/>
        <sz val="12"/>
        <color theme="1"/>
        <rFont val="Calibri"/>
        <family val="2"/>
        <scheme val="minor"/>
      </rPr>
      <t>shapes</t>
    </r>
    <r>
      <rPr>
        <sz val="12"/>
        <color theme="1"/>
        <rFont val="Calibri"/>
        <family val="2"/>
        <scheme val="minor"/>
      </rPr>
      <t xml:space="preserve"> para a região de abrangência do PAN. Como resultado, tem-se um total de 272 cavernas para essa Ação, das quais 42 com uso/presença histórico-cultural-religiosa; 114 com turismo efetivo; e 116 com potencial turístico/educacional/esportivo. Formato: </t>
    </r>
    <r>
      <rPr>
        <i/>
        <sz val="12"/>
        <color theme="1"/>
        <rFont val="Calibri"/>
        <family val="2"/>
        <scheme val="minor"/>
      </rPr>
      <t>shapefiles</t>
    </r>
    <r>
      <rPr>
        <sz val="12"/>
        <color theme="1"/>
        <rFont val="Calibri"/>
        <family val="2"/>
        <scheme val="minor"/>
      </rPr>
      <t xml:space="preserve"> e planilhas Excel. Antes da elaboração da lista de cavernas turísticas, será feita a verificação dos dados levantados.</t>
    </r>
  </si>
  <si>
    <t>Sugere inserir como colaborador o IABS (Patrícia Reis e Marcela Pimenta), e excluir Rita (CECAV), bem como o Mtur.</t>
  </si>
  <si>
    <t xml:space="preserve"> A ação será contemplada em sua plenitude no segundo ciclo. O produto a ser entregue no próximo ciclo será "Roteiros estruturados ou fortalecidos". Utilizar os dados do Plano de Ações Estratégicas Integradas para o Desenvolvimento do Turismo Sustentável da Bacia do São Francisco (MMA, 2006).</t>
  </si>
  <si>
    <t>A ação esta contemplada no âmbito do “Projeto de Desenvolvimento Turístico Comunitário no Entorno do Parque Nacional Cavernas do Peruaçu” que está em fase de estruturação e via a implantação de ações de planejamento, desenho de produto, fortalecimento dos serviços turísticos, promoção e apoio a comercialização do destino. Com isso, será possível implementar as ações 11.6, 11.7, 11.8, 11.10 e 11.11 em formato piloto, que poderão ser replicadas posteriormente. Os municípios considerados para o Projeto inicialmente foram os integrantes do PARNA e da APA Cavernas do Peruaçu. Sendo eles: Itacarambi, Januária, São José das Missões, Bonito de Minas e Cônego Marinho.</t>
  </si>
  <si>
    <r>
      <rPr>
        <sz val="12"/>
        <rFont val="Calibri"/>
        <family val="2"/>
        <scheme val="minor"/>
      </rPr>
      <t>A ação esta contemplada no âmbito do “Projeto de Desenvolvimento Turístico Comunitário no Entorno do Parque Nacional Cavernas do Peruaçu” que está em fase de estruturação e via a implantação de ações de planejamento, desenho de produto, fortalecimento dos serviços turísticos, promoção e apoio a comercialização do destino. Com isso, será possível implementar as ações 11.6, 11.7, 11.8, 11.10 e 11.11 em formato piloto, que poderão ser replicadas posteriormente. Os municípios considerados para o Projeto inicialmente foram os integrantes do PARNA e da APA Cavernas do Peruaçu. Sendo eles: Itacarambi, Januária, São José das Missões, Bonito de Minas e Cônego Marinho.</t>
    </r>
    <r>
      <rPr>
        <sz val="12"/>
        <color theme="1"/>
        <rFont val="Calibri"/>
        <family val="2"/>
        <scheme val="minor"/>
      </rPr>
      <t xml:space="preserve">
</t>
    </r>
  </si>
  <si>
    <t xml:space="preserve">A ação esta contemplada no âmbito do “Projeto de Desenvolvimento Turístico Comunitário no Entorno do Parque Nacional Cavernas do Peruaçu” que está em fase de estruturação e via a implantação de ações de planejamento, desenho de produto, fortalecimento dos serviços turísticos, promoção e apoio a comercialização do destino. Com isso, será possível implementar as ações 11.6, 11.7, 11.8, 11.10 e 11.11 em formato piloto, que poderão ser replicadas posteriormente. Os municípios considerados para o Projeto inicialmente foram os integrantes do PARNA e da APA Cavernas do Peruaçu. Sendo eles: Itacarambi, Januária, São José das Missões, Bonito de Minas e Cônego Marinho.
</t>
  </si>
  <si>
    <t>Embora a articulação para a execução da ação tenha sido iniciada a três meses, ainda não foi elaborada uma proposta técnica. É importante um alinhamento com o CECAV para definir estratégias desta ação. Já foi iniciada uma discussão com o CECAV para que o IABS possa elaborar uma proposta e buscar recursos externos para execução desta ação.</t>
  </si>
  <si>
    <t>Não tem problema para ser pautado.</t>
  </si>
  <si>
    <t>No prazo mais curto possível, CECAV, SBE, IABS e organizadores do 3º  Encontro Nordestino de Espeleologia (ENE) devem se reunir para estruturar e viabilizar a realização do fórum nesse Encontro e articular a replicação do fórum no próximo Encontro Mineiro de Espeleologia.</t>
  </si>
  <si>
    <t>Ao final, ser realizado foruns na bacia.</t>
  </si>
  <si>
    <t>Discutir no próximo encontro com o GAT quais as principais temáticas a serem discutidas nesses foruns.</t>
  </si>
  <si>
    <t>Realizar ao menos um forum por região fisiográfica da Bacia do rio São Francisco, preferencialmente, contemplando os municípios que abrigam cavernas com visitação.</t>
  </si>
  <si>
    <t xml:space="preserve">Apesar de a execução da ação está prevista para 2016, em 2015 foram iniciadas as reuniões para definição das cavidades da "lista". O IABS, parceiro do CECAV (Termo de Reciprocidade) se propôs a buscar recursos junto ao MP/MG e MP/BA para colaborar na elaboração do Plano de Manejo Espeleológico. O projeto foi elaborado e as cavernas propostas são: Lapa Grande no Parque Estadual de Lapa Grande,  Gruta do Lapão e Morro do Castelo no PARNA Chapada Diamantina.
</t>
  </si>
  <si>
    <r>
      <t xml:space="preserve">Não iniciada. Foram feitas articulações para a execução da ação, por meio de envio de </t>
    </r>
    <r>
      <rPr>
        <i/>
        <sz val="12"/>
        <rFont val="Calibri"/>
        <family val="2"/>
        <scheme val="minor"/>
      </rPr>
      <t xml:space="preserve">e-mail </t>
    </r>
    <r>
      <rPr>
        <sz val="12"/>
        <rFont val="Calibri"/>
        <family val="2"/>
        <scheme val="minor"/>
      </rPr>
      <t xml:space="preserve">ao Ricardo Fraga e ao Divaldo Borges solicitando colaboração no sentido de assumir a articulação ou indicar quem possa executar a ação. Ricardo se prontificou a articular e executar a ação e pediu detalhes. Divaldo indicou Carol Chagas que enviou </t>
    </r>
    <r>
      <rPr>
        <i/>
        <sz val="12"/>
        <rFont val="Calibri"/>
        <family val="2"/>
        <scheme val="minor"/>
      </rPr>
      <t xml:space="preserve">e-mail </t>
    </r>
    <r>
      <rPr>
        <sz val="12"/>
        <rFont val="Calibri"/>
        <family val="2"/>
        <scheme val="minor"/>
      </rPr>
      <t>colocando-se como colaboradora para a execução da ação e aguardando detalhes.</t>
    </r>
  </si>
  <si>
    <t>01 DE  SETEMBRO A 30 DE DEZEMBRO DE 2016</t>
  </si>
  <si>
    <t xml:space="preserve">QUARTA  MONITORIA ANUAL VIRTUAL </t>
  </si>
  <si>
    <r>
      <t xml:space="preserve">4.6- Desenvolver e dar suporte a software para gestão </t>
    </r>
    <r>
      <rPr>
        <i/>
        <sz val="12"/>
        <rFont val="Calibri"/>
        <family val="2"/>
        <scheme val="minor"/>
      </rPr>
      <t>on line</t>
    </r>
    <r>
      <rPr>
        <sz val="12"/>
        <rFont val="Calibri"/>
        <family val="2"/>
        <scheme val="minor"/>
      </rPr>
      <t xml:space="preserve"> do PAN Cavernas do SF. </t>
    </r>
  </si>
  <si>
    <t xml:space="preserve">Mariana Araújo Rocha (Secretaria de Estado de Turismo/MG) </t>
  </si>
  <si>
    <t>Várias ações foram planejadas e não tiveram sua execução concluída em função de cortes e contingenciamentos (p.ex. validação e prospecção na ESEC Raso da Catarina, MONA do São Francisco e no Estado de Alagoas)</t>
  </si>
  <si>
    <t>Lindalva Cavalcanti/CECAV</t>
  </si>
  <si>
    <t>Definição conceitual de "validação" para efeitos da execução da ação, consta na página 16 do Relatório da Monitoria 2015.
http://www.icmbio.gov.br/cecav/images/stories/projetos-e-atividades/PAN/Relat%C3%B3rio_Oficina_Quarta_Monitoria_PAN_Cavernas.pdf</t>
  </si>
  <si>
    <t>Alimentação do CANIE (todos os dados de localização gerados estão sistematizados e aos poucos inseridos no CANIE, devido a problemas acessibilidade do Sistema). Relatório da ação e produto final serão elaborados até o término do PAN.</t>
  </si>
  <si>
    <t>Cadastro implantado e banco de dados implementado</t>
  </si>
  <si>
    <t>2.13- Realizar pesquisas paleontológicas na região de abrangência do PAN Cavernas do São Francisco, priorizando os municípios  de Pains, Montes Claros, Januária, Montalvânia, bem como o Circuito das Grutas, no Estado de Minas Gerais.</t>
  </si>
  <si>
    <t xml:space="preserve">2.15- Realizar pesquisas para subsidiar a definição de normas e parâmetros referentes aos impactos das atividades de mineração em cavernas e suas áreas de influência, nas seguintes áreas piloto: Circuito das Grutas, Quadrilátero Ferrífero e Pains, em Minas Gerais. </t>
  </si>
  <si>
    <t>5.2- Diagnosticar a situação das equipes de licenciamento e fiscalização dos órgãos ambientais, considerando o Patrimônio Espeleológico e as atividades econômicas, e encaminhar sugestões de adequação às entidades competentes.  Propor a inserção da base de dados do CECAV, nos procedimentos de fiscalização dos órgãos ambientais.</t>
  </si>
  <si>
    <t>CECAV (Jocy Cruz), OEMAs, prefeituras, Antonangelo Augusto da Silva (IBAMA/PE)</t>
  </si>
  <si>
    <t xml:space="preserve">2.9- Realizar prospecções espeleológicas no Parque Nacional do Catimbau, na ESEC Raso da Catarina e no Monumento Natural do São Francisco, utilizando a ficha do CECAV para a caracterização padronizada.  </t>
  </si>
  <si>
    <t xml:space="preserve">2.10- Realizar prospecções espeleológicas na APA Chapada do Araripe, utilizando a ficha do CECAV para a caracterização padronizada.  </t>
  </si>
  <si>
    <t>6.2- Elaborar diagnóstico sobre os instrumentos de ordenamento territorial e diretrizes de proteção do Patrimônio Espeleológico na região de abrangência do PAN Cavernas do São Francisco, a fim de subsidiar o poder público na revisão destes instrumentos.</t>
  </si>
  <si>
    <t>6.3- Elaborar um mosaico com os mapas de geodiversidade existentes por estado para a região de abrangência do PAN Cavernas do São Francisco, destacando os ambientes cársticos.</t>
  </si>
  <si>
    <t xml:space="preserve">Mapa e relatórios disponibilizados
</t>
  </si>
  <si>
    <t>9.2-  Propor, às instituições de ensino e pesquisa, a criação de cursos de extensão abrangendo áreas multidisciplinares  voltados à elaboração de estudos espeleológicos.</t>
  </si>
  <si>
    <t>9.3- Fortalecer os programas de estágio e Iniciação Científica, voltados para a área de Espeleologia.</t>
  </si>
  <si>
    <t>10.6- Capacitar os professores da rede oficial de ensino sobre a temática espeleologia.</t>
  </si>
  <si>
    <t>10.7- Promover a divulgação do PE  junto à comunidade científica e IES, bem como o aumento da visibilidade do CECAV nos veículos de comunicação disponíveis e eventos técnico-científicos.</t>
  </si>
  <si>
    <t>UFPE (Enrico Bernard) e SEMARH/SE (Valdineide B. de Santana), Sociedade Semear (José Waldson C. de Andrade), UFS (Christiane Donato), EspeleoRio/SBE (Teresa Aragão), UFOB (Leonardo Morato)</t>
  </si>
  <si>
    <t>10.13- Inserir o tema Espeleologia nos programas de Educação Ambiental já existentes, por meio de articulação com as prefeituras da região de Campo Formoso/BA.</t>
  </si>
  <si>
    <t xml:space="preserve">11.5- Estabelecer, estruturar ou fortalecer os roteiros turísticos envolvendo cavernas, dentro do programa de regionalização do turismo, por meio de articulação com as instâncias de governança regionais do turismo. </t>
  </si>
  <si>
    <t>11.9- Elaborar um projeto piloto de turismo de base comunitária, incluindo a capacitação dos atores envolvidos com o turismo espeleológico, de acordo com suas necessidades.</t>
  </si>
  <si>
    <t>Revisão da numeração: 11.9. Revisão do texto: Elaborar um projeto piloto de turismo de base comunitária, incluindo a capacitação dos atores envolvidos com o turismo espeleológico, de acordo com suas necessidades.</t>
  </si>
  <si>
    <t xml:space="preserve">12.2- Realizar ao menos um forum por região fisiográfica da Bacia do rio São Francisco, preferencialmente, contemplando os municípios que abrigam cavernas com visitação. </t>
  </si>
  <si>
    <t xml:space="preserve">12.5- Fomentar a criação de Programa de Sustentabilidade de Educação Ambiental e Patrimonial para Turismo em Cavernas, considerando preferencialmente as cavidades que constarem na "Lista de Cavernas Turísticas" no Estado da Bahia. </t>
  </si>
  <si>
    <t>Entrar em contato com o MMA, a fim de verificar o processo de atualização do mapa de área prioritária dos demais Biomas. A participação do CECAV nas Oficinas do Bioma Caatinga foi, com certeza, um marco importante para essa Ação.</t>
  </si>
  <si>
    <t>Convidar como colaborador: Roberto Bastos Guimarães (Eng. Civil. M.Sc. D.Sc.COPPE-UFRJ)</t>
  </si>
  <si>
    <t>Momentaneamente parada por falta de pessoal. Com isso, não foi feito contato entre o CECAV e o MMA em relação à atualização dos biomas em processo de atualização. Porém, é importante salientar que o MMA divulgou, em sua página, os shapes da 2ª atualização das áreas prioritárias do Cerrado e Pantanal (atualização 25/08/16) e da Caatinga (atualização jun./16). Os polígonos dessas áreas prioritárias dentro da região de abrangência do PAN serão analisados durante a execução da Ação 1.1.</t>
  </si>
  <si>
    <t xml:space="preserve">Até 30/09/16 os dados geoespaciais de cavernas conhecidas na região de abrangência do PAN indicavam um incremento de 17%, quando comparadas as bases de dados do CECAV, de 01/03/12 com 30/09/16. Os dados da região (mapas, shapes, artigos etc.) continuam em fase processamento, pois também fazem parte das etapas do "Projeto Áreas Prioritárias para a Conservação do Patrimônio Espeleológico". </t>
  </si>
  <si>
    <t>As ações na região do supergrupo canudos, APA Chapada do Araripe e PARNA do Catimbau foram concluídas. As demais regiões com ações em andamento ou não iniciadas terá a sistematização dos dados até a Oficina de Avaliação Final.</t>
  </si>
  <si>
    <t>Disponível em: https://www.facebook.com/groups/279432408839470/</t>
  </si>
  <si>
    <t>Biblioteca Digital de Informações Espeleológicas disponibilizadas até dezembro de 2016.</t>
  </si>
  <si>
    <t xml:space="preserve">Inicialmente houve problemas com o aporte financeiro para a execução da ação, que só foi possível viabilizar em 2015. Vencida esta etapa a dificuldade seguinte foi com a implementação de sistemas pela Coordenação de Tecnologia do Instituto Chico Mendes (COTEC).
</t>
  </si>
  <si>
    <t xml:space="preserve"> Artigo a ser apresentado à Revista Brasileira de Espeleologia (RBEsp) em fase processamento.</t>
  </si>
  <si>
    <t>Relatório descritivo elaborado e disponível para o GAT na Oficina de Avaliação Final.</t>
  </si>
  <si>
    <t>Foram poucas as linhas temáticas voltadas para pesquisa em ambientes cársticos, diponibilizada.</t>
  </si>
  <si>
    <t>Maristela está elaborando relatório descritivo sobre a execução das ações 2.1, 2.18, 2.22, 2.24, 2.27.</t>
  </si>
  <si>
    <t>Não se aplica.</t>
  </si>
  <si>
    <t>Mapa elaborado e divulgado</t>
  </si>
  <si>
    <t>Jocy Cruz/CECAV</t>
  </si>
  <si>
    <t>A fim de que possa ser executado entendo ser necessário que: 1) o projeto seja, de fato, prioridade dentro do CECAV; 2) seja definida a equipe técnica do projeto; 3) seja alterada a data de término da Ação para março/2017, considerando que vários dados serão obtidos a partir de subprodutos da Ação 7.2. Além disso, definir, durante a oficina final do projeto áreas prioritárias (Ação 7.2), ações específicas para a prospecção do Patrimônio Espeleológico na região de abrangência do PAN, considerando que o incremento no quantitativo de cavernas conhecidas na região (17%) ficou significantemente abaixo da evolução dos dados no Brasil (36,2%), comparando-se a Base CECAV, de 01/03/12 com a Base CANIE, de 30/09/16. Custo reduzido em função da metodologia definida no projeto.</t>
  </si>
  <si>
    <t>Relatórios anuais descritivos parciais contendo levantamento das cavernas prospectadas validadas</t>
  </si>
  <si>
    <t>Realizadas duas expedições, nos anos de 2012 e 2013. Expedições planejadas para 2014 e 2015 não realizadas em função de cortes e contingenciamento de recursos (sistematização dos dados até a Oficina de Avaliação Final).</t>
  </si>
  <si>
    <t>Alimentação do CANIE (todos os dados de localização gerados nas atividades estão sendo inseridos no CANIE). Relatório da ação e produto final serão elaborados até o término do PAN.</t>
  </si>
  <si>
    <t>Expedições planejadas para 2014 e 2015 não foram realizadas em função de cortes e contingenciamentos.</t>
  </si>
  <si>
    <r>
      <rPr>
        <b/>
        <sz val="12"/>
        <color rgb="FFFF0000"/>
        <rFont val="Calibri"/>
        <family val="2"/>
        <scheme val="minor"/>
      </rPr>
      <t xml:space="preserve"> </t>
    </r>
    <r>
      <rPr>
        <sz val="12"/>
        <color theme="1"/>
        <rFont val="Calibri"/>
        <family val="2"/>
        <scheme val="minor"/>
      </rPr>
      <t xml:space="preserve">Considerou-se que a ação estava ocorrendo, como sempre, por iniciativa de grupos de espeleologia, sem articulação com o PAN. Ainda assim, no primeiro semestre de 2016 houve reunião técnica com o EGB (Espeleo Grupo de Brasília) no sentido de formalizar uma parceria por meio de Termo de Reciprocidade. A minuta foi enviada ao Grupo e está em análise. Espera-se que as atividades conjuntas sejam iniciadas assim que o Termo seja assinado e os recursos da união  liberados.
</t>
    </r>
  </si>
  <si>
    <t xml:space="preserve">Execução da ação não iniciada. As expedições planejadas para 2014 e 2015 não foram realizadas em função de cortes e contingenciamento de recursos. </t>
  </si>
  <si>
    <t xml:space="preserve">Inicialmente houve sucessivas trocas de articulador, em seguida falta de priorização por indisponibilidade do articulador em decorrência do excesso de demandas do Centro, falta de aporte financeiro e de recursos humanos.  </t>
  </si>
  <si>
    <r>
      <rPr>
        <sz val="12"/>
        <rFont val="Calibri"/>
        <family val="2"/>
        <scheme val="minor"/>
      </rPr>
      <t>Expedição para o PARNA do Catimbau (12 a 26/11/2014): validação das coordenadas das 10 cavidades naturais subterrâneas já cadastradas na área do PARNA, além da exclusão de um registro por duplicidade, com preenchimento de ficha padrão e caracterização ambiental básica; identificação e validação das coordenadas de 73 novas cavidades naturais subterrâneas, com preenchimento de ficha padrão e caracterização ambiental básica; topografia e caracterização ambiental de 08 cavernas (esta em andamento um artigo com os dados, para submissão à RBE).</t>
    </r>
    <r>
      <rPr>
        <sz val="12"/>
        <color theme="1"/>
        <rFont val="Calibri"/>
        <family val="2"/>
        <scheme val="minor"/>
      </rPr>
      <t xml:space="preserve">
</t>
    </r>
  </si>
  <si>
    <t>Expedições para a APA Chapada do Araripe (10 a 15/12/2014 e 18 a 30/05/2015): validação de 09 cavernas já constantes na Base de Dados do CECAV, além da exclusão de um registro (por tratar-se de um sítio arqueológico, e não cavidade natural subterrânea); identificação e validação de 19 novas cavidades naturais subterrâneas.</t>
  </si>
  <si>
    <t>Dificuldade na articulação da ação por falta recursos para linhas de pesquisa nessa temática, não foram identificados colaboradores com disponibilidade para elaboração de projetos.</t>
  </si>
  <si>
    <t xml:space="preserve">Dificuldade na articulação da ação por falta recursos para linhas de pesquisa nessa temática, não foram identificados colaboradores com disponibilidade para elaboração de projetos, pois poucos responderam.  Destaca-se que ao ser consultado o prof. Mário Dantas informou que existem trabalhos em andamento enviando lista de publicações recentes: 1) A new record of panthera onça (Linnaeus, 1758) In the quaternary of  Bahia, Brazil. André Vieira de Araújo¹, Mário André Trindade Dantas², Lais Alves Silva² &amp; Carlos Micael Bonfim Lessa², disponível em: http://paleonordeste.com.br/wp-content/uploads/2016/09/Livro-de-Resumos-Paleo-NE-2016-1.pdf. Página 9. Acesso: 08 fev. 2017. 2) Novos Registros De Nothrotherium maquinense (Lund) Lydekker, 1889 Na Toca da Barriguda (Campo Formoso, Bahia). 3) New records of Nothrotherium maquinense (Lund) Lydekker, 1889 In The Toca da Barriguda Cave (Campo Formoso, Bahia), Laís Alves Silva &amp; Mário André Trindade Dantas: disponível em: http://paleonordeste.com.br/wp-content/uploads/2016/09/Livro-de-Resumos-PALEO-NE-2016-1.pdf. Página 43. Acesso: 08 fev. 2017. 4) Registro de uma Assembleia de Mamíferos Pleistocênicos Na Gruta da Pedreira, Ourolândia, Bahia, Brasil: Karina Oliveira Silva &amp; Mário André Trindade Dantas, disponível em: https://www.academia.edu/people/search?utf8=%E2%9C%93&amp;q=libro+de+resumenes+IX+congresso+latinoamericano+paleontologia. Acesso:  08 fev. 2017. 5) About a Middle Holocene Mammal Assemblage Found In Toca da Barriguda Cave, Bahia, Brazil, Lais Alves Silva &amp; Mário André Trindade Dantas: disponível em: https://www.academia.edu/people/search?utf8=%E2%9C%93&amp;q=libro+de+resumenes+IX+congresso+latinoamericano+paleontologia. Acesso: 08 fev. 2017.
</t>
  </si>
  <si>
    <t>A princípio a ação teve como articulador Igor Porto (SEMAD/SUPRAM), diante da impossibilidade de articulação da ação, durante a Terceira Monitoria foi sugerido que o CECAV assumisse a articulação, desde então, frente às demandas tanto relacionadas ao PAN quanto a outras atividades do Centro, além da falta de recursos financeiros e humanos, a execução desta ação não foi priorizada.</t>
  </si>
  <si>
    <t xml:space="preserve">Aguardando informações </t>
  </si>
  <si>
    <t>Não concluída. Apesar das articulações, a ação não teve êxito e não foram realizadas no âmbito do PAN, pesquisas para subsidiar o estabelecimento de normas e parâmetros referentes a impactos da atividade minerária em cavernas. Informações do articulador indicam que não foram publicados ao longo destes anos estudos sobre a temática. Embora dois trabalhos tenham sido informados à SUPRAM, não se encontram disponíveis via web. Por outro lado, em 01.09.2016, foi publicado o Decreto Estadual nº 47.041, de 31.08.2016, que trata da definição de critérios para a compensação e a indenização dos impactos e danos causados em cavidades naturais subterrâneas existentes no território do Estado de Minas Gerais. O Decreto estabelece metodologia para valoração do dano causado em cavidades que sofreram qualquer sorte de alteração negativa sem autorização do Poder Público, atribuindo ao órgão responsável pelo licenciamento no âmbito estadual, mediante assinatura de Termo de Ajustamento de Conduta – TAC, a competência para delimitar i) a forma e o prazo para pagamento; ii) a adoção de medidas de controle e proteção das cavidades naturais subterrâneas e iii) as penalidades para o descumprimento do termo.</t>
  </si>
  <si>
    <t xml:space="preserve">Disponível em: http://www.icmbio.gov.br/revistaeletronica/index.php/RBEsp/article/view/618.
</t>
  </si>
  <si>
    <t>disponívem em: http://www.icmbio.gov.br/cecav/publicacoes/24-curso-de-espeleologia-e-licenciamento-ambiental.html</t>
  </si>
  <si>
    <t>IEF (Patrícia Reis Pereira); Suely Geralda Duarte de Oliveira (Hidrogeóloga); DESA/UFMG (Prof. Celso de Oliveira Loureiro), CDTN (Pesquisadores Paulo C. H. Rodrigues; Paulo Minardi; Vanderlei de Vasconcelos e Virgílio Lopardi Bomtempo); UFMG (Pesquisadores Aline Tavares M. G. Silva, Marcos Campello e Tânia Mara Dussin);  Instituto do Carste (Luciana Alt); Prefeitura de Pains (Mário Silva).</t>
  </si>
  <si>
    <t>Encerramento do projeto previsto para dezembro de 2017. Pontos de medição fluviométrica automática instalados (um na área da APA Carste de Lagoa Santa e outro no rio das Velhas). Cadastro de 1000 poços na área; dois experimentos programados para novembro com injeção de traçadores corantes; levantamento de dutos cársticos e estruturas rupteis realizados, assim como o mapa de lineamentos já interpretado; concluídas análises hidroquímicas de rochas</t>
  </si>
  <si>
    <t>Cadastro de pontos de água; caracterização geoquímica das rochas (Trabalho final de curso); mapa de vulnerabilidade à contaminação (dissertação de mestrado); rede hidrológica; mapa de lineamentos estruturais, mapa de dolinas.</t>
  </si>
  <si>
    <t>Falta de autorização por parte de proprietários com a finalidade de executar ensaios ou caracterizações; qualidade ruim de informações disponíveis no órgão gestor, dificuldade na forma de disponibilização das informações constante do cadastro do Estado.</t>
  </si>
  <si>
    <t>Sugere inserir colaboradores que de fato, contribuíram para a implementação da ação: CPRM Maria Antonieta Mourão; CDTN - Paulo Rodrigues e Paulo Minardi; UFMG - Leila, Menegasse Velasquez, Marco Campelo, Jarbas Dias (docentes); Rogério Tadeu Souza, Rodrigo Sérgio de Paula (doutorandos); Diógenes Amaral (mestrando); Carolina Ribeiro, Nilo Balsani, Luiza Costa (graduandos). Verificar dos colaboradores antigos quem colaborou realmente.</t>
  </si>
  <si>
    <t>A fim de alavancar recursos para a implementação do Plano foram propostas várias ações. Nesse sentido, algumas iniciativas específicas puderam ser efetuadas, como a inserção do tema espeleologia nos editais internos do Instituto Chico Mendes e também o edital que apoia projetos de pesquisa na área de biologia subterrânea, no estado de Minas Gerais, no âmbito do Termo de Compromisso Ambiental 101/2014 Instituto Chico Mendes/Gerdau, apesar das ações terem sido propostas com a finalidade de buscar fontes financiadoras somente as ações 2.1 e 2.24 foram executadas, mas não se mostraram eficientes, a Ação 2.22 foi exaustivamente discutida, porém sem sucesso, as demais (2.18 e 2.27) sequer foram iniciadas. Ressalta-se ainda que ação 2.18  passou por três mudança de articulação, ainda assim, não foi possível sua execução (relatório descritivo em andamento).</t>
  </si>
  <si>
    <t>Ação 2.18 passou por três mudança de articulação, por fim, ficou sob articulação do CECAV que não pode priorizar, pois haviam ações consideradas emergenciais e outras cuja a oportunidade não poderia ser desprezada, portanto a ação não pode ser executada.</t>
  </si>
  <si>
    <t>Custo zero. Maristela está elaborando relatório descritivo sobre a execução das ações 2.1, 2.18, 2.22, 2.24, 2.27</t>
  </si>
  <si>
    <t xml:space="preserve"> Algumas conversas foram feitas com o IEF e SBE. Mas não avançaram. Assim, a ação não foi executada.</t>
  </si>
  <si>
    <t>A ação não pode ser concluída. Durante a Quarta Monitoria Anual do PAN houve mudança do texto da ação considerando a informação da articuladora da ação (Tereza-CPRM) de que os dados já estavam disponíveis.  Foi elaborado  ofício do CECAV à CPRM solicitando os dados. Desta forma, parte da ação pode ser concluída na medida em que foram levantadas as cartas de suscetibilidade a movimentos de massa, enchentes e inundações e os mapas de setorização de riscos na região de abrangência do PAN, que se encontram no NIES (CECAV e também disponível para download dos dados da geodiversidade estaduais (mapa, texto e SIG) e das cartas municipais de suscetibilidade (mapa e SIG) diretamente portal (www.cprm.gov.br). No entanto,  faltam o relatório descritivo e os mapas.</t>
  </si>
  <si>
    <t>Não foi apresentado projeto para execução desta ação no âmbito deste plano, apesar de existir tratativas para a realização de novos experimentos, além do já realizado na área da Mina Capão Xavier, disponível em: http://www.meioambiente.mg.gov.br/images/stories/URCS_SupramCentral/RioVelhas/69/14.2-mbr.pdf, acesso em 07/02/17; e também a dissertação relacionado ao tema: “Translocação de fauna para cavidades artificiais: análise espacial e modelagem baseada em agentes”. O experimento foi realizado para testar a eficiência da translocação da comunidade de invertebrados da gruta Capão Xavier (município de Nova Lima/MG) que por determinação do licenciamento teria que salvar registros arqueológicos gerando total destruição dos microhabitats das espécies de invertebrados da caverna. A dissertação defendida por  Emanuelle Arantes Paixão da Universidade de Lavras/MG em 2014 está disponível em: http://repositorio.ufla.br/handle/1/4588. Acesso 07/02/2017. Segundo a autora "Sumariamente considera-se que a ação de translocação atingiu os três principais objetivos da soltura de animais, em termos de conservação, a sobrevivência dos animais após a soltura, seu estabelecimento na nova área e sucesso reprodutivo (GOSLING; SUTHERLAND, 2000; FESTA-BIANCHET; APOLLONIO, 2003; LETTY ET AL., 2003). Portanto, pode-se considerar que a translocação obteve êxito maior que o esperado.".</t>
  </si>
  <si>
    <t xml:space="preserve">Em 2014 a ação foi “iniciada” com a realização de reuniões com o IABS e também com Terra Brasilis, para verificar a possibilidade de criar um fundo para gerir recursos da compensação espeleológica. Diante da observação de que para se criar um fundo seria necessário obter um montante de pelo menos R$40.000,00 e uma equipe específica para gerir tal fundo, as discussões não avançaram. Em 2015 a ação foi considerada “em andamento com problemas de realização”, pois  não houve avanço na execução, que para se tornar possível haveria a necessidade de demanda efetiva dos ministérios públicos ou TACs  que justificassem a criação do fundo, essa demanda não existe, o que ocorre é que os recursos são executados por meio de Termos de Cooperação entre OSCIPs e MPs. Em 2016, conclui-se que a ação da forma como foi proposta não é viável, pois na prática os recursos já são direcionados às OSCIP, qualquer uma que esteja apta a gerenciar recursos financeiros, de preferência, com qualificação técnica no assunto. Essa prática encontra respaldo na legislação e permite a diminuição da burocracia na gestão dos recursos sem risco de contingenciamento, não havendo, desta forma, a necessidade de se criar um fundo específico ou determinar uma OSCIP específica para o gerenciamento do recurso advindo da compensação. Assim a ação não foi concluída, pois se mostrou desnecessária. </t>
  </si>
  <si>
    <t>Relatório descritivo elaborado e  disponível para o GAT na Oficina de Avaliação Final.</t>
  </si>
  <si>
    <t>Poucas linhas específicas para pesquisa como tema espeleologia ou ambientes cársticos disponível.</t>
  </si>
  <si>
    <t>Aguardando informações</t>
  </si>
  <si>
    <t>A Ação está em andamento, porém com problemas, utilizando o ambiente da Serra do Cipó como estudo de caso dentro do projeto de pesquisa organizado e gerido pelo LEEB (Laboratório de Ecologia Evolutiva e Biodiversidade do ICB).</t>
  </si>
  <si>
    <t>No primeiro semestre de 2017 houve reunião com representantes do governo do estado da BA, quando, dentre outros assuntos, foi mencionado a ação do PAN que busca destinação de recursos para fomento de pesquisa e turismo, porém chegou-se ao consenso sobre a impossibilidade de viabilizar a ação, uma vez que não houve autorização de licenciamento ambiental para empreendimentos ou atividades com impacto às cavidades naturais subterrâneas de média relevância, consequentemente não há recursos a serem destinados.</t>
  </si>
  <si>
    <t>Ação não viável, pois depende de autorização de licenciamento para empreendimentos que ocasione impacto ao Patrimônio Espeleológico, porém os processos de licenciamento no estado da Bahia encontram-se parados, assim não há recursos de compensação a serem destinados.</t>
  </si>
  <si>
    <t>Durante o período de implementação do PAN não houve possibilidade de fomentar a discussão nos eventos realizados, porém a SBE está programando um debate sobre o tema para o II Simpósio de Mineração e Espeleologia, a ser realizado dia 16 de junho de 2017, em Ouro Preto, durante o 34º Congresso Brasileiro de Espeleologia. Por enquanto serão tratados dois temas neste simpósio: Propostas para uma política nacional de proteção e uso responsável do patrimônio espeleológico - por (em breve); A IN-2/2009 e aplicação da legislação espeleológica - por Jocy B. Cruz (ICMBio/CECAV). Mais detalhes serão divulgado em breve no http://www.cavernas.org.br/34CBE-programa.asp.</t>
  </si>
  <si>
    <t>Quatro Termos de Reciprocidade e dois Termos de Compromisso Ambiental assinados. Relatório descritivo das ações 4.1, 4.2 e 4.5, elaborado e disponível para o GAT na Oficina de Avaliação Final.</t>
  </si>
  <si>
    <t>Igor Porto/SUPRAM, complementadas por Maristela Lima/CECAV</t>
  </si>
  <si>
    <t>Maristela Lima/CECAV</t>
  </si>
  <si>
    <t>Patrícia Reis/IABS</t>
  </si>
  <si>
    <t>Rodrigro Ferreira/UFLA</t>
  </si>
  <si>
    <t>Maristela Lima/CECAV (a partir de informações de Marceleo Rasteiro enviadas por email)</t>
  </si>
  <si>
    <t>Daniel Mendonça/CECAV</t>
  </si>
  <si>
    <t>Relatório descritivo das ações 4.1, 4.2 e 4.5, elaborado e disponível para o GAT na Oficina de Avaliação Final.</t>
  </si>
  <si>
    <t>O programa FPI, vem fazendo a gestão juntos aos poderes.</t>
  </si>
  <si>
    <r>
      <rPr>
        <sz val="12"/>
        <rFont val="Calibri"/>
        <family val="2"/>
        <scheme val="minor"/>
      </rPr>
      <t>Em 2012, durante a Primeira Monitoria foi solicitado, em função do Comitê Permanente de Mineração e Meio Ambiente – CP/MIMA encontrar-se inativo, a prorrogação de prazo para início da articulação da ação. Em 2013 (Segunda Monitoria do PAN) as atividades do Comitê continuaram suspensas, assim foi sugerido discutir a viabilidade da ação. Em 2014 não houve reunião de trabalho do Comitê, e a Portaria Conjunta (DNPM/IBAMA/ICMBIO) que o instituiu foi retirada da página do DNPM, assim a recomendação de discutir a viabilidade da ação continuou. Em 2015 o DNPM passa por uma série de problemas estruturais, e o articulador entende não ser o momento adequado para encaminhar documento indicando a necessidade do retorno dos trabalhos do Comitê, conforme recomendado por ocasião da Terceira Monitoria, mesmo assim o GAT por ocasião da Quarta monitoria recomenda que seja encaminhado documento ao DNPM com cópia ao IBAMA explicando a ação e solicitando o retorno do CP/MIMA. Em 2016, ainda frente à situação de inatividade em que se encontra o CP/MIMA, e as mudanças ocorridas nos órgãos envolvidos, não foram realizadas as articulações para retomada das atividades da CP/MIMA, portanto a ação não foi iniciada.</t>
    </r>
    <r>
      <rPr>
        <sz val="12"/>
        <color rgb="FFFF0000"/>
        <rFont val="Calibri"/>
        <family val="2"/>
        <scheme val="minor"/>
      </rPr>
      <t xml:space="preserve">
</t>
    </r>
    <r>
      <rPr>
        <b/>
        <sz val="12"/>
        <color rgb="FFFF0000"/>
        <rFont val="Calibri"/>
        <family val="2"/>
        <scheme val="minor"/>
      </rPr>
      <t xml:space="preserve">
</t>
    </r>
  </si>
  <si>
    <t>Momento político não propício a retomada do Comitê Permanente de Mineração e Meio Ambiente – CP/MIMA.</t>
  </si>
  <si>
    <t xml:space="preserve"> Software sendo desenvolvido com recursos prórios com previsão de entrega para fevereiro de 2017.</t>
  </si>
  <si>
    <t>Felipe Carvalho</t>
  </si>
  <si>
    <t>O programa FPI vem realizando o levantamento e agregando novos parceiros.</t>
  </si>
  <si>
    <t>Foi eleborado relatório final da ação com as inclusões sugeridas, porém ainda falta realizar os encaminhamentos propostos no texto.</t>
  </si>
  <si>
    <t>Ação ainda em andamento, pois estão sendo cruzados os dados geoespaciais das 7.076 cavernas conhecidas na região do PAN (Base CANIE, de 30 set. 2016) com a base municipal (IBGE, 2013), biomas (IBGE, 2004), UCs (CNUC/MMA), terras indígenas (FUNAI), áreas com cavernas conhecidas (CAVALCANTI, não publicado ), espécies troglóbias e troglomórficas, bem como espécies da fauna subterrânea ameaçadas na região do PAN.</t>
  </si>
  <si>
    <t>Definir, durante a oficina final do “Projeto Áreas Prioritárias” (Ação 7.2), ações específicas para a fiscalização do Patrimônio Espeleológico na região de abrangência do PAN, considerando que essa região detém 44,1% das cavernas conhecidas no Brasil (Base CANIE de 30/09/16). Custo reduzido em função da metodologia definida no projeto.</t>
  </si>
  <si>
    <t xml:space="preserve">Inicialmente, previa-se que a ação seria atendida através da tradução e adaptação de manual já existente, em língua inglesa. O professor Luiz Panisset estava com a tradução da obra concluída, nos ajustes finais para impressão e distribuição. Entretanto, em reunião realizada com o coordenador do CECAV, em 25/08/16, ficou estabelecido que o livro seria elaborado a partir de recursos de compensação espeleológica da empresa ANGLO. Deste modo, a ação 6.1 do PAN será executada fora do prazo inicialmente previsto para sua implementação, devendo estar concluída entre o final de 2018 e início de 2019.
</t>
  </si>
  <si>
    <t>O problema enfrentado foi com relação ao entendimento de como seria elaborado o produto (uma tradução, adaptação do livro "Vivendo o Carste" ou um novo manual) e também com o tempo disponível do executor da ação (Prof. Panisset da PUC Minas). A partir do momento em que se definiu a fonte dos recursos e conteúdo do manual (não será adaptação ou tradução, mas sim um manual voltado à realidade do carste brasileiro), foi possível determinar também o prazo (26 meses a partir da data de assinatura do TAC entre o Instituto Chico Mendes e a ANGLO).</t>
  </si>
  <si>
    <t>Darcy dos Santos/CECAV</t>
  </si>
  <si>
    <t>Recomenda-se fazer uma descrição mais detalhada do andamento, inserir revisão do custo que passou a ser R$ 500.000,00 e sugerir que seja considerada em um eventual segundo ciclo PAN. Pois, apesar das tratativas, durante todo o período do PAN, não foi possível dentro do prazo previsto iniciar a ação, que já tem recursos definidos, mas não será iniciada no prazo, portanto, também não concluída no prazo previsto (Maristela).</t>
  </si>
  <si>
    <t>Foi iniciada a partir da elaboração e envio de proposta de projeto para execução da ação (Prof, Heleno Macedo [UFS] em junho de 2015), no entanto, até o memento não há recursos disponíveis para execução.</t>
  </si>
  <si>
    <r>
      <rPr>
        <sz val="12"/>
        <rFont val="Calibri"/>
        <family val="2"/>
        <scheme val="minor"/>
      </rPr>
      <t>Ação iniciada, porém sem previsão segura de que será finalizada em fevereiro de 2017. Está sendo executada no âmbito da ação 7.2 (Projeto Áreas Prioritárias) com a colaboração da CPRM. Será elaborado mosaico do mapa de geodiversidade com destaque para as áreas de ocorrência de cavernas e análise sobre as principais limitações e potencialidades, visando subsidiar o ordenamento do uso do Patrimônio Espeleológico na região de abrangência do PAN. Em reunião com CECAV e CPRM ficaram definidas as seguintes tarefas: 1)  CECAV elaborar e enviar shape do mosaico à CPRM para análise dos pontos onde ocorrem as diferenças na junção dos polígonos dos limites estaduais (enviado em outubro/2016); 2) CPRM analisar o mosaico e propor elementos para elaboração de nota explicativa contendo análise das unidades frente a ocorrência de cavernas com destaque para as potencialidades e limitações; 3) A data provável para a finalização da ação será abril de 2017.</t>
    </r>
    <r>
      <rPr>
        <sz val="12"/>
        <color theme="1"/>
        <rFont val="Calibri"/>
        <family val="2"/>
        <scheme val="minor"/>
      </rPr>
      <t xml:space="preserve">
</t>
    </r>
  </si>
  <si>
    <t>Maristela e Lindalva (CECAV), Mylene CPRM)</t>
  </si>
  <si>
    <t xml:space="preserve">Ação em andamento com as seguintes atividades realizadas pela analista ambiental Lindalva Cavalcanti: Levantamento de dados secundários da fauna subterrânea (entre out./2015 e out./2016): 1) sistematização dos dados secundários da fauna subterrânea levantados pela especialista Tamires Zepon no período de fev. a set./15; 2) levantamento de novos dados sobre a fauna subterrânea; 3) sistematização dos novos dados; 4) elaboração dos mapas das 995 espécies da fauna subterrânea levantadas; 5) elaboração de relatório, em formato de artigo, com dados e mapas das espécies troglóbias (180), troglomórficas (32) e status de troglóbio a ser confirmado (3) levantadas durante out./15 a out./16, para validação dos especialistas em biologia subterrânea (Diego de Medeiros Bento, CECAV/RN; Janice Muriel da Cunha, da UFPA; Maria Elina Bichuette, da UFSCar; Rodrigo Lopes Ferreira, da UFLA; Tamires Zepon (doutoranda - UFSCar). Houve também treinamento na elaboração de mapas em série: 27 mai. 2016, Lindalva foi treinada pela analista ambiental Flávia Batista, do RAN/Instituto Chico Mendes, na automatização de processos em ArcGIS, oportunidade em que o script de mapas em série foi adaptado às necessidades do projeto em questão; e treinamento em Marxan: 6 a 10 jun. 16, Lindalva participou do curso Planejamento Sistemático para a Conservação, promovido pelo WWF-Brasil, em Brasília/DF.
</t>
  </si>
  <si>
    <t>Oficina final do projeto repassada para o mês de março/2017, considerando: 1) prazo para finalização sistematização e elaboração dos mapas das espécies cavernícolas foi ultrapassado em virtude do tamanho da equipe; 2) prazo para o retorno da avaliação dos especialistas também ultrapassado; 3) apenas 3 dos 5 especialistas em biologia subterrânea estão em contato e colaborando sistematicamente (Diego, Maria Elina e Tamires). Custos atualizados: 1) R$ 164.574,00 de recursos públicos para a realização da Oficina de Áreas Prioritárias, em 2013; e 2) projeto financiado por compensação espeleológica (Gerdau), no valor de R$ 150.000,00.</t>
  </si>
  <si>
    <r>
      <rPr>
        <sz val="12"/>
        <rFont val="Calibri"/>
        <family val="2"/>
        <scheme val="minor"/>
      </rPr>
      <t>IABS, CECAV, OEMAs, prefeituras, gestores das áreas protegidas, universidades,</t>
    </r>
    <r>
      <rPr>
        <sz val="12"/>
        <color rgb="FF000000"/>
        <rFont val="Calibri"/>
        <family val="2"/>
        <scheme val="minor"/>
      </rPr>
      <t xml:space="preserve"> grupos de espeleologia</t>
    </r>
  </si>
  <si>
    <r>
      <rPr>
        <sz val="12"/>
        <rFont val="Calibri"/>
        <family val="2"/>
        <scheme val="minor"/>
      </rPr>
      <t xml:space="preserve">Duas unidades de conservação criadas e oito estudos em andamento.
</t>
    </r>
    <r>
      <rPr>
        <sz val="12"/>
        <color rgb="FF081DB8"/>
        <rFont val="Calibri"/>
        <family val="2"/>
        <scheme val="minor"/>
      </rPr>
      <t xml:space="preserve">
</t>
    </r>
  </si>
  <si>
    <t xml:space="preserve">Foram realizados quatro cursos. Disponível em: http://www.icmbio.gov.br/cecav/publicacoes/24-curso-de-espeleologia-e-licenciamento-ambiental.html. </t>
  </si>
  <si>
    <t xml:space="preserve">12 profissionais na área de taxonomia, Artigos disponíveis em: http://www.biologiasubterranea.com.br/pt/publicacoes/artigos/taxonomia/
</t>
  </si>
  <si>
    <t xml:space="preserve">Ação considerada como não iniciada, apesar de que, em 2011 foi elaborado projeto e submetido à chamada FUNBIO, mas a proposta não foi selecionada. Embora a ação seja voltada para aos órgãos ambientais o CECAV tem articulado, prioritariamente, com a Educação Corporativa do Instituto Chico Mendes (Coordenação Geral de Proteção). Assim, outra proposta foi elaborada e articulações discutidas para inserção do "Módulo de Espeleologia" em cursos de fiscalização, já inseridos no Plano Anual de Capacitação – PAC do Instituto Chico Mendes. Contudo devido à situação de falta de recursos que enfrenta o Governo Federal os cursos de capacitação foram suspensos, somente realizados os obrigatórios como, por exemplo, renovação de porte de armas. Porém as tratativas continuam e assim que possível o “Curso de Fiscalização de Atividades Potencialmente Poluidoras” terá o Módulo Espeleologia abordado no conteúdo programático.                                                                                                                                                                                                                                                                                                                                                                                                                                                                                                                                                       </t>
  </si>
  <si>
    <t>Não gerou produto, apesar de ter havido articulação no sentido de inserir o módulo de espeleologia, pelo menos, na Educação Corporativa do Instituto Chico Mendes.</t>
  </si>
  <si>
    <t>Por falta de recursos financeiros, nenhum curso de fiscalização foi realizado no período do Plano, também o módulo específico de espeleologia não foi inserido nas ementas dos cursos.</t>
  </si>
  <si>
    <t>Relatório descritivo disponível para o GAT na Oficina de Avaliação Final</t>
  </si>
  <si>
    <t xml:space="preserve">8.6- Elaborar documento com o perfil dos profissionais envolvidos com o Patrimônio Espeleológico que atuam na área cárstica 2. </t>
  </si>
  <si>
    <t>Sugiro transferir esta ação para a Teresa. Atualmente a Teresa é coordenadora da Seção de Educação e Formação Espeleológica (SEFE) da SBE.</t>
  </si>
  <si>
    <t>A SBE já iniciou debate dentro da comissão para levar uma proposta de formalização da Escola Brasileira de Espeleologia (eBRe) à ser apresentada e discutida em mesa redonda dia 15 de junho de 2017, em Ouro Preto, durante o 34º Congresso Brasileiro de Espeleologia. Por enquanto divulgamos apenas o tema da mesa redonda: - Educação e formação espeleológica - Moderação: Teresa M.M. Aragão (SEFE/SBE-EspeleoRio), participantes (em breve). Mais detalhes serão divulgados em breve no http://www.cavernas.org.br/34CBE-programa.asp.</t>
  </si>
  <si>
    <t>Elias Silva (Centro da Terra)</t>
  </si>
  <si>
    <t>Neste período foi possível a elaboração de proposta de um curso construída em associação com a Universidade Federal de Sergipe (tema: Espeleologia e Interdisciplinaridade na Educação). A pretensão é de que o curso seja à distância, com abrangência nacional e que ocorra ainda este ano.</t>
  </si>
  <si>
    <t>O problema é mais de tempo para organização, produção e execução dos cursos, uma vez que já existem na área Cárstica 2, profissionais parceiros para realizar esses cursos, o que diminui o custo de deslocamento de profissionais de outras regiões.</t>
  </si>
  <si>
    <r>
      <rPr>
        <sz val="12"/>
        <rFont val="Calibri"/>
        <family val="2"/>
        <scheme val="minor"/>
      </rPr>
      <t>A elaboração da cartilha ocorreu durante o 1º semestre do ano de 2014. A equipe técnica foi composta por: Christiane Ramos Donato, Aline Garcia Alves Oliveira, Heleno dos Santos Macedo, Rômulo Ramos Donato e Marisol Ramos Silva. A construção da cartilha iniciou-se com a escolha dos assuntos a serem abordados pela Coordenação do CECAV e equipe de elaboração. Com os temas definidos, foi realizada pesquisa bibliográfica sobre os temas e exemplos de cartilhas. Em reuniões presenciais em Aracaju/SE foi elaborado e concluído o texto da cartilha, com escolhas de layout e ilustrações. Por meio virtual, o texto foi enviado à equipe do CECAV para revisão, com finalização do produto. O protótipo da Cartilha foi enviado à Divisão de Comunicação – DCOM, para avaliação e procedimentos pertinentes, conforme Memorando nº 105/2014/CECAV, de 16/10/2014. O CECAV elaborou, em outubro de 2014, Nota Técnica com a devida fundamentação para a confecção da Cartilha. Em 2015, contudo, houve contingenciamento financeiro que provocou paralisação na execução da ação. Em 2016, o Coordenador do CECAV iniciou novas tratativas para viabilizar a confecção da Cartilha. Foi solicitado ao Flávio (IABS) mais uma proposta de serviços referente a publicação “Cartilha Educativa sobre a Legislação do Patrimônio Espeleológico”, com serviços de editoração, ilustração, na versão digital em PDF. Será encaminhado memorando solicitando ao Comitê de Editoração a liberação do texto. Espera-se que até fim de dezembro de 2016, a cartilha esteja em formato PDF para a divulgação.</t>
    </r>
    <r>
      <rPr>
        <sz val="12"/>
        <color theme="1"/>
        <rFont val="Calibri"/>
        <family val="2"/>
        <scheme val="minor"/>
      </rPr>
      <t xml:space="preserve">
</t>
    </r>
  </si>
  <si>
    <t>CECAV (Jocy Cruz), CBHSF/AL (José Maciel), UFS (Christiane Donato), ONG CAACTUS (Rangel Carvalho), Centro da Terra (Elias Silva), Guano Speleo (Fabrício Muniz), PARNA Chapada Diamantina (Admir Brunelli), Vale (Daniela Silva), UFOB (Leonardo Morato)</t>
  </si>
  <si>
    <t>UFS (Christiane Donato), Vale (Daniela G. R. Silva), CECAV (Maristela Lima)</t>
  </si>
  <si>
    <t>SBE (Marcelo Rasteiro), grupos de espeleologia independentes, UFOB (Leonardo Morato), ONG CAACTUS (Rangel Carvalho), PARNA Chapada Diamantina (Admir Brunelli), UFS (Christiane Donato), secretarias estaduais e municipais de educação e de meio ambiente</t>
  </si>
  <si>
    <t>Divisão de Comunicação do Instituto Chico Mendes (Ivanna Brito)</t>
  </si>
  <si>
    <t>CECAV (Darcy dos Santos), UFLA (Rodrigo L. Ferreira), outras IES</t>
  </si>
  <si>
    <t>UFLA (Rodrigo L. Ferreira), PUC Minas (Luiz Eduardo Travassos), Instituto do Carste (Vitor Moura), SBE (Marcelo Rasteiro), IGC/USP (William Sallum Filho), Centro da Terra (Elias Silva), GMSE (João A. Silva), UFS (Christiane Donato), grupos de espeleologia independentes,  UFPR  (Morgana Drefhal), IES</t>
  </si>
  <si>
    <t>UFPE (Enrico Bernard), UFLA (Rodrigo L. Ferreira), UFOB (Leonardo Morato),  Instituto Aquanautas (Luiz Rios),  Guano Speleo (Fabrício Muniz), Grupo Bambuí (Leandro M. D. Maciel), Centro da Terra - Grupo Espeleológico de Sergipe (Elias Silva), UFS (Christiane Donato), SBE (Marcelo Rasteiro), Instituto Carste ( Augusto Auler e Luís B. Piló)</t>
  </si>
  <si>
    <t>UFPE (Enrico Bernard ), UFLA (Rodrigo L. Ferreira), UFS (Luiz Fontes), CPRM (Mylène Berbert-Born), Centro da Terra (Elias Silva), GREGEO/UnB (Guilherme Vendramini e Hortência Lamblém), Instituto Aquanautas (Luiz Rios), Guano Speleo (Fabrício Muniz), Grupo Bambuí (Leandro M. D. Maciel), UFS (Christiane Donato), SBE (Marcelo Rasteiro),  Instituto do Carste ( Augusto Auler e Luis Beethoven Piló), Daniela G. R. Silva (Vale S/A), grupos de espeleologia e IES</t>
  </si>
  <si>
    <t>Grupo Bambuí (Leandro M. D. Maciel), GREGEO/UnB (Guilherme Vendramini e Hortência Lamblém),  PUC Minas (Luiz Eduardo Travassos)</t>
  </si>
  <si>
    <t>UFPE (Enrico Bernard), Centro da Terra - Grupo Espeleológico de Sergipe (Elias Silva), GMSE (João A. Silva), UFS (Christiane Donato), CBHSF  (José Maciel)</t>
  </si>
  <si>
    <t>UFPE (Enrico Bernard), Centro da Terra - Grupo Espeleológico de Sergipe (Elias Silva), CECAV (Diego Bento), UFS (Christiane Donato), GMSE (Matusalém Silva), SBE (Marcelo Rasteiro), MP/BA (Luciana Koury)</t>
  </si>
  <si>
    <t>Prefeitura de Serra do Ramalho/BA (Francisco C. dos Santos), Prefeitura de Carinhanha/BA (Dinélia Pinto), ONG CAACTUS (Rangel de Carvalho), PUC Minas (Luiz Eduardo Eduardo Travassos),  UFS (Christiane Donato), Instituto do Carste (Luciana Alt)</t>
  </si>
  <si>
    <t>UFLA (Rodrigo L. Ferreira), UFOP (Cláudio Maurício T. da Silva), UFBA (Leonardo Morato) PUC Minas (Luiz Eduardo Tavassos), UFMG (André Salgado), UFS (Christiane Donato), UFPR (Morgana Drefahl), ONG CAACTUS (Rangel de Carvalho), Prefeitura de Pains/MG (Mário Oliveira), Instituto do Carste (Luciana Alt)</t>
  </si>
  <si>
    <t>UFLA (Rodrigo L. Ferreira), UFMG (André Salgado), UFBA (Leonardo Morato), UnB (Osmar Abílio Junior), PUC Minas (Luiz Eduardo  Travassos), Instituto do Carste (Luciana Alt), GREGEO/UnB (Guilherme Vendramini e Hortência Lamblém), EGB (Rodrigo Bulhões), Guano Speleo (Fabrício Muniz), Grupo Bambuí (Leandro M. D. Maciel), GMSE (João A. Silva), Centro da Terra - Grupo Espeleológico de Sergipe  (Elias Silva), CBHSF (José Maciel), MMA (André Ribeiro), UFS (Christiane Donato), SBE (Marcelo Rasteiro)</t>
  </si>
  <si>
    <t>CNPq (Thaís Scherrer),  CECAV (Jocy Cruz), UFLA (Rodrigo L. Ferreira)</t>
  </si>
  <si>
    <t>CECAV (Jocy Cruz), UFLA (Rodrigo L. Ferreira), Vale (Daniela G. R. Silva), SBE (Marcelo Rasteiro),  ONG CAACTUS (Rangel Carvalho), Mário Oliveira (Secretaria Municipal de Meio Ambiente e Turismo de Pains-MG.), empresas de mineração privada e de economia mista, IES</t>
  </si>
  <si>
    <r>
      <rPr>
        <sz val="12"/>
        <rFont val="Calibri"/>
        <family val="2"/>
        <scheme val="minor"/>
      </rPr>
      <t>IBAMA/MG</t>
    </r>
    <r>
      <rPr>
        <sz val="12"/>
        <color theme="1"/>
        <rFont val="Calibri"/>
        <family val="2"/>
        <scheme val="minor"/>
      </rPr>
      <t xml:space="preserve"> (Flávio Túlio),   SEMAD/MG (Igor Porto)</t>
    </r>
  </si>
  <si>
    <t>Órgãos ambientais federais e estaduais, ministérios públicos, MP/BA (Luciana Khoury), grupos de espeleologia, IABS/DF (Eric Sawyer)</t>
  </si>
  <si>
    <t>Órgãos ambientais federais, OEMAs, UFS organizada, setores produtivos</t>
  </si>
  <si>
    <t>Órgãos legislativos, procuradorias especializadas, Governo Distrital, OEMAs, UFS organizada, setores produtivos</t>
  </si>
  <si>
    <t>Grupo de Assessoramento do PAN, articuladores e colaboradores do PAN</t>
  </si>
  <si>
    <t>CECAV (Jocy Cruz),  PUC Minas (Luiz Eduardo Travassos), grupos de espeleologia, pesquisadores</t>
  </si>
  <si>
    <t>Execução IABS (Marcela Pimenta), Colaboração: CECAV (Jocy Cruz), SBE (Marcelo Rasteiro), Parque Estadual Itacolomi/MG, Prefeitura Municipal de Iraquara/BA, Prefeitura Municipal de Laranjeiras/SE, Secretaria do Estado de Meio Ambiente e Recursos Hídricos – SEMARH/SE, Prefeitura Municipal de Campo Formoso/BA, Comitê de Bacia Hidrográfica do Rio São Francisco</t>
  </si>
  <si>
    <t>CECAV (Jocy Cruz), UFPR (Morgana Drefahl), UFS (Christiane Donato), Leonardo (UFOB), Elias (Centro da Terra/SE)</t>
  </si>
  <si>
    <t>CECAV (Jocy Cruz), UFLA (Rodrigo L. Ferreira), outras IES</t>
  </si>
  <si>
    <t>CECAV/RN (Diego Bento), UFPE (Enrico Bernard), Centro da Terra - Grupo Espeleológico de Sergipe (Elias Silva), Sociedade Semear/SE (José Waldson C. de Andrade), UFS (Christiane Donato)</t>
  </si>
  <si>
    <t>UESC/BA (Elvis Barbosa), PUC Minas (Luiz  Eduardo Travassos), UFLA (Rodrigo L. Ferreira), UFPR (Morgana Drefahl), CECAV (Lindalva Cavalcanti), UFOB (Leonardo Morato), ONG CAACTUS (Rangel Carvalho), SBE (Marcelo Rasteiro e  Heros Lobo),  grupos espeleológicos independentes</t>
  </si>
  <si>
    <t>UFLA (Rodrigo L. Ferreira), Centro da Terra  (Elias Silva), PUC Minas (Luiz  Eduardo Travassos), UFS (Christiane Donato), CECAV (Lindalva Cavalcanti), Instituto Aquanautas (Luiz Rios), EGB (verificar: Rodrigo Bulhões), SBE (verificar: Marcelo Rasteiro, Clayton Lino, Heros Lobo), grupos espeleológicos independentes</t>
  </si>
  <si>
    <t>MTur (Marcela Souza), SBE (Marcelo Rasteiro, e Heros Lobo), CECAV (Rita Surrage), PUC Minas (Luiz Eduardo Travassos),  IEF (Cecília Vilhena),  secretarias estaduais de turismo, gestores de áreas protegidas, OEMAs, grupos de espeleologia independentes</t>
  </si>
  <si>
    <t>IABS/AL (Marcela Pimenta), Guano Speleo (Fabrício Muniz), CBHSF (José Maciel), OEMAs, secretarias estaduais de turismo, prefeituras, grupos de espeleologia, empreendedores</t>
  </si>
  <si>
    <t>SBE (Marcelo Rasteiro), IEF (Cecília Vilhena), secretarias estaduais e municipais de turismo e meio ambiente, empreendedores</t>
  </si>
  <si>
    <t>Bahiatursa (Divaldo Borges), secretarias de turismo, Sistema "S", OEMAs, secretarias federais, estaduais e municipais de educação, prefeituras</t>
  </si>
  <si>
    <t>CECAV (Jocy Cruz), IABS/AL (Marcela Pimenta) grupos de espeleologia, secretarias de turismo estaduais, municipais e distrital, universidades</t>
  </si>
  <si>
    <t>OEMAs, órgãos de turismo, prefeituras, grupos de espeleologia</t>
  </si>
  <si>
    <t>UFOB (Leonardo Morato), UFPR (Morgana Drefahl), SBE (Marcelo Rasteiro)</t>
  </si>
  <si>
    <t>CECAV (Jocy Cruz), Bahiatursa (Divaldo B. Gonçalves), ONG CAACTUS (Rangel de Carvalho), Centro da Terra - Grupo Espeleológico de Sergipe (Elias Silva), Prefeitura de São Desidério (Demósthenes Nunes Junior), Parque Nacional Cavernas do Peruaçu (Evandro P. da Silva), GMSE (João A. Silva)</t>
  </si>
  <si>
    <t>Através do projeto Expedição Centro da Terra - Conhecendo as cavernas no Meio Ambiente, foram capacitados 165 Multiplicadores Ambientais em 10 municípios de Sergipe com ocorrência de cavernas. Destes, os municípios de Itabaiana, Laranjeiras e Socorro estão situados na área territorial do Parque Nacional Serra de Itabaiana; e o município de Canindé de São Francisco está dentro do Monumento Natural do São Francisco. O projeto foi realizado entre os anos de 2013 e 2015 em caráter de convênio com o Ministério da Justiça.</t>
  </si>
  <si>
    <r>
      <rPr>
        <sz val="12"/>
        <color rgb="FFFF0000"/>
        <rFont val="Calibri"/>
        <family val="2"/>
        <scheme val="minor"/>
      </rPr>
      <t xml:space="preserve"> </t>
    </r>
    <r>
      <rPr>
        <sz val="12"/>
        <color theme="1"/>
        <rFont val="Calibri"/>
        <family val="2"/>
        <scheme val="minor"/>
      </rPr>
      <t>Ação não realizada por falta de apoio para a realização destes estudos.</t>
    </r>
  </si>
  <si>
    <t>Exposição Veredas da Terra na UFS; aulas e palestras sobre cavernas no CODAP/UFS; exposição sobre cavernas em creche municipal em Nossa Senhora do Socorro; Salas temáticas sobre Espeleologia em Feira de Ciências de Colégios Estaduais (Salgado/SE, São Cristóvão/SE e Paripiranga/BA); doação de Maquete de Caverna para Museu Arqueológico de Sergipe, a ser utilizado em exposições temporárias; capítulo sobre educação espeleológica em tese de doutorado já defendida.</t>
  </si>
  <si>
    <t>Ação considerada em andamento, apartir de abordagens sobre Espeleologia em atividades pontuais na Área Cárstica 2 (Bahia e Sergipe).</t>
  </si>
  <si>
    <t>Falta de tempo da articuladora para expandir as ações pontuais e necessidade de sistematização das ações já ocorridas, para apresentar como estímulo em reuniões que promovam a expansão dessas ações no ensino.</t>
  </si>
  <si>
    <t>Christiane Donato/UFS</t>
  </si>
  <si>
    <t>Necessário fazer o relatório compilando as informações, para posteriormente ser utilizado para ser apresentada em conversa com secretários de educação da rede municipal e estadual. No momento atual, quanto mais comprovações temos do quanto é importante, interessante e abrangente trabalhar esse tema, melhor será para tratar o tema solicitando que seja expandido para as áreas em que ocorrem cavernas. Para isso, é importante estar vinculado à ação 10.6, pois se os professores não sabem sobre o tema, fica difícil de colocar em prática o conteúdo em suas aulas e projetos.</t>
  </si>
  <si>
    <t>Não foi realizada nenhuma ação direcionada, exclusivamente, para professores, por outro lado, no âmbito do "Projeto Expedição Centro da Terra - Conhecendo as Cavernas no Meio Ambiente", houve professores da rede oficial de ensino, dentre os profissionais capacitados.</t>
  </si>
  <si>
    <t>Foi apresentada proposta para a execução da ação em Ourolândia, inicialmente apenas ao CECAV, entretanto não foi possível ainda a captação de recurso, podemos buscar em conjunto outras formas de recursos.</t>
  </si>
  <si>
    <t>Aguardando recursos para implantação.</t>
  </si>
  <si>
    <t>Não foi realizada nenhuma atividade direcionada, exclusivamente, para executar essa ação, porém esta questão foi abordada no âmbito do "Projeto Expedição Centro da Terra - Conhecendo as Cavernas no Meio Ambiente.</t>
  </si>
  <si>
    <t>Não houve parcerias firmadas e agentes capacitados.</t>
  </si>
  <si>
    <t xml:space="preserve">Mariana A. Rocha
(Secretaria de Estado de Turismo/MG) </t>
  </si>
  <si>
    <t>Relatório disponível página CECAV</t>
  </si>
  <si>
    <t>Relatório e artigo disponível página CECAV</t>
  </si>
  <si>
    <t>Relatório será disponibilizado na página do CECAV.</t>
  </si>
  <si>
    <t>Levantamento realizado em junho/2012 (Lindalva Cavalcanti) foi utilizado como base para a coleta e verificação de dados sobre as cavernas turísticas, até setembro/2016 (Caroline Oliveira e Maristela Lima), usando os critérios definidos na Oficina de Cavernas Turísticas (jun./2014). Sistematização dos dados iniciada, em out./2016, por Lindalva. Até o momento, foram encontradas 126 cavernas com uso turístico na região de abrangência do PAN Cavernas do São Francisco, sendo 71 na Região Hidrográfica do São Francisco (20 no Alto, 40 no Médio e 11 no Submédio São Francisco), 7 na Região Hidrográfica Atlântico Leste e 48 nas UCs do entorno da Bacia do rio São Francisco (APA Chapada do Araripe (4); APA das Nascentes do Rio Vermelho (7); APA do Planalto Central (9, estando 6 sobrepostas com a APA Distrital de Cafuringa); APA Estadual Marimbus/Iraquara (8); APA Estadual Serra Geral de Goiás (3); MONA Distrital do Conjunto Espeleológico do Morro da Pedreira (4, sobrepostas com a APA Distrital de Cafuringa); Parna da Chapada Diamantina (2); Parna de Brasília (1, sobreposta com APA Distrital de Cafuringa); PE de Terra Ronca (9); e PMN do Pequi (1, sobreposta com a APA das Nascentes do Rio Vermelho). Das 126 cavernas, 81 estão situadas em 20 unidades de conservação, sendo 11 UC de PI (4 fed., 6 est., e 1 mun.) e 9 de US (4 fed. e 5 est.). Além disso, 32 se encontram no Bioma Caatinga, 90 no Cerrado e 4 na Mata Atlântica. Outras informações (existência de PME, instrumento regulamentação uso público etc.) estão sendo tabuladas e serão apresentadas em artigo, a ser submetido à RBEsp, que se encontra em fase de elaboração.</t>
  </si>
  <si>
    <t>Colaboração importante: parceiros em potencial apoiassem a etapa final do projeto, repassando informações sobre a existência de planos de manejo espeleológico ou outro instrumento de uso da caverna. Custo reduzido em função da metodologia definida no projeto.</t>
  </si>
  <si>
    <t>Ação foi concluída até a apresentação do "Projeto Desenvolvimento Turístico Comunitário no Entorno do Parque Nacional Cavernas do Peruaçu" considerando os municípios Itacarambi, Januária, São José das Missões, Bonito de Minas e Cônego Marinho. O objetivo geral do projeto é a construção técnico participativa, visando a implantação de ações de planejamento, desenho de produto, fortalecimento dos serviços turísticos, promoção e apoio a comercialização do destino. Com isso implementar ações no âmbito do objetivo 11"Estruturação do uso turístico de cavernas na Bacia do rio São Francisco e entorno": ações 11.5, 11.6 11.8 e 11.9.</t>
  </si>
  <si>
    <t>Como relatado na Quarta Monitoria Anual a execução da Ação foi prevista por meio do contrato de PPP para a Gestão da Rota das Grutas Peter Lund em MG. A licitação da PPP ocorreu e foi concluída em 2015. Entretanto, o contrato não foi assinado devido a impasses legais no processo. Até o momento não houve uma decisão final quanto a viabilidade jurídica ou não do andamento do contrato, entretanto, diante da falta de tomada de decisão até a presente data, acreditamos que a ação não será concluída no prazo previsto.</t>
  </si>
  <si>
    <t xml:space="preserve">A licitação foi realizada, entretanto, devido a impasses legais identificados no processo, até o presente momento, o contrato não foi assinado e não há ainda um parecer jurídico definitivo sobre a questão. </t>
  </si>
  <si>
    <t>Projeto não aprovado pela Diretoria de Biodiversidade do Instituto Chico Mendes, pois o Parque já recebeu recursos de outras fontes, CECAV está em busca outras formas para financiamento.</t>
  </si>
  <si>
    <t>Cecília Vilhena/IEF/MG</t>
  </si>
  <si>
    <t>A ação ainda não foi realizada, é possível que fevereiro seja estruturada uma proposta. Importante definir com o CECAV qual seria o modelo dos foruns, a abordagem e a localização. Para viabilizar com menor custo, pode ser também que possa se integrar a realização destes foruns com outras ações associadas a turismo em cavernas e conservação.</t>
  </si>
  <si>
    <t xml:space="preserve">A ação foi iniciada, porém não será finalizada no prazo. Foi elaborado projeto em parceira com o IABS (Termo de Reciprocidade). As cavernas propostas são: Lapa Grande no Parque Estadual de Lapa Grande, Gruta do Lapão e Morro do Castelo no PARNA Chapada Diamantina. Espera-se que em 2017 seja possível conseguir algum meio de fomento para a realização da ação.
</t>
  </si>
  <si>
    <t>O produto parcial obtido foi o projeto para elaboração Plano de Manejo Espeleológico das cavernas Lapa Grande (Parque Estadual de Lapa Grande) e Gruta do Lapão e Morro do Castelo (Parque Nacional da Chapada Diamantina).</t>
  </si>
  <si>
    <t xml:space="preserve">A busca de fomento feita em parceria não garantiu recursos para a elaboração da ação. </t>
  </si>
  <si>
    <t xml:space="preserve">Em 2015 foram enviados e-mails para Ricardo Fraga, Divaldo Borges solicitando colaboração para articulação da ação. Divaldo indicou Carolina Chagas (cchagas@daventura.com) que aceitou colaborar, e Jocy conversou pessoalmente com o prof. Ricardo que aceitou participar da execução da ação, porém não houve andamento e a ação não pode ser iniciada. A troca de e-mail continua e há recomendação do GAT de que a ação seja iniciada num possível segundo ciclo. Após e-mail enviado ao prof. em nov/16 perguntando se havia interesse em executar ação caso ela fosse indicada para um próximo ciclo, ele respondeu positivamente..  </t>
  </si>
  <si>
    <t xml:space="preserve">Concluída. Ação viabilizada por meio do TCA 101/2014 assinado entre o Instituto Chico Mendes e a Gerdau Aço Minas, como forma de  compensação espeleológica dos impactos causados pela Mina Várzea do Lopes em 10 cavidades naturais subterrâneas. A Biblioteca Digital de Informações Espeleológicas foi confeccionada por meio da plataforma digital DSpace disponibilizada pelo IBICT e será disponibilizada na página do CECAV com Publicações Científicas sobre o Patrimônio Espeleológico já inseridas. Com isso espera-se contribuir  para a sistematização e divulgação de informações sobre o Patrimônio Espeleológico e região cárstica, minimizando a  precariedade de informações detectada no momento de elaboração deste Plano.
</t>
  </si>
  <si>
    <t>Concluída. Ação proposta com a finalidade de buscar fontes financiadoras, a Ação 2.1 foi executada ao longo do período de implementação do PAN. Apesar do tema Espeleologia ter sido inserido na Chamada Interna da DIBIO/Instituto Chico Mendes e de forma mais ampla o tema Planos de Ação Nacionais ter sido inserido nas chamadas abertas do FUNBIO, Fundação o Boticário (Implementação de Planos de Manejo), FNMA (somente Planos de Ação para Espécies) e também da articulação do CECAV com a VALE sugerindo aplicação de recursos para pesquisa em espeleologia na UFMG, UFOP e UFPA, ainda assim, a ação não se mostrou eficiente, pois poucas foram as ações do PAN executadas com recursos desses editais.</t>
  </si>
  <si>
    <t xml:space="preserve">Concluída. As orientações técnicas estão contemplada em um capítulo do livro "Espeleologia e Licenciamento" que está em fase de publicação. </t>
  </si>
  <si>
    <t>Concluída. Foram realizadas buscas no sistema FINANCIAR, via web, que disponibiliza para pesquisadores, professores, gestores e empresários, informações sobre fontes financiadoras para projetos de Pesquisa, Desenvolvimento e Inovação (P,D&amp;I). Também houve divulgação por e-mail de iniciativas privadas como “Manual de Elaboração de Projetos” com dicas que facilitam a busca de financiamento. Divulgação de editais como o da Fundação O Boticário e do Fundo de Defesa de Direitos Difusos – FDD este último vinculado ao Ministério da Justiça (elaboração do relatório descritivo em andamento).</t>
  </si>
  <si>
    <t>Concluída. Ação executada durante todo o período de implementação do Plano com diversos instrumentos firmados entre CECAV e instituições parceiras como: IABS, Terra Brasilis, Grupo Centro da Terra, GMSE, EGB (em fase de análise de minuta) e demais instituições envolvidas seja por meio de Termo de Compromisso, ou TCAs assinado entre os Instituto Chico Mendes e setor produtivo (Anglo e Gerdau).</t>
  </si>
  <si>
    <t>Concluída. Uma vez que o CECAV possui uma extensa agenda de reuniões, que muito embora não sejam realizadas unicamente com o propósito de reafirmar o compromisso com o PAN Cavernas, em praticamente todas elas as ações do Plano são colocadas em pauta. Entre as instituições com as quais o Plano foi tratado estão parceiros como IABS, Ibama e OEMAs. Além disso, as ações do PAN, foram também discutidas dentro do processo de compensação espeleológica com as empresas: ANGLO, SAMARCO, GERDAU (o relatório descritivo da ação está em fase de elaboração).</t>
  </si>
  <si>
    <t>Concluída. De acordo com Relatório Síntese. A Fiscalização Preventiva Integrada – FPI é um programa continuado, de caráter, principalmente, educativo e preventivo, desenvolvido desde 2002, de maneira integrada, pelos diversos órgãos federais e estaduais de fiscalização ambiental, bem como pelas polícias e ministérios públicos, voltado para a defesa da sociedade, do meio ambiente e da saúde na Bacia do São Francisco. As ações desenvolvidas pela FPI ocorrem prioritariamente, nas seguintes atividades: empresas comercializadoras de agrotóxicos; propriedades rurais agropecuárias; indústrias; mineradoras e cerâmicas; laticínios e frigoríficos; unidades de abate de animais; trafico de animais silvestres; desmatamentos; carvoarias; transportes de produtos florestais; barramentos; piscicultura; perímetro irrigado; caça e pesca predatória; sistema de esgotamento sanitário; sistema de abastecimento de água; gerenciamento de resíduos sólidos; gestão ambiental municipal, impactos em cavernas, em prédios históricos e situação das comunidades tradicionais, dentre outros. Para a execução da ação do PAN, a FPI, a partir da 30ª operação criou a Equipe de Patrimônio Espeleológico, de modo a diagnosticar danos ambientais em cavernas. Até o momento (10 operações), 39ª operação recente em Paulo Afonso-BA, foram visitadas 60 cavernas e 20 sítios arqueológicos, todos localizados na Bacia do Rio São Francisco e da área de atuação do PAN Cavernas do São Francisco.</t>
  </si>
  <si>
    <t xml:space="preserve">Concluída. Várias propostas de criação de áreas protegidas estão em fase de elaboração, estudos, ou de criação propriamente dita, como por exemplo, o Parna Furna Feia/RN criado em 2012, disponível em: Disponível em: http://www.icmbio.gov.br/portal/parna-da-furna-feia?highlight=WyJmdXJuYSIsImZlaWEiLCJmdXJuYSBmZWlhIl0= . Parna Serra do Gandarela/MG criado em 2014, disponível em: http://www.icmbio.gov.br/portal/unidadesdeconservacao/biomas-brasileiros/mata-atlantica/unidades-de-conservacao-mata-atlantica/5074-parna-da-serra-do-gandarela. Em Minas Gerais estão em fase de estudos para proposta de criação: RPPN na região da Lapa Sem Fim/MG; RPPN na região de Arcos e Pains/MG ; MONA Estadual na região da Serra do Caraça/MG; formalizado TCA com a ANGLO para  criação de RPPN no município de Itambé do Mato Dentro. Na Bahia estão em fase de estudos para criação: Parna Boqueirão da Onça/BA; unidade de conservação de proteção integral na região de São Desidério; e existem tratativas iniciais para estudos e proposição de unidade de conservação na Serra do Ramalho. No Rio Grande do Norte foi apresentada proposta de criação da APA Pedra de Abelha (por ocasião do 33º Congresso Brasileiro de Espeleologia), (minuta de relatório descritivo em andamento).
</t>
  </si>
  <si>
    <r>
      <rPr>
        <sz val="12"/>
        <color theme="1"/>
        <rFont val="Calibri"/>
        <family val="2"/>
        <scheme val="minor"/>
      </rPr>
      <t xml:space="preserve">Concluída. O CECAV realiza o “Curso de Espeleologia e Licenciamento Ambiental” do Instituto Chico Mendes, prioritariamente para profissionais de instituições pertencentes ao SISNAMA, responsáveis pela análise de processos de licenciamento ambiental de atividades potencialmente poluidoras ou degradadoras de cavidades naturais subterrâneas, ou de sua área de influência, assim como atores diretamente envolvidos com essas atividades. Até o momento foram realizados quatro turmas do Curso marcando o início das ações previstas no Programa Nacional de Conservação do Patrimônio Espeleológico (PNCPE) e no PAN Cavernas do São Francisco. O curso contribui com o fortalecimento institucional para a gestão do Patrimônio Espeleológico, por meio da formação de recursos humanos e o desenvolvimento da espeleologia. Os cursos ministrados tiveram carga horária de 80 horas, nos quais participaram 158 técnicos de 32 instituições. Cerca de 40% dos integrantes atuam na região de abrangência do PAN Cavernas do São Francisco. As vagas foram assim distribuídas: Alagoas (1), Amazonas (1), Bahia (5), Ceará (2), DF (2), DILIC/IBAMA/DF (16), ICMBIO/DF (13), Espírito Santo (1), Goiás (3), IBAMA/MG (7), IBAMA/SP (2), IBAMA/TO (2), Mato Groso do Sul (1), Mato Grosso (3), Anglo American/MG (5), SEMAD/MG (23), Terra Brasilis/MG (2), Minas Gerais (31), Ministério Público/MG (3), Pará (4), Paraíba (1),  Paraná (3), Pernambuco (2), Piauí (2), Rio de Janeiro (2), Rio Grande do Norte (4), Rio Grande do Sul (1), Santa Catarina (2), São Paulo (4), Cetesb/SP (1), Sergipe (1), Tocantins (1), outras instituições afins(7). 
</t>
    </r>
    <r>
      <rPr>
        <b/>
        <sz val="12"/>
        <color rgb="FF081DB8"/>
        <rFont val="Calibri"/>
        <family val="2"/>
        <scheme val="minor"/>
      </rPr>
      <t xml:space="preserve">
</t>
    </r>
  </si>
  <si>
    <t xml:space="preserve">Concluída. A partir da formação de 12 profissionais na área de taxonomia, pelo Centro de Estudos em Biologia Subterrânea da UFLA, visando a descrição de espécies troglóbias. Leopoldo Bernardi - Acari (Doutor); Maysa Villela - Palpigradi (Doutora); Thaís Pellegrini - Coleoptera (Doutora); Rafela Bastos Pereira - Amphipoda e Isopoda (Doutoranda); Luiz Felipe Moretti - Diplopoda (Doutorando); Ludson Ázara - Opiliones e Chilopoda (Doutorando); Ana Caroline Vasconcelos - Amblypygi (Mestranda); Rodrigo Antônio Castro - Orthoptera (Mestrando); Ana Clara Viana - Pseudoscorpiones (Graduanda); Isabela Lourenzon - Acari (Graduanda); Letícia - Amphipoda (Graduanda); Laís Furtado - Opiliones (Graduanda).
</t>
  </si>
  <si>
    <t>Concluída. Livro 1 : Curso de Capacitação para Guias e Condutores de Espeleoturismo – Módulo III – Organização comunitária e Agenda Local 21 – A Construção de um turismo sustentável;
Livro 2: O Relato da Experiência dos Cursos de Espeleoturismo para Guias e Condutores na Região da Bacia do São Francisco</t>
  </si>
  <si>
    <t xml:space="preserve"> Disponível em: http://editora.iabs.org.br/site/index.php/portfolio-items/13265/ (livro1);
http://editora.iabs.org.br/site/index.php/portfolio-items/o-relato/ (livro 2)</t>
  </si>
  <si>
    <t>Christiane Donato (UFS), Jocy Cruz e Maristela Lima (CECAV)</t>
  </si>
  <si>
    <t xml:space="preserve"> Avaliar inserção segundo ciclo do PAN. </t>
  </si>
  <si>
    <t>Apresentar relatório até agosto/17.</t>
  </si>
  <si>
    <t>Lindalva Cavalcanti e Maristela Lima (CECAV)</t>
  </si>
  <si>
    <t>Maristela Lima e Lindalva Cavalcanti  (CECAV)</t>
  </si>
  <si>
    <t>O intercâmbio entre grupos tem sido realizado, desde 2011, a partir da parceria Centro da Terra – Grupo de Espeleológico de Sergipe e GMSE, grupo espeleológico de Paripiranga-BA, desde então, a cada ano tem sido realizada alguma atividade, seja exploração conjunta, palestras, oficinas, encontros. Um evento que vem sendo realizado há três anos é o “EspeloAmigos” que reúne alguns grupos e espeleólogos da região, tendo sido por dois anos realizado em Paripiranga pelo GMSE, ano passado foi realizado em Campo Formoso-BA pela Sociedade Espeleológica Azimute - SEA, e esse ano sua realização está prevista para Ituaçu-BA, organizado pelo Espelogrupo Araras. Houve também o Encontro Nordestino de Espeleologia realizado em 2015 em Aracaju e 2016 em Iraquara-BA. CECAV realizou três expedições conjuntas com GMSE e Centro da Terra.</t>
  </si>
  <si>
    <t>Foram realizados nove eventos desde 2011 considerados como intercâmbios na região (4 espeleoamigos+2 encontros +3 expedições conjuntas)</t>
  </si>
  <si>
    <t>Ação foi viabilizada por meio do TCA 101/2014 assinado entre o Instituto Chico Mendes e Gerdau Aço Minas, como forma de compensação espeleológica dos impactos causados pela Mina Várzea do Lopes em 10 cavidades naturais subterrâneas. A Biblioteca Digital de Informações Espeleológicas foi confeccionada por meio da plataforma digital DSpace disponibilizada pelo IBICT. A Biblioteca está disponibilizada na página do CECAV com as Publicações Científicas sobre o Patrimônio Espeleológico já  inseridas. Com isso espera-se contribuir  para a sistematização e divulgação de informações sobre o Patrimônio Espeleológico e região cárstica, minimizando a precariedade de informações detectada no momento de elaboração deste Plano</t>
  </si>
  <si>
    <t>Concluída. Entre 2012 e 2016 foram realizados sete eventos de espeleologia. A ampliação ocorreu com a retomada do Encontro Nordestino de Espeleologia (ENE), houve duas edições, e a primeira edição do Simpósio de Prospecção Espeleológica do Guano Speleo. Estes encontros são de enorme importância para impulsionar a espeleologia local. Em 2012 foi realizado o 6° Encontro Mineiro de Espeleologia (EMESP) 19 a 23/07/2012, em Belo Horizonte/MG, em 2013 aconteceu o 32° Congresso de Espeleologia (CBE) 11 a 14/07/2013 em Barreiras/BA, em 2014 houve a 7ª edição do EMESP, em 2015 retomou-se a realização o ENE em sua segunda edição, de 12 a 14 de janeiro de 2015 em São Cristóvão/SE e o 33º CBE. Em 2016 houve dois encontros regionais na região do PAN São Francisco a 3ª edição do ENE e I Simpósio de Prospecção Espeleológica do Guano Speleo (a opção de realiza-los nos anos pares quando não há edição do Congresso Brasileiro de Espeleologia). É necessário melhorar a documentação dos eventos, já que a comissão organizadora de nenhum deles apresentou o relatório final, documento que permite um melhor registro histórico, amplia a transparência e auxilia na organização de edições futuras.</t>
  </si>
  <si>
    <t>Sete eventos realizados, a ampliação ocorreu com a retomada do Encontro Nordestino de Espeleologia (ENE) a primeira edição do Simpósio de Prospecção Espeleológica do Guano Speleo.</t>
  </si>
  <si>
    <t xml:space="preserve">A elaboração da cartilha ocorreu durante o 1º semestre do ano de 2014. A equipe técnica foi composta por: Christiane Ramos Donato, Aline Garcia Alves Oliveira, Heleno dos Santos Macedo, Rômulo Ramos Donato e Marisol Ramos Silva. A construção da cartilha iniciou-se com a escolha dos assuntos a serem abordados pela Coordenação do CECAV e equipe de elaboração. Com os temas definidos, foi realizada pesquisa bibliográfica sobre os temas e exemplos de cartilhas. Em reuniões presenciais em Aracaju/SE foi elaborado e concluído o texto da cartilha, com escolhas de layout e ilustrações. Por meio virtual, o texto foi enviado à equipe do CECAV para revisão, com finalização do produto. O protótipo da Cartilha foi enviado à Divisão de Comunicação – DCOM, para avaliação e procedimentos pertinentes, conforme Memorando nº 105/2014/CECAV, de 16/10/2014. O CECAV elaborou, em outubro de 2014, Nota Técnica com a devida fundamentação para a confecção da Cartilha. Em 2015, contudo, houve contingenciamento financeiro que provocou paralisação na execução da ação. Em 2016, o Coordenador do CECAV iniciou novas tratativas para viabilizar a confecção da Cartilha. Foi solicitado ao Flávio (IABS) mais uma proposta de serviços referente a publicação “Cartilha Educativa sobre a Legislação do Patrimônio Espeleológico”, com serviços de editoração, ilustração, na versão digital em PDF. Será encaminhado memorando solicitando ao Comitê de Editoração a liberação do texto. Espera-se que até fim de dezembro de 2016, a cartilha esteja em formato PDF para a divulgação.
</t>
  </si>
  <si>
    <t xml:space="preserve">Projeto elaborado por Lindalva, em out./15, e enviado à chefia e alguns técnicos da sede do CECAV para considerações. Apenas a analista ambiental Maristela Lima deu retorno. Em 27 de novembro alteramos o projeto (Projeto_areas_prioritarias_prospecção_27nov15_lindalva_versao_final.PDF), que deveria ser realizado por Lindalva, em parceria com a base do CECAV/MG e CECAV/RN. </t>
  </si>
  <si>
    <t xml:space="preserve">Lindalva Cavalcanti (CECAV) </t>
  </si>
  <si>
    <t>Várias ações foram planejadas e não tiveram sua execução concluída em função de cortes e contingenciamentos (p.ex. validação e prospecção na ESEC Raso da Catarina, MONA do São Francisco e no Estado de Alagoas).</t>
  </si>
  <si>
    <t xml:space="preserve">Apresentar relatório até agosto/17. </t>
  </si>
  <si>
    <t>Foram poucas as linhas temáticas voltadas para pesquisa em ambientes cársticos, disponibilizada.</t>
  </si>
  <si>
    <t xml:space="preserve">As orientações técnicas estão contemplada em um capítulo do livro "Espeleologia e Licenciamento" que está em fase de publicação. </t>
  </si>
  <si>
    <t xml:space="preserve">Em andamento. Expedição para o PARNA do Catimbau (12 a 26/11/2014) . Esta em andamento elaboração de artigo para submissão à RBE):  Validação das coordenadas das 10 cavidades naturais subterrâneas já cadastradas na área do PARNA do Catimbau (além da exclusão de um registro por duplicidade), com preenchimento de ficha padrão e caracterização ambiental básica;  Identificação e validação das coordenadas de 73 novas cavidades naturais subterrâneas, com preenchimento de ficha padrão e caracterização ambiental básica; - Topografia e caracterização ambiental de 08 cavernas. 
</t>
  </si>
  <si>
    <t xml:space="preserve">Não iniciada. A fim de alavancar recursos para a implementação do Plano foram propostas várias ações. Nesse sentido, algumas iniciativas específicas puderam ser efetuadas, como a inserção do tema espeleologia nos editais internos do Instituto Chico Mendes e também o edital que apoia projetos de pesquisa na área de biologia subterrânea, no estado de Minas Gerais, no âmbito do Termo de Compromisso Ambiental 101/2014 Instituto Chico Mendes/Gerdau, apesar das ações terem sido propostas com a finalidade de buscar fontes financiadoras somente as ações 2.1 e 2.24 foram executadas, mas não se mostraram eficientes, a Ação 2.22 foi exaustivamente discutida, porém sem sucesso, as demais (2.18 e 2.27) sequer foram iniciadas. Ressalta-se ainda que ação 2.18  passou por três mudança de articulação, ainda assim, não foi possível sua execução. </t>
  </si>
  <si>
    <t>Ação 2.18 passou por três mudanças de articulação, por fim, ficou sob articulação do CECAV que não pode priorizar, pois haviam ações consideradas emergenciais e outras cuja a oportunidade não poderia ser desprezada, portanto a ação não pode ser executada.</t>
  </si>
  <si>
    <t>Jocy Cruz, Maristela Lima e Lindalva Cavalcanti (CECAV)</t>
  </si>
  <si>
    <t xml:space="preserve">Não iniciada. No primeiro semestre de 2017 houve reunião com representantes do governo do estado da BA, quando, dentre outros assuntos, foi mencionado a ação do PAN que busca destinação de recursos para fomento de pesquisa e turismo, porém chegou-se ao consenso sobre a impossibilidade de viabilizar a ação, uma vez que não houve autorização de licenciamento ambiental para empreendimentos ou atividades com impacto às cavidades naturais subterrâneas de média relevância, consequentemente não há recursos a serem destinados. </t>
  </si>
  <si>
    <t>Execução parcial.</t>
  </si>
  <si>
    <t xml:space="preserve">Não iniciada. Em 2012, durante a Primeira Monitoria foi solicitado, em função do do  Comitê Permanente de Mineração e Meio Ambiente – CP/MIMA encontrar-se inativo, a prorrogação de prazo para início da articulação a ação. Em 2013 as atividades do Comitê continuavam suspensas, assim foi sugerido discutir a viabilidade da ação. Em 2014 não houve reunião de trabalho do Comitê, e a Portaria Conjunta (DNPM/IBAMA/ICMBIO) que  o instituiu foi retirada da página do DNPM.  Assim  a recomendação de discutir a viabilidade da ação continuou nessa monitoria do PAN. Em 2015 o DNPM passa por uma série de problemas estruturais, o articulador da entende não ser o momento adequado para  encaminhar documento indicando a necessidade do retorno dos trabalhos do Comitê, conforme recomendado por ocasião da terceira monitoria, mesmo assim o Grupo Assessor por ocasião da quarta monitoria recomenda que que seja encaminhado documento ao DNPM com cópia ao IBAMA explicando a ação e solicitando o retorno do CP/MIMA. Em 2016,  ainda frente a situação de inatividade em que se encontra o CP/MIMA, e as mudanças ocorridas nos órgãos envolvidos,  não foram realizadas as articulações para retomada das atividades da CP/MIMA. 
</t>
  </si>
  <si>
    <t>Equipe técnica reduzidíssima (apenas 1).</t>
  </si>
  <si>
    <t xml:space="preserve">Oficio 123/2013/CECAV de 31 de outubro de 2013. ICMBio/DOC nº 0646268. </t>
  </si>
  <si>
    <t xml:space="preserve">O intercâmbio entre grupos tem sido realizado, desde 2011, a partir da parceria Centro da Terra – Grupo de Espeleológico de Sergipe e GMSE, grupo espeleológico de Paripiranga-BA, desde então, a cada ano tem sido realizada alguma atividade, seja exploração conjunta, palestras, oficinas, encontros. Um evento que vem sendo realizado há três anos é o “EspeloAmigos” que reúne alguns grupos e espeleólogos da região, tendo sido por dois anos realizado em Paripiranga pelo GMSE, ano passado foi realizado em Campo Formoso-BA pela Sociedade Espeleológica Azimute - SEA, e esse ano sua realização está prevista para Ituaçu-BA, organizado pelo Espelogrupo Araras. Houve também o Encontro Nordestino de Espeleologia realizado em 2015 em Aracaju e 2016 em Iraquara-BA. CECAV realizou três expedições conjuntas com GMSE e Centro da Terra. </t>
  </si>
  <si>
    <t>O problema é mais de tempo para organização, produção e execução dos cursos, uma vez que já existem na área Cárstica 2, profissionais parceiros para colaborar na realização desses cursos, o que diminui o custo de deslocamento de profissionais de outras regiões.</t>
  </si>
  <si>
    <t xml:space="preserve">Entre 2012 e 2016 foram realizados sete eventos de espeleologia. A ampliação ocorreu com a retomada do ENE (Encontro Nordestino de Espeleologia) houve duas edições e a primeira edição do Simpósio de Prospecção Espeleológica do Guano Speleo. Estes encontros são de enorme importância para impulsionar a espeleologia local. Em 2012 foi realizado o 6° EMESP (Encontro Mineiro de Espeleologia) 19 a 23/07/2012 (Belo Horizonte MG), em 2013 aconteceu o 32° Congresso de Espeleologia 11 a 14/07/2013 (Barreiras BA), em 2014 houve a 7 edição do EMESP, em 2015 retomou-se a realização o Encontro Nordestino de Espeleologia em sua segunda edição, de 12 a 14 de janeiro de 2015 (São Cristóvão SE) e o 33º Congresso de Espeleologia. Em 2016 houve dois encontros regionais na região do PAN São Francisco a 3ª edição do Encontro Nordestino de Espeleologia e I Simpósio de Prospecção Espeleológica do Guano Speleo (a opção de realizá-los nos anos pares quando não há edição do Congresso Brasileiro de Espeleologia). É necessário melhorar a documentação dos eventos, já que a comissão organizadora de nenhum deles apresentou o relatório final, documento que permite um melhor registro histórico, amplia a transparência e auxilia na organização de edições futuras. </t>
  </si>
  <si>
    <t>Falta de tempo da articuladora para expandir as ações pontuais e sistematizar as ações já ocorridas, para apresentar como estímulo em reuniões que promovam a expansão dessas ações no ensino.</t>
  </si>
  <si>
    <t>Falta de recursos para implantação.</t>
  </si>
  <si>
    <t>Não iniciada. Foi apresentada proposta para a execução da ação em Ourolândia, inicialmente apenas ao CECAV, entretanto não foi possível ainda a captação de recurso, podemos buscar em conjunto outras formas de recursos.</t>
  </si>
  <si>
    <t>Projeto não aprovado pela Diretoria de Biodiversidade do Instituto Chico Mendes, pois o Parque já recebeu recursos de outras fontes, CECAV está em busca outras formas para financiamento. Projeto elaborado e pronto para ser executado:  “Projeto de Desenvolvimento Turístico Comunitário no Entorno do Parque Nacional Cavernas do Peruaçu”, elaborado pelo IABS para execução da ação 11.9, com possibilidade de implementar, em formato piloto, as ações 11.5, 11.6 e 11.8. Previsão financeira: 3.176.492,00.</t>
  </si>
  <si>
    <t>Projeto não aprovado pela Diretoria de Biodiversidade do Instituto Chico Mendes, pois o Parque já recebeu recursos de outras fontes, CECAV está em busca outras formas para financiamento. Projeto elaborado e pronto para ser executado: “Projeto de Desenvolvimento Turístico Comunitário no Entorno do Parque Nacional Cavernas do Peruaçu”, elaborado pelo IABS para execução da ação 11.9, com possibilidade de implementar, em formato piloto, as ações 11.5, 11.6 e 11.8. Previsão financeira: 3.176.492,00.</t>
  </si>
  <si>
    <t>As ações na região do supergrupo canudos, APA Chapada do Araripe e PARNA do Catimbau foram concluídas. As demais regiões com ações em andamento ou não iniciadas terão a sistematização dos dados até a Oficina de Avaliação Final. Alimentação do CANIE (todos os dados de localização gerados estão sistematizados e aos poucos inseridos no CANIE, devido a problemas acessibilidade do Sistema).</t>
  </si>
  <si>
    <t>Produto pendente.</t>
  </si>
  <si>
    <t>Proposta com a finalidade de buscar fontes financiadoras a ação 2.1  foi executada ao longo do período de implementação do PAN. Apesar do tema Espeleologia ter sido inserido na Chamada Interna da DIBIO/Instituto Chico Mendes e de forma mais ampla o tema Planos de Ação Nacionais ter inserido nas chamadas abertas do FUNBIO, Fundação o Boticário (Implementação de Planos de Manejo), FNMA (somente Planos de Ação para Espécies) e também da articulação do CECAV com a VALE sugerindo aplicação de recursos para pesquisa em espeleologia na UFMG, UFOP e UFPA, ainda assim, a ação não se mostrou eficiente, pois poucas foram as ações do PAN executadas com recursos desses editais.</t>
  </si>
  <si>
    <t>Falta de apoio técnico e de equipe para a execução do projeto elaborado.</t>
  </si>
  <si>
    <t>Foram realizadas duas expedições, nos anos de 2012 e 2013. Alimentação do CANIE (todos os dados de localização gerados estão sistematizados e aos poucos inseridos no CANIE, devido a problemas acessibilidade do Sistema).  Apresentação do relatório prevista até a Oficina de Avaliação Final.</t>
  </si>
  <si>
    <t xml:space="preserve">Ação executada na Formação Vazante (Sub-bacia do Rio Paracatu) pelo Instituto do Carste TAC Ministério Público – Votorantin. 
</t>
  </si>
  <si>
    <t xml:space="preserve">Em andamento. Dificuldade na articulação da ação por falta de recursos para linhas de pesquisa nessa temática, não foram identificados colaboradores com disponibilidade para elaboração de projetos, pois poucos responderam.  Destaca-se o prof. Mário Dantas que informou sobre os trabalhos em andamento enviando lista de publicações recentes. Ver planilha Quinta Monitoria.  As  pesquisas realizadas na região foram em função da demanda do PAN,  mas não abrangem todos os municípios listados na ação. Considerar trabalho do professor Mário Dantas no planejamento da ação, e sugerir que ele assuma a articulação.
</t>
  </si>
  <si>
    <t xml:space="preserve">Produto pendente. </t>
  </si>
  <si>
    <t xml:space="preserve">Avaliar inserção segundo ciclo do PAN.
 </t>
  </si>
  <si>
    <t xml:space="preserve">Avaliar inserção da ação no próximo ciclo do PAN. </t>
  </si>
  <si>
    <t>Divulgação por e-mail, de fontes financiadoras levantadas mês a mês, entre outros, no Sistema FINANCIAR, portal na web que disponibiliza para pesquisadores, professores, gestores e empresários, informações sobre fontes financiadoras para projetos de pesquisa; iniciativas privadas como “Manual de Elaboração de Projetos” com dicas que facilitam a busca de financiamento.</t>
  </si>
  <si>
    <t>GAT. [Daniela G. Rodrigues Silva (Vale)</t>
  </si>
  <si>
    <t xml:space="preserve">Inserir descrição </t>
  </si>
  <si>
    <t xml:space="preserve">As atividades para o cumprimento desta ação foram desenvolvidas no contexto da dissertação de mestrado “Análise de impacto sobre as cavernas e seu entorno no município de Laranjeiras, Sergipe” . Foi realizado o levantamento bibliográfico e, a partir da triangulação metodológica, construiu-se o Índice de Conservação de Cavernas. </t>
  </si>
  <si>
    <t xml:space="preserve">A discussão sobre uma proposta de aprimoramento legal sobre o patrimônio espeleológico é um dos principais objetivos da Cooperação SBE-IBRAM, pautado pelo incremento da participação da comunidade espeleológica em sua discussão, com vistas a elaborar uma proposição de consenso para uma Política Nacional de Proteção e de Uso Responsável do Patrimônio Espeleológico Brasileiro.  Para o início das discussões, foi elaborado um documento base (disponível em http://www.cavernas.org.br/sbe-ibram/docs/Consulta_DIRETRIZES_PL_22-02-2017.pdf) com os principais itens que deveriam ser abordados em um projeto de lei. Este documento foi divulgado à comunidade espeleológica em 01/03/2017 através do boletim SBE Notícias nº 360 (vide http://www.cavernas.org.br/sbenoticias/SBENoticias_360.pdf) e para a comunidade minerária em 21/03/2017 através do portal do IBRAM (vide http://www.ibram.org.br/150/15001002.asp?ttCD_CHAVE=266422). Além das considerações recebidas durante o período de consulta virtual, o tema foi apresentado e debatido no 2º Simpósio Brasileiro de Mineração e Espeleologia realizado dia 16 de junho, em Ouro Preto, durante o 34º Congresso Brasileiro de Espeleologia. Como resultado, foi aprovada uma moção de apoio a elaboração de uma lei nacional para proteção do patrimônio espeleológico (vide anexo). A partir dos pontos apresentados e discutidos no evento, a cooperação SBE-IBRAM pretende trabalhar pela elaboração de uma proposta base (texto em formato de projeto de lei) de forma participativa, além de verificar a melhor forma de encaminhamento da proposta junto ao congresso nacional.
</t>
  </si>
  <si>
    <t xml:space="preserve">Foram realizados  eventos específicos para apresentar o PAN com o propósito de reafirmar o compromisso na execução das ações, sugerir sua integração aos instrumentos de planejamento existentes para a região de abrangência do PAN Cavernas do São Francisco e estabelecer parceiras. Foram realizados quatro eventos para os quais foram convidados todos os articuladores e colaborados, por meio de envio de ofícios aos órgãos competentes. Foram realizadas reuniões, que embora não tenham sido constituídas com esse propósito, em praticamente todas elas, a execução das ações do PAN foram colocadas na pauta. Desta forma parcerias foram concretizadas e várias ações foram executadas, seja por meio de assinatura de Termos de Reciprocidade ou Termo de Compensação Ambiental. Resultando em quatro Termos de Reciprocidade e dois Termos de Compromisso Ambiental assinados. </t>
  </si>
  <si>
    <t xml:space="preserve">Avaliar inserção segundo ciclo do PAN. Ajustar texto da ação e do produto. 
</t>
  </si>
  <si>
    <t xml:space="preserve"> Em andamento.  O programa FPI, vem fazendo a gestão juntos aos poderes. Pretensão é obter um relatório final com panorama atualizado ad final do Plano.</t>
  </si>
  <si>
    <t>GAT</t>
  </si>
  <si>
    <t>O software foi desenvolvido, porém não está disponível para uso, pois foi apresentado à DIBIO, mas a compra do produto não foi possível devido aos trâmites licitatórios e o sistema de acompanhamento de PANs que está em desenvolvimento pela DIBIO.</t>
  </si>
  <si>
    <t>Ação em andamento. A FPI vem realizando o levantamento e agregando novos parceiros. Pretensão é obter um relatório final com panorama atualizado até o  final do Plano.</t>
  </si>
  <si>
    <t>Admir Brunelli (colaborador MP/BA) e Maristela Lima (CECAV)</t>
  </si>
  <si>
    <t>Falta realizar os encaminhamentos propostos no texto.</t>
  </si>
  <si>
    <t xml:space="preserve">Apresentar relatório até agosto/17.
</t>
  </si>
  <si>
    <t>Em andamento. O manual está sendo elaborado a partir de recursos de compensação espeleológica da empresa ANGLO, com a editora IABS. Deste modo, a ação 6.1 do PAN será concluída fora do prazo inicialmente previsto para sua execução, devendo estar concluída entre o final de 2017 e início de 2018.  Já foi  assinado TAC entre  Instituto Chico Mendes e ANGLO.</t>
  </si>
  <si>
    <t xml:space="preserve">Existe carência de grupos de pesquisa com pesquisadores especializados nos vários grupos com espécies troglóbias com ocorrência em cavernas brasileiras o que limitou a quantidade de propostas apresentadas. Outra dificuldade se refere a captação de recursos, pois os recursos de compensação espeleológica, mesmo sendo uma importante fonte fomentadora, ainda estão disponíveis apenas para poucos estados onde o licenciamento de atividades impactantes ao patrimônio espeleológico vem ocorrendo com relativa normalidade. </t>
  </si>
  <si>
    <t xml:space="preserve">Recursos de compensação ambiental espeleológica, vinculados ao Termo de Compromisso Ambiental Nº101/2014, foram direcionados pelo CECAV para o custeio de projetos de pesquisa destinados a fomentar a formação de taxonomistas por meio da descrição de espécies troglóbias. Foram realizadas duas chamadas públicas pela ADESITA – Agência de Desenvolvimento Econômico e Social de Itaberito, em 2015 e 2016, com o objetivo de custear e viabilizar a execução de projetos de pesquisa para descrição e publicação científica sobre novas espécies troglóbias identificadas no Estado de Minas Gerais. </t>
  </si>
  <si>
    <t xml:space="preserve">Inserir no texto do relatório o conceito de validação, conforme relatório Quarta Monitoria Anual.
</t>
  </si>
  <si>
    <t xml:space="preserve">Em andamento. Em 2011 foi elaborado projeto e submetido à chamada FUNBIO, mas a proposta não foi selecionada. Embora a ação seja voltada para aos órgãos ambientais o CECAV tem articulado, prioritariamente, com a Educação Corporativa do Instituto Chico Mendes (Coordenação Geral de Proteção). Assim, outra proposta foi elaborada e iniciadas as articulações para inserção do "Módulo de Espeleologia" em cursos de fiscalização, já inseridos no Plano Anual de Capacitação – PAC do Instituto Chico Mendes. Contudo devido a situação de falta de recursos que enfrenta o ICMBio os cursos de capacitação foram suspensos, somente realizados os obrigatórios como, por exemplo, renovação de porte de armas. Porém as tratativas continuam e assim que possível o “Curso de Fiscalização de Atividades Potencialmente Poluidoras” terá o Módulo Espeleologia abordado no conteúdo programático. </t>
  </si>
  <si>
    <t>Por falta de recursos financeiros, nenhum curso de fiscalização foi realizado no período do Plano. Apesar de ter havido articulação no sentido de inserir o módulo de espeleologia, pelo menos, na Educação Corporativa do Instituto Chico Mendes o tema não foi inserido nas ementas dos cursos. Além disso foi elaborada proposta de curso e submetida à chamada FUNBIO, mas não foi selecionada.</t>
  </si>
  <si>
    <t xml:space="preserve">O Instituto Brasileiro de Desenvolvimento e Sustentabilidade – IABS executou o Curso de Espeleoturismo para Guias e Condutores para a Região de atuação do Plano de Ação Nacional das Cavernas do São Francisco em parceria com CECAV que ofereceu instrutores de Espeleologia para compor equipe de instrutores ligados ao tema. Por meio desta parceria foram executados três cursos, com recursos da chamada de projetos 004/2012 do Tropical Forest Conservation Act, gerido pelo Fundo Brasileiro de Biodiversidade – FUNBIO. O resultado está descrito em: Livro 1 : Curso de Capacitação para Guias e Condutores de Espeleoturismo – Módulo III – Organização comunitária e Agenda Local 21 – A Construção de um turismo sustentável; e Livro 2: O Relato da Experiência dos Cursos de Espeleoturismo para Guias e Condutores na Região da Bacia do São Francisco.
 </t>
  </si>
  <si>
    <r>
      <t xml:space="preserve">Adequar e ministrar o curso de Espeleologia e Licenciamento Ambiental ao setor produtivo, priorizando os responsáveis técnicos. </t>
    </r>
    <r>
      <rPr>
        <i/>
        <sz val="12"/>
        <rFont val="Calibri"/>
        <family val="2"/>
        <scheme val="minor"/>
      </rPr>
      <t>Texto original: Ministrar o curso de Espeleologia e Licenciamento Ambiental,adequado às especificidades do setor produtivo, capacitando pelo menos um técnico do quadro permanente das empresas que atuam em ambientes cársticos.</t>
    </r>
    <r>
      <rPr>
        <sz val="12"/>
        <rFont val="Calibri"/>
        <family val="2"/>
        <scheme val="minor"/>
      </rPr>
      <t xml:space="preserve">
</t>
    </r>
  </si>
  <si>
    <t>8.5- Ministrar o curso de Espeleologia e Licenciamento Ambiental ao setor produtivo, priorizando os responsáveis técnicos.</t>
  </si>
  <si>
    <t xml:space="preserve">O CECAV realiza o “Curso de Espeleologia e Licenciamento Ambiental” do Instituto Chico Mendes, prioritariamente para profissionais de instituições pertencentes ao SISNAMA, responsáveis pela análise de processos de licenciamento ambiental de atividades potencialmente poluidoras ou degradadoras de cavidades naturais subterrâneas, ou de sua área de influência, assim como atores diretamente envolvidos com essas atividades. Até o momento foram realizados quatro turmas do Curso marcando o início das ações previstas no Programa Nacional de Conservação do Patrimônio Espeleológico (PNCPE) e no PAN Cavernas do São Francisco. O curso contribui com o fortalecimento institucional para a gestão do Patrimônio Espeleológico, por meio da formação de recursos humanos e o desenvolvimento da espeleologia. Os cursos ministrados tiveram carga horária de 80 horas, nos quais participaram 158 técnicos de 32 instituições. Cerca de 40% dos integrantes atuam na região de abrangência do PAN Cavernas do São Francisco. As vagas foram assim distribuídas: Alagoas (1), Amazonas (1), Bahia (5), Ceará (2), DF (2), DILIC/IBAMA/DF (16), ICMBIO/DF (13), Espírito Santo (1), Goiás (3), IBAMA/MG (7), IBAMA/SP (2), IBAMA/TO (2), Mato Groso do Sul (1), Mato Grosso (3), Anglo American/MG (5), SEMAD/MG (23), Terra Brasilis/MG (2), Minas Gerais (31), Ministério Público/MG (3), Pará (4), Paraíba (1),  Paraná (3), Pernambuco (2), Piauí (2), Rio de Janeiro (2), Rio Grande do Norte (4), Rio Grande do Sul (1), Santa Catarina (2), São Paulo (4), Cetesb/SP (1), Sergipe (1), Tocantins (1), outras instituições afins(7). 
</t>
  </si>
  <si>
    <r>
      <t xml:space="preserve">Para a execução da ação utilizou-se de questionário a ser respondido por profissionais que atuam nas cavernas da região do Baixo São Francisco. O formulário foi disponibilizado em listas </t>
    </r>
    <r>
      <rPr>
        <i/>
        <sz val="12"/>
        <rFont val="Calibri"/>
        <family val="2"/>
        <scheme val="minor"/>
      </rPr>
      <t>online</t>
    </r>
    <r>
      <rPr>
        <sz val="12"/>
        <rFont val="Calibri"/>
        <family val="2"/>
        <scheme val="minor"/>
      </rPr>
      <t xml:space="preserve"> de discussão e em redes sociais ligadas à Espeleologia em território brasileiro, bem como enviado individualmente por correio eletrônico para que divulgassem e o retornassem preenchido.</t>
    </r>
  </si>
  <si>
    <t>Não será concluída no prazo. A SBE já iniciou debate dentro da comissão para levar uma proposta de formalização da Escola Brasileira de Espeleologia (eBRe) a ser apresentada e discutida em mesa redonda dia 15 de junho de 2017, em Ouro Preto, durante o 34º Congresso Brasileiro de Espeleologia. Por enquanto divulgamos apenas o tema da mesa redonda: - Educação e formação espeleológica - Moderação: Teresa M.M. Aragão (SEFE/SBE-EspeleoRio), participantes (em breve); Mais detalhes serão divulgados em breve no http://www.cavernas.org.br/34CBE-programa.asp</t>
  </si>
  <si>
    <t>Foram realizados sete eventos, a ampliação ocorreu com a retomada do Encontro Nordestino de Espeleologia (ENE) a primeira edição do Simpósio de Prospecção Espeleológica do Guano Speleo: 
2º ENE (Encontro Nordestino de Espeleologia) 2015; 3º ENE (Encontro Nordestino de Espeleologia) 2016; 1º Simpósio de Prospecção Espeleológica do Guano Speleo ; 32° Congresso de Espeleologia 2013; 33º Congresso de Espeleologia 2015; 6° EMESP (Encontro Mineiro de Espeleologia) 2012 (Belo Horizonte MG); 7° EMESP (Encontro Mineiro de Espeleologia) 2014(Belo Horizonte MG)</t>
  </si>
  <si>
    <t>As atividades para o cumprimento desta ação foram desenvolvidas no contexto de eventos em que minicursos foram ofertados para os inscritos. No 32º Congresso Brasileiro de Espeleologia, organizado pela Universidade Federal do Oeste da Bahia, que ocorreu em Barreiras/BA, foram ofertados nove minicursos. No 2º Encontro Nordestino de Espeleologia, organizado pela Universidade Federal de Sergipe, ocorreram seis minicursos com duração de quatro horas.</t>
  </si>
  <si>
    <t xml:space="preserve">Avaliar inserção segundo ciclo do PAN. 
</t>
  </si>
  <si>
    <t>As discussões foram iniciadas, porém dependem do estabelecimento de convênios. Estava-se discutindo na UFOB, mas as negociações estagnaram.</t>
  </si>
  <si>
    <t>Faltou recursos financeiros para a gilizar a execução.</t>
  </si>
  <si>
    <t>A missão da Sociedade Brasileira de Espeleologia (SBE) de divulgar o Patrimônio Espeleológico, se integra às ações do PAN Cavernas do São Francisco, no objetivo de divulgação do conhecimento espeleológico proposto neste Plano. Neste sentido as atividades para o cumprimento da Ação 10.3 foram desenvolvidas no âmbito dos vários grupos afiliados à SBE que trabalham com a produção e popularização do conhecimento espeleológico. Além de inserção de notícias no SBE Notícias e no âmbito do vários eventos realizados durante o período de implementação do PAN. Ver relatório.</t>
  </si>
  <si>
    <t>Falta de apoio para a realização do estudos.</t>
  </si>
  <si>
    <t xml:space="preserve">Não iniciada.  Sugere-se realizá-la no segundo ciclo do PAN e considerar o professor Jorgenaldo Calazans (IFS/SE) como focal da ação. Christiane Donato (UFS) fará contato com o professor para elaboração do relatório da ação até agosto/2017. Lindalva Cavalcanti (CECAV) enviará shape com as áreas vulneráveis do estado de Sergipe. </t>
  </si>
  <si>
    <t>Teresa  Aragão (SBE)</t>
  </si>
  <si>
    <t xml:space="preserve">O relatório apresenta informações sobre a espeleologia nos programas de educação ambiental nas escolas da região de Campo Formoso/BA. O trabalho quefoi desenvolvido pela Associação Caatinga, Cultura e Turismo Sustentável - ONG CAACTUS tem parceria de escolas do município supracitado. O Projeto Piloto “Condutores Mirins” aconteceu durante um ano com a escola da comunidade de Pacuí envolvendo todos os estudantes, alguns moradores e todos os funcionários da escola. A comunidade localiza-se próxima de um dos mais importantes sítios espeleológicos do Brasil, que é o Complexo Toca da Boa Vista e cavernas do entorno. A partir desta experiência, o Projeto se expandiu e atinge um grupo considerável de alunos atendidos tanto no município de Campo Formoso, quanto em entidades de ensino fundamental, médio e até superior na microrregião, com o objetivo de apresentar uma proposta de turismo de base sustentável que tem como foco conservacionista as cavernas e toda a biodiversidade do entorno. </t>
  </si>
  <si>
    <t xml:space="preserve">Avaliar inserção segundo ciclo do PAN. </t>
  </si>
  <si>
    <t xml:space="preserve">Até 30/09/16 os dados geoespaciais de cavernas conhecidas na região de abrangência do PAN indicavam um incremento de 17%, quando comparadas as bases de dados do CECAV de 01/03/12 com 30/09/16. Os dados da região (mapas, shapes, artigos etc.) continuam em fase processamento, pois também fazem parte das etapas do "Projeto Áreas Prioritárias para a Conservação do Patrimônio Espeleológico". </t>
  </si>
  <si>
    <t xml:space="preserve">Em andamento. Durante a Quarta Monitoria Anual do PAN houve mudança do texto da ação considerando a informação da articuladora da ação (Tereza-CPRM) de que os dados já estavam disponíveis.  Foi elaborado  ofício do CECAV à CPRM solicitando os dados. Desta forma, parte da ação pode ser concluída na medida em que foram levantadas as cartas de suscetibilidade a movimentos de massa, enchentes e inundações e os mapas de setorização de riscos na região de abrangência do PAN, que se encontram no NIES (CECAV) e também disponível para download dos dados da geodiversidade estaduais (mapa, texto e SIG) e das cartas municipais de suscetibilidade (mapa e SIG) diretamente portal (www.cprm.gov.br). No entanto,  faltam o relatório descritivo e os mapas. </t>
  </si>
  <si>
    <t>Ofício 123/2013/CECAV de 31 de outubro de 2013. ICMBio/DOC nº 0646268. Disponível Coordenação CECAV.</t>
  </si>
  <si>
    <t>Disponível em: Livro "Velho Chico - a experiência da Fiscalização Preventiva Integrada na Bahia" Página 349. Disponibilizar link</t>
  </si>
  <si>
    <t>Ação considerada concluída no âmbito do Projeto (inserir nome do projeto)</t>
  </si>
  <si>
    <t>Foi elaborado projeto em parceira com o IABS,  (Termo de Reciprocidade). As cavernas propostas são: Lapa Grande no Parque Estadual de Lapa Grande,  Gruta do Lapão e Morro do Castelo no PARNA Chapada Diamantina. Porém não será finalizado no Prazo. Espera-se que em 2017 seja possível conseguir algum meio de fomento para a realização da ação. Pratinha, Torrinha e Gruta da Fumaça estão em andamento.  O produto parcial obtido foi o projeto para elaboração do Plano de Manejo Espeleológico das cavernas Lapa Grande (Parque Estadual de Lapa Grande) e Gruta do Lapão e Morro do Castelo (Parque Nacional da Chapada Diamantina).</t>
  </si>
  <si>
    <t xml:space="preserve"> Avaliar inserção segundo ciclo do PAN.
</t>
  </si>
  <si>
    <t xml:space="preserve"> Avaliar inserção segundo ciclo do PAN. 
</t>
  </si>
  <si>
    <t xml:space="preserve">Avaliar inserção segundo ciclo do PAN. Execução parcial, propor ações para cada Unidade de Conservação separadamente. 
</t>
  </si>
  <si>
    <t>Avaliar inserção da ação no próximo ciclo do PAN.</t>
  </si>
  <si>
    <t>Realizar pesquisas para subsidiar a definição conceitual de critérios citados na IN nº 2/2009-MMA. (ANTIGA AÇÃO 2.14)
.</t>
  </si>
  <si>
    <t xml:space="preserve">2.17- Realizar monitoramento da qualidade da água subterrânea em áreas de vulnerabilidade no  estado de Minas Gerais, prioritariamente na APA Carste de Lagoa Santa, Circuito das Grutas e no município de Pains. </t>
  </si>
  <si>
    <t xml:space="preserve">Em andamento. Encerramento do projeto previsto para dezembro de 2017. Pontos de medição fluviométrica automática instalados (um na área da APA Carste de Lagoa Santa e outro no rio das Velhas). Cadastro de 1000 poços na área; dois experimentos programados para novembro com injeção de traçadores corantes; levantamento de dutos cársticos e estruturas rupteis realizados, assim como o mapa de lineamentos já interpretado; concluídas análises hidroquímicas de rochas. Produtos parciais: Cadastro de pontos de água; caracterização geoquímica das rochas (Trabalho final de curso); mapa de vulnerabilidade à contaminação (dissertação de mestrado); rede hidrológica; mapa de lineamentos estruturais, mapa de dolinas. Execução parcial, há necessidade de  apresentar relatório do andamento. Terá continuidade no segundo ciclo do Plano. 
</t>
  </si>
  <si>
    <t xml:space="preserve">Falta de autorização por parte de proprietários com a finalidade de executar ensaios ou caracterizações; qualidade ruim de informações disponíveis no órgão gestor, dificuldade na forma de disponibilização das informações constante do cadastro do Estado.  Produtos parciais: Cadastro de pontos de água; caracterização geoquímica das rochas (Trabalho final de curso); mapa de vulnerabilidade à contaminação (dissertação de mestrado); rede hidrológica; mapa de lineamentos estruturais, mapa de dolinas. Execução parcial, há necessidade de  apresentar relatório do andamento. Terá continuidade no segundo ciclo do Plano. </t>
  </si>
  <si>
    <t xml:space="preserve">Sem produto. </t>
  </si>
  <si>
    <t xml:space="preserve">A Vale S/A juntou em compêndios os “trabalhos realizados pelos funcionários da área de espeleologia, publicados em congressos e periódicos”. Com base nesses compêndios foi elaborada lista dos trabalhos disponíveis. Para a elaboração da lista foram levantados os trabalhos disponibilizados em dois compêndios de artigos científicos sobre espeleologia realizado pela Vale S/A contendo trabalhos publicados em periódicos e congressos e disponibilizado ao CECAV em 2015 e 2016: “Compêndio de Artigos Científicos – Vale S/A – Volume 1” e “Compêndio Científicos de Espeleologia – Vale S/A – Volume 2”. Os títulos estão inseridos na “Biblioteca Virtual” do CECAV, que é produto de uma ação do PAN, proposta com o objetivo de criar o repositório virtual de espeleologia, como formas de sistematização e divulgação de informações sobre o Patrimônio Espeleológico. Os temas dos trabalhos listados contribuem para o aprimoramento dos critérios e parâmetros de relevância propostos na metodologia de classificação de relevância das cavernas, tais como, estudos relacionados à geologia de cavernas (geoespeleologia, espeleomineralogia, espelogênese, sismografia), bioespeleologia, dentre outros. A lista elaborada contém 37 títulos disponíveis na Biblioteca Virtual do CECAV, e serve como apoio às instituições que atuam na área de licenciamento ambiental, nas buscas de trabalhos que abordem os critérios da IN nº 02/MMA, para estabelecer o grau de relevância de uma cavidade natural subterrânea.
</t>
  </si>
  <si>
    <t>Não iniciada.</t>
  </si>
  <si>
    <t xml:space="preserve">Ação iniciada, com possível com possível conclusão até ago 2017. </t>
  </si>
  <si>
    <t>Ação iniciada, com possível conclusão até ago 2017. Ação foi finalizada dentro do prazo previsto na Oficina de Avaliação Final.</t>
  </si>
  <si>
    <t xml:space="preserve">Ação iniciada, com possível conclusão até ago 2017. Aguardando Lindalva.
</t>
  </si>
  <si>
    <t xml:space="preserve">Tendo como primeira experiência a parceria já existente desde anos anteriores entre o CENTRO DA TERRA e o Laboratório de Sistemática Vegetal do Departamento de Biologia da Universidade Federal de Sergipe, mas não com foco exclusivo nas cavernas, e sim apenas no auxílio na condução e orientação nas atividades de coleta em campo. Foram realizadas duas reuniões presenciais com a Dra Ana Paula Prata, responsável pelo laboratório, para detalhar a ação e viabilizar os estudos direcionados para a vegetação de áreas cársticas. A Dra selecionou o aluno que conduziria os estudos e novas reuniões foram realizadas para definir a metodologia e agendar as visitas e coletas. Após várias coletas os resultados foram sistematizados, estudos concluídos e publicados na forma de dois trabalhos no XIII Congresso de Ecologia do Brasil e III International  Symposium of Ecology and Evolution, realizados de 08 a 12 de outubro de 2017 na Universidade Federal de Viçosa – MG. A parceria renovada com foco nos estudos de vegetação em áreas cársticas e dois estudos publicados foi o produto da ação.
</t>
  </si>
  <si>
    <r>
      <t>Em andamento. Foi elaborado Projeto por Lindalva, em out./15, e enviado à chefia e alguns técnicos da sede do CECAV para considerações. Porém sem retorno por parte dos técnicos. Em 27 de novembro o projeto foi alterado: "</t>
    </r>
    <r>
      <rPr>
        <i/>
        <sz val="12"/>
        <rFont val="Calibri"/>
        <family val="2"/>
        <scheme val="minor"/>
      </rPr>
      <t>Projeto areas prioritarias prospecção 27nov15 lindalva versao final.PDF</t>
    </r>
    <r>
      <rPr>
        <sz val="12"/>
        <rFont val="Calibri"/>
        <family val="2"/>
        <scheme val="minor"/>
      </rPr>
      <t xml:space="preserve">", que deveria ser realizado por Lindalva, em parceria com a base do CECAV/MG e CECAV/RN. </t>
    </r>
  </si>
  <si>
    <t>CECAV analisou as pesquisas científicas ocorridas no período de 2007 a 2014 com o intuito de elaborar um perfil das pesquisas científicas no ambiente subterrâneo, bem como o planejamento de atividades estratégicas para sua conservação. Partindo das 132 pesquisas analisadas foi possível observar: o papel das instituições de pesquisa espeleológica, de acordo com o número de solicitações que cada instituição realizou; a natureza da pesquisa, ou seja, pesquisas de cunho geológico e pesquisas de cunho biológico; a localização em relação às unidade de conservação, com o intuito de observar as unidades de conservação que guardam as cavidades mais estudadas; perfil dos táxons coletados, indicando o padrão ecológico encontrado e as principais metodologias de coleta utilizadas, a fim de conhecer as dinâmicas de coleta utilizadas em cavernas e número de exemplares coletados. Outros detalhes acessar revista eletrônica CECAV (RBEsp).</t>
  </si>
  <si>
    <t>Disponível em: o resultado do trabalho será publicado em formato de livro e estará disponível em breve.</t>
  </si>
  <si>
    <t>não mensurado</t>
  </si>
  <si>
    <t xml:space="preserve">Ação foi executada até a apresentação do "Projeto Desenvolvimento Turístico Comunitário no Entorno do Parque Nacional Cavernas do Peruaçu" considerando os municípios Itacarambi, Januária, São José das Missões, Bonito de Minas e Cônego Marinho. O objetivo geral do projeto é a construção técnico participativa, visando a implantação de ações de planejamento, desenho de produto, fortalecimento dos serviços turísticos, promoção e apoio a comercialização do destino. Com isso implementar ações no âmbito do objetivo 11"Estruturação do uso turístico de cavernas na Bacia do rio São Francisco e entono": ações 11.5, 11.6 11.8 e 11.9.
</t>
  </si>
  <si>
    <t>Ação foi executada até a apresentação do "Projeto Desenvolvimento Turístico Comunitário no Entorno do Parque Nacional Cavernas do Peruaçu" considerando os municípios Itacarambi, Januária, São José das Missões, Bonito de Minas e Cônego Marinho. O objetivo geral do projeto é a construção técnico participativa, visando a implantação de ações de planejamento, desenho de produto, fortalecimento dos serviços turísticos, promoção e apoio a comercialização do destino. Com isso implementar ações no âmbito do objetivo 11"Estruturação do uso turístico de cavernas na Bacia do rio São Francisco e entono": ações 11.5, 11.6 11.8 e 11.9.</t>
  </si>
  <si>
    <t xml:space="preserve">Dificuldade na articulação da ação por falta recursos para linhas de pesquisa nessa temática, não foram identificados colaboradores com disponibilidade para elaboração de projetos. </t>
  </si>
  <si>
    <t>Dificuldades na articulação. Apesar das articulações, a ação não teve êxito e não foram realizadas no âmbito do PAN, pesquisas para subsidiar o estabelecimento de normas e parâmetros referentes a impactos da atividade minerária em cavernas. Informações do articulador indicam que não foram publicados ao longo destes anos estudos sobre a temática. Embora dois trabalhos tenham sido informado à SUPRAM, não se encontram  disponíveis via web. Por outro lado, em 01.09.2016, foi publicado o Decreto Estadual nº 47.041, de 31.08.2016, que trata da definição de critérios para a compensação e a indenização dos impactos e danos causados em cavidades naturais subterrâneas existentes em Minas Gerais. O Decreto estabelece metodologia para valoração do dano causado em cavidades que sofreram qualquer sorte de alteração negativa sem autorização do Poder  Público, atribuindo ao órgão responsável pelo licenciamento no âmbito estadual, mediante assinatura de Termo de Ajustamento de Conduta – TAC, a competência para delimitar i) a forma e o prazo para pagamento; ii) a adoção de medidas de controle e proteção das cavidades naturais subterrâneas e iii) as penalidades para o descumprimento do termo.</t>
  </si>
  <si>
    <t xml:space="preserve">Não iniciada. 
</t>
  </si>
  <si>
    <t>Algumas conversas foram feitas com o IEF e SBE. Mas não avançaram. Assim, a ação não foi executada. Será inserido no relatório final da Oficina de Avaliação do Plano a conceituação de "polos" para fins de execução de ações do PAN.</t>
  </si>
  <si>
    <t>Não foi apresentado projeto para execução desta ação no âmbito deste plano, apesar de existir tratativas para a realização de novos experimentos, além do já realizado na área da Mina Capão Xavier, disponível em: http://www.meioambiente.mg.gov.br/images/stories/URCS_SupramCentral/RioVelhas/69/14.2-mbr.pdf, acesso em 07/02/17  e também a  dissertação relacionado ao tema: Translocação de fauna para cavidades artificiais: análise espacial e modelagem baseada em agentes. O experimento  foi realizado para testar a eficiência da translocação da comunidade de invertebrados da gruta Capão Xavier (município de Nova Lima/MG) que por determinação do licenciamento teria que salvar registros arqueológicos gerando total destruição dos microhabitats das espécies de inverterbrados da caverna. A dissertação defendida por  Emanuelle Arantes Paixão da Universidade de Lavras/MG em 2014 e está disponível em: http://repositorio.ufla.br/handle/1/4588. Acesso 07/02/2017. Segundo a autora "Sumariamente considera-se que a ação de translocação atingiu os três principais objetivos da soltura de animais, em termos de conservação, a sobrevivência dos animais após a soltura, seu estabelecimento na nova área e sucesso reprodutivo (GOSLING; SUTHERLAND, 2000; FESTA-BIANCHET; APOLLONIO, 2003; LETTY ET AL. , 2003). Portanto, pode-se considerar que a translocação obteve êxito maior que o esperado."</t>
  </si>
  <si>
    <t xml:space="preserve">Ação considerada irrelevante, pois a execução dos recursos vem sendo realizada sem a necessidade de fundo específico para gestão. Em 2014 houve reuniões com o IABS e também com Terra Brasilis, para verificar a possibilidade de criar um fundo para gerir recursos da compensação espeleológica. Diante da observação de que para se criar um fundo seria necessário obter um montante de pelo menos R$40.000,00 e uma equipe específica para gerir tal fundo, as discussões não avançaram. Em 2015 a execução ação foi considerada “em andamento com problemas de realização”, pois  não houve avanço na execução da ação, que para se tornar possível haveria a necessidade de demanda efetiva dos ministérios públicos ou TACs  que justificassem a criação do fundo, essa demanda não existe, o que ocorre é que os recursos são executados por meio de Termos de Cooperação entre OSCIPs e MPs. Em 2016, conclui-se que a ação da forma como foi proposta não é viável, pois na prática os recursos já são direcionados às OSCIP, qualquer uma que esteja apta a gerenciar recursos financeiros, de preferência, com qualificação técnica no assunto.  Essa prática encontra respaldo na legislação e permite a diminuição da burocracia na gestão dos recursos sem risco de contingenciamento, não havendo, desta forma, a necessidade de se criar um fundo específico ou determinar uma OSCIP específica para o gerenciamento do recurso advindo da compensação. Assim a ação não foi concluída, pois se mostrou desnecessária. </t>
  </si>
  <si>
    <t xml:space="preserve">Não concluída. </t>
  </si>
  <si>
    <t>Não houve avanços na articulação.</t>
  </si>
  <si>
    <t xml:space="preserve">Não iniada.  </t>
  </si>
  <si>
    <t>Não houve ação direcionada exclusivamente para professores, mas  no âmbito do "Projeto Expedição Centro da Terra - Conhecendo as Cavernas no Meio Ambiente", dentre os capacitados, houve professores da rede oficial de ensino.</t>
  </si>
  <si>
    <t xml:space="preserve">Não foi realizada nenhuma atividade direcionada exclusivamente para execução desta ação, mas no âmbito do "Projeto Expedição Centro da Terra - Conhecendo as Cavernas no Meio Ambiente",  a questão foi abordada. </t>
  </si>
  <si>
    <t xml:space="preserve">Ação  foi prevista por meio do contrato de PPP para a Gestão da Rota das Grutas Peter Lund em MG. A licitação da PPP ocorreu e foi concluída em 2015. Entretanto, o contrato não foi assinado devido a impasses legais no processo. Ainda não houve uma decisão final quanto a viabilidade jurídica ou não de andamento do contrato, entretanto, diante da falta de tomada de decisão até a presente data, acreditamos que a ação não será concluída no prazo previsto. </t>
  </si>
  <si>
    <t>Não foi estruturado um projeto para esta ação. Importante definir com o CECAV qual seria o modelo dos fóruns, a abordagem e a localização. Para viabilizar com menor custo, pode ser também que se integre a realização destes fóruns com outras ações associadas a turismo em cavernas e conservação.</t>
  </si>
  <si>
    <t xml:space="preserve">Alteração de articulador. Em 2015  foram enviados e-mails para Ricardo Fraga, Divaldo Borges solicitando colaboração para articulação da ação. Divaldo indicou Carolina Chagas (cchagas@daventura.com) que aceitou colaborar, e Jocy conversou pessoalmente com o prof. Ricardo que aceitou participar da execução da ação, porém não houve andamento e a ação não pode ser iniciada. A troca de e-mail continua e há recomendação do Grupo Assessor de que a ação seja iniciada num possível segundo ciclo. Após e-mail enviado ao prof. em nov/16 perguntando se havia interesse em executar ação caso ela  fosse indicada para um possível próximo ciclo, ele respondeu positivamente.  </t>
  </si>
  <si>
    <t>GAT (Oficina final)</t>
  </si>
  <si>
    <t>Felipe Carvalho (TIGeo) e (GAT (Oficina final).</t>
  </si>
  <si>
    <t xml:space="preserve">Não foram disponibilizadas informações sobre os problemas para a execução da ação. </t>
  </si>
  <si>
    <t xml:space="preserve">Não iniciada. Houve reunião com Instituto Brasileiro de Mineração (Ibram), em agosto de 2012, para discutir a viabilidade da ação, na ocasião optou-se por aguardar a revisão da IN nº 2/2009-MMA que estava em andamento. No entanto, não houve continuidade das tratativas para a execução da ação, pois não foi considerada prioridade. Em seguida (2014) alterou-se a articulação na expectativa de dar andamento a ação, ainda assim, a ação continuou com problemas para a execução. O CECAV realiza o “Curso de Espeleologia e Licenciamento Ambiental” do Instituto Chico Mendes, porém voltado  para profissionais de instituições pertencentes ao SISNAMA. Não foi possível estender a profissionais do setor produtivo, no âmbito da articulação. No entanto a necessidade é tão evidente que algumas empresas de consultoria já entenderam a oportunidade de mercado da oferta de um curso nesses moldes, e já estão se articulando para oferecer este produto. Com isso, a motivação para criação dessa ação no decorrer das oficinas participativas, será atendida.
</t>
  </si>
  <si>
    <t>Danela Silva (Vale)</t>
  </si>
  <si>
    <t>Não foi possível estender a profissionais do setor produtivo, no âmbito da articulação.</t>
  </si>
  <si>
    <t>Em andamento. Foi elaborado relatório final da ação com as inclusões sugeridas, porém ainda falta realizar os encaminhamentos propostos no texto.</t>
  </si>
  <si>
    <t>Em andamento. O programa FPI, vem realizando o levantamento e agregando novos parceiros. Pretensão é obter um relatório final com panorama atualizado até o  final do Plano.</t>
  </si>
  <si>
    <t>A Ação foi iniciada a partir da elaboração e envio de proposta de projeto para execução da ação Prof, Heleno Macedo da UFS, em junho de 2015, previsão orçamentária: 463.501,50, no entanto, até o memento não há recursos disponíveis para execução. Produto parcial elaborado. Disponível na Coordenação do CECAV.</t>
  </si>
  <si>
    <t xml:space="preserve">Foram realizadas reuniões, que embora não tenham sido constituídas com o único propósito de reafirmar compromisso com a execução do PAN, em praticamente todas elas, a implementação das ações do PAN foram colocadas na pauta. Desta forma parcerias foram concretizadas e várias ações foram executadas, seja por meio de assinatura de Termos de Reciprocidade ou Termo de Compensação Ambiental. Além dos eventos específicos para apresentar o PAN com o propósito de reafirmar o compromisso na execução das ações (Ação 4.2). </t>
  </si>
  <si>
    <t xml:space="preserve">Tendo em vista a complexidade e custos de criação de uma rede social virtual específica, deu-se preferência à criação de um grupo na rede social Facebook.  O grupo foi criado no dia 8 de novembro de 2012 e desde então os participantes compartilham publicações, links e notícias relacionadas ao tema. Grupo criado no Facebook, atualmente com 383 membros. Não foi possível identificar o número de entidades representadas, já que a inscrição no grupo é a partir do perfil da pessoa no Facebook, mas é possível identificar alguns representantes de instituições como UFS, UFBA, CENTRO DA TERRA e outros grupos de espeleologia, SBE, CECAV, Reserva da Biosfera da Mata Atlântica. 
</t>
  </si>
  <si>
    <t xml:space="preserve">Ação foi executada até a apresentação do "Projeto Desenvolvimento Turístico Comunitário no Entorno do Parque Nacional Cavernas do Peruaçu" considerando os municípios Itacarambi, Januária, São José das Missões, Bonito de Minas e Cônego Marinho. O objetivo geral do projeto é a construção técnico participativa, visando a implantação de ações de planejamento, desenho de produto, fortalecimento dos serviços turísticos, promoção e apoio a comercialização do destino. Com isso implementar ações no âmbito do objetivo 11"Estruturação do uso turístico de cavernas na Bacia do rio São Francisco e entono": ações 11.5, 11.6 11.8 e 11.9. </t>
  </si>
  <si>
    <t xml:space="preserve">Através do projeto Expedição Centro da Terra - Conhecendo as cavernas no Meio Ambiente que teve como objeivo realizar expedições a municípios do Estado de Sergipe com ocorrência de cavernas, para promover a conscientização das populações locais quanto ao manejo e a proteção das mesmas e dos elementos naturais e culturais a elas associados, considerando o conhecimento popular aliado ao conhecimento técnico/científico  foram capacitados 165 Multiplicadores Ambientais em 10 municípios de Sergipe com ocorrência de cavernas, destes, os municípios de Itabaiana, Laranjeiras e Socorro estão situados na área territorial do Parque Nacional Serra de Itabaiana, e o município de Canindé de São Francisco está dentro do Monumento Natural do São Francisco. O projeto foi realizado entre os anos de 2013 e 2015 em caráter de convênio com o Ministério da Justiça. </t>
  </si>
  <si>
    <t xml:space="preserve"> 2015 e 2016, apesar das tratativas em andamento com o governo de Minas Gerais e outros parceiros, não houve, aporte financeiro para a realização de cursos, nestes anos.</t>
  </si>
  <si>
    <t>Em andamento. Não houve informações sobre o andamento da ação.</t>
  </si>
  <si>
    <t>Em andamento, porém com problemas, utilizando o ambiente da Serra do Cipó como estudo de caso dentro do projeto de pesquisa organizado e gerido pelo LEEB (Laboratório de Ecologia Evolutiva e Biodiversidade do ICB).</t>
  </si>
  <si>
    <t>Em andamento.  Ação sendo executada por meio das FPIs, porém não foi disponibilizado relatório final. Por outro lado, no ambito do CECAV, durante a execução das ações vários problemas foram enfrentados, os principais deles, referem-se ao cancelamento ou adiamento de expedições, principalmente, em função de cortes e contingenciamentos dos recursos do projeto Inventário Anual do Patrimônio Espeleológico Nacional. Tais problemas inviabilizaram expedições para prospecção no estado de  Alagoas.</t>
  </si>
  <si>
    <t xml:space="preserve">Ação iniciada, com possível conclusão até ago 2017. Aguardando informações  sobre prospecção em Alagoas pela equipe da FPI. Segundo informação do Admir por e-mail, não foram realizadas prospecção pela equipe da FPI realizada em: </t>
  </si>
  <si>
    <t xml:space="preserve">A temática Espeleologia vem sendo abordada em atividades pontuais na Área Cárstica 2 (Paripiranga/BA e Sergipe), tais como: Exposição Veredas da Terra na UFS; aulas e palestras sobre cavernas no CODAP/UFS; exposição sobre cavernas em creche no município de Nossa Senhora do Socorro; salas temáticas sobre Espeleologia em Feira de Ciências de Colégios Estaduais (São Cristóvão/SE, Paripiranga/BA e Salgado/SE); doação de maquete de caverna para Museu Arqueológico de Sergipe, a ser utilizado em exposições temporárias; capítulo sobre educação espeleológica em tese de doutorado já defendida. Além disso, recomenda-se elaborar documento fundamentando a abrangência e importância do tema espeleologia, no sentido de solicitar aos secretários de educação da rede municipal e estadual, a inclusão da temática nas escolas, em municípios com ocorrência de cavernas, bem como a capacitação de professores (ação 10.6), pois se os professores não conhecem o  tema, fica difícil colocar em prática o conteúdo nas aulas e projetos. </t>
  </si>
  <si>
    <t>Não pode ser considerada concluída, pois o produto não pode ser disponibilizado.</t>
  </si>
  <si>
    <t>Disponível a a informação de que foram realizados nove eventos desde 2011 considerados como intercâmbios na região: quatro espeleoamigos, dois encontros, três expedições conjuntas.</t>
  </si>
  <si>
    <t xml:space="preserve">Avaliar inserção segundo ciclo do PAN. Apresentar relatório até agosto/17. 
</t>
  </si>
  <si>
    <t>Avaliar inserção segundo ciclo do PAN,  caso não seja concluída. Aguardando informaçõesAção iniciada, com possível conclusão até ago 2017. Lindalva.</t>
  </si>
  <si>
    <t xml:space="preserve">Iniciada com possível conclusão até ago 2017. Foi relatado durante as monitorias realizadas, que a ação estaria sendo desenvolvida de forma contínua, porém ao final do Plano, não foi apresentado produto final. </t>
  </si>
  <si>
    <t>Ação iniciada, com possível conclusão até ago 2017.  Foi relatado  durante as monitorias realizadas, que a ação estaria sendo desenvolvida em um pacote de estudos sobre valoração der serviços ambientais no PARNA Serra do Cipó em MG, em um projeto desenvolvido pelo Laboratório de Ecologia Evolutiva e Biodiversidade do ICB/UFMG, porém ao final do Plano, não foi apresentado produto conforme solicitado. Ação não concluída.</t>
  </si>
  <si>
    <t>Programa implementado. Foram 12 etapas (10 na Bahia , 01 Sergipe e 01 Alagoas).</t>
  </si>
  <si>
    <t>No período de implementação do PAN foram criadas duas unidades de conservação: Parna Furna Feia/RN criado em 2012,  (neste caso, a ação do PAN serviu para acelerar o processo de implantação da UC) e Parna Serra do Gandarela/MG criado em 2014, RPPN Toca dos Ossos, em Ourolândia/BA. Sete propostas em andamento: RPPN Toca dos Ossos, em Ourolândia/BA, Parna Boqueirão da Onça/BA, RPPN na região da Lapa Sem Fim/MG, RPPN no município de Itambé do Mato Dentro,  RPPN na região de Arcos e Pains/MG, MONA Estadual na região da Serra do Caraça/MG, APA Pedra de Abelha/RN, Parque dos Campos Ferruginosos/PA. Difícil mensuração, valor estimado.</t>
  </si>
  <si>
    <t xml:space="preserve">Avaliar inserção segundo ciclo do PAN. 
Ação iniciada, com possível conclusão até ago 2017. Ação foi finalizada dentro do prazo previsto na Oficina de Avaliação Final. </t>
  </si>
  <si>
    <t>Avaliar inserção segundo ciclo do PAN. Apresentar relatório até agosto/17.  Produto não entregue.</t>
  </si>
  <si>
    <t xml:space="preserve">Avaliar inserção da ação no próximo ciclo do PAN. Com a seguinte recomendação: elaborar documento fundamentando a abrangência e importância do tema espeleologia, e solicitar aos secretários de educação da rede municipal e estadual, a inclusão da temática nas escolas, em municípios com ocorrência de cavernas, bem como a capacitação de professores, ver ação (ação 10.6), pois se os professores não conhecem o  tema, fica difícil colocar em prática o conteúdo nas aulas e projetos. </t>
  </si>
  <si>
    <t xml:space="preserve">Produto pendente. Apresentar relatório até agosto/17. Articulador deverá elaborar relatório descritivo da ação. 
</t>
  </si>
  <si>
    <t>Disponível em:&lt;http://www.icmbio.gov.br/cecav/images/stories/projetos-e-atividades/PAN/Relat%C3%B3rio_Final_das_A%C3%A7%C3%B5es__5.1_e_5.2_alt.pdf&gt;</t>
  </si>
  <si>
    <t>Disponível em: &lt;http://www.icmbio.gov.br/cecav/images/stories/projetos-e-atividades/PAN/Mapas/web_areas_prioritarias_12maio18_link.pdf&gt;</t>
  </si>
  <si>
    <t xml:space="preserve">Apresentar relatório até agosto/17.  Dados e informações geoespaciais que serão publicadas em artigo a ser submetido à Revista Brasileira de Espeleologia (RBEsp) até agosto de 2017. 
</t>
  </si>
  <si>
    <t>Apresentar lista até agosto/17. Colaboração importante: se parceiros em potencial apoiassem a etapa final do projeto, repassando informações sobre a existência de planos de manejo espeleológico ou outro instrumento de uso da caverna.  Projeto em execução (Lindalva Cavalcanti, Caroline Oliveira, colaboração Maristela Lima, Débora Jansen), custo embutido na Ação 7.2.</t>
  </si>
  <si>
    <t xml:space="preserve"> Avaliar inserção segundo ciclo do PAN. "Recomendável a continuidade das ações 2.6 e 2.10 para um provável novo ciclo do PAN Cavernas do São Francisco." (Relatório final da ação)</t>
  </si>
  <si>
    <t>Avaliar inserção segundo ciclo do PAN. "Recomendável a continuidade das ações 2.6 e 2.10 para um provável novo ciclo do PAN Cavernas do São Francisco." (Relatório final da ação)</t>
  </si>
  <si>
    <t xml:space="preserve">Ação iniciada, com possível conclusão até ago 2017. </t>
  </si>
  <si>
    <t xml:space="preserve">Ação não iniciada ou  não concluída </t>
  </si>
  <si>
    <t>DATA
 TÉRMINO</t>
  </si>
  <si>
    <t>UFLA (Rodrigo L. Ferreira), Centro da Terra  (Elias Silva), PUC Minas (Luiz  Eduardo Travassos), UFS (Christiane Donato), CECAV (Lindalva Cavalcanti), Instituto Aquanautas (Luiz Rios), SBE (Marcelo Rasteiro, Clayton Lino, Heros Lobo), grupos espeleológicos independentes.</t>
  </si>
  <si>
    <t xml:space="preserve">9.3- Fortalecer os programas de estágio e Iniciação Científica, voltados para a área de Espeleologia. </t>
  </si>
  <si>
    <t>PUC Minas (Luiz Eduardo Travassos), UFLA (Rodrigo L. Ferreira), UFS (Christiane Donato e Luiz Fontes), Centro da Terra (Elias Silva); GMSE (João Andrade); GREGEO/UnB (Guilherme Vendramini e Hortência  Lamblém), EGB (Adolpho Milhomem), Guano Speleo (FAbrício Muniz), Grupo Bambuí (Leandro M. D. Maciel); CPRM (Mylène Berbert-Born), GEP/UFBA (Morgana Drefahl), IBAMA/MG (Flávio Tulio Gomes), DIPLAM/DNPM (Sandra Pedrosa),  SBE (Marcelo Rasteiro), Instituto do Carste (Agusto Auler e Luis Beethoven Piló), IGC/USP (William Sallum Filho), demais instituições de ensino e pesquisa – IES,  OEMAs e prefeituras da Bahia.</t>
  </si>
  <si>
    <t>IBAMA (Jailton Dias).</t>
  </si>
  <si>
    <t>UFLA (Rodrigo L. Ferreira), PUC Minas (Luiz Eduardo Travassos).</t>
  </si>
  <si>
    <t>Centro da Terra - Grupo Espeleológico de Sergipe (Elias Silva),  UFS (Christiane Donato).</t>
  </si>
  <si>
    <t>UFLA (Rodrigo L. Ferreira), (SBE) Marcelo Rasteiro, UFS (Luiz Fontes),  PUC Minas (Luiz Eduardo Travassos), UFPR (Morgana Drefahl), Vale (Daniela G. R. Silva),  Instituto do Carste (Luciana Alt),  GREGEO/UnB (Guilherme Vendramini e Hortência Lamblém), Guano Speleo (Fabrício Muniz), Centro da Terra - Grupo Espeleológico de Sergipe (Elias Silva), Grupo Bambuí (Leandro M. D. Maciel), UFS (Christiane Donato) .</t>
  </si>
  <si>
    <t>UFLA (Rodrigo L. Ferreira), UFPE (Enrico Bernard), USF (Luiz Pontes).</t>
  </si>
  <si>
    <t>MP/BA (Luciana  Khoury), MP/MG (Marcos Paulo Miranda), PFE/Instituto Chico Mendes; SEMAD/MG  (Igor Porto) .</t>
  </si>
  <si>
    <t>PUC Minas (Luiz Eduardo Travassos), CPRM/DF (Tereza Cristina Villanueva), CECAV (Darcy Gomes e Débora Jansen, Ana Lúcia Galvão).</t>
  </si>
  <si>
    <t>CECAV (Lindalva Cavalcanti), Centro da Terra (Elias Silva), Guano Speleo (Fabrício Muniz),  UFS (Christiane Donato e Diogo Gallo), IES.</t>
  </si>
  <si>
    <t>UFPE (Enrico Bernard),  UFLA (Rodrigo L. Ferreira),  UFS (Christiane Donato), UFPR (Morgana Drefahl),  DIBIO/Instituto Chico Mendes (Katia Ribeiro), CR6 Cabedelo/Instituto Chico Mendes (Arlindo Gomes Filho), Maristela Lima (CECAV).</t>
  </si>
  <si>
    <r>
      <rPr>
        <sz val="12"/>
        <color indexed="8"/>
        <rFont val="Calibri"/>
        <family val="2"/>
        <scheme val="minor"/>
      </rPr>
      <t>Instituto do Carste (Vitor Moura),</t>
    </r>
    <r>
      <rPr>
        <sz val="12"/>
        <rFont val="Calibri"/>
        <family val="2"/>
        <scheme val="minor"/>
      </rPr>
      <t xml:space="preserve"> MP/BA (Luciana Koury).</t>
    </r>
  </si>
  <si>
    <t xml:space="preserve"> INEMA/BA (Antonieta Candia), CBHSF (José Maciel).</t>
  </si>
  <si>
    <t xml:space="preserve"> (UFS) Christiane Donato .</t>
  </si>
  <si>
    <t>MMA e MME.</t>
  </si>
  <si>
    <t>Igor Porto (SEMAD/MG), Cecília Vilhena (IEF/MG), Antonieta (INEMA/BA), Valdineide Santana (SEMARH/SE), Eric (SEMARH/GO), Maciel (CBHSF/AL), Felipe Chaves (DNPM).</t>
  </si>
  <si>
    <t>CECAV (Jocy Cruz).</t>
  </si>
  <si>
    <t>CECAV (Jocy Cruz), OEMAs, prefeituras, Antonangelo Augusto da Silva (IBAMA/PE).</t>
  </si>
  <si>
    <t>CECAV (Jocy Cruz), grupos de espeleologia, pesquisadores.</t>
  </si>
  <si>
    <t>UFPE (Enrico Bernard), UFLA (Rodrigo L. Ferreira), UFS (Luiz Fontes), UFS (Christiane Donato).</t>
  </si>
  <si>
    <r>
      <rPr>
        <sz val="12"/>
        <rFont val="Calibri"/>
        <family val="2"/>
        <scheme val="minor"/>
      </rPr>
      <t>IABS, CECAV,</t>
    </r>
    <r>
      <rPr>
        <sz val="12"/>
        <color rgb="FF000000"/>
        <rFont val="Calibri"/>
        <family val="2"/>
        <scheme val="minor"/>
      </rPr>
      <t xml:space="preserve"> OEMAs, prefeituras, gestores das áreas protegidas, universidades, grupos de espeleologia.</t>
    </r>
  </si>
  <si>
    <t>CECAV (Jocy Cruz), universidades, órgãos de fomento à pesquisa.</t>
  </si>
  <si>
    <t>Órgãos ambientais federais, estaduais, distritais e prefeituras.</t>
  </si>
  <si>
    <t>UFPE (Enrico Bernard), CECAV/RN (Diego Bento) CBHSF/AL (José Maciel), UFS (Christiane Donato), SBE (Marcelo Rasteiro), UFPR (Morgana Drefahl).</t>
  </si>
  <si>
    <t>Centro da Terra-Grupo Espeleológico de Sergipe (Elias Silva), outros grupos de espeleologia, Sociedade Semear/SE (José Waldson C. de Andrade), CECAV (Jocy Cruz), SBE (Marcelo Rasteiro).</t>
  </si>
  <si>
    <t>UFLA (Rodrigo L. Ferreira), UFS (Luiz Fontes), PUC Minas (Luiz Eduardo Travassos), UFPR (Morgana Drefahl), CECAV (Jocy Cruz), Centro da Terra - Grupo Espeleológico de Sergipe (Elias Silva).</t>
  </si>
  <si>
    <t>UFLA (Rodrigo L. Ferreira), PUC Minas (Luiz Eduardo Travassos), outras IES, José Waldson (Sociedade Semear/SE), Vale (Daniela Silva) .</t>
  </si>
  <si>
    <t>CBHSF (José Maciel), UFS (Christiane Donato), CECAV (Lindalva Cavalcanti), SBE (Marcelo Rasteiro), UFPR (Morgana Drefahl), Centro da Terra- (Elias Silva).</t>
  </si>
  <si>
    <t>CECAV (Jocy Cruz), UFPR (Morgana Drefahl), UFS (Christiane Donato). Leonardo (UFOB); Elias (Centro da Terra/SE).</t>
  </si>
  <si>
    <t>UESC/BA (Elvis Barbosa), PUC Minas (Luiz Eduardo Travassos), UFLA (Rodrigo L. Ferreira), UFBA (Leonardo Morato), CECAV (Lindalva Cavalcanti).</t>
  </si>
  <si>
    <t>CECAV (Jocy Cruz), SBE (Marcelo Rasteiro), Vale (Rogério Dell'Antônio), Grupos de espeleologia, grupos de salvamento e resgate, secretarias estaduais, prefeituras.</t>
  </si>
  <si>
    <t xml:space="preserve"> UFS (Heleno Macedo, Departamento de Geografia), órgãos ambientais federais, estaduais, distritais, prefeituras. Execução : Lindalva F. Cavalcanti.</t>
  </si>
  <si>
    <t>Disponível em: &lt;http://www.icmbio.gov.br/cecav/images/stories/projetos-e-atividades/PAN/Relatorio_Final_das_A%C3%A7%C3%B5es_1.2_2.6_e_2.10_final.pdf&gt;</t>
  </si>
  <si>
    <t xml:space="preserve">Disponível em: &lt;http://www.mma.gov.br/biodiversidade/biodiversidade-brasileira/%C3%A1reas-priorit%C3%A1rias/item/10724&gt; </t>
  </si>
  <si>
    <t xml:space="preserve"> Disponível em: &lt;http://www.icmbio.gov.br/cecav/canie.html&gt;</t>
  </si>
  <si>
    <t>Disponível em: &lt;https://www.facebook.com/groups/279432408839470/&gt;</t>
  </si>
  <si>
    <t>Disponível em: &lt;http://www.icmbio.gov.br/cecav/nucleo-de-informacoes-espeleologicas/biblioteca-virtual.html&gt;</t>
  </si>
  <si>
    <t>Disponível em: &lt;http://www.icmbio.gov.br/cecav/images/stories/projetos-e-atividades/PAN/Relatorio_final_a%C3%A7oes_2.1_e_2.24.pdf&gt;</t>
  </si>
  <si>
    <t>Disponível em: &lt;http://www.icmbio.gov.br/cecav/orientacoes-e-procedimentos.html&gt;</t>
  </si>
  <si>
    <t>Disponível em: &lt;http://www.icmbio.gov.br/cecav/projetos-e-atividades/monitoramento-do-patrimonio-espeleologico.html&gt;</t>
  </si>
  <si>
    <t>Disponível em: &lt;http://www.icmbio.gov.br/cecav/publicacoes/24-curso-de-espeleologia-e-licenciamento-ambiental.html&gt;</t>
  </si>
  <si>
    <t>Disponível em:  &lt;http://www.icmbio.gov.br/cecav/images/stories/projetos-e-atividades/PAN/Relat%C3%B3rio_Final_A%C3%A7%C3%A3o_2.14.pdf&gt;</t>
  </si>
  <si>
    <t>Disponível em: &lt;http://www.icmbio.gov.br/revistaeletronica/index.php/RBEsp/article/view/618&gt;</t>
  </si>
  <si>
    <t>Disponível em: &lt;http://anais.ecologia2017.com.br/busca.htm?query=Jos%E9+Augusto+de+Santana+Junior&gt;</t>
  </si>
  <si>
    <t>Disponível em: &lt;http://www.icmbio.gov.br/cecav/orientacoes-e-procedimentos/area-de-influencia.html&gt;</t>
  </si>
  <si>
    <t>Disponível em: &lt;http://www.icmbio.gov.br/cecav/images/stories/projetos-e-atividades/PAN/Relat%C3%B3rio_Final_A%C3%A7%C3%A3o_3.2.pdf&gt;</t>
  </si>
  <si>
    <t>Disponível em: &lt;http://www.icmbio.gov.br/cecav/images/stories/Comite_IN/Relat%C3%B3rio_Comit%C3%AA_IN2_2009_MMA.pdf&gt;</t>
  </si>
  <si>
    <t>Disponível em: &lt;http://www.icmbio.gov.br/cecav/images/stories/projetos-e-atividades/PAN/Relat%C3%B3rio_Final_A%C3%A7%C3%A3o_3.4.pdf&gt;</t>
  </si>
  <si>
    <t>Disponível em: &lt;http://www.icmbio.gov.br/cecav/images/stories/projetos-e-atividades/PAN/Relat%C3%B3rio_Final_A%C3%A7%C3%B5es_4.1_4.2_4.5.pdf&gt;</t>
  </si>
  <si>
    <t>Disponível em: &lt;http://www.icmbio.gov.br/portal/parna-da-furna-feia?highlight=WyJmdXJuYSIsImZlaWEiLCJmdXJuYSBmZWlhIl0&gt;  (Parna Furna Feia/RN criado em 2012); e
Disponível em: &lt;http://www.icmbio.gov.br/portal/unidadesdeconservacao/biomas-brasileiros/mata-atlantica/unidades-de-conservacao-mata-atlantica/5074-parna-da-serra-do-gandarela&gt; (Parna Serra do Gandarela/MG criado em 2014)</t>
  </si>
  <si>
    <t>Disponível em: &lt;http://www.icmbio.gov.br/cecav/publicacoes/24-curso-de-espeleologia-e-licenciamento-ambiental.html&gt; (foram realizados quatro cursos)</t>
  </si>
  <si>
    <t>Disponível em: &lt;http://www.icmbio.gov.br/cecav/images/stories/projetos-e-atividades/PAN/Relatorio_final_a%C3%A7ao_8.2.pdf&gt;</t>
  </si>
  <si>
    <t>Disponível em: &lt;http://editora.iabs.org.br/site/index.php/portfolio-items/13265/ (livro1); http://editora.iabs.org.br/site/index.php/portfolio-items/o-relato/ (livro 2)&gt;</t>
  </si>
  <si>
    <t>Disponível em: &lt;http://www.icmbio.gov.br/cecav/images/stories/projetos-e-atividades/PAN/Relat%C3%B3rio_Final_A%C3%A7%C3%A3o_8.6.pdf&gt;</t>
  </si>
  <si>
    <t>Disponível em: &lt;http://www.cavernas.org.br/centrodaterra.asp e também em:  https://www.youtube.com/watch?v=EnUTUUilWuE&gt;</t>
  </si>
  <si>
    <t>Disponível em: &lt;http://www.icmbio.gov.br/cecav/images/stories/projetos-e-atividades/PAN/Relat%C3%B3rio_Final_A%C3%A7%C3%B5es_10.3_e__10.7.pdf&gt;</t>
  </si>
  <si>
    <t>Disponível em: &lt;http://www.unifemm.edu.br/revistareferencia/?artigo=pesquisadores-utilizam-o-parque-estadual-do-sumidouro-para-realizarem-acoes-ambientais-educativas&gt;</t>
  </si>
  <si>
    <t>Disponível em: &lt;http://www.icmbio.gov.br/cecav/images/stories/projetos-e-atividades/PAN/Relat%C3%B3rio_Final_A%C3%A7%C3%A3o_10.11.pdf&gt;</t>
  </si>
  <si>
    <t>Disponível em: &lt;http://www.icmbio.gov.br/cecav/images/stories/projetos-e-atividades/PAN/PAN_Cavernas_SF_relatorio_parte2_oficina_caves-turisticas_27mar14_COMPLETO.pdf&gt;</t>
  </si>
  <si>
    <t>Disponível em: &lt;http://www.icmbio.gov.br/revistaeletronica/index.php/RBEsp/article/view/411&gt;</t>
  </si>
  <si>
    <t>Disponível em: &lt;http://www.icmbio.gov.br/cecav/images/stories/projetos-e- atividades/PAN/PAN_Cavernas_SF_relatorio_parte1_oficina_caves-turisticas_27mar14_COMPLETO.pdf&gt;</t>
  </si>
  <si>
    <t>Disponível em: &lt;https://www.facebook.com/groups/118216371669935/?fref=ts&gt;</t>
  </si>
  <si>
    <t>Disponível em: &lt;http://www.icmbio.gov.br/cecav/images/stories/projetos-e-atividades/PAN/Acao_5.6_PAN_relatorio_final.pdf&gt;</t>
  </si>
  <si>
    <t xml:space="preserve">Foram cruzados os dados geoespaciais das 7.076 cavernas conhecidas na região do PAN (Base CANIE, de 30 set. 2016) com a base municipal (IBGE, 2013), biomas (IBGE, 2004), UCs (CNUC/MMA), terras indígenas (FUNAI), áreas com cavernas conhecidas (CAVALCANTI, não publicado ), espécies troglóbias e troglomórficas, bem como espécies da fauna subterrânea ameaçadas na região do PAN. Em execução a elaboração de mapas dos 233 municípios com cavernas conhecidas na região de abrangência do PAN (AL: 4 mun., 6 cavernas; BA: 66 mun., 1.108 cavernas; CE: 7 mun., 27 cavernas; DF: 1 mun., 83 cavernas; GO: 10 mun., 238 cavernas; MG: 115 mun., 5.397 cavernas; PE: 11 mun., 105 cavernas; PI: 2 mun., 9 cavernas; e SE: 17 mun., 94 cavernas).  Definir, durante a oficina final do projeto áreas prioritárias ações específicas para a fiscalização do Patrimônio Espeleológico na região de abrangência do PAN, considerando que essa região detém 44,1% das cavernas conhecidas no Brasil (Base CANIE de 30/09/16). 
</t>
  </si>
  <si>
    <t>Centro da Terra-Grupo Espeleológico de Sergipe (Elias Silva), CECAV (Jocy Cruz), IABS (Marcela Pimenta), SBE (Marcelo Rasteiro).</t>
  </si>
  <si>
    <t>SBE (Marcelo Rasteiro), Centro da Terra-Grupo Espeleológico de Sergipe (Elias Silva), grupos de espeleologia independentes e IES.</t>
  </si>
  <si>
    <t xml:space="preserve"> Dados secundários da fauna subterrânea: entre out./2015 e out./2016 foram executadas as seguintes atividades pela analista ambiental Lindalva Cavalcanti: 1) sistematização dos dados secundários da fauna subterrânea levantados pela especialista Tamires Zepon no período de fev. a set./15; 2) levantamento de novos dados sobre a fauna subterrânea; 3) sistematização dos novos dados; 4) elaboração dos mapas das 991 espécies da fauna subterrânea levantadas; 5) elaboração de relatório, em formato de artigo, com dados e mapas das espécies troglóbias (179), troglomórficas (32) e status de troglóbio a ser confirmado (3) levantadas durante out./15 a out./16, para validação dos especialistas em biologia subterrânea (Diego de Medeiros Bento, CECAV/RN; Maria Elina Bichuette, da UFSCar; Rodrigo Lopes Ferreira, da UFLA; Tamires Zepon (doutoranda - UFSCar). Treinamento na elaboração de mapas em série: 27 mai. 2016, Lindalva foi treinada pela analista ambiental Flávia Batista, do RAN/Instituto Chico Mendes, na automatização de processos em ArcGIS, oportunidade em que o script de mapas em série foi adaptado às necessidades do projeto em questão. Treinamento em Marxan: 6 a 10 jun. 16, Lindalva participou do curso Planejamento Sistemático para a Conservação, promovido pelo WWF-Brasil, em Brasília/DF. Projeto em execução (Lindalva Cavalcanti com colaboração de Tamires Zepon, Diego Bento, Rodrigo Ferreira, Maria Elina Bichuette, Débora Jansen, Flávia Batista, WWF-Brasil).  Obs.: Oficina final do projeto repassada para o mês de julho/2017, considerando: 1) prazo para finalização do processamento do meio físico e biótico; 2) inserção dos dados no Marxan. Custos atualizados: 1) R$ 164.574,00 de recursos públicos para a realização da Oficina de Áreas Prioritárias, em 2013; e 2) projeto financiado por compensação espeleológica (Gerdau), no valor de R$ 150.000,00.
</t>
  </si>
  <si>
    <t>&lt;Disponível em: https://issuu.com/icmbio.cecav/docs/cartilha_protegendo_as_cavernas_do_&gt;
&lt;http://www.icmbio.gov.br/cecav/destaques/89-cartilha-protegendo-as-cavernas-do-brasil.html&gt;</t>
  </si>
  <si>
    <t xml:space="preserve"> Executada no âmbito da ação 7.2 (Projeto Áreas Prioritárias) com a colaboração da CPRM. Será elaborado mosaico do mapa de geodiversidade com destaque para as áreas de ocorrência de cavernas e análise sobre as principais limitações e potencialidades, visando subsidiar o ordenamento do uso do Patrimônio Espeleológico na região de abrangência do PAN. Em reunião com CECAV e CPRM ficaram definidas as seguintes tarefas: 1)  CECAV elaborar e enviar shape do mosaico à CPRM para análise dos pontos onde ocorrem as diferenças na junção dos polígonos dos limites estaduais (enviado em outubro/2016); 2) CPRM analisar o mosaico e propor elementos para elaboração de nota explicativa contendo análise das unidades frente a ocorrência de cavernas com destaque para as potencialidades e limitações; 3) A data provável para a finalização da ação será abril de 2017. </t>
  </si>
  <si>
    <t>Em elaboração de artigo contendo interação de dados geoespaciais de cavernas, áreas de ocorrência de cavernas conhecidas, biomas, unidades de conservação, terras indígenas etc. na região de abrangência do PAN Cavernas do São Francisco, que será apresentado à Revista Brasileira de Espeleologia (RBEsp).</t>
  </si>
  <si>
    <t xml:space="preserve"> Levantamento realizado em junho/2012 (Lindalva Cavalcanti) foi utilizado como base para a coleta e verificação de dados sobre as cavernas turísticas, até setembro/2016 (Caroline Oliveira e Maristela Lima), usando os critérios definidos na Oficina de Cavernas Turísticas (jun./2014). Sistematização dos dados iniciada, em out./2016, por Lindalva. Até o momento, foram encontradas 126 cavernas com uso turístico na região de abrangência do PAN Cavernas do São Francisco, sendo 71 na Região Hidrográfica do São Francisco (20 no Alto, 40 no Médio e 11 no Submédio São Francisco), 7 na Região Hidrográfica Atlântico Leste e 48 nas UCs do entorno da Bacia do rio São Francisco (APA Chapada do Araripe (4); APA das Nascentes do Rio Vermelho (7); APA do Planalto Central (9, estando 6 sobrepostas com a APA Distrital de Cafuringa); APA Estadual Marimbus/Iraquara (8); APA Estadual Serra Geral de Goiás (3); MONA Distrital do Conjunto Espeleológico do Morro da Pedreira (4, sobrepostas com a APA Distrital de Cafuringa); Parna da Chapada Diamantina (2); Parna de Brasília (1, sobreposta com APA Distrital de Cafuringa); PE de Terra Ronca (9); e PMN do Pequi (1, sobreposta com a APA das Nascentes do Rio Vermelho). Das 126 cavernas, 81 estão situadas em 20 unidades de conservação, sendo 11 UC de PI (4 fed., 6 est., e 1 mun.) e 9 de US (4 fed. e 5 est.). Além disso, 32 se encontram no Bioma Caatinga, 90 no Cerrado e 4 na Mata Atlântica. Outras informações (existência de PME, instrumento regulamentação uso público etc.) estão sendo tabuladas e serão apresentadas em artigo, a ser submetido à RBEsp, que se encontra em fase de elaboração.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</si>
</sst>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R$&quot;\ #,##0;[Red]\-&quot;R$&quot;\ #,##0"/>
    <numFmt numFmtId="164" formatCode="_(* #,##0.00_);_(* \(#,##0.00\);_(* &quot;-&quot;??_);_(@_)"/>
    <numFmt numFmtId="165" formatCode="&quot;R$&quot;\ #,##0"/>
  </numFmts>
  <fonts count="76" x14ac:knownFonts="1">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rgb="FFC00000"/>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4"/>
      <color theme="0"/>
      <name val="Calibri"/>
      <family val="2"/>
      <scheme val="minor"/>
    </font>
    <font>
      <b/>
      <sz val="12"/>
      <color theme="0"/>
      <name val="Calibri"/>
      <family val="2"/>
      <scheme val="minor"/>
    </font>
    <font>
      <b/>
      <sz val="26"/>
      <color theme="1"/>
      <name val="Calibri"/>
      <family val="2"/>
      <scheme val="minor"/>
    </font>
    <font>
      <sz val="16"/>
      <name val="Calibri"/>
      <family val="2"/>
      <scheme val="minor"/>
    </font>
    <font>
      <b/>
      <sz val="16"/>
      <name val="Calibri"/>
      <family val="2"/>
      <scheme val="minor"/>
    </font>
    <font>
      <sz val="10"/>
      <name val="Calibri"/>
      <family val="2"/>
      <scheme val="minor"/>
    </font>
    <font>
      <b/>
      <sz val="14"/>
      <name val="Calibri"/>
      <family val="2"/>
      <scheme val="minor"/>
    </font>
    <font>
      <u/>
      <sz val="10"/>
      <color theme="10"/>
      <name val="Arial"/>
      <family val="2"/>
    </font>
    <font>
      <sz val="11"/>
      <color rgb="FFFF0000"/>
      <name val="Calibri"/>
      <family val="2"/>
      <scheme val="minor"/>
    </font>
    <font>
      <sz val="9"/>
      <color indexed="81"/>
      <name val="Tahoma"/>
      <family val="2"/>
    </font>
    <font>
      <b/>
      <sz val="9"/>
      <color indexed="81"/>
      <name val="Tahoma"/>
      <family val="2"/>
    </font>
    <font>
      <b/>
      <sz val="11"/>
      <color rgb="FFFF0000"/>
      <name val="Calibri"/>
      <family val="2"/>
      <scheme val="minor"/>
    </font>
    <font>
      <sz val="10"/>
      <name val="Arial"/>
      <family val="2"/>
    </font>
    <font>
      <sz val="11"/>
      <name val="Calibri"/>
      <family val="2"/>
      <scheme val="minor"/>
    </font>
    <font>
      <sz val="11"/>
      <color rgb="FF00B050"/>
      <name val="Calibri"/>
      <family val="2"/>
      <scheme val="minor"/>
    </font>
    <font>
      <sz val="11"/>
      <color rgb="FFFF0066"/>
      <name val="Calibri"/>
      <family val="2"/>
      <scheme val="minor"/>
    </font>
    <font>
      <b/>
      <sz val="11"/>
      <color rgb="FF00B050"/>
      <name val="Calibri"/>
      <family val="2"/>
      <scheme val="minor"/>
    </font>
    <font>
      <sz val="20"/>
      <color theme="1"/>
      <name val="Calibri"/>
      <family val="2"/>
      <scheme val="minor"/>
    </font>
    <font>
      <b/>
      <sz val="20"/>
      <name val="Calibri"/>
      <family val="2"/>
      <scheme val="minor"/>
    </font>
    <font>
      <sz val="20"/>
      <color rgb="FFC00000"/>
      <name val="Calibri"/>
      <family val="2"/>
      <scheme val="minor"/>
    </font>
    <font>
      <sz val="20"/>
      <name val="Calibri"/>
      <family val="2"/>
      <scheme val="minor"/>
    </font>
    <font>
      <sz val="20"/>
      <color rgb="FFFF0000"/>
      <name val="Calibri"/>
      <family val="2"/>
      <scheme val="minor"/>
    </font>
    <font>
      <sz val="20"/>
      <color rgb="FFFF0066"/>
      <name val="Calibri"/>
      <family val="2"/>
      <scheme val="minor"/>
    </font>
    <font>
      <i/>
      <sz val="20"/>
      <color rgb="FFFF0000"/>
      <name val="Calibri"/>
      <family val="2"/>
      <scheme val="minor"/>
    </font>
    <font>
      <i/>
      <sz val="16"/>
      <color rgb="FFFF0000"/>
      <name val="Calibri"/>
      <family val="2"/>
      <scheme val="minor"/>
    </font>
    <font>
      <sz val="16"/>
      <color rgb="FFFF0000"/>
      <name val="Calibri"/>
      <family val="2"/>
      <scheme val="minor"/>
    </font>
    <font>
      <b/>
      <sz val="20"/>
      <color theme="0"/>
      <name val="Calibri"/>
      <family val="2"/>
      <scheme val="minor"/>
    </font>
    <font>
      <b/>
      <sz val="20"/>
      <color theme="1"/>
      <name val="Calibri"/>
      <family val="2"/>
      <scheme val="minor"/>
    </font>
    <font>
      <sz val="14"/>
      <color theme="1"/>
      <name val="Calibri"/>
      <family val="2"/>
      <scheme val="minor"/>
    </font>
    <font>
      <b/>
      <sz val="12"/>
      <color rgb="FFC00000"/>
      <name val="Calibri"/>
      <family val="2"/>
      <scheme val="minor"/>
    </font>
    <font>
      <i/>
      <sz val="11"/>
      <color rgb="FFFF0000"/>
      <name val="Calibri"/>
      <family val="2"/>
      <scheme val="minor"/>
    </font>
    <font>
      <b/>
      <sz val="14"/>
      <color rgb="FFFF0000"/>
      <name val="Calibri"/>
      <family val="2"/>
      <scheme val="minor"/>
    </font>
    <font>
      <b/>
      <sz val="14"/>
      <color theme="1"/>
      <name val="Calibri"/>
      <family val="2"/>
      <scheme val="minor"/>
    </font>
    <font>
      <sz val="12"/>
      <color rgb="FFC00000"/>
      <name val="Calibri"/>
      <family val="2"/>
      <scheme val="minor"/>
    </font>
    <font>
      <sz val="12"/>
      <name val="Calibri"/>
      <family val="2"/>
      <scheme val="minor"/>
    </font>
    <font>
      <sz val="12"/>
      <color theme="0"/>
      <name val="Calibri"/>
      <family val="2"/>
      <scheme val="minor"/>
    </font>
    <font>
      <i/>
      <sz val="12"/>
      <color rgb="FFFF0000"/>
      <name val="Calibri"/>
      <family val="2"/>
      <scheme val="minor"/>
    </font>
    <font>
      <b/>
      <sz val="12"/>
      <color rgb="FFFF0000"/>
      <name val="Calibri"/>
      <family val="2"/>
      <scheme val="minor"/>
    </font>
    <font>
      <sz val="12"/>
      <color rgb="FF0070C0"/>
      <name val="Calibri"/>
      <family val="2"/>
      <scheme val="minor"/>
    </font>
    <font>
      <sz val="12"/>
      <color rgb="FFFF0000"/>
      <name val="Calibri"/>
      <family val="2"/>
      <scheme val="minor"/>
    </font>
    <font>
      <sz val="12"/>
      <color indexed="8"/>
      <name val="Calibri"/>
      <family val="2"/>
      <scheme val="minor"/>
    </font>
    <font>
      <sz val="12"/>
      <color rgb="FF000000"/>
      <name val="Calibri"/>
      <family val="2"/>
      <scheme val="minor"/>
    </font>
    <font>
      <i/>
      <sz val="12"/>
      <color theme="1"/>
      <name val="Calibri"/>
      <family val="2"/>
      <scheme val="minor"/>
    </font>
    <font>
      <sz val="12"/>
      <color rgb="FF081DB8"/>
      <name val="Calibri"/>
      <family val="2"/>
      <scheme val="minor"/>
    </font>
    <font>
      <strike/>
      <sz val="12"/>
      <name val="Calibri"/>
      <family val="2"/>
      <scheme val="minor"/>
    </font>
    <font>
      <strike/>
      <sz val="12"/>
      <color theme="1"/>
      <name val="Calibri"/>
      <family val="2"/>
      <scheme val="minor"/>
    </font>
    <font>
      <i/>
      <sz val="12"/>
      <name val="Calibri"/>
      <family val="2"/>
      <scheme val="minor"/>
    </font>
    <font>
      <i/>
      <strike/>
      <sz val="12"/>
      <name val="Calibri"/>
      <family val="2"/>
      <scheme val="minor"/>
    </font>
    <font>
      <sz val="12"/>
      <color rgb="FF7030A0"/>
      <name val="Calibri"/>
      <family val="2"/>
      <scheme val="minor"/>
    </font>
    <font>
      <sz val="12"/>
      <name val="Arial"/>
      <family val="2"/>
    </font>
    <font>
      <b/>
      <strike/>
      <sz val="12"/>
      <name val="Calibri"/>
      <family val="2"/>
      <scheme val="minor"/>
    </font>
    <font>
      <sz val="14"/>
      <color rgb="FFC00000"/>
      <name val="Calibri"/>
      <family val="2"/>
      <scheme val="minor"/>
    </font>
    <font>
      <b/>
      <sz val="8"/>
      <color theme="0"/>
      <name val="Calibri"/>
      <family val="2"/>
      <scheme val="minor"/>
    </font>
    <font>
      <sz val="12"/>
      <name val="Calibri"/>
      <family val="2"/>
    </font>
    <font>
      <b/>
      <sz val="12"/>
      <color rgb="FF000000"/>
      <name val="Calibri"/>
      <family val="2"/>
      <charset val="1"/>
    </font>
    <font>
      <sz val="12"/>
      <color rgb="FF000000"/>
      <name val="Calibri"/>
      <family val="2"/>
      <charset val="1"/>
    </font>
    <font>
      <sz val="12"/>
      <color rgb="FF000000"/>
      <name val="Calibri"/>
      <family val="2"/>
    </font>
    <font>
      <b/>
      <sz val="11"/>
      <color rgb="FFC00000"/>
      <name val="Calibri"/>
      <family val="2"/>
      <scheme val="minor"/>
    </font>
    <font>
      <b/>
      <sz val="14"/>
      <color rgb="FFC00000"/>
      <name val="Calibri"/>
      <family val="2"/>
      <scheme val="minor"/>
    </font>
    <font>
      <sz val="14"/>
      <color rgb="FFFF0000"/>
      <name val="Calibri"/>
      <family val="2"/>
      <scheme val="minor"/>
    </font>
    <font>
      <b/>
      <sz val="10"/>
      <color rgb="FFFF0000"/>
      <name val="Calibri"/>
      <family val="2"/>
      <scheme val="minor"/>
    </font>
    <font>
      <sz val="12"/>
      <color rgb="FFFF0000"/>
      <name val="Calibri"/>
      <family val="2"/>
    </font>
    <font>
      <b/>
      <sz val="12"/>
      <color rgb="FF081DB8"/>
      <name val="Calibri"/>
      <family val="2"/>
      <scheme val="minor"/>
    </font>
    <font>
      <sz val="12"/>
      <color rgb="FF0000FF"/>
      <name val="Calibri"/>
      <family val="2"/>
      <scheme val="minor"/>
    </font>
    <font>
      <b/>
      <sz val="12"/>
      <color rgb="FF0000FF"/>
      <name val="Calibri"/>
      <family val="2"/>
      <scheme val="minor"/>
    </font>
  </fonts>
  <fills count="30">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0070C0"/>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B15407"/>
        <bgColor indexed="64"/>
      </patternFill>
    </fill>
    <fill>
      <patternFill patternType="solid">
        <fgColor theme="8" tint="0.79998168889431442"/>
        <bgColor indexed="64"/>
      </patternFill>
    </fill>
    <fill>
      <patternFill patternType="solid">
        <fgColor theme="3"/>
        <bgColor indexed="64"/>
      </patternFill>
    </fill>
    <fill>
      <patternFill patternType="solid">
        <fgColor theme="4" tint="-0.249977111117893"/>
        <bgColor indexed="64"/>
      </patternFill>
    </fill>
    <fill>
      <patternFill patternType="solid">
        <fgColor rgb="FFFF99CC"/>
        <bgColor indexed="64"/>
      </patternFill>
    </fill>
    <fill>
      <patternFill patternType="solid">
        <fgColor rgb="FFEAF1DD"/>
        <bgColor rgb="FF000000"/>
      </patternFill>
    </fill>
    <fill>
      <patternFill patternType="solid">
        <fgColor rgb="FFEBF1DE"/>
        <bgColor rgb="FF000000"/>
      </patternFill>
    </fill>
    <fill>
      <patternFill patternType="solid">
        <fgColor rgb="FFEBF1DE"/>
        <bgColor rgb="FFEEECE1"/>
      </patternFill>
    </fill>
    <fill>
      <patternFill patternType="solid">
        <fgColor rgb="FFEAF1DD"/>
        <bgColor indexed="64"/>
      </patternFill>
    </fill>
    <fill>
      <patternFill patternType="solid">
        <fgColor theme="6" tint="0.79998168889431442"/>
        <bgColor rgb="FFEEECE1"/>
      </patternFill>
    </fill>
    <fill>
      <patternFill patternType="solid">
        <fgColor rgb="FF7030A0"/>
        <bgColor indexed="64"/>
      </patternFill>
    </fill>
    <fill>
      <patternFill patternType="solid">
        <fgColor rgb="FFEBF1DE"/>
        <bgColor indexed="64"/>
      </patternFill>
    </fill>
  </fills>
  <borders count="86">
    <border>
      <left/>
      <right/>
      <top/>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bottom/>
      <diagonal/>
    </border>
    <border>
      <left style="double">
        <color indexed="64"/>
      </left>
      <right/>
      <top/>
      <bottom style="double">
        <color indexed="64"/>
      </bottom>
      <diagonal/>
    </border>
    <border>
      <left style="double">
        <color indexed="64"/>
      </left>
      <right style="double">
        <color indexed="64"/>
      </right>
      <top style="double">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diagonal/>
    </border>
    <border>
      <left style="double">
        <color indexed="64"/>
      </left>
      <right style="double">
        <color indexed="64"/>
      </right>
      <top/>
      <bottom style="hair">
        <color indexed="64"/>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double">
        <color indexed="64"/>
      </left>
      <right style="hair">
        <color indexed="64"/>
      </right>
      <top style="double">
        <color indexed="64"/>
      </top>
      <bottom style="hair">
        <color indexed="64"/>
      </bottom>
      <diagonal/>
    </border>
    <border>
      <left style="double">
        <color indexed="64"/>
      </left>
      <right/>
      <top style="double">
        <color indexed="64"/>
      </top>
      <bottom style="hair">
        <color indexed="64"/>
      </bottom>
      <diagonal/>
    </border>
    <border>
      <left style="double">
        <color indexed="64"/>
      </left>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FF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FF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FF0000"/>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FF0000"/>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double">
        <color indexed="64"/>
      </left>
      <right style="double">
        <color indexed="64"/>
      </right>
      <top style="hair">
        <color indexed="64"/>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indexed="64"/>
      </left>
      <right/>
      <top style="hair">
        <color indexed="64"/>
      </top>
      <bottom/>
      <diagonal/>
    </border>
    <border>
      <left/>
      <right style="thin">
        <color indexed="64"/>
      </right>
      <top/>
      <bottom/>
      <diagonal/>
    </border>
    <border>
      <left/>
      <right/>
      <top style="double">
        <color indexed="64"/>
      </top>
      <bottom/>
      <diagonal/>
    </border>
    <border>
      <left style="double">
        <color indexed="64"/>
      </left>
      <right style="hair">
        <color indexed="64"/>
      </right>
      <top/>
      <bottom style="hair">
        <color indexed="64"/>
      </bottom>
      <diagonal/>
    </border>
    <border>
      <left style="double">
        <color indexed="64"/>
      </left>
      <right/>
      <top/>
      <bottom style="hair">
        <color indexed="64"/>
      </bottom>
      <diagonal/>
    </border>
    <border>
      <left/>
      <right style="thin">
        <color auto="1"/>
      </right>
      <top style="thin">
        <color auto="1"/>
      </top>
      <bottom style="thin">
        <color auto="1"/>
      </bottom>
      <diagonal/>
    </border>
    <border>
      <left/>
      <right style="thin">
        <color indexed="64"/>
      </right>
      <top style="double">
        <color indexed="64"/>
      </top>
      <bottom/>
      <diagonal/>
    </border>
    <border>
      <left/>
      <right style="thin">
        <color indexed="64"/>
      </right>
      <top style="double">
        <color indexed="64"/>
      </top>
      <bottom style="thin">
        <color auto="1"/>
      </bottom>
      <diagonal/>
    </border>
    <border>
      <left/>
      <right/>
      <top style="thin">
        <color auto="1"/>
      </top>
      <bottom style="thin">
        <color auto="1"/>
      </bottom>
      <diagonal/>
    </border>
    <border>
      <left/>
      <right/>
      <top/>
      <bottom style="thin">
        <color auto="1"/>
      </bottom>
      <diagonal/>
    </border>
    <border>
      <left/>
      <right/>
      <top style="thin">
        <color indexed="64"/>
      </top>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double">
        <color indexed="64"/>
      </left>
      <right/>
      <top style="thin">
        <color indexed="64"/>
      </top>
      <bottom style="double">
        <color indexed="64"/>
      </bottom>
      <diagonal/>
    </border>
    <border>
      <left style="double">
        <color auto="1"/>
      </left>
      <right/>
      <top style="thin">
        <color auto="1"/>
      </top>
      <bottom style="thin">
        <color auto="1"/>
      </bottom>
      <diagonal/>
    </border>
    <border>
      <left/>
      <right style="double">
        <color auto="1"/>
      </right>
      <top style="thin">
        <color auto="1"/>
      </top>
      <bottom style="thin">
        <color auto="1"/>
      </bottom>
      <diagonal/>
    </border>
    <border>
      <left/>
      <right style="double">
        <color indexed="64"/>
      </right>
      <top style="thin">
        <color indexed="64"/>
      </top>
      <bottom style="double">
        <color indexed="64"/>
      </bottom>
      <diagonal/>
    </border>
    <border>
      <left/>
      <right style="medium">
        <color indexed="64"/>
      </right>
      <top/>
      <bottom style="medium">
        <color indexed="64"/>
      </bottom>
      <diagonal/>
    </border>
    <border>
      <left style="double">
        <color indexed="64"/>
      </left>
      <right style="hair">
        <color indexed="64"/>
      </right>
      <top style="hair">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rgb="FF000000"/>
      </left>
      <right style="medium">
        <color rgb="FF000000"/>
      </right>
      <top/>
      <bottom style="medium">
        <color rgb="FF000000"/>
      </bottom>
      <diagonal/>
    </border>
    <border>
      <left style="thin">
        <color indexed="64"/>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s>
  <cellStyleXfs count="7">
    <xf numFmtId="0" fontId="0" fillId="0" borderId="0"/>
    <xf numFmtId="9" fontId="3" fillId="0" borderId="0" applyFont="0" applyFill="0" applyBorder="0" applyAlignment="0" applyProtection="0"/>
    <xf numFmtId="0" fontId="3" fillId="0" borderId="0"/>
    <xf numFmtId="0" fontId="18" fillId="0" borderId="0" applyNumberFormat="0" applyFill="0" applyBorder="0" applyAlignment="0" applyProtection="0"/>
    <xf numFmtId="0" fontId="23" fillId="0" borderId="0"/>
    <xf numFmtId="164" fontId="23" fillId="0" borderId="0" applyFont="0" applyFill="0" applyBorder="0" applyAlignment="0" applyProtection="0"/>
    <xf numFmtId="0" fontId="23" fillId="0" borderId="0" applyFont="0" applyFill="0" applyBorder="0" applyAlignment="0" applyProtection="0"/>
  </cellStyleXfs>
  <cellXfs count="710">
    <xf numFmtId="0" fontId="0" fillId="0" borderId="0" xfId="0"/>
    <xf numFmtId="0" fontId="0" fillId="3" borderId="0" xfId="0" applyFill="1"/>
    <xf numFmtId="0" fontId="0" fillId="4" borderId="0" xfId="0" applyFill="1"/>
    <xf numFmtId="0" fontId="4" fillId="4" borderId="0" xfId="0" applyFont="1" applyFill="1"/>
    <xf numFmtId="0" fontId="0" fillId="6" borderId="0" xfId="0" applyFill="1"/>
    <xf numFmtId="0" fontId="0" fillId="3" borderId="1" xfId="0" applyFill="1" applyBorder="1"/>
    <xf numFmtId="0" fontId="0" fillId="3" borderId="0" xfId="0" applyFill="1" applyAlignment="1">
      <alignment vertical="center"/>
    </xf>
    <xf numFmtId="0" fontId="0" fillId="4" borderId="0" xfId="0" applyFill="1" applyAlignment="1">
      <alignment wrapText="1"/>
    </xf>
    <xf numFmtId="0" fontId="0" fillId="6" borderId="0" xfId="0" applyFill="1" applyAlignment="1">
      <alignment wrapText="1"/>
    </xf>
    <xf numFmtId="0" fontId="0" fillId="3" borderId="0" xfId="0" applyFill="1" applyAlignment="1">
      <alignment wrapText="1"/>
    </xf>
    <xf numFmtId="0" fontId="10" fillId="5" borderId="6" xfId="0" applyFont="1" applyFill="1" applyBorder="1" applyAlignment="1">
      <alignment horizontal="center" vertical="center" wrapText="1"/>
    </xf>
    <xf numFmtId="0" fontId="10" fillId="11" borderId="6" xfId="0" applyFont="1" applyFill="1" applyBorder="1" applyAlignment="1">
      <alignment horizontal="center" vertical="center" wrapText="1"/>
    </xf>
    <xf numFmtId="0" fontId="10" fillId="12" borderId="6" xfId="0" applyFont="1" applyFill="1" applyBorder="1" applyAlignment="1">
      <alignment horizontal="center" vertical="center" wrapText="1"/>
    </xf>
    <xf numFmtId="1" fontId="10" fillId="13" borderId="6" xfId="0" applyNumberFormat="1" applyFont="1" applyFill="1" applyBorder="1" applyAlignment="1">
      <alignment horizontal="center" vertical="center" wrapText="1"/>
    </xf>
    <xf numFmtId="0" fontId="10" fillId="14" borderId="6" xfId="0" applyFont="1" applyFill="1" applyBorder="1" applyAlignment="1">
      <alignment horizontal="center" vertical="center" wrapText="1"/>
    </xf>
    <xf numFmtId="0" fontId="8" fillId="10" borderId="8" xfId="0" applyFont="1" applyFill="1" applyBorder="1" applyAlignment="1">
      <alignment horizontal="center" vertical="center"/>
    </xf>
    <xf numFmtId="0" fontId="8" fillId="19" borderId="10" xfId="0" applyFont="1" applyFill="1" applyBorder="1" applyAlignment="1">
      <alignment horizontal="center" vertical="center" wrapText="1"/>
    </xf>
    <xf numFmtId="0" fontId="8" fillId="17" borderId="6" xfId="0" applyFont="1" applyFill="1" applyBorder="1" applyAlignment="1">
      <alignment horizontal="center" vertical="center" wrapText="1"/>
    </xf>
    <xf numFmtId="0" fontId="8" fillId="17" borderId="10" xfId="0" applyFont="1" applyFill="1" applyBorder="1" applyAlignment="1">
      <alignment horizontal="center" vertical="center" wrapText="1"/>
    </xf>
    <xf numFmtId="0" fontId="0" fillId="11" borderId="12" xfId="0" applyFill="1" applyBorder="1"/>
    <xf numFmtId="0" fontId="0" fillId="12" borderId="12" xfId="0" applyFill="1" applyBorder="1"/>
    <xf numFmtId="0" fontId="0" fillId="13" borderId="12" xfId="0" applyFill="1" applyBorder="1"/>
    <xf numFmtId="0" fontId="0" fillId="14" borderId="13" xfId="0" applyFill="1" applyBorder="1"/>
    <xf numFmtId="0" fontId="4" fillId="21" borderId="17" xfId="0" applyFont="1" applyFill="1" applyBorder="1" applyAlignment="1">
      <alignment vertical="center" wrapText="1"/>
    </xf>
    <xf numFmtId="0" fontId="0" fillId="5" borderId="12" xfId="0" applyFill="1" applyBorder="1"/>
    <xf numFmtId="0" fontId="0" fillId="18" borderId="23" xfId="0" applyFill="1" applyBorder="1"/>
    <xf numFmtId="0" fontId="0" fillId="5" borderId="24" xfId="0" applyFill="1" applyBorder="1"/>
    <xf numFmtId="0" fontId="0" fillId="11" borderId="24" xfId="0" applyFill="1" applyBorder="1"/>
    <xf numFmtId="0" fontId="0" fillId="12" borderId="24" xfId="0" applyFill="1" applyBorder="1"/>
    <xf numFmtId="0" fontId="0" fillId="13" borderId="24" xfId="0" applyFill="1" applyBorder="1"/>
    <xf numFmtId="0" fontId="0" fillId="14" borderId="25" xfId="0" applyFill="1" applyBorder="1"/>
    <xf numFmtId="0" fontId="6" fillId="18" borderId="12" xfId="0" applyFont="1" applyFill="1" applyBorder="1"/>
    <xf numFmtId="0" fontId="13" fillId="6" borderId="29" xfId="0" applyFont="1" applyFill="1" applyBorder="1" applyAlignment="1">
      <alignment horizontal="center" vertical="center"/>
    </xf>
    <xf numFmtId="0" fontId="14" fillId="6" borderId="0" xfId="0" applyFont="1" applyFill="1" applyAlignment="1">
      <alignment horizontal="left"/>
    </xf>
    <xf numFmtId="0" fontId="15" fillId="6" borderId="0" xfId="0" applyFont="1" applyFill="1" applyAlignment="1">
      <alignment horizontal="left"/>
    </xf>
    <xf numFmtId="0" fontId="3" fillId="6" borderId="0" xfId="2" applyFill="1"/>
    <xf numFmtId="0" fontId="3" fillId="6" borderId="0" xfId="2" applyFill="1" applyAlignment="1">
      <alignment wrapText="1"/>
    </xf>
    <xf numFmtId="0" fontId="16" fillId="6" borderId="0" xfId="0" applyFont="1" applyFill="1"/>
    <xf numFmtId="0" fontId="17" fillId="6" borderId="0" xfId="0" applyFont="1" applyFill="1"/>
    <xf numFmtId="0" fontId="18" fillId="6" borderId="0" xfId="3" applyFill="1"/>
    <xf numFmtId="0" fontId="12" fillId="9" borderId="2" xfId="0" applyFont="1" applyFill="1" applyBorder="1" applyAlignment="1">
      <alignment horizontal="center"/>
    </xf>
    <xf numFmtId="0" fontId="12" fillId="9" borderId="5" xfId="0" applyFont="1" applyFill="1" applyBorder="1" applyAlignment="1">
      <alignment horizontal="center"/>
    </xf>
    <xf numFmtId="0" fontId="0" fillId="6" borderId="7" xfId="0" applyFill="1" applyBorder="1" applyAlignment="1">
      <alignment horizontal="center" vertical="center"/>
    </xf>
    <xf numFmtId="0" fontId="19" fillId="0" borderId="0" xfId="0" applyFont="1"/>
    <xf numFmtId="0" fontId="0" fillId="6" borderId="20" xfId="0" applyFill="1" applyBorder="1" applyAlignment="1">
      <alignment horizontal="center" vertical="center"/>
    </xf>
    <xf numFmtId="0" fontId="10" fillId="18" borderId="6" xfId="0" applyFont="1" applyFill="1" applyBorder="1" applyAlignment="1">
      <alignment horizontal="center" vertical="center" wrapText="1"/>
    </xf>
    <xf numFmtId="0" fontId="10" fillId="8" borderId="2" xfId="0" applyFont="1" applyFill="1" applyBorder="1" applyAlignment="1">
      <alignment horizontal="center"/>
    </xf>
    <xf numFmtId="0" fontId="0" fillId="0" borderId="0" xfId="0" applyAlignment="1">
      <alignment vertical="center"/>
    </xf>
    <xf numFmtId="0" fontId="4" fillId="7" borderId="11" xfId="0" applyFont="1" applyFill="1" applyBorder="1" applyAlignment="1">
      <alignment vertical="center"/>
    </xf>
    <xf numFmtId="0" fontId="4" fillId="7" borderId="11" xfId="0" applyFont="1" applyFill="1" applyBorder="1" applyAlignment="1">
      <alignment horizontal="center" vertical="center"/>
    </xf>
    <xf numFmtId="0" fontId="4" fillId="7" borderId="11" xfId="0" applyFont="1" applyFill="1" applyBorder="1" applyAlignment="1">
      <alignment horizontal="center" vertical="center" wrapText="1"/>
    </xf>
    <xf numFmtId="0" fontId="6" fillId="18" borderId="0" xfId="0" applyFont="1" applyFill="1"/>
    <xf numFmtId="0" fontId="7" fillId="3" borderId="1" xfId="0" applyFont="1" applyFill="1" applyBorder="1" applyAlignment="1">
      <alignment horizontal="left"/>
    </xf>
    <xf numFmtId="0" fontId="0" fillId="22" borderId="13" xfId="0" applyFill="1" applyBorder="1"/>
    <xf numFmtId="0" fontId="9" fillId="22" borderId="8" xfId="0" applyFont="1" applyFill="1" applyBorder="1" applyAlignment="1">
      <alignment horizontal="center" vertical="center"/>
    </xf>
    <xf numFmtId="0" fontId="9" fillId="22" borderId="20" xfId="0" applyFont="1" applyFill="1" applyBorder="1" applyAlignment="1">
      <alignment horizontal="center" vertical="center"/>
    </xf>
    <xf numFmtId="0" fontId="8" fillId="0" borderId="14" xfId="0" applyFont="1" applyBorder="1" applyAlignment="1">
      <alignment horizontal="center"/>
    </xf>
    <xf numFmtId="9" fontId="8" fillId="0" borderId="14" xfId="1" applyFont="1" applyBorder="1" applyAlignment="1">
      <alignment horizontal="center"/>
    </xf>
    <xf numFmtId="0" fontId="8" fillId="0" borderId="22" xfId="0" applyFont="1" applyBorder="1" applyAlignment="1">
      <alignment horizontal="center"/>
    </xf>
    <xf numFmtId="9" fontId="8" fillId="0" borderId="22" xfId="1" applyFont="1" applyBorder="1" applyAlignment="1">
      <alignment horizontal="center"/>
    </xf>
    <xf numFmtId="0" fontId="8" fillId="0" borderId="15" xfId="0" applyFont="1" applyBorder="1" applyAlignment="1">
      <alignment horizontal="center"/>
    </xf>
    <xf numFmtId="9" fontId="8" fillId="0" borderId="15" xfId="1" applyFont="1" applyBorder="1" applyAlignment="1">
      <alignment horizontal="center"/>
    </xf>
    <xf numFmtId="9" fontId="0" fillId="0" borderId="11" xfId="0" applyNumberFormat="1" applyBorder="1" applyAlignment="1">
      <alignment horizontal="center"/>
    </xf>
    <xf numFmtId="0" fontId="4" fillId="21" borderId="30" xfId="0" applyFont="1" applyFill="1" applyBorder="1" applyAlignment="1">
      <alignment vertical="center" wrapText="1"/>
    </xf>
    <xf numFmtId="0" fontId="0" fillId="0" borderId="31" xfId="0" applyBorder="1" applyAlignment="1">
      <alignment horizontal="center"/>
    </xf>
    <xf numFmtId="9" fontId="0" fillId="0" borderId="31" xfId="0" applyNumberFormat="1" applyBorder="1" applyAlignment="1">
      <alignment horizontal="center"/>
    </xf>
    <xf numFmtId="0" fontId="0" fillId="0" borderId="30" xfId="0" applyBorder="1"/>
    <xf numFmtId="0" fontId="0" fillId="0" borderId="12" xfId="0" applyBorder="1"/>
    <xf numFmtId="0" fontId="4" fillId="7" borderId="32" xfId="0" applyFont="1" applyFill="1" applyBorder="1" applyAlignment="1">
      <alignment horizontal="center" vertical="center" wrapText="1"/>
    </xf>
    <xf numFmtId="0" fontId="4" fillId="7" borderId="32" xfId="0" applyFont="1" applyFill="1" applyBorder="1" applyAlignment="1">
      <alignment horizontal="center" vertical="center"/>
    </xf>
    <xf numFmtId="0" fontId="0" fillId="6" borderId="3" xfId="0" applyFill="1" applyBorder="1" applyAlignment="1">
      <alignment vertical="top" wrapText="1"/>
    </xf>
    <xf numFmtId="0" fontId="0" fillId="6" borderId="20" xfId="0" applyFill="1" applyBorder="1" applyAlignment="1">
      <alignment vertical="top" wrapText="1"/>
    </xf>
    <xf numFmtId="0" fontId="0" fillId="6" borderId="55" xfId="0" applyFill="1" applyBorder="1" applyAlignment="1">
      <alignment vertical="top" wrapText="1"/>
    </xf>
    <xf numFmtId="0" fontId="0" fillId="3" borderId="2" xfId="0" applyFill="1" applyBorder="1"/>
    <xf numFmtId="0" fontId="0" fillId="6" borderId="50" xfId="0" applyFill="1" applyBorder="1" applyAlignment="1">
      <alignment vertical="center" wrapText="1"/>
    </xf>
    <xf numFmtId="17" fontId="0" fillId="6" borderId="50" xfId="0" applyNumberFormat="1" applyFill="1" applyBorder="1" applyAlignment="1">
      <alignment vertical="center"/>
    </xf>
    <xf numFmtId="0" fontId="0" fillId="6" borderId="50" xfId="0" applyFill="1" applyBorder="1" applyAlignment="1">
      <alignment horizontal="center" vertical="center" wrapText="1"/>
    </xf>
    <xf numFmtId="0" fontId="0" fillId="0" borderId="50" xfId="0" applyBorder="1" applyAlignment="1">
      <alignment vertical="center" wrapText="1"/>
    </xf>
    <xf numFmtId="165" fontId="0" fillId="6" borderId="50" xfId="0" applyNumberFormat="1" applyFill="1" applyBorder="1" applyAlignment="1">
      <alignment horizontal="center" vertical="center"/>
    </xf>
    <xf numFmtId="0" fontId="0" fillId="6" borderId="57" xfId="0" applyFill="1" applyBorder="1" applyAlignment="1">
      <alignment vertical="center" wrapText="1"/>
    </xf>
    <xf numFmtId="0" fontId="0" fillId="0" borderId="57" xfId="0" applyBorder="1" applyAlignment="1">
      <alignment vertical="center" wrapText="1"/>
    </xf>
    <xf numFmtId="17" fontId="0" fillId="6" borderId="58" xfId="0" applyNumberFormat="1" applyFill="1" applyBorder="1" applyAlignment="1">
      <alignment vertical="center"/>
    </xf>
    <xf numFmtId="0" fontId="0" fillId="6" borderId="57" xfId="0" applyFill="1" applyBorder="1" applyAlignment="1">
      <alignment horizontal="center" vertical="center" wrapText="1"/>
    </xf>
    <xf numFmtId="0" fontId="0" fillId="6" borderId="57" xfId="0" applyFill="1" applyBorder="1" applyAlignment="1">
      <alignment horizontal="left" vertical="center"/>
    </xf>
    <xf numFmtId="17" fontId="0" fillId="6" borderId="57" xfId="0" applyNumberFormat="1" applyFill="1" applyBorder="1" applyAlignment="1">
      <alignment horizontal="center" vertical="center"/>
    </xf>
    <xf numFmtId="0" fontId="25" fillId="0" borderId="0" xfId="0" applyFont="1"/>
    <xf numFmtId="0" fontId="25" fillId="0" borderId="0" xfId="0" applyFont="1" applyAlignment="1">
      <alignment wrapText="1"/>
    </xf>
    <xf numFmtId="0" fontId="8" fillId="10" borderId="20" xfId="0" applyFont="1" applyFill="1" applyBorder="1" applyAlignment="1">
      <alignment horizontal="center" vertical="center"/>
    </xf>
    <xf numFmtId="0" fontId="0" fillId="2" borderId="26" xfId="0" applyFill="1" applyBorder="1" applyAlignment="1">
      <alignment horizontal="center"/>
    </xf>
    <xf numFmtId="0" fontId="28" fillId="4" borderId="0" xfId="0" applyFont="1" applyFill="1" applyAlignment="1">
      <alignment wrapText="1"/>
    </xf>
    <xf numFmtId="0" fontId="28" fillId="6" borderId="0" xfId="0" applyFont="1" applyFill="1" applyAlignment="1">
      <alignment wrapText="1"/>
    </xf>
    <xf numFmtId="0" fontId="28" fillId="3" borderId="0" xfId="0" applyFont="1" applyFill="1" applyAlignment="1">
      <alignment wrapText="1"/>
    </xf>
    <xf numFmtId="0" fontId="28" fillId="3" borderId="0" xfId="0" applyFont="1" applyFill="1" applyAlignment="1">
      <alignment vertical="top" wrapText="1"/>
    </xf>
    <xf numFmtId="0" fontId="31" fillId="3" borderId="0" xfId="0" applyFont="1" applyFill="1" applyAlignment="1">
      <alignment wrapText="1"/>
    </xf>
    <xf numFmtId="0" fontId="28" fillId="4" borderId="0" xfId="0" applyFont="1" applyFill="1"/>
    <xf numFmtId="0" fontId="28" fillId="6" borderId="0" xfId="0" applyFont="1" applyFill="1"/>
    <xf numFmtId="0" fontId="28" fillId="3" borderId="0" xfId="0" applyFont="1" applyFill="1"/>
    <xf numFmtId="0" fontId="0" fillId="3" borderId="0" xfId="0" applyFill="1" applyAlignment="1">
      <alignment horizontal="center"/>
    </xf>
    <xf numFmtId="0" fontId="24" fillId="2" borderId="15" xfId="0" applyFont="1" applyFill="1" applyBorder="1" applyAlignment="1">
      <alignment horizontal="center"/>
    </xf>
    <xf numFmtId="0" fontId="24" fillId="2" borderId="16" xfId="0" applyFont="1" applyFill="1" applyBorder="1" applyAlignment="1">
      <alignment horizontal="center"/>
    </xf>
    <xf numFmtId="0" fontId="28" fillId="3" borderId="0" xfId="0" applyFont="1" applyFill="1" applyAlignment="1">
      <alignment vertical="center" wrapText="1"/>
    </xf>
    <xf numFmtId="0" fontId="30" fillId="3" borderId="1" xfId="0" applyFont="1" applyFill="1" applyBorder="1" applyAlignment="1">
      <alignment horizontal="left"/>
    </xf>
    <xf numFmtId="0" fontId="28" fillId="3" borderId="1" xfId="0" applyFont="1" applyFill="1" applyBorder="1"/>
    <xf numFmtId="0" fontId="28" fillId="3" borderId="0" xfId="0" applyFont="1" applyFill="1" applyAlignment="1">
      <alignment vertical="center"/>
    </xf>
    <xf numFmtId="0" fontId="0" fillId="18" borderId="19" xfId="0" applyFill="1" applyBorder="1"/>
    <xf numFmtId="0" fontId="0" fillId="5" borderId="19" xfId="0" applyFill="1" applyBorder="1"/>
    <xf numFmtId="0" fontId="0" fillId="11" borderId="19" xfId="0" applyFill="1" applyBorder="1"/>
    <xf numFmtId="0" fontId="0" fillId="12" borderId="19" xfId="0" applyFill="1" applyBorder="1"/>
    <xf numFmtId="0" fontId="0" fillId="13" borderId="19" xfId="0" applyFill="1" applyBorder="1"/>
    <xf numFmtId="0" fontId="0" fillId="14" borderId="18" xfId="0" applyFill="1" applyBorder="1"/>
    <xf numFmtId="0" fontId="8" fillId="4" borderId="0" xfId="0" applyFont="1" applyFill="1"/>
    <xf numFmtId="0" fontId="8" fillId="6" borderId="0" xfId="0" applyFont="1" applyFill="1"/>
    <xf numFmtId="0" fontId="0" fillId="0" borderId="57" xfId="0" applyBorder="1"/>
    <xf numFmtId="0" fontId="0" fillId="0" borderId="57" xfId="0" applyBorder="1" applyAlignment="1">
      <alignment wrapText="1"/>
    </xf>
    <xf numFmtId="0" fontId="29" fillId="8" borderId="2" xfId="0" applyFont="1" applyFill="1" applyBorder="1" applyAlignment="1">
      <alignment horizontal="center"/>
    </xf>
    <xf numFmtId="0" fontId="8" fillId="4" borderId="0" xfId="0" applyFont="1" applyFill="1" applyAlignment="1">
      <alignment wrapText="1"/>
    </xf>
    <xf numFmtId="0" fontId="8" fillId="6" borderId="0" xfId="0" applyFont="1" applyFill="1" applyAlignment="1">
      <alignment wrapText="1"/>
    </xf>
    <xf numFmtId="0" fontId="44" fillId="3" borderId="1" xfId="0" applyFont="1" applyFill="1" applyBorder="1" applyAlignment="1">
      <alignment horizontal="left"/>
    </xf>
    <xf numFmtId="0" fontId="8" fillId="3" borderId="1" xfId="0" applyFont="1" applyFill="1" applyBorder="1"/>
    <xf numFmtId="0" fontId="8" fillId="3" borderId="0" xfId="0" applyFont="1" applyFill="1" applyAlignment="1">
      <alignment vertical="center"/>
    </xf>
    <xf numFmtId="0" fontId="8" fillId="3" borderId="0" xfId="0" applyFont="1" applyFill="1"/>
    <xf numFmtId="0" fontId="8" fillId="3" borderId="0" xfId="0" applyFont="1" applyFill="1" applyAlignment="1">
      <alignment wrapText="1"/>
    </xf>
    <xf numFmtId="0" fontId="9" fillId="19" borderId="10" xfId="0" applyFont="1" applyFill="1" applyBorder="1" applyAlignment="1">
      <alignment horizontal="center" vertical="center" wrapText="1"/>
    </xf>
    <xf numFmtId="0" fontId="8" fillId="3" borderId="21" xfId="0" applyFont="1" applyFill="1" applyBorder="1" applyAlignment="1">
      <alignment vertical="top" wrapText="1"/>
    </xf>
    <xf numFmtId="0" fontId="45" fillId="3" borderId="57" xfId="0" applyFont="1" applyFill="1" applyBorder="1" applyAlignment="1">
      <alignment vertical="top" wrapText="1"/>
    </xf>
    <xf numFmtId="49" fontId="45" fillId="3" borderId="57" xfId="4" applyNumberFormat="1" applyFont="1" applyFill="1" applyBorder="1" applyAlignment="1">
      <alignment horizontal="center" vertical="top" wrapText="1"/>
    </xf>
    <xf numFmtId="0" fontId="45" fillId="3" borderId="57" xfId="4" applyFont="1" applyFill="1" applyBorder="1" applyAlignment="1">
      <alignment vertical="top" wrapText="1"/>
    </xf>
    <xf numFmtId="0" fontId="8" fillId="3" borderId="9" xfId="0" applyFont="1" applyFill="1" applyBorder="1"/>
    <xf numFmtId="0" fontId="8" fillId="3" borderId="9" xfId="0" applyFont="1" applyFill="1" applyBorder="1" applyAlignment="1">
      <alignment wrapText="1"/>
    </xf>
    <xf numFmtId="0" fontId="8" fillId="3" borderId="9" xfId="0" applyFont="1" applyFill="1" applyBorder="1" applyAlignment="1">
      <alignment horizontal="center"/>
    </xf>
    <xf numFmtId="0" fontId="8" fillId="3" borderId="57" xfId="0" applyFont="1" applyFill="1" applyBorder="1" applyAlignment="1">
      <alignment vertical="top" wrapText="1"/>
    </xf>
    <xf numFmtId="0" fontId="8" fillId="3" borderId="7" xfId="0" applyFont="1" applyFill="1" applyBorder="1" applyAlignment="1">
      <alignment vertical="top" wrapText="1"/>
    </xf>
    <xf numFmtId="4" fontId="45" fillId="3" borderId="57" xfId="4" applyNumberFormat="1" applyFont="1" applyFill="1" applyBorder="1" applyAlignment="1">
      <alignment horizontal="right" vertical="center" wrapText="1"/>
    </xf>
    <xf numFmtId="0" fontId="8" fillId="3" borderId="7" xfId="0" applyFont="1" applyFill="1" applyBorder="1" applyAlignment="1">
      <alignment horizontal="center" vertical="center"/>
    </xf>
    <xf numFmtId="0" fontId="8" fillId="3" borderId="57" xfId="0" applyFont="1" applyFill="1" applyBorder="1" applyAlignment="1">
      <alignment vertical="top"/>
    </xf>
    <xf numFmtId="49" fontId="45" fillId="3" borderId="57" xfId="4" applyNumberFormat="1" applyFont="1" applyFill="1" applyBorder="1" applyAlignment="1">
      <alignment horizontal="left" vertical="top" wrapText="1"/>
    </xf>
    <xf numFmtId="0" fontId="9" fillId="3" borderId="9" xfId="0" applyFont="1" applyFill="1" applyBorder="1"/>
    <xf numFmtId="0" fontId="9" fillId="3" borderId="9" xfId="0" applyFont="1" applyFill="1" applyBorder="1" applyAlignment="1">
      <alignment horizontal="center"/>
    </xf>
    <xf numFmtId="0" fontId="8" fillId="3" borderId="3" xfId="0" applyFont="1" applyFill="1" applyBorder="1"/>
    <xf numFmtId="0" fontId="45" fillId="3" borderId="57" xfId="0" applyFont="1" applyFill="1" applyBorder="1" applyAlignment="1">
      <alignment vertical="top"/>
    </xf>
    <xf numFmtId="49" fontId="45" fillId="3" borderId="57" xfId="4" applyNumberFormat="1" applyFont="1" applyFill="1" applyBorder="1" applyAlignment="1">
      <alignment vertical="top" wrapText="1"/>
    </xf>
    <xf numFmtId="0" fontId="8" fillId="3" borderId="3" xfId="0" applyFont="1" applyFill="1" applyBorder="1" applyAlignment="1">
      <alignment vertical="top" wrapText="1"/>
    </xf>
    <xf numFmtId="49" fontId="45" fillId="3" borderId="57" xfId="0" applyNumberFormat="1" applyFont="1" applyFill="1" applyBorder="1" applyAlignment="1">
      <alignment vertical="top" wrapText="1"/>
    </xf>
    <xf numFmtId="0" fontId="45" fillId="3" borderId="58" xfId="0" applyFont="1" applyFill="1" applyBorder="1" applyAlignment="1">
      <alignment vertical="top" wrapText="1"/>
    </xf>
    <xf numFmtId="0" fontId="8" fillId="3" borderId="58" xfId="0" applyFont="1" applyFill="1" applyBorder="1" applyAlignment="1">
      <alignment vertical="top"/>
    </xf>
    <xf numFmtId="0" fontId="8" fillId="3" borderId="58" xfId="0" applyFont="1" applyFill="1" applyBorder="1" applyAlignment="1">
      <alignment vertical="top" wrapText="1"/>
    </xf>
    <xf numFmtId="49" fontId="45" fillId="3" borderId="57" xfId="0" applyNumberFormat="1" applyFont="1" applyFill="1" applyBorder="1" applyAlignment="1">
      <alignment horizontal="center" vertical="top" wrapText="1"/>
    </xf>
    <xf numFmtId="4" fontId="45" fillId="3" borderId="57" xfId="0" applyNumberFormat="1" applyFont="1" applyFill="1" applyBorder="1" applyAlignment="1">
      <alignment horizontal="right" vertical="center" wrapText="1"/>
    </xf>
    <xf numFmtId="0" fontId="8" fillId="3" borderId="9" xfId="0" applyFont="1" applyFill="1" applyBorder="1" applyAlignment="1">
      <alignment vertical="top" wrapText="1"/>
    </xf>
    <xf numFmtId="49" fontId="45" fillId="3" borderId="57" xfId="0" applyNumberFormat="1" applyFont="1" applyFill="1" applyBorder="1" applyAlignment="1">
      <alignment horizontal="left" vertical="top" wrapText="1"/>
    </xf>
    <xf numFmtId="0" fontId="45" fillId="3" borderId="57" xfId="0" applyFont="1" applyFill="1" applyBorder="1" applyAlignment="1">
      <alignment horizontal="left" vertical="top" wrapText="1"/>
    </xf>
    <xf numFmtId="0" fontId="45" fillId="3" borderId="9" xfId="0" applyFont="1" applyFill="1" applyBorder="1" applyAlignment="1">
      <alignment horizontal="left" vertical="top" wrapText="1"/>
    </xf>
    <xf numFmtId="0" fontId="45" fillId="3" borderId="9" xfId="0" applyFont="1" applyFill="1" applyBorder="1" applyAlignment="1">
      <alignment vertical="top" wrapText="1"/>
    </xf>
    <xf numFmtId="0" fontId="8" fillId="3" borderId="9" xfId="0" applyFont="1" applyFill="1" applyBorder="1" applyAlignment="1">
      <alignment vertical="top"/>
    </xf>
    <xf numFmtId="0" fontId="8" fillId="3" borderId="58" xfId="0" applyFont="1" applyFill="1" applyBorder="1"/>
    <xf numFmtId="0" fontId="8" fillId="3" borderId="58" xfId="0" applyFont="1" applyFill="1" applyBorder="1" applyAlignment="1">
      <alignment horizontal="center"/>
    </xf>
    <xf numFmtId="0" fontId="8" fillId="3" borderId="57" xfId="0" applyFont="1" applyFill="1" applyBorder="1" applyAlignment="1">
      <alignment horizontal="right" vertical="center" wrapText="1"/>
    </xf>
    <xf numFmtId="4" fontId="45" fillId="3" borderId="57" xfId="5" applyNumberFormat="1" applyFont="1" applyFill="1" applyBorder="1" applyAlignment="1">
      <alignment horizontal="right" vertical="center" wrapText="1"/>
    </xf>
    <xf numFmtId="0" fontId="8" fillId="3" borderId="3" xfId="0" applyFont="1" applyFill="1" applyBorder="1" applyAlignment="1">
      <alignment vertical="top"/>
    </xf>
    <xf numFmtId="0" fontId="8" fillId="3" borderId="7" xfId="0" applyFont="1" applyFill="1" applyBorder="1" applyAlignment="1">
      <alignment horizontal="left" vertical="center" wrapText="1"/>
    </xf>
    <xf numFmtId="0" fontId="8" fillId="3" borderId="7" xfId="0" applyFont="1" applyFill="1" applyBorder="1" applyAlignment="1">
      <alignment horizontal="center" vertical="center" wrapText="1"/>
    </xf>
    <xf numFmtId="0" fontId="45" fillId="3" borderId="57" xfId="0" applyFont="1" applyFill="1" applyBorder="1" applyAlignment="1">
      <alignment horizontal="right" vertical="center" wrapText="1"/>
    </xf>
    <xf numFmtId="49" fontId="45" fillId="3" borderId="54" xfId="0" applyNumberFormat="1" applyFont="1" applyFill="1" applyBorder="1" applyAlignment="1">
      <alignment vertical="top" wrapText="1"/>
    </xf>
    <xf numFmtId="0" fontId="52" fillId="26" borderId="57" xfId="0" applyFont="1" applyFill="1" applyBorder="1" applyAlignment="1">
      <alignment vertical="top" wrapText="1"/>
    </xf>
    <xf numFmtId="0" fontId="45" fillId="3" borderId="54" xfId="4" applyFont="1" applyFill="1" applyBorder="1" applyAlignment="1">
      <alignment vertical="top" wrapText="1"/>
    </xf>
    <xf numFmtId="0" fontId="50" fillId="26" borderId="57" xfId="0" applyFont="1" applyFill="1" applyBorder="1" applyAlignment="1">
      <alignment vertical="top" wrapText="1"/>
    </xf>
    <xf numFmtId="4" fontId="45" fillId="3" borderId="64" xfId="4" applyNumberFormat="1" applyFont="1" applyFill="1" applyBorder="1" applyAlignment="1">
      <alignment horizontal="right" vertical="center" wrapText="1"/>
    </xf>
    <xf numFmtId="49" fontId="45" fillId="3" borderId="54" xfId="4" applyNumberFormat="1" applyFont="1" applyFill="1" applyBorder="1" applyAlignment="1">
      <alignment horizontal="left" vertical="top" wrapText="1"/>
    </xf>
    <xf numFmtId="0" fontId="8" fillId="26" borderId="57" xfId="0" applyFont="1" applyFill="1" applyBorder="1" applyAlignment="1">
      <alignment vertical="top" wrapText="1"/>
    </xf>
    <xf numFmtId="49" fontId="45" fillId="3" borderId="54" xfId="4" applyNumberFormat="1" applyFont="1" applyFill="1" applyBorder="1" applyAlignment="1">
      <alignment vertical="top" wrapText="1"/>
    </xf>
    <xf numFmtId="0" fontId="45" fillId="3" borderId="54" xfId="0" applyFont="1" applyFill="1" applyBorder="1" applyAlignment="1">
      <alignment vertical="top" wrapText="1"/>
    </xf>
    <xf numFmtId="0" fontId="45" fillId="3" borderId="51" xfId="0" applyFont="1" applyFill="1" applyBorder="1" applyAlignment="1">
      <alignment vertical="top" wrapText="1"/>
    </xf>
    <xf numFmtId="49" fontId="45" fillId="3" borderId="51" xfId="4" applyNumberFormat="1" applyFont="1" applyFill="1" applyBorder="1" applyAlignment="1">
      <alignment vertical="top" wrapText="1"/>
    </xf>
    <xf numFmtId="49" fontId="45" fillId="3" borderId="51" xfId="4" applyNumberFormat="1" applyFont="1" applyFill="1" applyBorder="1" applyAlignment="1">
      <alignment horizontal="center" vertical="top" wrapText="1"/>
    </xf>
    <xf numFmtId="49" fontId="45" fillId="3" borderId="33" xfId="4" applyNumberFormat="1" applyFont="1" applyFill="1" applyBorder="1" applyAlignment="1">
      <alignment vertical="top" wrapText="1"/>
    </xf>
    <xf numFmtId="4" fontId="45" fillId="3" borderId="34" xfId="4" applyNumberFormat="1" applyFont="1" applyFill="1" applyBorder="1" applyAlignment="1">
      <alignment horizontal="right" vertical="center" wrapText="1"/>
    </xf>
    <xf numFmtId="0" fontId="9" fillId="3" borderId="57" xfId="0" applyFont="1" applyFill="1" applyBorder="1"/>
    <xf numFmtId="0" fontId="9" fillId="3" borderId="7" xfId="0" applyFont="1" applyFill="1" applyBorder="1" applyAlignment="1">
      <alignment horizontal="center"/>
    </xf>
    <xf numFmtId="0" fontId="9" fillId="3" borderId="51" xfId="0" applyFont="1" applyFill="1" applyBorder="1"/>
    <xf numFmtId="0" fontId="9" fillId="3" borderId="57" xfId="0" applyFont="1" applyFill="1" applyBorder="1" applyAlignment="1">
      <alignment horizontal="center"/>
    </xf>
    <xf numFmtId="0" fontId="8" fillId="3" borderId="57" xfId="0" applyFont="1" applyFill="1" applyBorder="1" applyAlignment="1">
      <alignment horizontal="center"/>
    </xf>
    <xf numFmtId="0" fontId="8" fillId="3" borderId="57" xfId="0" applyFont="1" applyFill="1" applyBorder="1"/>
    <xf numFmtId="49" fontId="45" fillId="3" borderId="57" xfId="4" applyNumberFormat="1" applyFont="1" applyFill="1" applyBorder="1" applyAlignment="1">
      <alignment vertical="center" wrapText="1"/>
    </xf>
    <xf numFmtId="4" fontId="45" fillId="3" borderId="64" xfId="5" applyNumberFormat="1" applyFont="1" applyFill="1" applyBorder="1" applyAlignment="1">
      <alignment horizontal="right" vertical="center" wrapText="1"/>
    </xf>
    <xf numFmtId="49" fontId="45" fillId="3" borderId="57" xfId="0" applyNumberFormat="1" applyFont="1" applyFill="1" applyBorder="1" applyAlignment="1">
      <alignment vertical="center" wrapText="1"/>
    </xf>
    <xf numFmtId="49" fontId="45" fillId="3" borderId="57" xfId="4" applyNumberFormat="1" applyFont="1" applyFill="1" applyBorder="1" applyAlignment="1">
      <alignment horizontal="center" vertical="center" wrapText="1"/>
    </xf>
    <xf numFmtId="0" fontId="8" fillId="3" borderId="9" xfId="0" applyFont="1" applyFill="1" applyBorder="1" applyAlignment="1">
      <alignment vertical="center"/>
    </xf>
    <xf numFmtId="0" fontId="9" fillId="3" borderId="57" xfId="0" applyFont="1" applyFill="1" applyBorder="1" applyAlignment="1">
      <alignment wrapText="1"/>
    </xf>
    <xf numFmtId="0" fontId="8" fillId="3" borderId="57" xfId="0" applyFont="1" applyFill="1" applyBorder="1" applyAlignment="1">
      <alignment wrapText="1"/>
    </xf>
    <xf numFmtId="0" fontId="8" fillId="3" borderId="58" xfId="0" applyFont="1" applyFill="1" applyBorder="1" applyAlignment="1">
      <alignment horizontal="center" vertical="center"/>
    </xf>
    <xf numFmtId="0" fontId="45" fillId="3" borderId="3" xfId="0" applyFont="1" applyFill="1" applyBorder="1" applyAlignment="1">
      <alignment vertical="top" wrapText="1"/>
    </xf>
    <xf numFmtId="0" fontId="45" fillId="3" borderId="9" xfId="0" applyFont="1" applyFill="1" applyBorder="1" applyAlignment="1">
      <alignment vertical="top"/>
    </xf>
    <xf numFmtId="0" fontId="8" fillId="3" borderId="51" xfId="0" applyFont="1" applyFill="1" applyBorder="1" applyAlignment="1">
      <alignment vertical="top" wrapText="1"/>
    </xf>
    <xf numFmtId="0" fontId="8" fillId="3" borderId="3" xfId="0" applyFont="1" applyFill="1" applyBorder="1" applyAlignment="1">
      <alignment vertical="center"/>
    </xf>
    <xf numFmtId="0" fontId="8" fillId="3" borderId="9" xfId="0" applyFont="1" applyFill="1" applyBorder="1" applyAlignment="1">
      <alignment horizontal="center" vertical="center"/>
    </xf>
    <xf numFmtId="0" fontId="8" fillId="3" borderId="52" xfId="0" applyFont="1" applyFill="1" applyBorder="1" applyAlignment="1">
      <alignment vertical="top" wrapText="1"/>
    </xf>
    <xf numFmtId="4" fontId="45" fillId="3" borderId="52" xfId="4" applyNumberFormat="1" applyFont="1" applyFill="1" applyBorder="1" applyAlignment="1">
      <alignment horizontal="right" vertical="center" wrapText="1"/>
    </xf>
    <xf numFmtId="0" fontId="8" fillId="3" borderId="37" xfId="0" applyFont="1" applyFill="1" applyBorder="1" applyAlignment="1">
      <alignment vertical="top" wrapText="1"/>
    </xf>
    <xf numFmtId="0" fontId="8" fillId="23" borderId="3" xfId="0" applyFont="1" applyFill="1" applyBorder="1" applyAlignment="1">
      <alignment vertical="top" wrapText="1"/>
    </xf>
    <xf numFmtId="0" fontId="50" fillId="3" borderId="3" xfId="0" applyFont="1" applyFill="1" applyBorder="1" applyAlignment="1">
      <alignment vertical="top" wrapText="1"/>
    </xf>
    <xf numFmtId="17" fontId="8" fillId="3" borderId="9" xfId="0" applyNumberFormat="1" applyFont="1" applyFill="1" applyBorder="1" applyAlignment="1">
      <alignment horizontal="center" vertical="center" wrapText="1"/>
    </xf>
    <xf numFmtId="4" fontId="8" fillId="3" borderId="9" xfId="0" applyNumberFormat="1" applyFont="1" applyFill="1" applyBorder="1" applyAlignment="1">
      <alignment horizontal="right" vertical="center" wrapText="1"/>
    </xf>
    <xf numFmtId="4" fontId="8" fillId="3" borderId="3" xfId="0" applyNumberFormat="1" applyFont="1" applyFill="1" applyBorder="1" applyAlignment="1">
      <alignment horizontal="right" vertical="center" wrapText="1"/>
    </xf>
    <xf numFmtId="0" fontId="8" fillId="3" borderId="3" xfId="0" applyFont="1" applyFill="1" applyBorder="1" applyAlignment="1">
      <alignment horizontal="right" vertical="center" wrapText="1"/>
    </xf>
    <xf numFmtId="0" fontId="8" fillId="3" borderId="9" xfId="0" applyFont="1" applyFill="1" applyBorder="1" applyAlignment="1">
      <alignment horizontal="right" vertical="center" wrapText="1"/>
    </xf>
    <xf numFmtId="4" fontId="45" fillId="3" borderId="3" xfId="0" applyNumberFormat="1" applyFont="1" applyFill="1" applyBorder="1" applyAlignment="1">
      <alignment horizontal="right" vertical="center" wrapText="1"/>
    </xf>
    <xf numFmtId="0" fontId="45" fillId="3" borderId="3" xfId="0" applyFont="1" applyFill="1" applyBorder="1" applyAlignment="1">
      <alignment horizontal="right" vertical="center" wrapText="1"/>
    </xf>
    <xf numFmtId="0" fontId="45" fillId="3" borderId="55" xfId="0" applyFont="1" applyFill="1" applyBorder="1" applyAlignment="1">
      <alignment vertical="top" wrapText="1"/>
    </xf>
    <xf numFmtId="0" fontId="45" fillId="3" borderId="37" xfId="0" applyFont="1" applyFill="1" applyBorder="1" applyAlignment="1">
      <alignment vertical="top" wrapText="1"/>
    </xf>
    <xf numFmtId="0" fontId="45" fillId="3" borderId="0" xfId="0" applyFont="1" applyFill="1" applyAlignment="1">
      <alignment vertical="top"/>
    </xf>
    <xf numFmtId="0" fontId="45" fillId="3" borderId="37" xfId="0" applyFont="1" applyFill="1" applyBorder="1" applyAlignment="1">
      <alignment vertical="top"/>
    </xf>
    <xf numFmtId="0" fontId="45" fillId="3" borderId="55" xfId="0" applyFont="1" applyFill="1" applyBorder="1" applyAlignment="1">
      <alignment vertical="top"/>
    </xf>
    <xf numFmtId="0" fontId="45" fillId="3" borderId="55" xfId="4" applyFont="1" applyFill="1" applyBorder="1" applyAlignment="1">
      <alignment vertical="top" wrapText="1"/>
    </xf>
    <xf numFmtId="17" fontId="45" fillId="3" borderId="37" xfId="0" applyNumberFormat="1" applyFont="1" applyFill="1" applyBorder="1" applyAlignment="1">
      <alignment horizontal="left" vertical="top"/>
    </xf>
    <xf numFmtId="0" fontId="45" fillId="3" borderId="55" xfId="0" applyFont="1" applyFill="1" applyBorder="1" applyAlignment="1">
      <alignment horizontal="left" vertical="top"/>
    </xf>
    <xf numFmtId="17" fontId="45" fillId="3" borderId="55" xfId="0" applyNumberFormat="1" applyFont="1" applyFill="1" applyBorder="1" applyAlignment="1">
      <alignment horizontal="left" vertical="top"/>
    </xf>
    <xf numFmtId="0" fontId="45" fillId="3" borderId="9" xfId="0" applyFont="1" applyFill="1" applyBorder="1" applyAlignment="1">
      <alignment horizontal="left" vertical="top"/>
    </xf>
    <xf numFmtId="0" fontId="45" fillId="3" borderId="55" xfId="0" applyFont="1" applyFill="1" applyBorder="1" applyAlignment="1">
      <alignment horizontal="left" vertical="top" wrapText="1"/>
    </xf>
    <xf numFmtId="14" fontId="45" fillId="3" borderId="55" xfId="0" applyNumberFormat="1" applyFont="1" applyFill="1" applyBorder="1" applyAlignment="1">
      <alignment horizontal="left" vertical="top"/>
    </xf>
    <xf numFmtId="4" fontId="45" fillId="3" borderId="55" xfId="0" applyNumberFormat="1" applyFont="1" applyFill="1" applyBorder="1" applyAlignment="1">
      <alignment horizontal="left" vertical="top"/>
    </xf>
    <xf numFmtId="0" fontId="8" fillId="3" borderId="0" xfId="0" applyFont="1" applyFill="1" applyAlignment="1">
      <alignment vertical="center" wrapText="1"/>
    </xf>
    <xf numFmtId="0" fontId="8" fillId="10" borderId="8" xfId="0" applyFont="1" applyFill="1" applyBorder="1" applyAlignment="1">
      <alignment horizontal="center" vertical="center" wrapText="1"/>
    </xf>
    <xf numFmtId="0" fontId="45" fillId="3" borderId="57" xfId="0" applyFont="1" applyFill="1" applyBorder="1" applyAlignment="1">
      <alignment horizontal="justify" vertical="top" wrapText="1"/>
    </xf>
    <xf numFmtId="0" fontId="8" fillId="3" borderId="57" xfId="0" applyFont="1" applyFill="1" applyBorder="1" applyAlignment="1" applyProtection="1">
      <alignment vertical="top" wrapText="1"/>
      <protection locked="0"/>
    </xf>
    <xf numFmtId="0" fontId="49" fillId="3" borderId="57" xfId="0" applyFont="1" applyFill="1" applyBorder="1" applyAlignment="1" applyProtection="1">
      <alignment vertical="top" wrapText="1"/>
      <protection locked="0"/>
    </xf>
    <xf numFmtId="49" fontId="45" fillId="3" borderId="38" xfId="4" applyNumberFormat="1" applyFont="1" applyFill="1" applyBorder="1" applyAlignment="1">
      <alignment horizontal="left" vertical="top" wrapText="1"/>
    </xf>
    <xf numFmtId="0" fontId="50" fillId="3" borderId="57" xfId="0" applyFont="1" applyFill="1" applyBorder="1" applyAlignment="1">
      <alignment vertical="top" wrapText="1"/>
    </xf>
    <xf numFmtId="0" fontId="56" fillId="3" borderId="57" xfId="0" applyFont="1" applyFill="1" applyBorder="1" applyAlignment="1">
      <alignment vertical="top" wrapText="1"/>
    </xf>
    <xf numFmtId="49" fontId="45" fillId="3" borderId="53" xfId="4" applyNumberFormat="1" applyFont="1" applyFill="1" applyBorder="1" applyAlignment="1">
      <alignment vertical="top" wrapText="1"/>
    </xf>
    <xf numFmtId="0" fontId="55" fillId="3" borderId="57" xfId="0" applyFont="1" applyFill="1" applyBorder="1" applyAlignment="1">
      <alignment vertical="top" wrapText="1"/>
    </xf>
    <xf numFmtId="0" fontId="49" fillId="3" borderId="57" xfId="0" applyFont="1" applyFill="1" applyBorder="1" applyAlignment="1">
      <alignment vertical="top" wrapText="1"/>
    </xf>
    <xf numFmtId="0" fontId="45" fillId="3" borderId="7" xfId="0" applyFont="1" applyFill="1" applyBorder="1" applyAlignment="1">
      <alignment vertical="top" wrapText="1"/>
    </xf>
    <xf numFmtId="0" fontId="45" fillId="3" borderId="53" xfId="0" applyFont="1" applyFill="1" applyBorder="1" applyAlignment="1">
      <alignment vertical="top" wrapText="1"/>
    </xf>
    <xf numFmtId="0" fontId="8" fillId="3" borderId="51" xfId="0" applyFont="1" applyFill="1" applyBorder="1" applyAlignment="1">
      <alignment horizontal="center" vertical="center" wrapText="1"/>
    </xf>
    <xf numFmtId="0" fontId="45" fillId="3" borderId="39" xfId="0" applyFont="1" applyFill="1" applyBorder="1" applyAlignment="1">
      <alignment vertical="top" wrapText="1"/>
    </xf>
    <xf numFmtId="49" fontId="45" fillId="3" borderId="39" xfId="4" applyNumberFormat="1" applyFont="1" applyFill="1" applyBorder="1" applyAlignment="1">
      <alignment vertical="top" wrapText="1"/>
    </xf>
    <xf numFmtId="49" fontId="45" fillId="3" borderId="39" xfId="4" applyNumberFormat="1" applyFont="1" applyFill="1" applyBorder="1" applyAlignment="1">
      <alignment horizontal="center" vertical="top" wrapText="1"/>
    </xf>
    <xf numFmtId="49" fontId="45" fillId="3" borderId="58" xfId="4" applyNumberFormat="1" applyFont="1" applyFill="1" applyBorder="1" applyAlignment="1">
      <alignment horizontal="center" vertical="top" wrapText="1"/>
    </xf>
    <xf numFmtId="0" fontId="45" fillId="3" borderId="58" xfId="4" applyFont="1" applyFill="1" applyBorder="1" applyAlignment="1">
      <alignment vertical="top" wrapText="1"/>
    </xf>
    <xf numFmtId="0" fontId="45" fillId="3" borderId="40" xfId="0" applyFont="1" applyFill="1" applyBorder="1" applyAlignment="1">
      <alignment vertical="top" wrapText="1"/>
    </xf>
    <xf numFmtId="0" fontId="45" fillId="3" borderId="40" xfId="4" applyFont="1" applyFill="1" applyBorder="1" applyAlignment="1">
      <alignment vertical="top" wrapText="1"/>
    </xf>
    <xf numFmtId="49" fontId="45" fillId="3" borderId="40" xfId="4" applyNumberFormat="1" applyFont="1" applyFill="1" applyBorder="1" applyAlignment="1">
      <alignment horizontal="center" vertical="top" wrapText="1"/>
    </xf>
    <xf numFmtId="0" fontId="45" fillId="3" borderId="41" xfId="0" applyFont="1" applyFill="1" applyBorder="1" applyAlignment="1">
      <alignment vertical="top" wrapText="1"/>
    </xf>
    <xf numFmtId="49" fontId="45" fillId="3" borderId="40" xfId="4" applyNumberFormat="1" applyFont="1" applyFill="1" applyBorder="1" applyAlignment="1">
      <alignment vertical="top" wrapText="1"/>
    </xf>
    <xf numFmtId="0" fontId="45" fillId="3" borderId="44" xfId="0" applyFont="1" applyFill="1" applyBorder="1" applyAlignment="1">
      <alignment vertical="top" wrapText="1"/>
    </xf>
    <xf numFmtId="0" fontId="45" fillId="3" borderId="43" xfId="0" applyFont="1" applyFill="1" applyBorder="1" applyAlignment="1">
      <alignment vertical="top" wrapText="1"/>
    </xf>
    <xf numFmtId="0" fontId="45" fillId="3" borderId="43" xfId="4" applyFont="1" applyFill="1" applyBorder="1" applyAlignment="1">
      <alignment vertical="top" wrapText="1"/>
    </xf>
    <xf numFmtId="49" fontId="45" fillId="3" borderId="43" xfId="4" applyNumberFormat="1" applyFont="1" applyFill="1" applyBorder="1" applyAlignment="1">
      <alignment horizontal="center" vertical="top" wrapText="1"/>
    </xf>
    <xf numFmtId="0" fontId="45" fillId="3" borderId="57" xfId="0" applyFont="1" applyFill="1" applyBorder="1"/>
    <xf numFmtId="49" fontId="45" fillId="3" borderId="58" xfId="0" applyNumberFormat="1" applyFont="1" applyFill="1" applyBorder="1" applyAlignment="1">
      <alignment vertical="top" wrapText="1"/>
    </xf>
    <xf numFmtId="49" fontId="45" fillId="3" borderId="45" xfId="4" applyNumberFormat="1" applyFont="1" applyFill="1" applyBorder="1" applyAlignment="1">
      <alignment vertical="top" wrapText="1"/>
    </xf>
    <xf numFmtId="0" fontId="45" fillId="3" borderId="47" xfId="0" applyFont="1" applyFill="1" applyBorder="1" applyAlignment="1">
      <alignment vertical="top" wrapText="1"/>
    </xf>
    <xf numFmtId="0" fontId="45" fillId="3" borderId="7" xfId="0" applyFont="1" applyFill="1" applyBorder="1" applyAlignment="1">
      <alignment horizontal="center" vertical="center" wrapText="1"/>
    </xf>
    <xf numFmtId="49" fontId="45" fillId="3" borderId="43" xfId="0" applyNumberFormat="1" applyFont="1" applyFill="1" applyBorder="1" applyAlignment="1">
      <alignment vertical="top" wrapText="1"/>
    </xf>
    <xf numFmtId="49" fontId="45" fillId="3" borderId="45" xfId="0" applyNumberFormat="1" applyFont="1" applyFill="1" applyBorder="1" applyAlignment="1">
      <alignment vertical="top" wrapText="1"/>
    </xf>
    <xf numFmtId="0" fontId="45" fillId="3" borderId="49" xfId="0" applyFont="1" applyFill="1" applyBorder="1" applyAlignment="1">
      <alignment vertical="top" wrapText="1"/>
    </xf>
    <xf numFmtId="0" fontId="45" fillId="3" borderId="46" xfId="0" applyFont="1" applyFill="1" applyBorder="1" applyAlignment="1">
      <alignment vertical="top" wrapText="1"/>
    </xf>
    <xf numFmtId="49" fontId="45" fillId="3" borderId="46" xfId="4" applyNumberFormat="1" applyFont="1" applyFill="1" applyBorder="1" applyAlignment="1">
      <alignment horizontal="center" vertical="top" wrapText="1"/>
    </xf>
    <xf numFmtId="0" fontId="45" fillId="3" borderId="58" xfId="0" applyFont="1" applyFill="1" applyBorder="1" applyAlignment="1">
      <alignment horizontal="center" vertical="center" wrapText="1"/>
    </xf>
    <xf numFmtId="49" fontId="45" fillId="3" borderId="58" xfId="0" applyNumberFormat="1" applyFont="1" applyFill="1" applyBorder="1" applyAlignment="1">
      <alignment horizontal="center" vertical="top" wrapText="1"/>
    </xf>
    <xf numFmtId="0" fontId="45" fillId="3" borderId="58" xfId="0" applyFont="1" applyFill="1" applyBorder="1"/>
    <xf numFmtId="0" fontId="45" fillId="23" borderId="57" xfId="0" applyFont="1" applyFill="1" applyBorder="1" applyAlignment="1">
      <alignment vertical="top" wrapText="1"/>
    </xf>
    <xf numFmtId="0" fontId="45" fillId="3" borderId="57" xfId="0" applyFont="1" applyFill="1" applyBorder="1" applyAlignment="1">
      <alignment wrapText="1"/>
    </xf>
    <xf numFmtId="49" fontId="50" fillId="3" borderId="57" xfId="4" applyNumberFormat="1" applyFont="1" applyFill="1" applyBorder="1" applyAlignment="1">
      <alignment horizontal="center" vertical="top" wrapText="1"/>
    </xf>
    <xf numFmtId="49" fontId="45" fillId="3" borderId="53" xfId="0" applyNumberFormat="1" applyFont="1" applyFill="1" applyBorder="1" applyAlignment="1">
      <alignment vertical="top" wrapText="1"/>
    </xf>
    <xf numFmtId="49" fontId="45" fillId="3" borderId="53" xfId="4" applyNumberFormat="1" applyFont="1" applyFill="1" applyBorder="1" applyAlignment="1">
      <alignment horizontal="center" vertical="top" wrapText="1"/>
    </xf>
    <xf numFmtId="17" fontId="45" fillId="3" borderId="57" xfId="0" applyNumberFormat="1" applyFont="1" applyFill="1" applyBorder="1" applyAlignment="1">
      <alignment horizontal="left" vertical="top" wrapText="1"/>
    </xf>
    <xf numFmtId="49" fontId="45" fillId="3" borderId="58" xfId="4" applyNumberFormat="1" applyFont="1" applyFill="1" applyBorder="1" applyAlignment="1">
      <alignment vertical="top" wrapText="1"/>
    </xf>
    <xf numFmtId="0" fontId="45" fillId="3" borderId="57" xfId="0" applyFont="1" applyFill="1" applyBorder="1" applyAlignment="1">
      <alignment horizontal="left" vertical="top"/>
    </xf>
    <xf numFmtId="0" fontId="45" fillId="3" borderId="57" xfId="0" quotePrefix="1" applyFont="1" applyFill="1" applyBorder="1" applyAlignment="1">
      <alignment horizontal="left" vertical="top" wrapText="1"/>
    </xf>
    <xf numFmtId="0" fontId="9" fillId="22" borderId="8" xfId="0" applyFont="1" applyFill="1" applyBorder="1" applyAlignment="1">
      <alignment horizontal="center" vertical="center" wrapText="1"/>
    </xf>
    <xf numFmtId="0" fontId="9" fillId="6" borderId="29" xfId="0" applyFont="1" applyFill="1" applyBorder="1" applyAlignment="1">
      <alignment horizontal="center" vertical="center" wrapText="1"/>
    </xf>
    <xf numFmtId="0" fontId="9" fillId="22" borderId="57" xfId="0" applyFont="1" applyFill="1" applyBorder="1" applyAlignment="1">
      <alignment horizontal="center" vertical="center" wrapText="1"/>
    </xf>
    <xf numFmtId="0" fontId="8" fillId="6" borderId="58" xfId="0" applyFont="1" applyFill="1" applyBorder="1" applyAlignment="1">
      <alignment vertical="top" wrapText="1"/>
    </xf>
    <xf numFmtId="17" fontId="8" fillId="6" borderId="58" xfId="0" applyNumberFormat="1" applyFont="1" applyFill="1" applyBorder="1" applyAlignment="1">
      <alignment vertical="top" wrapText="1"/>
    </xf>
    <xf numFmtId="0" fontId="45" fillId="6" borderId="58" xfId="0" applyFont="1" applyFill="1" applyBorder="1" applyAlignment="1">
      <alignment vertical="top" wrapText="1"/>
    </xf>
    <xf numFmtId="0" fontId="8" fillId="3" borderId="0" xfId="0" applyFont="1" applyFill="1" applyAlignment="1">
      <alignment vertical="top" wrapText="1"/>
    </xf>
    <xf numFmtId="0" fontId="8" fillId="6" borderId="57" xfId="0" applyFont="1" applyFill="1" applyBorder="1" applyAlignment="1">
      <alignment vertical="top" wrapText="1"/>
    </xf>
    <xf numFmtId="17" fontId="8" fillId="6" borderId="57" xfId="0" applyNumberFormat="1" applyFont="1" applyFill="1" applyBorder="1" applyAlignment="1">
      <alignment vertical="top" wrapText="1"/>
    </xf>
    <xf numFmtId="0" fontId="39" fillId="6" borderId="0" xfId="0" applyFont="1" applyFill="1" applyAlignment="1">
      <alignment wrapText="1"/>
    </xf>
    <xf numFmtId="0" fontId="8" fillId="10" borderId="20" xfId="0" applyFont="1" applyFill="1" applyBorder="1" applyAlignment="1">
      <alignment horizontal="center" vertical="center" wrapText="1"/>
    </xf>
    <xf numFmtId="0" fontId="8" fillId="23" borderId="57" xfId="0" applyFont="1" applyFill="1" applyBorder="1" applyAlignment="1">
      <alignment vertical="top" wrapText="1"/>
    </xf>
    <xf numFmtId="0" fontId="8" fillId="3" borderId="58" xfId="0" applyFont="1" applyFill="1" applyBorder="1" applyAlignment="1">
      <alignment horizontal="center" vertical="center" wrapText="1"/>
    </xf>
    <xf numFmtId="0" fontId="46" fillId="3" borderId="0" xfId="0" applyFont="1" applyFill="1" applyAlignment="1">
      <alignment wrapText="1"/>
    </xf>
    <xf numFmtId="0" fontId="45" fillId="24" borderId="57" xfId="0" applyFont="1" applyFill="1" applyBorder="1" applyAlignment="1">
      <alignment vertical="top" wrapText="1"/>
    </xf>
    <xf numFmtId="0" fontId="8" fillId="3" borderId="57" xfId="0" applyFont="1" applyFill="1" applyBorder="1" applyAlignment="1">
      <alignment horizontal="left" wrapText="1"/>
    </xf>
    <xf numFmtId="0" fontId="8" fillId="3" borderId="57" xfId="0" applyFont="1" applyFill="1" applyBorder="1" applyAlignment="1">
      <alignment horizontal="left" vertical="top" wrapText="1"/>
    </xf>
    <xf numFmtId="0" fontId="45" fillId="3" borderId="57" xfId="0" applyFont="1" applyFill="1" applyBorder="1" applyAlignment="1">
      <alignment horizontal="left"/>
    </xf>
    <xf numFmtId="17" fontId="8" fillId="3" borderId="57" xfId="0" applyNumberFormat="1" applyFont="1" applyFill="1" applyBorder="1" applyAlignment="1">
      <alignment horizontal="left" vertical="top" wrapText="1"/>
    </xf>
    <xf numFmtId="0" fontId="45" fillId="3" borderId="57" xfId="4" applyFont="1" applyFill="1" applyBorder="1" applyAlignment="1">
      <alignment horizontal="left" vertical="top" wrapText="1"/>
    </xf>
    <xf numFmtId="0" fontId="55" fillId="3" borderId="57" xfId="0" applyFont="1" applyFill="1" applyBorder="1" applyAlignment="1">
      <alignment horizontal="left" vertical="top" wrapText="1"/>
    </xf>
    <xf numFmtId="0" fontId="45" fillId="3" borderId="57" xfId="0" applyFont="1" applyFill="1" applyBorder="1" applyAlignment="1">
      <alignment horizontal="left" wrapText="1"/>
    </xf>
    <xf numFmtId="0" fontId="8" fillId="6" borderId="0" xfId="0" applyFont="1" applyFill="1" applyAlignment="1">
      <alignment horizontal="center"/>
    </xf>
    <xf numFmtId="0" fontId="8" fillId="3" borderId="0" xfId="0" applyFont="1" applyFill="1" applyAlignment="1">
      <alignment horizontal="center"/>
    </xf>
    <xf numFmtId="0" fontId="8" fillId="19" borderId="60" xfId="0" applyFont="1" applyFill="1" applyBorder="1" applyAlignment="1">
      <alignment horizontal="center" vertical="center" wrapText="1"/>
    </xf>
    <xf numFmtId="0" fontId="8" fillId="3" borderId="20" xfId="0" applyFont="1" applyFill="1" applyBorder="1" applyAlignment="1">
      <alignment vertical="center" wrapText="1"/>
    </xf>
    <xf numFmtId="0" fontId="8" fillId="3" borderId="58" xfId="0" applyFont="1" applyFill="1" applyBorder="1" applyAlignment="1" applyProtection="1">
      <alignment vertical="top" wrapText="1"/>
      <protection locked="0"/>
    </xf>
    <xf numFmtId="0" fontId="8" fillId="3" borderId="3" xfId="0" applyFont="1" applyFill="1" applyBorder="1" applyAlignment="1" applyProtection="1">
      <alignment vertical="top" wrapText="1"/>
      <protection locked="0"/>
    </xf>
    <xf numFmtId="0" fontId="8" fillId="3" borderId="21" xfId="0" applyFont="1" applyFill="1" applyBorder="1" applyAlignment="1">
      <alignment vertical="center" wrapText="1"/>
    </xf>
    <xf numFmtId="0" fontId="45" fillId="3" borderId="57" xfId="0" applyFont="1" applyFill="1" applyBorder="1" applyAlignment="1" applyProtection="1">
      <alignment vertical="top" wrapText="1"/>
      <protection locked="0"/>
    </xf>
    <xf numFmtId="0" fontId="8" fillId="3" borderId="9" xfId="0" applyFont="1" applyFill="1" applyBorder="1" applyAlignment="1" applyProtection="1">
      <alignment vertical="top" wrapText="1"/>
      <protection locked="0"/>
    </xf>
    <xf numFmtId="0" fontId="45" fillId="3" borderId="58" xfId="0" applyFont="1" applyFill="1" applyBorder="1" applyAlignment="1" applyProtection="1">
      <alignment vertical="top" wrapText="1"/>
      <protection locked="0"/>
    </xf>
    <xf numFmtId="4" fontId="45" fillId="3" borderId="9" xfId="5" applyNumberFormat="1" applyFont="1" applyFill="1" applyBorder="1" applyAlignment="1">
      <alignment horizontal="right" vertical="center" wrapText="1"/>
    </xf>
    <xf numFmtId="0" fontId="45" fillId="3" borderId="3" xfId="0" applyFont="1" applyFill="1" applyBorder="1" applyAlignment="1" applyProtection="1">
      <alignment vertical="top" wrapText="1"/>
      <protection locked="0"/>
    </xf>
    <xf numFmtId="4" fontId="45" fillId="3" borderId="42" xfId="5" applyNumberFormat="1" applyFont="1" applyFill="1" applyBorder="1" applyAlignment="1">
      <alignment horizontal="right" vertical="center" wrapText="1"/>
    </xf>
    <xf numFmtId="4" fontId="45" fillId="3" borderId="42" xfId="4" applyNumberFormat="1" applyFont="1" applyFill="1" applyBorder="1" applyAlignment="1">
      <alignment horizontal="right" vertical="center" wrapText="1"/>
    </xf>
    <xf numFmtId="4" fontId="45" fillId="3" borderId="44" xfId="4" applyNumberFormat="1" applyFont="1" applyFill="1" applyBorder="1" applyAlignment="1">
      <alignment horizontal="right" vertical="center" wrapText="1"/>
    </xf>
    <xf numFmtId="0" fontId="8" fillId="3" borderId="7" xfId="0" applyFont="1" applyFill="1" applyBorder="1" applyAlignment="1">
      <alignment vertical="center" wrapText="1"/>
    </xf>
    <xf numFmtId="4" fontId="45" fillId="3" borderId="48" xfId="4" applyNumberFormat="1" applyFont="1" applyFill="1" applyBorder="1" applyAlignment="1">
      <alignment horizontal="right" vertical="center" wrapText="1"/>
    </xf>
    <xf numFmtId="0" fontId="45" fillId="3" borderId="49" xfId="0" applyFont="1" applyFill="1" applyBorder="1" applyAlignment="1">
      <alignment horizontal="right" vertical="center" wrapText="1"/>
    </xf>
    <xf numFmtId="17" fontId="45" fillId="3" borderId="46" xfId="4" applyNumberFormat="1" applyFont="1" applyFill="1" applyBorder="1" applyAlignment="1">
      <alignment horizontal="center" vertical="top" wrapText="1"/>
    </xf>
    <xf numFmtId="49" fontId="45" fillId="3" borderId="51" xfId="4" applyNumberFormat="1" applyFont="1" applyFill="1" applyBorder="1" applyAlignment="1">
      <alignment horizontal="left" vertical="top" wrapText="1"/>
    </xf>
    <xf numFmtId="4" fontId="45" fillId="3" borderId="53" xfId="4" applyNumberFormat="1" applyFont="1" applyFill="1" applyBorder="1" applyAlignment="1">
      <alignment horizontal="right" vertical="center" wrapText="1"/>
    </xf>
    <xf numFmtId="4" fontId="45" fillId="3" borderId="58" xfId="4" applyNumberFormat="1" applyFont="1" applyFill="1" applyBorder="1" applyAlignment="1">
      <alignment horizontal="right" vertical="center" wrapText="1"/>
    </xf>
    <xf numFmtId="0" fontId="8" fillId="3" borderId="51" xfId="0" applyFont="1" applyFill="1" applyBorder="1" applyAlignment="1">
      <alignment vertical="center" wrapText="1"/>
    </xf>
    <xf numFmtId="0" fontId="8" fillId="10" borderId="37" xfId="0" applyFont="1" applyFill="1" applyBorder="1" applyAlignment="1">
      <alignment horizontal="center" vertical="center" wrapText="1"/>
    </xf>
    <xf numFmtId="0" fontId="10" fillId="5" borderId="37" xfId="0" applyFont="1" applyFill="1" applyBorder="1" applyAlignment="1">
      <alignment horizontal="center" vertical="center" wrapText="1"/>
    </xf>
    <xf numFmtId="0" fontId="10" fillId="11" borderId="37" xfId="0" applyFont="1" applyFill="1" applyBorder="1" applyAlignment="1">
      <alignment horizontal="center" vertical="center" wrapText="1"/>
    </xf>
    <xf numFmtId="0" fontId="10" fillId="12" borderId="37" xfId="0" applyFont="1" applyFill="1" applyBorder="1" applyAlignment="1">
      <alignment horizontal="center" vertical="center" wrapText="1"/>
    </xf>
    <xf numFmtId="1" fontId="10" fillId="13" borderId="37" xfId="0" applyNumberFormat="1" applyFont="1" applyFill="1" applyBorder="1" applyAlignment="1">
      <alignment horizontal="center" vertical="center" wrapText="1"/>
    </xf>
    <xf numFmtId="0" fontId="10" fillId="14" borderId="37" xfId="0" applyFont="1" applyFill="1" applyBorder="1" applyAlignment="1">
      <alignment horizontal="center" vertical="center" wrapText="1"/>
    </xf>
    <xf numFmtId="0" fontId="10" fillId="18" borderId="37" xfId="0" applyFont="1" applyFill="1" applyBorder="1" applyAlignment="1">
      <alignment horizontal="center" vertical="center" wrapText="1"/>
    </xf>
    <xf numFmtId="0" fontId="8" fillId="19" borderId="66" xfId="0" applyFont="1" applyFill="1" applyBorder="1" applyAlignment="1">
      <alignment horizontal="center" vertical="center" wrapText="1"/>
    </xf>
    <xf numFmtId="0" fontId="8" fillId="17" borderId="37" xfId="0" applyFont="1" applyFill="1" applyBorder="1" applyAlignment="1">
      <alignment horizontal="center" vertical="center" wrapText="1"/>
    </xf>
    <xf numFmtId="0" fontId="8" fillId="17" borderId="66" xfId="0" applyFont="1" applyFill="1" applyBorder="1" applyAlignment="1">
      <alignment horizontal="center" vertical="center" wrapText="1"/>
    </xf>
    <xf numFmtId="0" fontId="39" fillId="0" borderId="0" xfId="0" applyFont="1"/>
    <xf numFmtId="4" fontId="55" fillId="3" borderId="57" xfId="4" applyNumberFormat="1" applyFont="1" applyFill="1" applyBorder="1" applyAlignment="1">
      <alignment horizontal="right" vertical="center" wrapText="1"/>
    </xf>
    <xf numFmtId="0" fontId="45" fillId="3" borderId="9" xfId="0" applyFont="1" applyFill="1" applyBorder="1" applyAlignment="1" applyProtection="1">
      <alignment vertical="top" wrapText="1"/>
      <protection locked="0"/>
    </xf>
    <xf numFmtId="0" fontId="8" fillId="3" borderId="58" xfId="0" applyFont="1" applyFill="1" applyBorder="1" applyAlignment="1" applyProtection="1">
      <alignment horizontal="left" vertical="top" wrapText="1"/>
      <protection locked="0"/>
    </xf>
    <xf numFmtId="0" fontId="45" fillId="3" borderId="57" xfId="0" applyFont="1" applyFill="1" applyBorder="1" applyAlignment="1" applyProtection="1">
      <alignment horizontal="left" vertical="top" wrapText="1"/>
      <protection locked="0"/>
    </xf>
    <xf numFmtId="0" fontId="8" fillId="3" borderId="57" xfId="0" applyFont="1" applyFill="1" applyBorder="1" applyAlignment="1" applyProtection="1">
      <alignment horizontal="left" vertical="top" wrapText="1"/>
      <protection locked="0"/>
    </xf>
    <xf numFmtId="17" fontId="8" fillId="3" borderId="57" xfId="0" applyNumberFormat="1" applyFont="1" applyFill="1" applyBorder="1" applyAlignment="1" applyProtection="1">
      <alignment horizontal="left" vertical="top" wrapText="1"/>
      <protection locked="0"/>
    </xf>
    <xf numFmtId="0" fontId="45" fillId="3" borderId="3" xfId="0" applyFont="1" applyFill="1" applyBorder="1" applyAlignment="1" applyProtection="1">
      <alignment horizontal="left" vertical="top" wrapText="1"/>
      <protection locked="0"/>
    </xf>
    <xf numFmtId="0" fontId="8" fillId="3" borderId="3" xfId="0" applyFont="1" applyFill="1" applyBorder="1" applyAlignment="1" applyProtection="1">
      <alignment horizontal="left" vertical="top" wrapText="1"/>
      <protection locked="0"/>
    </xf>
    <xf numFmtId="17" fontId="8" fillId="3" borderId="3" xfId="0" applyNumberFormat="1" applyFont="1" applyFill="1" applyBorder="1" applyAlignment="1" applyProtection="1">
      <alignment horizontal="left" vertical="top" wrapText="1"/>
      <protection locked="0"/>
    </xf>
    <xf numFmtId="0" fontId="8" fillId="3" borderId="9" xfId="0" applyFont="1" applyFill="1" applyBorder="1" applyAlignment="1" applyProtection="1">
      <alignment horizontal="left" vertical="top" wrapText="1"/>
      <protection locked="0"/>
    </xf>
    <xf numFmtId="17" fontId="8" fillId="3" borderId="9" xfId="0" applyNumberFormat="1" applyFont="1" applyFill="1" applyBorder="1" applyAlignment="1" applyProtection="1">
      <alignment horizontal="left" vertical="top" wrapText="1"/>
      <protection locked="0"/>
    </xf>
    <xf numFmtId="17" fontId="8" fillId="3" borderId="58" xfId="0" applyNumberFormat="1" applyFont="1" applyFill="1" applyBorder="1" applyAlignment="1" applyProtection="1">
      <alignment horizontal="left" vertical="top" wrapText="1"/>
      <protection locked="0"/>
    </xf>
    <xf numFmtId="0" fontId="45" fillId="3" borderId="58" xfId="0" applyFont="1" applyFill="1" applyBorder="1" applyAlignment="1" applyProtection="1">
      <alignment horizontal="left" vertical="top" wrapText="1"/>
      <protection locked="0"/>
    </xf>
    <xf numFmtId="0" fontId="45" fillId="3" borderId="9" xfId="0" applyFont="1" applyFill="1" applyBorder="1" applyAlignment="1" applyProtection="1">
      <alignment horizontal="left" vertical="top" wrapText="1"/>
      <protection locked="0"/>
    </xf>
    <xf numFmtId="0" fontId="8" fillId="3" borderId="57" xfId="0" applyFont="1" applyFill="1" applyBorder="1" applyAlignment="1">
      <alignment horizontal="left" vertical="top"/>
    </xf>
    <xf numFmtId="0" fontId="0" fillId="6" borderId="60" xfId="0" applyFill="1" applyBorder="1"/>
    <xf numFmtId="0" fontId="43" fillId="6" borderId="29" xfId="0" applyFont="1" applyFill="1" applyBorder="1" applyAlignment="1">
      <alignment horizontal="center" vertical="center"/>
    </xf>
    <xf numFmtId="0" fontId="65" fillId="25" borderId="58" xfId="0" applyFont="1" applyFill="1" applyBorder="1" applyAlignment="1">
      <alignment vertical="top" wrapText="1"/>
    </xf>
    <xf numFmtId="0" fontId="66" fillId="25" borderId="58" xfId="0" applyFont="1" applyFill="1" applyBorder="1" applyAlignment="1">
      <alignment vertical="top" wrapText="1"/>
    </xf>
    <xf numFmtId="0" fontId="65" fillId="25" borderId="58" xfId="0" applyFont="1" applyFill="1" applyBorder="1" applyAlignment="1">
      <alignment vertical="center" wrapText="1"/>
    </xf>
    <xf numFmtId="0" fontId="8" fillId="3" borderId="9" xfId="0" applyFont="1" applyFill="1" applyBorder="1" applyAlignment="1">
      <alignment horizontal="left" vertical="top"/>
    </xf>
    <xf numFmtId="0" fontId="8" fillId="3" borderId="58" xfId="0" applyFont="1" applyFill="1" applyBorder="1" applyAlignment="1">
      <alignment horizontal="left" vertical="top"/>
    </xf>
    <xf numFmtId="0" fontId="8" fillId="3" borderId="58" xfId="0" applyFont="1" applyFill="1" applyBorder="1" applyAlignment="1">
      <alignment horizontal="left" vertical="top" wrapText="1"/>
    </xf>
    <xf numFmtId="0" fontId="66" fillId="25" borderId="57" xfId="0" applyFont="1" applyFill="1" applyBorder="1" applyAlignment="1">
      <alignment vertical="top" wrapText="1"/>
    </xf>
    <xf numFmtId="0" fontId="8" fillId="3" borderId="3" xfId="0" applyFont="1" applyFill="1" applyBorder="1" applyAlignment="1">
      <alignment horizontal="left" vertical="top"/>
    </xf>
    <xf numFmtId="0" fontId="67" fillId="25" borderId="58" xfId="0" applyFont="1" applyFill="1" applyBorder="1" applyAlignment="1">
      <alignment vertical="top" wrapText="1"/>
    </xf>
    <xf numFmtId="0" fontId="66" fillId="25" borderId="58" xfId="0" applyFont="1" applyFill="1" applyBorder="1" applyAlignment="1">
      <alignment vertical="top"/>
    </xf>
    <xf numFmtId="0" fontId="66" fillId="25" borderId="57" xfId="0" applyFont="1" applyFill="1" applyBorder="1" applyAlignment="1">
      <alignment vertical="center" wrapText="1"/>
    </xf>
    <xf numFmtId="0" fontId="8" fillId="3" borderId="57" xfId="0" applyFont="1" applyFill="1" applyBorder="1" applyAlignment="1">
      <alignment vertical="center" wrapText="1"/>
    </xf>
    <xf numFmtId="0" fontId="8" fillId="3" borderId="3" xfId="0" applyFont="1" applyFill="1" applyBorder="1" applyAlignment="1">
      <alignment vertical="center" wrapText="1"/>
    </xf>
    <xf numFmtId="0" fontId="62" fillId="3" borderId="67" xfId="0" applyFont="1" applyFill="1" applyBorder="1" applyAlignment="1">
      <alignment horizontal="left" wrapText="1"/>
    </xf>
    <xf numFmtId="0" fontId="39" fillId="4" borderId="67" xfId="0" applyFont="1" applyFill="1" applyBorder="1" applyAlignment="1">
      <alignment wrapText="1"/>
    </xf>
    <xf numFmtId="0" fontId="63" fillId="4" borderId="67" xfId="0" applyFont="1" applyFill="1" applyBorder="1"/>
    <xf numFmtId="0" fontId="37" fillId="9" borderId="4" xfId="0" applyFont="1" applyFill="1" applyBorder="1" applyAlignment="1">
      <alignment horizontal="center" vertical="center"/>
    </xf>
    <xf numFmtId="0" fontId="0" fillId="3" borderId="67" xfId="0" applyFill="1" applyBorder="1"/>
    <xf numFmtId="0" fontId="8" fillId="3" borderId="67" xfId="0" applyFont="1" applyFill="1" applyBorder="1"/>
    <xf numFmtId="0" fontId="0" fillId="3" borderId="67" xfId="0" applyFill="1" applyBorder="1" applyAlignment="1">
      <alignment wrapText="1"/>
    </xf>
    <xf numFmtId="0" fontId="63" fillId="4" borderId="67" xfId="0" applyFont="1" applyFill="1" applyBorder="1" applyAlignment="1">
      <alignment vertical="center"/>
    </xf>
    <xf numFmtId="0" fontId="8" fillId="2" borderId="27" xfId="0" applyFont="1" applyFill="1" applyBorder="1"/>
    <xf numFmtId="0" fontId="8" fillId="2" borderId="14" xfId="0" applyFont="1" applyFill="1" applyBorder="1" applyAlignment="1">
      <alignment horizontal="center"/>
    </xf>
    <xf numFmtId="0" fontId="8" fillId="2" borderId="28" xfId="0" applyFont="1" applyFill="1" applyBorder="1"/>
    <xf numFmtId="0" fontId="8" fillId="2" borderId="15" xfId="0" applyFont="1" applyFill="1" applyBorder="1" applyAlignment="1">
      <alignment horizontal="center"/>
    </xf>
    <xf numFmtId="0" fontId="8" fillId="2" borderId="15" xfId="0" applyFont="1" applyFill="1" applyBorder="1" applyAlignment="1">
      <alignment horizontal="left"/>
    </xf>
    <xf numFmtId="0" fontId="8" fillId="2" borderId="56" xfId="0" applyFont="1" applyFill="1" applyBorder="1" applyAlignment="1">
      <alignment horizontal="center"/>
    </xf>
    <xf numFmtId="0" fontId="8" fillId="2" borderId="32" xfId="0" applyFont="1" applyFill="1" applyBorder="1" applyAlignment="1">
      <alignment horizontal="left"/>
    </xf>
    <xf numFmtId="0" fontId="8" fillId="2" borderId="16" xfId="0" applyFont="1" applyFill="1" applyBorder="1" applyAlignment="1">
      <alignment horizontal="center"/>
    </xf>
    <xf numFmtId="17" fontId="45" fillId="3" borderId="57" xfId="4" applyNumberFormat="1" applyFont="1" applyFill="1" applyBorder="1" applyAlignment="1">
      <alignment horizontal="center" vertical="top" wrapText="1"/>
    </xf>
    <xf numFmtId="0" fontId="0" fillId="2" borderId="27" xfId="0" applyFill="1" applyBorder="1"/>
    <xf numFmtId="0" fontId="24" fillId="2" borderId="14" xfId="0" applyFont="1" applyFill="1" applyBorder="1" applyAlignment="1">
      <alignment horizontal="center"/>
    </xf>
    <xf numFmtId="0" fontId="0" fillId="2" borderId="28" xfId="0" applyFill="1" applyBorder="1"/>
    <xf numFmtId="0" fontId="0" fillId="2" borderId="15" xfId="0" applyFill="1" applyBorder="1" applyAlignment="1">
      <alignment horizontal="center"/>
    </xf>
    <xf numFmtId="0" fontId="0" fillId="2" borderId="59" xfId="0" applyFill="1" applyBorder="1"/>
    <xf numFmtId="0" fontId="24" fillId="2" borderId="56" xfId="0" applyFont="1" applyFill="1" applyBorder="1" applyAlignment="1">
      <alignment horizontal="center"/>
    </xf>
    <xf numFmtId="0" fontId="0" fillId="2" borderId="56" xfId="0" applyFill="1" applyBorder="1" applyAlignment="1">
      <alignment horizontal="center"/>
    </xf>
    <xf numFmtId="0" fontId="0" fillId="2" borderId="16" xfId="0" applyFill="1" applyBorder="1" applyAlignment="1">
      <alignment horizontal="center"/>
    </xf>
    <xf numFmtId="0" fontId="24" fillId="2" borderId="26" xfId="0" applyFont="1" applyFill="1" applyBorder="1" applyAlignment="1">
      <alignment horizontal="center"/>
    </xf>
    <xf numFmtId="0" fontId="0" fillId="2" borderId="14" xfId="0" applyFill="1" applyBorder="1" applyAlignment="1">
      <alignment horizontal="center"/>
    </xf>
    <xf numFmtId="0" fontId="0" fillId="2" borderId="15" xfId="0" applyFill="1" applyBorder="1" applyAlignment="1">
      <alignment horizontal="left"/>
    </xf>
    <xf numFmtId="0" fontId="0" fillId="2" borderId="16" xfId="0" applyFill="1" applyBorder="1" applyAlignment="1">
      <alignment horizontal="left"/>
    </xf>
    <xf numFmtId="0" fontId="0" fillId="2" borderId="15" xfId="0" applyFill="1" applyBorder="1"/>
    <xf numFmtId="0" fontId="0" fillId="2" borderId="32" xfId="0" applyFill="1" applyBorder="1" applyAlignment="1">
      <alignment horizontal="left"/>
    </xf>
    <xf numFmtId="0" fontId="0" fillId="2" borderId="32" xfId="0" applyFill="1" applyBorder="1" applyAlignment="1">
      <alignment horizontal="center"/>
    </xf>
    <xf numFmtId="0" fontId="12" fillId="9" borderId="2" xfId="0" applyFont="1" applyFill="1" applyBorder="1" applyAlignment="1">
      <alignment horizontal="center" vertical="top"/>
    </xf>
    <xf numFmtId="0" fontId="8" fillId="26" borderId="37" xfId="0" applyFont="1" applyFill="1" applyBorder="1" applyAlignment="1">
      <alignment vertical="top" wrapText="1"/>
    </xf>
    <xf numFmtId="0" fontId="64" fillId="25" borderId="58" xfId="0" applyFont="1" applyFill="1" applyBorder="1" applyAlignment="1">
      <alignment vertical="top" wrapText="1"/>
    </xf>
    <xf numFmtId="0" fontId="45" fillId="3" borderId="58" xfId="0" applyFont="1" applyFill="1" applyBorder="1" applyAlignment="1">
      <alignment horizontal="left" vertical="top" wrapText="1"/>
    </xf>
    <xf numFmtId="0" fontId="8" fillId="3" borderId="9" xfId="0" applyFont="1" applyFill="1" applyBorder="1" applyAlignment="1">
      <alignment horizontal="left" vertical="top" wrapText="1"/>
    </xf>
    <xf numFmtId="0" fontId="45" fillId="3" borderId="3" xfId="0" applyFont="1" applyFill="1" applyBorder="1" applyAlignment="1">
      <alignment horizontal="left" vertical="top" wrapText="1"/>
    </xf>
    <xf numFmtId="0" fontId="64" fillId="27" borderId="57" xfId="0" applyFont="1" applyFill="1" applyBorder="1" applyAlignment="1">
      <alignment vertical="top" wrapText="1"/>
    </xf>
    <xf numFmtId="0" fontId="67" fillId="25" borderId="57" xfId="0" applyFont="1" applyFill="1" applyBorder="1" applyAlignment="1">
      <alignment vertical="top" wrapText="1"/>
    </xf>
    <xf numFmtId="0" fontId="8" fillId="3" borderId="3" xfId="0" applyFont="1" applyFill="1" applyBorder="1" applyAlignment="1">
      <alignment horizontal="left" vertical="top" wrapText="1"/>
    </xf>
    <xf numFmtId="17" fontId="8" fillId="3" borderId="9" xfId="0" applyNumberFormat="1" applyFont="1" applyFill="1" applyBorder="1" applyAlignment="1">
      <alignment horizontal="left" vertical="top"/>
    </xf>
    <xf numFmtId="17" fontId="8" fillId="3" borderId="3" xfId="0" applyNumberFormat="1" applyFont="1" applyFill="1" applyBorder="1" applyAlignment="1">
      <alignment horizontal="left" vertical="top"/>
    </xf>
    <xf numFmtId="0" fontId="4" fillId="4" borderId="67" xfId="0" applyFont="1" applyFill="1" applyBorder="1" applyAlignment="1">
      <alignment vertical="center" wrapText="1"/>
    </xf>
    <xf numFmtId="0" fontId="8" fillId="0" borderId="67" xfId="0" applyFont="1" applyBorder="1"/>
    <xf numFmtId="0" fontId="39" fillId="4" borderId="67" xfId="0" applyFont="1" applyFill="1" applyBorder="1" applyAlignment="1">
      <alignment vertical="center" wrapText="1"/>
    </xf>
    <xf numFmtId="0" fontId="39" fillId="6" borderId="0" xfId="0" applyFont="1" applyFill="1" applyAlignment="1">
      <alignment vertical="center" wrapText="1"/>
    </xf>
    <xf numFmtId="0" fontId="62" fillId="3" borderId="67" xfId="0" applyFont="1" applyFill="1" applyBorder="1" applyAlignment="1">
      <alignment horizontal="left" vertical="center" wrapText="1"/>
    </xf>
    <xf numFmtId="0" fontId="37" fillId="9" borderId="2" xfId="0" applyFont="1" applyFill="1" applyBorder="1" applyAlignment="1">
      <alignment horizontal="center" vertical="center"/>
    </xf>
    <xf numFmtId="0" fontId="37" fillId="9" borderId="5" xfId="0" applyFont="1" applyFill="1" applyBorder="1" applyAlignment="1">
      <alignment horizontal="center" vertical="center"/>
    </xf>
    <xf numFmtId="0" fontId="39" fillId="4" borderId="68" xfId="0" applyFont="1" applyFill="1" applyBorder="1" applyAlignment="1">
      <alignment wrapText="1"/>
    </xf>
    <xf numFmtId="0" fontId="0" fillId="4" borderId="68" xfId="0" applyFill="1" applyBorder="1" applyAlignment="1">
      <alignment wrapText="1"/>
    </xf>
    <xf numFmtId="0" fontId="0" fillId="4" borderId="68" xfId="0" applyFill="1" applyBorder="1"/>
    <xf numFmtId="0" fontId="62" fillId="3" borderId="68" xfId="0" applyFont="1" applyFill="1" applyBorder="1" applyAlignment="1">
      <alignment horizontal="left" wrapText="1"/>
    </xf>
    <xf numFmtId="0" fontId="39" fillId="6" borderId="67" xfId="0" applyFont="1" applyFill="1" applyBorder="1" applyAlignment="1">
      <alignment wrapText="1"/>
    </xf>
    <xf numFmtId="0" fontId="0" fillId="3" borderId="69" xfId="0" applyFill="1" applyBorder="1"/>
    <xf numFmtId="0" fontId="69" fillId="3" borderId="67" xfId="0" applyFont="1" applyFill="1" applyBorder="1" applyAlignment="1">
      <alignment horizontal="left"/>
    </xf>
    <xf numFmtId="0" fontId="39" fillId="3" borderId="67" xfId="0" applyFont="1" applyFill="1" applyBorder="1"/>
    <xf numFmtId="14" fontId="43" fillId="3" borderId="67" xfId="0" applyNumberFormat="1" applyFont="1" applyFill="1" applyBorder="1"/>
    <xf numFmtId="0" fontId="43" fillId="3" borderId="67" xfId="0" applyFont="1" applyFill="1" applyBorder="1"/>
    <xf numFmtId="0" fontId="39" fillId="3" borderId="67" xfId="0" applyFont="1" applyFill="1" applyBorder="1" applyAlignment="1">
      <alignment wrapText="1"/>
    </xf>
    <xf numFmtId="0" fontId="9" fillId="3" borderId="67" xfId="0" applyFont="1" applyFill="1" applyBorder="1" applyAlignment="1">
      <alignment vertical="center"/>
    </xf>
    <xf numFmtId="0" fontId="0" fillId="3" borderId="67" xfId="0" applyFill="1" applyBorder="1" applyAlignment="1">
      <alignment vertical="center" wrapText="1"/>
    </xf>
    <xf numFmtId="0" fontId="6" fillId="18" borderId="11" xfId="0" applyFont="1" applyFill="1" applyBorder="1" applyAlignment="1">
      <alignment horizontal="center"/>
    </xf>
    <xf numFmtId="0" fontId="9" fillId="3" borderId="67" xfId="0" applyFont="1" applyFill="1" applyBorder="1" applyAlignment="1">
      <alignment vertical="center" wrapText="1"/>
    </xf>
    <xf numFmtId="0" fontId="12" fillId="4" borderId="67" xfId="0" applyFont="1" applyFill="1" applyBorder="1" applyAlignment="1">
      <alignment vertical="center"/>
    </xf>
    <xf numFmtId="0" fontId="4" fillId="21" borderId="17" xfId="0" applyFont="1" applyFill="1" applyBorder="1" applyAlignment="1">
      <alignment horizontal="center" vertical="center" wrapText="1"/>
    </xf>
    <xf numFmtId="0" fontId="4" fillId="21" borderId="19" xfId="0" applyFont="1" applyFill="1" applyBorder="1" applyAlignment="1">
      <alignment horizontal="center" vertical="center" wrapText="1"/>
    </xf>
    <xf numFmtId="0" fontId="42" fillId="3" borderId="67" xfId="0" applyFont="1" applyFill="1" applyBorder="1" applyAlignment="1">
      <alignment horizontal="left"/>
    </xf>
    <xf numFmtId="0" fontId="70" fillId="0" borderId="67" xfId="0" applyFont="1" applyBorder="1"/>
    <xf numFmtId="0" fontId="11" fillId="4" borderId="67" xfId="0" applyFont="1" applyFill="1" applyBorder="1" applyAlignment="1">
      <alignment vertical="center"/>
    </xf>
    <xf numFmtId="0" fontId="9" fillId="3" borderId="58" xfId="0" applyFont="1" applyFill="1" applyBorder="1"/>
    <xf numFmtId="0" fontId="8" fillId="3" borderId="58" xfId="0" applyFont="1" applyFill="1" applyBorder="1" applyAlignment="1">
      <alignment vertical="center"/>
    </xf>
    <xf numFmtId="0" fontId="0" fillId="3" borderId="60" xfId="0" applyFill="1" applyBorder="1"/>
    <xf numFmtId="0" fontId="0" fillId="4" borderId="61" xfId="0" applyFill="1" applyBorder="1"/>
    <xf numFmtId="0" fontId="0" fillId="4" borderId="61" xfId="0" applyFill="1" applyBorder="1" applyAlignment="1">
      <alignment wrapText="1"/>
    </xf>
    <xf numFmtId="0" fontId="0" fillId="4" borderId="70" xfId="0" applyFill="1" applyBorder="1"/>
    <xf numFmtId="0" fontId="0" fillId="6" borderId="71" xfId="0" applyFill="1" applyBorder="1"/>
    <xf numFmtId="0" fontId="0" fillId="0" borderId="71" xfId="0" applyBorder="1"/>
    <xf numFmtId="0" fontId="11" fillId="20" borderId="71" xfId="0" applyFont="1" applyFill="1" applyBorder="1" applyAlignment="1">
      <alignment vertical="center"/>
    </xf>
    <xf numFmtId="0" fontId="0" fillId="0" borderId="71" xfId="0" applyBorder="1" applyAlignment="1">
      <alignment vertical="center"/>
    </xf>
    <xf numFmtId="0" fontId="0" fillId="0" borderId="72" xfId="0" applyBorder="1"/>
    <xf numFmtId="0" fontId="0" fillId="0" borderId="13" xfId="0" applyBorder="1"/>
    <xf numFmtId="0" fontId="0" fillId="0" borderId="1" xfId="0" applyBorder="1"/>
    <xf numFmtId="0" fontId="11" fillId="20" borderId="12" xfId="0" applyFont="1" applyFill="1" applyBorder="1" applyAlignment="1">
      <alignment vertical="center"/>
    </xf>
    <xf numFmtId="0" fontId="0" fillId="6" borderId="12" xfId="0" applyFill="1" applyBorder="1"/>
    <xf numFmtId="0" fontId="28" fillId="3" borderId="67" xfId="0" applyFont="1" applyFill="1" applyBorder="1"/>
    <xf numFmtId="0" fontId="11" fillId="4" borderId="2" xfId="0" applyFont="1" applyFill="1" applyBorder="1" applyAlignment="1">
      <alignment vertical="center" wrapText="1"/>
    </xf>
    <xf numFmtId="0" fontId="11" fillId="6" borderId="0" xfId="0" applyFont="1" applyFill="1" applyAlignment="1">
      <alignment vertical="center"/>
    </xf>
    <xf numFmtId="0" fontId="11" fillId="20" borderId="0" xfId="0" applyFont="1" applyFill="1" applyAlignment="1">
      <alignment vertical="center"/>
    </xf>
    <xf numFmtId="0" fontId="6" fillId="15" borderId="12" xfId="0" applyFont="1" applyFill="1" applyBorder="1"/>
    <xf numFmtId="0" fontId="0" fillId="15" borderId="0" xfId="0" applyFill="1"/>
    <xf numFmtId="0" fontId="4" fillId="21" borderId="12" xfId="0" applyFont="1" applyFill="1" applyBorder="1" applyAlignment="1">
      <alignment horizontal="center" vertical="center" wrapText="1"/>
    </xf>
    <xf numFmtId="0" fontId="5" fillId="7" borderId="0" xfId="0" applyFont="1" applyFill="1" applyAlignment="1">
      <alignment horizontal="center" vertical="center"/>
    </xf>
    <xf numFmtId="0" fontId="11" fillId="4" borderId="30" xfId="0" applyFont="1" applyFill="1" applyBorder="1"/>
    <xf numFmtId="0" fontId="43" fillId="4" borderId="61" xfId="0" applyFont="1" applyFill="1" applyBorder="1"/>
    <xf numFmtId="0" fontId="43" fillId="4" borderId="61" xfId="0" applyFont="1" applyFill="1" applyBorder="1" applyAlignment="1">
      <alignment wrapText="1"/>
    </xf>
    <xf numFmtId="0" fontId="63" fillId="4" borderId="75" xfId="0" applyFont="1" applyFill="1" applyBorder="1" applyAlignment="1">
      <alignment vertical="center"/>
    </xf>
    <xf numFmtId="0" fontId="0" fillId="3" borderId="75" xfId="0" applyFill="1" applyBorder="1"/>
    <xf numFmtId="0" fontId="40" fillId="6" borderId="71" xfId="0" applyFont="1" applyFill="1" applyBorder="1" applyAlignment="1">
      <alignment horizontal="left"/>
    </xf>
    <xf numFmtId="0" fontId="4" fillId="6" borderId="71" xfId="0" applyFont="1" applyFill="1" applyBorder="1" applyAlignment="1">
      <alignment vertical="center"/>
    </xf>
    <xf numFmtId="0" fontId="11" fillId="6" borderId="71" xfId="0" applyFont="1" applyFill="1" applyBorder="1" applyAlignment="1">
      <alignment vertical="center"/>
    </xf>
    <xf numFmtId="0" fontId="12" fillId="6" borderId="71" xfId="0" applyFont="1" applyFill="1" applyBorder="1" applyAlignment="1">
      <alignment vertical="center"/>
    </xf>
    <xf numFmtId="0" fontId="8" fillId="4" borderId="61" xfId="0" applyFont="1" applyFill="1" applyBorder="1"/>
    <xf numFmtId="0" fontId="11" fillId="4" borderId="61" xfId="0" applyFont="1" applyFill="1" applyBorder="1"/>
    <xf numFmtId="0" fontId="8" fillId="4" borderId="61" xfId="0" applyFont="1" applyFill="1" applyBorder="1" applyAlignment="1">
      <alignment wrapText="1"/>
    </xf>
    <xf numFmtId="0" fontId="46" fillId="3" borderId="0" xfId="0" applyFont="1" applyFill="1"/>
    <xf numFmtId="0" fontId="46" fillId="6" borderId="0" xfId="0" applyFont="1" applyFill="1"/>
    <xf numFmtId="0" fontId="46" fillId="6" borderId="0" xfId="0" applyFont="1" applyFill="1" applyAlignment="1">
      <alignment wrapText="1"/>
    </xf>
    <xf numFmtId="0" fontId="46" fillId="6" borderId="71" xfId="0" applyFont="1" applyFill="1" applyBorder="1"/>
    <xf numFmtId="0" fontId="11" fillId="4" borderId="30" xfId="0" applyFont="1" applyFill="1" applyBorder="1" applyAlignment="1">
      <alignment vertical="center"/>
    </xf>
    <xf numFmtId="0" fontId="46" fillId="6" borderId="12" xfId="0" applyFont="1" applyFill="1" applyBorder="1"/>
    <xf numFmtId="0" fontId="11" fillId="4" borderId="76" xfId="0" applyFont="1" applyFill="1" applyBorder="1" applyAlignment="1">
      <alignment vertical="center" wrapText="1"/>
    </xf>
    <xf numFmtId="0" fontId="4" fillId="6" borderId="71" xfId="0" applyFont="1" applyFill="1" applyBorder="1"/>
    <xf numFmtId="0" fontId="69" fillId="6" borderId="71" xfId="0" applyFont="1" applyFill="1" applyBorder="1" applyAlignment="1">
      <alignment horizontal="left"/>
    </xf>
    <xf numFmtId="0" fontId="37" fillId="6" borderId="71" xfId="0" applyFont="1" applyFill="1" applyBorder="1" applyAlignment="1">
      <alignment vertical="center"/>
    </xf>
    <xf numFmtId="0" fontId="0" fillId="0" borderId="61" xfId="0" applyBorder="1"/>
    <xf numFmtId="0" fontId="4" fillId="4" borderId="61" xfId="0" applyFont="1" applyFill="1" applyBorder="1"/>
    <xf numFmtId="0" fontId="4" fillId="4" borderId="61" xfId="0" applyFont="1" applyFill="1" applyBorder="1" applyAlignment="1">
      <alignment wrapText="1"/>
    </xf>
    <xf numFmtId="0" fontId="42" fillId="3" borderId="74" xfId="0" applyFont="1" applyFill="1" applyBorder="1" applyAlignment="1">
      <alignment horizontal="left"/>
    </xf>
    <xf numFmtId="0" fontId="70" fillId="0" borderId="75" xfId="0" applyFont="1" applyBorder="1"/>
    <xf numFmtId="0" fontId="12" fillId="4" borderId="74" xfId="0" applyFont="1" applyFill="1" applyBorder="1" applyAlignment="1">
      <alignment vertical="center"/>
    </xf>
    <xf numFmtId="0" fontId="24" fillId="6" borderId="0" xfId="0" applyFont="1" applyFill="1"/>
    <xf numFmtId="0" fontId="19" fillId="6" borderId="0" xfId="0" applyFont="1" applyFill="1"/>
    <xf numFmtId="0" fontId="0" fillId="2" borderId="74" xfId="0" applyFill="1" applyBorder="1" applyAlignment="1">
      <alignment horizontal="left"/>
    </xf>
    <xf numFmtId="0" fontId="0" fillId="0" borderId="1" xfId="0" applyBorder="1" applyAlignment="1">
      <alignment horizontal="center"/>
    </xf>
    <xf numFmtId="0" fontId="0" fillId="6" borderId="1" xfId="0" applyFill="1" applyBorder="1"/>
    <xf numFmtId="0" fontId="19" fillId="0" borderId="1" xfId="0" applyFont="1" applyBorder="1"/>
    <xf numFmtId="0" fontId="42" fillId="6" borderId="71" xfId="0" applyFont="1" applyFill="1" applyBorder="1" applyAlignment="1">
      <alignment horizontal="left"/>
    </xf>
    <xf numFmtId="0" fontId="11" fillId="4" borderId="61" xfId="0" applyFont="1" applyFill="1" applyBorder="1" applyAlignment="1">
      <alignment wrapText="1"/>
    </xf>
    <xf numFmtId="0" fontId="11" fillId="4" borderId="70" xfId="0" applyFont="1" applyFill="1" applyBorder="1"/>
    <xf numFmtId="0" fontId="39" fillId="6" borderId="12" xfId="0" applyFont="1" applyFill="1" applyBorder="1"/>
    <xf numFmtId="0" fontId="39" fillId="6" borderId="0" xfId="0" applyFont="1" applyFill="1"/>
    <xf numFmtId="0" fontId="39" fillId="6" borderId="71" xfId="0" applyFont="1" applyFill="1" applyBorder="1"/>
    <xf numFmtId="0" fontId="69" fillId="3" borderId="74" xfId="0" applyFont="1" applyFill="1" applyBorder="1" applyAlignment="1">
      <alignment horizontal="left"/>
    </xf>
    <xf numFmtId="0" fontId="39" fillId="3" borderId="75" xfId="0" applyFont="1" applyFill="1" applyBorder="1"/>
    <xf numFmtId="0" fontId="39" fillId="0" borderId="71" xfId="0" applyFont="1" applyBorder="1"/>
    <xf numFmtId="0" fontId="11" fillId="4" borderId="75" xfId="0" applyFont="1" applyFill="1" applyBorder="1" applyAlignment="1">
      <alignment vertical="center"/>
    </xf>
    <xf numFmtId="0" fontId="11" fillId="4" borderId="74" xfId="0" applyFont="1" applyFill="1" applyBorder="1" applyAlignment="1">
      <alignment vertical="center"/>
    </xf>
    <xf numFmtId="0" fontId="11" fillId="15" borderId="12" xfId="0" applyFont="1" applyFill="1" applyBorder="1"/>
    <xf numFmtId="0" fontId="24" fillId="0" borderId="0" xfId="0" applyFont="1"/>
    <xf numFmtId="0" fontId="68" fillId="6" borderId="71" xfId="0" applyFont="1" applyFill="1" applyBorder="1" applyAlignment="1">
      <alignment horizontal="left"/>
    </xf>
    <xf numFmtId="0" fontId="12" fillId="4" borderId="61" xfId="0" applyFont="1" applyFill="1" applyBorder="1"/>
    <xf numFmtId="0" fontId="12" fillId="4" borderId="61" xfId="0" applyFont="1" applyFill="1" applyBorder="1" applyAlignment="1">
      <alignment wrapText="1"/>
    </xf>
    <xf numFmtId="0" fontId="8" fillId="6" borderId="12" xfId="0" applyFont="1" applyFill="1" applyBorder="1"/>
    <xf numFmtId="0" fontId="22" fillId="0" borderId="1" xfId="0" applyFont="1" applyBorder="1"/>
    <xf numFmtId="0" fontId="27" fillId="0" borderId="1" xfId="0" applyFont="1" applyBorder="1"/>
    <xf numFmtId="0" fontId="63" fillId="4" borderId="75" xfId="0" applyFont="1" applyFill="1" applyBorder="1"/>
    <xf numFmtId="0" fontId="11" fillId="4" borderId="30" xfId="0" quotePrefix="1" applyFont="1" applyFill="1" applyBorder="1" applyAlignment="1">
      <alignment vertical="center"/>
    </xf>
    <xf numFmtId="0" fontId="8" fillId="3" borderId="67" xfId="0" applyFont="1" applyFill="1" applyBorder="1" applyAlignment="1">
      <alignment wrapText="1"/>
    </xf>
    <xf numFmtId="0" fontId="8" fillId="6" borderId="67" xfId="0" applyFont="1" applyFill="1" applyBorder="1" applyAlignment="1">
      <alignment wrapText="1"/>
    </xf>
    <xf numFmtId="0" fontId="8" fillId="4" borderId="68" xfId="0" applyFont="1" applyFill="1" applyBorder="1" applyAlignment="1">
      <alignment wrapText="1"/>
    </xf>
    <xf numFmtId="0" fontId="8" fillId="4" borderId="67" xfId="0" applyFont="1" applyFill="1" applyBorder="1" applyAlignment="1">
      <alignment wrapText="1"/>
    </xf>
    <xf numFmtId="0" fontId="44" fillId="3" borderId="67" xfId="0" applyFont="1" applyFill="1" applyBorder="1" applyAlignment="1">
      <alignment horizontal="left" wrapText="1"/>
    </xf>
    <xf numFmtId="0" fontId="8" fillId="4" borderId="67" xfId="0" applyFont="1" applyFill="1" applyBorder="1" applyAlignment="1">
      <alignment vertical="center" wrapText="1"/>
    </xf>
    <xf numFmtId="0" fontId="8" fillId="3" borderId="67" xfId="0" applyFont="1" applyFill="1" applyBorder="1" applyAlignment="1">
      <alignment horizontal="center"/>
    </xf>
    <xf numFmtId="0" fontId="44" fillId="3" borderId="67" xfId="0" applyFont="1" applyFill="1" applyBorder="1" applyAlignment="1">
      <alignment horizontal="left"/>
    </xf>
    <xf numFmtId="0" fontId="8" fillId="4" borderId="68" xfId="0" applyFont="1" applyFill="1" applyBorder="1"/>
    <xf numFmtId="0" fontId="8" fillId="4" borderId="68" xfId="0" applyFont="1" applyFill="1" applyBorder="1" applyAlignment="1">
      <alignment horizontal="center"/>
    </xf>
    <xf numFmtId="0" fontId="8" fillId="3" borderId="69" xfId="0" applyFont="1" applyFill="1" applyBorder="1" applyAlignment="1">
      <alignment wrapText="1"/>
    </xf>
    <xf numFmtId="0" fontId="8" fillId="3" borderId="69" xfId="0" applyFont="1" applyFill="1" applyBorder="1"/>
    <xf numFmtId="0" fontId="8" fillId="3" borderId="69" xfId="0" applyFont="1" applyFill="1" applyBorder="1" applyAlignment="1">
      <alignment horizontal="center"/>
    </xf>
    <xf numFmtId="0" fontId="28" fillId="0" borderId="0" xfId="0" applyFont="1"/>
    <xf numFmtId="0" fontId="0" fillId="0" borderId="0" xfId="0" applyAlignment="1">
      <alignment wrapText="1"/>
    </xf>
    <xf numFmtId="0" fontId="0" fillId="0" borderId="0" xfId="0" applyAlignment="1">
      <alignment horizontal="center"/>
    </xf>
    <xf numFmtId="0" fontId="0" fillId="3" borderId="69" xfId="0" applyFill="1" applyBorder="1" applyAlignment="1">
      <alignment wrapText="1"/>
    </xf>
    <xf numFmtId="0" fontId="24" fillId="3" borderId="69" xfId="0" applyFont="1" applyFill="1" applyBorder="1"/>
    <xf numFmtId="0" fontId="24" fillId="3" borderId="69" xfId="0" applyFont="1" applyFill="1" applyBorder="1" applyAlignment="1">
      <alignment horizontal="center"/>
    </xf>
    <xf numFmtId="0" fontId="0" fillId="3" borderId="34" xfId="0" applyFill="1" applyBorder="1"/>
    <xf numFmtId="0" fontId="28" fillId="3" borderId="60" xfId="0" applyFont="1" applyFill="1" applyBorder="1"/>
    <xf numFmtId="0" fontId="28" fillId="3" borderId="0" xfId="0" applyFont="1" applyFill="1" applyAlignment="1">
      <alignment horizontal="center"/>
    </xf>
    <xf numFmtId="0" fontId="8" fillId="6" borderId="57" xfId="0" applyFont="1" applyFill="1" applyBorder="1" applyAlignment="1">
      <alignment horizontal="left" vertical="top" wrapText="1"/>
    </xf>
    <xf numFmtId="17" fontId="8" fillId="6" borderId="57" xfId="0" applyNumberFormat="1" applyFont="1" applyFill="1" applyBorder="1" applyAlignment="1">
      <alignment horizontal="left" vertical="top"/>
    </xf>
    <xf numFmtId="6" fontId="8" fillId="6" borderId="57" xfId="0" applyNumberFormat="1" applyFont="1" applyFill="1" applyBorder="1" applyAlignment="1">
      <alignment horizontal="left" vertical="top"/>
    </xf>
    <xf numFmtId="0" fontId="8" fillId="6" borderId="57" xfId="0" applyFont="1" applyFill="1" applyBorder="1" applyAlignment="1">
      <alignment horizontal="left" vertical="top"/>
    </xf>
    <xf numFmtId="0" fontId="28" fillId="6" borderId="57" xfId="0" applyFont="1" applyFill="1" applyBorder="1" applyAlignment="1">
      <alignment wrapText="1"/>
    </xf>
    <xf numFmtId="0" fontId="0" fillId="6" borderId="57" xfId="0" applyFill="1" applyBorder="1"/>
    <xf numFmtId="0" fontId="0" fillId="6" borderId="58" xfId="0" applyFill="1" applyBorder="1" applyAlignment="1">
      <alignment horizontal="center" vertical="center"/>
    </xf>
    <xf numFmtId="0" fontId="0" fillId="3" borderId="68" xfId="0" applyFill="1" applyBorder="1" applyAlignment="1">
      <alignment wrapText="1"/>
    </xf>
    <xf numFmtId="0" fontId="0" fillId="3" borderId="68" xfId="0" applyFill="1" applyBorder="1"/>
    <xf numFmtId="0" fontId="0" fillId="3" borderId="68" xfId="0" applyFill="1" applyBorder="1" applyAlignment="1">
      <alignment horizontal="center"/>
    </xf>
    <xf numFmtId="0" fontId="0" fillId="3" borderId="36" xfId="0" applyFill="1" applyBorder="1"/>
    <xf numFmtId="0" fontId="9" fillId="3" borderId="58" xfId="0" applyFont="1" applyFill="1" applyBorder="1" applyAlignment="1">
      <alignment horizontal="center"/>
    </xf>
    <xf numFmtId="0" fontId="28" fillId="3" borderId="57" xfId="0" applyFont="1" applyFill="1" applyBorder="1" applyAlignment="1">
      <alignment vertical="top" wrapText="1"/>
    </xf>
    <xf numFmtId="0" fontId="32" fillId="3" borderId="57" xfId="0" applyFont="1" applyFill="1" applyBorder="1"/>
    <xf numFmtId="0" fontId="32" fillId="3" borderId="57" xfId="0" applyFont="1" applyFill="1" applyBorder="1" applyAlignment="1">
      <alignment vertical="top" wrapText="1"/>
    </xf>
    <xf numFmtId="0" fontId="32" fillId="3" borderId="58" xfId="0" applyFont="1" applyFill="1" applyBorder="1"/>
    <xf numFmtId="0" fontId="32" fillId="3" borderId="58" xfId="0" applyFont="1" applyFill="1" applyBorder="1" applyAlignment="1">
      <alignment horizontal="left" vertical="top" wrapText="1"/>
    </xf>
    <xf numFmtId="0" fontId="32" fillId="3" borderId="51" xfId="0" applyFont="1" applyFill="1" applyBorder="1"/>
    <xf numFmtId="0" fontId="9" fillId="22" borderId="29" xfId="0" applyFont="1" applyFill="1" applyBorder="1" applyAlignment="1">
      <alignment horizontal="center" vertical="center"/>
    </xf>
    <xf numFmtId="0" fontId="0" fillId="2" borderId="63" xfId="0" applyFill="1" applyBorder="1"/>
    <xf numFmtId="0" fontId="0" fillId="2" borderId="22" xfId="0" applyFill="1" applyBorder="1" applyAlignment="1">
      <alignment horizontal="center"/>
    </xf>
    <xf numFmtId="0" fontId="0" fillId="2" borderId="28" xfId="0" applyFill="1" applyBorder="1" applyAlignment="1">
      <alignment horizontal="center"/>
    </xf>
    <xf numFmtId="0" fontId="0" fillId="0" borderId="62" xfId="0" applyBorder="1" applyAlignment="1">
      <alignment horizontal="center"/>
    </xf>
    <xf numFmtId="0" fontId="0" fillId="0" borderId="22" xfId="0" applyBorder="1" applyAlignment="1">
      <alignment horizontal="center"/>
    </xf>
    <xf numFmtId="0" fontId="0" fillId="0" borderId="78" xfId="0" applyBorder="1" applyAlignment="1">
      <alignment horizontal="center"/>
    </xf>
    <xf numFmtId="0" fontId="0" fillId="0" borderId="14" xfId="0" applyBorder="1" applyAlignment="1">
      <alignment horizontal="center"/>
    </xf>
    <xf numFmtId="0" fontId="0" fillId="0" borderId="16" xfId="0" applyBorder="1" applyAlignment="1">
      <alignment horizontal="center"/>
    </xf>
    <xf numFmtId="0" fontId="46" fillId="28" borderId="9" xfId="0" applyFont="1" applyFill="1" applyBorder="1" applyAlignment="1">
      <alignment vertical="top" wrapText="1"/>
    </xf>
    <xf numFmtId="0" fontId="46" fillId="11" borderId="9" xfId="0" applyFont="1" applyFill="1" applyBorder="1" applyAlignment="1">
      <alignment vertical="top" wrapText="1"/>
    </xf>
    <xf numFmtId="0" fontId="4" fillId="4" borderId="67" xfId="0" applyFont="1" applyFill="1" applyBorder="1" applyAlignment="1">
      <alignment vertical="center"/>
    </xf>
    <xf numFmtId="0" fontId="11" fillId="6" borderId="0" xfId="0" applyFont="1" applyFill="1" applyAlignment="1">
      <alignment vertical="center" wrapText="1"/>
    </xf>
    <xf numFmtId="0" fontId="11" fillId="4" borderId="79" xfId="0" applyFont="1" applyFill="1" applyBorder="1" applyAlignment="1">
      <alignment vertical="center"/>
    </xf>
    <xf numFmtId="0" fontId="11" fillId="4" borderId="80" xfId="0" applyFont="1" applyFill="1" applyBorder="1" applyAlignment="1">
      <alignment vertical="center"/>
    </xf>
    <xf numFmtId="0" fontId="11" fillId="4" borderId="80" xfId="0" applyFont="1" applyFill="1" applyBorder="1" applyAlignment="1">
      <alignment vertical="center" wrapText="1"/>
    </xf>
    <xf numFmtId="0" fontId="39" fillId="4" borderId="80" xfId="0" applyFont="1" applyFill="1" applyBorder="1" applyAlignment="1">
      <alignment wrapText="1"/>
    </xf>
    <xf numFmtId="0" fontId="39" fillId="4" borderId="80" xfId="0" applyFont="1" applyFill="1" applyBorder="1"/>
    <xf numFmtId="0" fontId="0" fillId="4" borderId="80" xfId="0" applyFill="1" applyBorder="1"/>
    <xf numFmtId="0" fontId="0" fillId="4" borderId="81" xfId="0" applyFill="1" applyBorder="1"/>
    <xf numFmtId="0" fontId="11" fillId="6" borderId="12" xfId="0" applyFont="1" applyFill="1" applyBorder="1" applyAlignment="1">
      <alignment vertical="center"/>
    </xf>
    <xf numFmtId="0" fontId="4" fillId="4" borderId="75" xfId="0" applyFont="1" applyFill="1" applyBorder="1" applyAlignment="1">
      <alignment vertical="center"/>
    </xf>
    <xf numFmtId="0" fontId="11" fillId="6" borderId="71" xfId="0" applyFont="1" applyFill="1" applyBorder="1"/>
    <xf numFmtId="0" fontId="69" fillId="6" borderId="71" xfId="0" applyFont="1" applyFill="1" applyBorder="1" applyAlignment="1">
      <alignment horizontal="left" vertical="center"/>
    </xf>
    <xf numFmtId="0" fontId="38" fillId="3" borderId="67" xfId="0" applyFont="1" applyFill="1" applyBorder="1"/>
    <xf numFmtId="0" fontId="28" fillId="3" borderId="67" xfId="0" applyFont="1" applyFill="1" applyBorder="1" applyAlignment="1">
      <alignment wrapText="1"/>
    </xf>
    <xf numFmtId="0" fontId="52" fillId="29" borderId="82" xfId="0" applyFont="1" applyFill="1" applyBorder="1" applyAlignment="1">
      <alignment vertical="top" wrapText="1"/>
    </xf>
    <xf numFmtId="0" fontId="8" fillId="29" borderId="82" xfId="0" applyFont="1" applyFill="1" applyBorder="1" applyAlignment="1">
      <alignment vertical="top" wrapText="1"/>
    </xf>
    <xf numFmtId="0" fontId="8" fillId="3" borderId="33" xfId="0" applyFont="1" applyFill="1" applyBorder="1" applyAlignment="1">
      <alignment vertical="top" wrapText="1"/>
    </xf>
    <xf numFmtId="0" fontId="8" fillId="3" borderId="83" xfId="0" applyFont="1" applyFill="1" applyBorder="1" applyAlignment="1">
      <alignment vertical="top" wrapText="1"/>
    </xf>
    <xf numFmtId="0" fontId="8" fillId="3" borderId="83" xfId="0" applyFont="1" applyFill="1" applyBorder="1" applyAlignment="1">
      <alignment horizontal="center" vertical="center"/>
    </xf>
    <xf numFmtId="0" fontId="8" fillId="3" borderId="35" xfId="0" applyFont="1" applyFill="1" applyBorder="1" applyAlignment="1">
      <alignment horizontal="center" vertical="center"/>
    </xf>
    <xf numFmtId="0" fontId="52" fillId="29" borderId="84" xfId="0" applyFont="1" applyFill="1" applyBorder="1" applyAlignment="1">
      <alignment vertical="top" wrapText="1"/>
    </xf>
    <xf numFmtId="17" fontId="8" fillId="3" borderId="51" xfId="0" applyNumberFormat="1" applyFont="1" applyFill="1" applyBorder="1" applyAlignment="1">
      <alignment horizontal="center" vertical="center" wrapText="1"/>
    </xf>
    <xf numFmtId="17" fontId="45" fillId="3" borderId="51" xfId="0" applyNumberFormat="1" applyFont="1" applyFill="1" applyBorder="1" applyAlignment="1">
      <alignment horizontal="center" vertical="center" wrapText="1"/>
    </xf>
    <xf numFmtId="0" fontId="52" fillId="29" borderId="85" xfId="0" applyFont="1" applyFill="1" applyBorder="1" applyAlignment="1">
      <alignment vertical="top" wrapText="1"/>
    </xf>
    <xf numFmtId="17" fontId="8" fillId="3" borderId="7" xfId="0" applyNumberFormat="1" applyFont="1" applyFill="1" applyBorder="1" applyAlignment="1">
      <alignment horizontal="center" vertical="center" wrapText="1"/>
    </xf>
    <xf numFmtId="17" fontId="8" fillId="3" borderId="58" xfId="0" applyNumberFormat="1" applyFont="1" applyFill="1" applyBorder="1" applyAlignment="1">
      <alignment horizontal="center" vertical="center" wrapText="1"/>
    </xf>
    <xf numFmtId="0" fontId="52" fillId="29" borderId="57" xfId="0" applyFont="1" applyFill="1" applyBorder="1" applyAlignment="1">
      <alignment vertical="top" wrapText="1"/>
    </xf>
    <xf numFmtId="17" fontId="8" fillId="3" borderId="57" xfId="0" applyNumberFormat="1" applyFont="1" applyFill="1" applyBorder="1" applyAlignment="1">
      <alignment horizontal="center" vertical="center" wrapText="1"/>
    </xf>
    <xf numFmtId="0" fontId="8" fillId="29" borderId="57" xfId="0" applyFont="1" applyFill="1" applyBorder="1" applyAlignment="1">
      <alignment vertical="top" wrapText="1"/>
    </xf>
    <xf numFmtId="0" fontId="8" fillId="3" borderId="57" xfId="0" applyFont="1" applyFill="1" applyBorder="1" applyAlignment="1">
      <alignment horizontal="center" vertical="center" wrapText="1"/>
    </xf>
    <xf numFmtId="17" fontId="45" fillId="3" borderId="57" xfId="0" applyNumberFormat="1" applyFont="1" applyFill="1" applyBorder="1" applyAlignment="1">
      <alignment horizontal="center" vertical="center" wrapText="1"/>
    </xf>
    <xf numFmtId="49" fontId="8" fillId="3" borderId="57" xfId="4" applyNumberFormat="1" applyFont="1" applyFill="1" applyBorder="1" applyAlignment="1">
      <alignment horizontal="center" vertical="top" wrapText="1"/>
    </xf>
    <xf numFmtId="0" fontId="66" fillId="25" borderId="58" xfId="0" applyFont="1" applyFill="1" applyBorder="1" applyAlignment="1">
      <alignment horizontal="left" vertical="top" wrapText="1"/>
    </xf>
    <xf numFmtId="0" fontId="45" fillId="3" borderId="3" xfId="3" applyFont="1" applyFill="1" applyBorder="1" applyAlignment="1">
      <alignment vertical="top"/>
    </xf>
    <xf numFmtId="0" fontId="72" fillId="25" borderId="57" xfId="0" applyFont="1" applyFill="1" applyBorder="1" applyAlignment="1">
      <alignment vertical="top" wrapText="1"/>
    </xf>
    <xf numFmtId="0" fontId="38" fillId="3" borderId="0" xfId="0" applyFont="1" applyFill="1" applyAlignment="1">
      <alignment horizontal="left" vertical="center"/>
    </xf>
    <xf numFmtId="0" fontId="9" fillId="6" borderId="29" xfId="0" applyFont="1" applyFill="1" applyBorder="1" applyAlignment="1">
      <alignment horizontal="center" vertical="center"/>
    </xf>
    <xf numFmtId="0" fontId="8" fillId="6" borderId="20" xfId="0" applyFont="1" applyFill="1" applyBorder="1" applyAlignment="1">
      <alignment horizontal="center" vertical="center"/>
    </xf>
    <xf numFmtId="0" fontId="8" fillId="6" borderId="3" xfId="0" applyFont="1" applyFill="1" applyBorder="1"/>
    <xf numFmtId="0" fontId="8" fillId="6" borderId="7" xfId="0" applyFont="1" applyFill="1" applyBorder="1" applyAlignment="1">
      <alignment horizontal="center" vertical="center"/>
    </xf>
    <xf numFmtId="0" fontId="8" fillId="6" borderId="9" xfId="0" applyFont="1" applyFill="1" applyBorder="1" applyAlignment="1">
      <alignment horizontal="center" vertical="center"/>
    </xf>
    <xf numFmtId="0" fontId="49" fillId="3" borderId="57" xfId="0" applyFont="1" applyFill="1" applyBorder="1"/>
    <xf numFmtId="0" fontId="49" fillId="3" borderId="58" xfId="0" applyFont="1" applyFill="1" applyBorder="1" applyAlignment="1">
      <alignment horizontal="left" vertical="top" wrapText="1"/>
    </xf>
    <xf numFmtId="0" fontId="73" fillId="3" borderId="57" xfId="0" applyFont="1" applyFill="1" applyBorder="1" applyAlignment="1">
      <alignment vertical="top" wrapText="1"/>
    </xf>
    <xf numFmtId="0" fontId="49" fillId="3" borderId="58" xfId="0" applyFont="1" applyFill="1" applyBorder="1" applyAlignment="1">
      <alignment vertical="top" wrapText="1"/>
    </xf>
    <xf numFmtId="0" fontId="49" fillId="3" borderId="58" xfId="0" applyFont="1" applyFill="1" applyBorder="1"/>
    <xf numFmtId="0" fontId="52" fillId="26" borderId="77" xfId="0" applyFont="1" applyFill="1" applyBorder="1" applyAlignment="1">
      <alignment vertical="top" wrapText="1"/>
    </xf>
    <xf numFmtId="0" fontId="45" fillId="3" borderId="58" xfId="0" applyFont="1" applyFill="1" applyBorder="1" applyAlignment="1">
      <alignment horizontal="left" vertical="center" wrapText="1"/>
    </xf>
    <xf numFmtId="0" fontId="54" fillId="3" borderId="57" xfId="0" applyFont="1" applyFill="1" applyBorder="1" applyAlignment="1">
      <alignment vertical="top" wrapText="1"/>
    </xf>
    <xf numFmtId="0" fontId="49" fillId="3" borderId="51" xfId="0" applyFont="1" applyFill="1" applyBorder="1"/>
    <xf numFmtId="0" fontId="8" fillId="3" borderId="51" xfId="0" applyFont="1" applyFill="1" applyBorder="1"/>
    <xf numFmtId="17" fontId="8" fillId="3" borderId="57" xfId="0" applyNumberFormat="1" applyFont="1" applyFill="1" applyBorder="1" applyAlignment="1">
      <alignment horizontal="center" vertical="center"/>
    </xf>
    <xf numFmtId="17" fontId="8" fillId="3" borderId="58" xfId="0" applyNumberFormat="1" applyFont="1" applyFill="1" applyBorder="1" applyAlignment="1">
      <alignment horizontal="left" vertical="top"/>
    </xf>
    <xf numFmtId="0" fontId="8" fillId="6" borderId="57" xfId="0" applyFont="1" applyFill="1" applyBorder="1"/>
    <xf numFmtId="0" fontId="8" fillId="6" borderId="58" xfId="0" applyFont="1" applyFill="1" applyBorder="1" applyAlignment="1">
      <alignment horizontal="center" vertical="center"/>
    </xf>
    <xf numFmtId="0" fontId="45" fillId="3" borderId="58" xfId="0" applyFont="1" applyFill="1" applyBorder="1" applyAlignment="1">
      <alignment vertical="top"/>
    </xf>
    <xf numFmtId="0" fontId="46" fillId="3" borderId="9" xfId="0" applyFont="1" applyFill="1" applyBorder="1" applyAlignment="1">
      <alignment vertical="top" wrapText="1"/>
    </xf>
    <xf numFmtId="0" fontId="8" fillId="4" borderId="9" xfId="0" applyFont="1" applyFill="1" applyBorder="1"/>
    <xf numFmtId="0" fontId="74" fillId="3" borderId="57" xfId="0" applyFont="1" applyFill="1" applyBorder="1" applyAlignment="1">
      <alignment vertical="top" wrapText="1"/>
    </xf>
    <xf numFmtId="0" fontId="10" fillId="3" borderId="57" xfId="0" applyFont="1" applyFill="1" applyBorder="1"/>
    <xf numFmtId="0" fontId="45" fillId="3" borderId="3" xfId="0" applyFont="1" applyFill="1" applyBorder="1" applyAlignment="1">
      <alignment vertical="top"/>
    </xf>
    <xf numFmtId="0" fontId="10" fillId="3" borderId="58" xfId="0" applyFont="1" applyFill="1" applyBorder="1"/>
    <xf numFmtId="0" fontId="45" fillId="3" borderId="51" xfId="0" applyFont="1" applyFill="1" applyBorder="1" applyAlignment="1">
      <alignment vertical="top"/>
    </xf>
    <xf numFmtId="0" fontId="75" fillId="3" borderId="57" xfId="0" applyFont="1" applyFill="1" applyBorder="1"/>
    <xf numFmtId="0" fontId="75" fillId="3" borderId="9" xfId="0" applyFont="1" applyFill="1" applyBorder="1"/>
    <xf numFmtId="0" fontId="74" fillId="3" borderId="9" xfId="0" applyFont="1" applyFill="1" applyBorder="1" applyAlignment="1">
      <alignment vertical="top" wrapText="1"/>
    </xf>
    <xf numFmtId="0" fontId="75" fillId="3" borderId="9" xfId="0" applyFont="1" applyFill="1" applyBorder="1" applyAlignment="1">
      <alignment horizontal="center"/>
    </xf>
    <xf numFmtId="0" fontId="45" fillId="26" borderId="57" xfId="0" applyFont="1" applyFill="1" applyBorder="1" applyAlignment="1">
      <alignment vertical="top" wrapText="1"/>
    </xf>
    <xf numFmtId="0" fontId="5" fillId="2" borderId="62" xfId="0" applyFont="1" applyFill="1" applyBorder="1" applyAlignment="1">
      <alignment horizontal="center"/>
    </xf>
    <xf numFmtId="0" fontId="12" fillId="11" borderId="9" xfId="0" applyFont="1" applyFill="1" applyBorder="1" applyAlignment="1">
      <alignment vertical="top" wrapText="1"/>
    </xf>
    <xf numFmtId="0" fontId="2" fillId="3" borderId="57" xfId="0" applyFont="1" applyFill="1" applyBorder="1" applyAlignment="1">
      <alignment vertical="top" wrapText="1"/>
    </xf>
    <xf numFmtId="0" fontId="2" fillId="3" borderId="58" xfId="0" applyFont="1" applyFill="1" applyBorder="1" applyAlignment="1">
      <alignment vertical="top" wrapText="1"/>
    </xf>
    <xf numFmtId="0" fontId="2" fillId="26" borderId="57" xfId="0" applyFont="1" applyFill="1" applyBorder="1" applyAlignment="1">
      <alignment vertical="top" wrapText="1"/>
    </xf>
    <xf numFmtId="0" fontId="1" fillId="3" borderId="9" xfId="0" applyFont="1" applyFill="1" applyBorder="1"/>
    <xf numFmtId="0" fontId="19" fillId="0" borderId="0" xfId="0" applyFont="1" applyAlignment="1">
      <alignment horizontal="left" vertical="top" wrapText="1"/>
    </xf>
    <xf numFmtId="0" fontId="29" fillId="8" borderId="4" xfId="0" applyFont="1" applyFill="1" applyBorder="1" applyAlignment="1">
      <alignment horizontal="center" vertical="center"/>
    </xf>
    <xf numFmtId="0" fontId="29" fillId="8" borderId="2" xfId="0" applyFont="1" applyFill="1" applyBorder="1" applyAlignment="1">
      <alignment horizontal="center" vertical="center"/>
    </xf>
    <xf numFmtId="0" fontId="29" fillId="8" borderId="5" xfId="0" applyFont="1" applyFill="1" applyBorder="1" applyAlignment="1">
      <alignment horizontal="center" vertical="center"/>
    </xf>
    <xf numFmtId="0" fontId="29" fillId="16" borderId="4" xfId="0" applyFont="1" applyFill="1" applyBorder="1" applyAlignment="1">
      <alignment horizontal="center" vertical="center"/>
    </xf>
    <xf numFmtId="0" fontId="29" fillId="16" borderId="2" xfId="0" applyFont="1" applyFill="1" applyBorder="1" applyAlignment="1">
      <alignment horizontal="center" vertical="center"/>
    </xf>
    <xf numFmtId="0" fontId="29" fillId="16" borderId="5" xfId="0" applyFont="1" applyFill="1" applyBorder="1" applyAlignment="1">
      <alignment horizontal="center" vertical="center"/>
    </xf>
    <xf numFmtId="0" fontId="11" fillId="4" borderId="67" xfId="0" applyFont="1" applyFill="1" applyBorder="1" applyAlignment="1">
      <alignment vertical="center" wrapText="1"/>
    </xf>
    <xf numFmtId="0" fontId="39" fillId="0" borderId="67" xfId="0" applyFont="1" applyBorder="1" applyAlignment="1">
      <alignment vertical="center" wrapText="1"/>
    </xf>
    <xf numFmtId="0" fontId="37" fillId="4" borderId="67" xfId="0" applyFont="1" applyFill="1" applyBorder="1" applyAlignment="1">
      <alignment horizontal="center" vertical="center" wrapText="1"/>
    </xf>
    <xf numFmtId="0" fontId="28" fillId="0" borderId="67" xfId="0" applyFont="1" applyBorder="1" applyAlignment="1">
      <alignment horizontal="center" vertical="center" wrapText="1"/>
    </xf>
    <xf numFmtId="0" fontId="29" fillId="3" borderId="67" xfId="0" applyFont="1" applyFill="1" applyBorder="1" applyAlignment="1">
      <alignment horizontal="left" vertical="center" wrapText="1"/>
    </xf>
    <xf numFmtId="0" fontId="29" fillId="0" borderId="67" xfId="0" applyFont="1" applyBorder="1" applyAlignment="1">
      <alignment horizontal="left" vertical="center" wrapText="1"/>
    </xf>
    <xf numFmtId="0" fontId="28" fillId="0" borderId="67" xfId="0" applyFont="1" applyBorder="1" applyAlignment="1">
      <alignment horizontal="left" wrapText="1"/>
    </xf>
    <xf numFmtId="0" fontId="37" fillId="9" borderId="4" xfId="0" applyFont="1" applyFill="1" applyBorder="1" applyAlignment="1">
      <alignment horizontal="center" vertical="center"/>
    </xf>
    <xf numFmtId="0" fontId="28" fillId="0" borderId="2" xfId="0" applyFont="1" applyBorder="1" applyAlignment="1">
      <alignment horizontal="center" vertical="center"/>
    </xf>
    <xf numFmtId="0" fontId="28" fillId="0" borderId="5" xfId="0" applyFont="1" applyBorder="1" applyAlignment="1">
      <alignment horizontal="center" vertical="center"/>
    </xf>
    <xf numFmtId="0" fontId="42" fillId="3" borderId="67" xfId="0" applyFont="1" applyFill="1" applyBorder="1" applyAlignment="1">
      <alignment horizontal="left" vertical="center"/>
    </xf>
    <xf numFmtId="0" fontId="19" fillId="0" borderId="67" xfId="0" applyFont="1" applyBorder="1" applyAlignment="1">
      <alignment horizontal="left" vertical="center"/>
    </xf>
    <xf numFmtId="0" fontId="4" fillId="4" borderId="67" xfId="0" applyFont="1" applyFill="1" applyBorder="1" applyAlignment="1">
      <alignment vertical="center" wrapText="1"/>
    </xf>
    <xf numFmtId="0" fontId="0" fillId="0" borderId="67" xfId="0" applyBorder="1"/>
    <xf numFmtId="0" fontId="42" fillId="3" borderId="74" xfId="0" applyFont="1" applyFill="1" applyBorder="1" applyAlignment="1">
      <alignment horizontal="left"/>
    </xf>
    <xf numFmtId="0" fontId="42" fillId="3" borderId="67" xfId="0" applyFont="1" applyFill="1" applyBorder="1" applyAlignment="1">
      <alignment horizontal="left"/>
    </xf>
    <xf numFmtId="0" fontId="39" fillId="0" borderId="67" xfId="0" applyFont="1" applyBorder="1"/>
    <xf numFmtId="0" fontId="0" fillId="0" borderId="75" xfId="0" applyBorder="1"/>
    <xf numFmtId="0" fontId="6" fillId="18" borderId="11" xfId="0" applyFont="1" applyFill="1" applyBorder="1" applyAlignment="1">
      <alignment horizontal="center"/>
    </xf>
    <xf numFmtId="0" fontId="19" fillId="0" borderId="35" xfId="0" applyFont="1" applyBorder="1" applyAlignment="1">
      <alignment horizontal="center" vertical="top" wrapText="1"/>
    </xf>
    <xf numFmtId="0" fontId="19" fillId="0" borderId="36" xfId="0" applyFont="1" applyBorder="1" applyAlignment="1">
      <alignment horizontal="center" vertical="top" wrapText="1"/>
    </xf>
    <xf numFmtId="0" fontId="71" fillId="0" borderId="33" xfId="0" applyFont="1" applyBorder="1" applyAlignment="1">
      <alignment horizontal="center" vertical="center"/>
    </xf>
    <xf numFmtId="0" fontId="71" fillId="0" borderId="34" xfId="0" applyFont="1" applyBorder="1" applyAlignment="1">
      <alignment horizontal="center" vertical="center"/>
    </xf>
    <xf numFmtId="0" fontId="11" fillId="4" borderId="74" xfId="0" applyFont="1" applyFill="1" applyBorder="1" applyAlignment="1">
      <alignment wrapText="1"/>
    </xf>
    <xf numFmtId="0" fontId="38" fillId="3" borderId="67" xfId="0" applyFont="1" applyFill="1" applyBorder="1" applyAlignment="1">
      <alignment vertical="center" wrapText="1"/>
    </xf>
    <xf numFmtId="0" fontId="38" fillId="0" borderId="67" xfId="0" applyFont="1" applyBorder="1" applyAlignment="1">
      <alignment vertical="center"/>
    </xf>
    <xf numFmtId="0" fontId="37" fillId="4" borderId="74" xfId="0" applyFont="1" applyFill="1" applyBorder="1" applyAlignment="1">
      <alignment vertical="center"/>
    </xf>
    <xf numFmtId="0" fontId="28" fillId="0" borderId="67" xfId="0" applyFont="1" applyBorder="1"/>
    <xf numFmtId="0" fontId="4" fillId="21" borderId="17" xfId="0" applyFont="1" applyFill="1" applyBorder="1" applyAlignment="1">
      <alignment horizontal="center" vertical="center" wrapText="1"/>
    </xf>
    <xf numFmtId="0" fontId="4" fillId="21" borderId="19" xfId="0" applyFont="1" applyFill="1" applyBorder="1" applyAlignment="1">
      <alignment horizontal="center" vertical="center" wrapText="1"/>
    </xf>
    <xf numFmtId="0" fontId="8" fillId="6" borderId="51" xfId="0" applyFont="1" applyFill="1" applyBorder="1" applyAlignment="1">
      <alignment horizontal="left" vertical="top" wrapText="1"/>
    </xf>
    <xf numFmtId="0" fontId="8" fillId="6" borderId="58" xfId="0" applyFont="1" applyFill="1" applyBorder="1" applyAlignment="1">
      <alignment horizontal="left" vertical="top" wrapText="1"/>
    </xf>
    <xf numFmtId="0" fontId="11" fillId="4" borderId="67" xfId="0" applyFont="1" applyFill="1" applyBorder="1" applyAlignment="1">
      <alignment wrapText="1"/>
    </xf>
    <xf numFmtId="0" fontId="39" fillId="0" borderId="67" xfId="0" applyFont="1" applyBorder="1" applyAlignment="1">
      <alignment wrapText="1"/>
    </xf>
    <xf numFmtId="0" fontId="0" fillId="0" borderId="67" xfId="0" applyBorder="1" applyAlignment="1">
      <alignment horizontal="left"/>
    </xf>
    <xf numFmtId="0" fontId="11" fillId="4" borderId="74" xfId="0" applyFont="1" applyFill="1" applyBorder="1" applyAlignment="1">
      <alignment vertical="center" wrapText="1"/>
    </xf>
    <xf numFmtId="0" fontId="39" fillId="0" borderId="67" xfId="0" applyFont="1" applyBorder="1" applyAlignment="1">
      <alignment vertical="center"/>
    </xf>
    <xf numFmtId="0" fontId="4" fillId="21" borderId="18" xfId="0" applyFont="1" applyFill="1" applyBorder="1" applyAlignment="1">
      <alignment horizontal="center" vertical="center" wrapText="1"/>
    </xf>
    <xf numFmtId="0" fontId="71" fillId="0" borderId="33" xfId="0" applyFont="1" applyBorder="1" applyAlignment="1">
      <alignment horizontal="left" vertical="center"/>
    </xf>
    <xf numFmtId="0" fontId="71" fillId="0" borderId="34" xfId="0" applyFont="1" applyBorder="1" applyAlignment="1">
      <alignment horizontal="left" vertical="center"/>
    </xf>
    <xf numFmtId="0" fontId="19" fillId="0" borderId="13" xfId="0" applyFont="1" applyBorder="1" applyAlignment="1">
      <alignment horizontal="center" vertical="top" wrapText="1"/>
    </xf>
    <xf numFmtId="0" fontId="19" fillId="0" borderId="10" xfId="0" applyFont="1" applyBorder="1" applyAlignment="1">
      <alignment horizontal="center" vertical="top" wrapText="1"/>
    </xf>
    <xf numFmtId="0" fontId="8" fillId="6" borderId="65" xfId="0" applyFont="1" applyFill="1" applyBorder="1" applyAlignment="1">
      <alignment horizontal="left" vertical="top" wrapText="1"/>
    </xf>
    <xf numFmtId="0" fontId="0" fillId="0" borderId="60" xfId="0" applyBorder="1" applyAlignment="1">
      <alignment horizontal="left" vertical="top" wrapText="1"/>
    </xf>
    <xf numFmtId="0" fontId="10" fillId="8" borderId="2" xfId="0" applyFont="1" applyFill="1" applyBorder="1" applyAlignment="1">
      <alignment horizontal="center" vertical="center"/>
    </xf>
    <xf numFmtId="0" fontId="10" fillId="8" borderId="5" xfId="0" applyFont="1" applyFill="1" applyBorder="1" applyAlignment="1">
      <alignment horizontal="center" vertical="center"/>
    </xf>
    <xf numFmtId="0" fontId="8" fillId="3" borderId="60" xfId="0" applyFont="1" applyFill="1" applyBorder="1" applyAlignment="1">
      <alignment horizontal="center" vertical="center"/>
    </xf>
    <xf numFmtId="0" fontId="8" fillId="0" borderId="60" xfId="0" applyFont="1" applyBorder="1"/>
    <xf numFmtId="0" fontId="8" fillId="0" borderId="36" xfId="0" applyFont="1" applyBorder="1"/>
    <xf numFmtId="0" fontId="0" fillId="0" borderId="67" xfId="0" applyBorder="1" applyAlignment="1">
      <alignment horizontal="left" vertical="center"/>
    </xf>
    <xf numFmtId="0" fontId="8" fillId="3" borderId="51" xfId="0" applyFont="1" applyFill="1" applyBorder="1" applyAlignment="1">
      <alignment vertical="top" wrapText="1"/>
    </xf>
    <xf numFmtId="0" fontId="8" fillId="3" borderId="7" xfId="0" applyFont="1" applyFill="1" applyBorder="1" applyAlignment="1">
      <alignment vertical="top" wrapText="1"/>
    </xf>
    <xf numFmtId="0" fontId="8" fillId="3" borderId="7" xfId="0" applyFont="1" applyFill="1" applyBorder="1" applyAlignment="1">
      <alignment vertical="top"/>
    </xf>
    <xf numFmtId="0" fontId="69" fillId="3" borderId="74" xfId="0" applyFont="1" applyFill="1" applyBorder="1" applyAlignment="1">
      <alignment horizontal="left"/>
    </xf>
    <xf numFmtId="0" fontId="39" fillId="0" borderId="75" xfId="0" applyFont="1" applyBorder="1"/>
    <xf numFmtId="0" fontId="38" fillId="3" borderId="67" xfId="0" applyFont="1" applyFill="1" applyBorder="1" applyAlignment="1">
      <alignment vertical="center"/>
    </xf>
    <xf numFmtId="0" fontId="37" fillId="4" borderId="74" xfId="0" applyFont="1" applyFill="1" applyBorder="1"/>
    <xf numFmtId="0" fontId="38" fillId="0" borderId="67" xfId="0" applyFont="1" applyBorder="1"/>
    <xf numFmtId="0" fontId="69" fillId="3" borderId="74" xfId="0" applyFont="1" applyFill="1" applyBorder="1" applyAlignment="1">
      <alignment horizontal="left" vertical="center"/>
    </xf>
    <xf numFmtId="0" fontId="71" fillId="0" borderId="33" xfId="0" applyFont="1" applyBorder="1" applyAlignment="1">
      <alignment horizontal="center"/>
    </xf>
    <xf numFmtId="0" fontId="71" fillId="0" borderId="34" xfId="0" applyFont="1" applyBorder="1" applyAlignment="1">
      <alignment horizontal="center"/>
    </xf>
    <xf numFmtId="0" fontId="19" fillId="0" borderId="13" xfId="0" applyFont="1" applyBorder="1" applyAlignment="1">
      <alignment horizontal="center" vertical="center" wrapText="1"/>
    </xf>
    <xf numFmtId="0" fontId="19" fillId="0" borderId="10" xfId="0" applyFont="1" applyBorder="1" applyAlignment="1">
      <alignment horizontal="center" vertical="center" wrapText="1"/>
    </xf>
    <xf numFmtId="0" fontId="17" fillId="3" borderId="67" xfId="0" applyFont="1" applyFill="1" applyBorder="1" applyAlignment="1">
      <alignment horizontal="left" vertical="center"/>
    </xf>
    <xf numFmtId="0" fontId="24" fillId="0" borderId="67" xfId="0" applyFont="1" applyBorder="1" applyAlignment="1">
      <alignment horizontal="left" vertical="center"/>
    </xf>
    <xf numFmtId="0" fontId="69" fillId="3" borderId="13" xfId="0" applyFont="1" applyFill="1" applyBorder="1" applyAlignment="1">
      <alignment horizontal="left" vertical="center"/>
    </xf>
    <xf numFmtId="0" fontId="39" fillId="0" borderId="1" xfId="0" applyFont="1" applyBorder="1" applyAlignment="1">
      <alignment vertical="center"/>
    </xf>
    <xf numFmtId="0" fontId="39" fillId="0" borderId="72" xfId="0" applyFont="1" applyBorder="1" applyAlignment="1">
      <alignment vertical="center"/>
    </xf>
    <xf numFmtId="0" fontId="37" fillId="4" borderId="73" xfId="0" applyFont="1" applyFill="1" applyBorder="1" applyAlignment="1">
      <alignment vertical="center"/>
    </xf>
    <xf numFmtId="0" fontId="0" fillId="0" borderId="2" xfId="0" applyBorder="1"/>
    <xf numFmtId="0" fontId="11" fillId="4" borderId="73" xfId="0" applyFont="1" applyFill="1" applyBorder="1" applyAlignment="1">
      <alignment vertical="center" wrapText="1"/>
    </xf>
    <xf numFmtId="0" fontId="11" fillId="4" borderId="2" xfId="0" applyFont="1" applyFill="1" applyBorder="1" applyAlignment="1">
      <alignment vertical="center" wrapText="1"/>
    </xf>
  </cellXfs>
  <cellStyles count="7">
    <cellStyle name="Hiperlink" xfId="3" builtinId="8"/>
    <cellStyle name="Normal" xfId="0" builtinId="0"/>
    <cellStyle name="Normal 2" xfId="2" xr:uid="{00000000-0005-0000-0000-000002000000}"/>
    <cellStyle name="Normal 2 2" xfId="4" xr:uid="{00000000-0005-0000-0000-000003000000}"/>
    <cellStyle name="Porcentagem" xfId="1" builtinId="5"/>
    <cellStyle name="Separador de milhares 2" xfId="5" xr:uid="{00000000-0005-0000-0000-000005000000}"/>
    <cellStyle name="Separador de milhares 2 2" xfId="6" xr:uid="{00000000-0005-0000-0000-000006000000}"/>
  </cellStyles>
  <dxfs count="99">
    <dxf>
      <font>
        <color auto="1"/>
      </font>
    </dxf>
    <dxf>
      <font>
        <color auto="1"/>
      </font>
    </dxf>
    <dxf>
      <font>
        <color theme="0"/>
      </font>
    </dxf>
    <dxf>
      <font>
        <color theme="0"/>
      </font>
    </dxf>
    <dxf>
      <font>
        <color theme="0"/>
      </font>
    </dxf>
    <dxf>
      <font>
        <color theme="0"/>
      </font>
    </dxf>
    <dxf>
      <font>
        <color theme="0"/>
      </font>
      <fill>
        <patternFill patternType="solid">
          <fgColor rgb="FFB15407"/>
          <bgColor rgb="FFB15407"/>
        </patternFill>
      </fill>
    </dxf>
    <dxf>
      <font>
        <color rgb="FF92D050"/>
      </font>
      <fill>
        <patternFill patternType="solid">
          <fgColor rgb="FF92D050"/>
          <bgColor rgb="FF92D050"/>
        </patternFill>
      </fill>
    </dxf>
    <dxf>
      <font>
        <color rgb="FF92D050"/>
      </font>
      <fill>
        <patternFill patternType="solid">
          <fgColor rgb="FF92D050"/>
          <bgColor rgb="FF92D050"/>
        </patternFill>
      </fill>
    </dxf>
    <dxf>
      <font>
        <color rgb="FFB15407"/>
      </font>
      <fill>
        <patternFill patternType="solid">
          <fgColor rgb="FFB15407"/>
          <bgColor rgb="FFB15407"/>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ndense val="0"/>
        <extend val="0"/>
        <color rgb="FF9C0006"/>
      </font>
    </dxf>
    <dxf>
      <font>
        <color rgb="FFFF0000"/>
      </font>
      <fill>
        <patternFill>
          <bgColor rgb="FFFF0000"/>
        </patternFill>
      </fill>
    </dxf>
    <dxf>
      <font>
        <color theme="0" tint="-0.34998626667073579"/>
      </font>
      <fill>
        <patternFill>
          <bgColor theme="0" tint="-0.34998626667073579"/>
        </patternFill>
      </fill>
    </dxf>
    <dxf>
      <font>
        <color theme="0"/>
      </font>
    </dxf>
    <dxf>
      <font>
        <color theme="0"/>
      </font>
    </dxf>
    <dxf>
      <font>
        <color theme="0"/>
      </font>
    </dxf>
    <dxf>
      <font>
        <color theme="0"/>
      </font>
    </dxf>
    <dxf>
      <font>
        <color theme="0"/>
      </font>
      <fill>
        <patternFill patternType="solid">
          <fgColor rgb="FFB15407"/>
          <bgColor rgb="FFB15407"/>
        </patternFill>
      </fill>
    </dxf>
    <dxf>
      <font>
        <color rgb="FFB15407"/>
      </font>
      <fill>
        <patternFill patternType="solid">
          <fgColor rgb="FFB15407"/>
          <bgColor rgb="FFB15407"/>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ndense val="0"/>
        <extend val="0"/>
        <color rgb="FF9C0006"/>
      </font>
    </dxf>
    <dxf>
      <font>
        <color rgb="FFFF0000"/>
      </font>
      <fill>
        <patternFill>
          <bgColor rgb="FFFF0000"/>
        </patternFill>
      </fill>
    </dxf>
    <dxf>
      <fill>
        <patternFill>
          <bgColor rgb="FFFF0000"/>
        </patternFill>
      </fill>
    </dxf>
    <dxf>
      <fill>
        <patternFill>
          <bgColor rgb="FFFF0000"/>
        </patternFill>
      </fill>
    </dxf>
    <dxf>
      <fill>
        <patternFill>
          <bgColor rgb="FFFF0000"/>
        </patternFill>
      </fill>
    </dxf>
    <dxf>
      <font>
        <b val="0"/>
        <i val="0"/>
        <u val="none"/>
        <color theme="1"/>
      </font>
      <numFmt numFmtId="30" formatCode="@"/>
    </dxf>
    <dxf>
      <fill>
        <patternFill>
          <bgColor rgb="FFFF0000"/>
        </patternFill>
      </fill>
    </dxf>
    <dxf>
      <font>
        <condense val="0"/>
        <extend val="0"/>
        <color rgb="FF9C0006"/>
      </font>
    </dxf>
    <dxf>
      <font>
        <color theme="0" tint="-0.34998626667073579"/>
      </font>
      <fill>
        <patternFill>
          <bgColor theme="0" tint="-0.34998626667073579"/>
        </patternFill>
      </fill>
    </dxf>
    <dxf>
      <font>
        <color theme="0"/>
      </font>
    </dxf>
    <dxf>
      <font>
        <color theme="0"/>
      </font>
      <fill>
        <patternFill patternType="solid">
          <fgColor rgb="FFB15407"/>
          <bgColor rgb="FFB15407"/>
        </patternFill>
      </fill>
    </dxf>
    <dxf>
      <font>
        <color rgb="FF92D050"/>
      </font>
      <fill>
        <patternFill patternType="solid">
          <fgColor rgb="FF92D050"/>
          <bgColor rgb="FF92D050"/>
        </patternFill>
      </fill>
    </dxf>
    <dxf>
      <font>
        <color theme="0"/>
      </font>
      <fill>
        <patternFill>
          <bgColor theme="9" tint="-0.499984740745262"/>
        </patternFill>
      </fill>
    </dxf>
    <dxf>
      <font>
        <color theme="0"/>
      </font>
      <fill>
        <patternFill>
          <bgColor theme="9" tint="-0.499984740745262"/>
        </patternFill>
      </fill>
    </dxf>
    <dxf>
      <font>
        <color rgb="FFB15407"/>
      </font>
      <fill>
        <patternFill patternType="solid">
          <fgColor rgb="FFB15407"/>
          <bgColor rgb="FFB15407"/>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dxf>
    <dxf>
      <font>
        <color theme="0"/>
      </font>
    </dxf>
    <dxf>
      <font>
        <color theme="0"/>
      </font>
    </dxf>
    <dxf>
      <font>
        <color theme="0"/>
      </font>
    </dxf>
    <dxf>
      <font>
        <color theme="0"/>
      </font>
      <fill>
        <patternFill patternType="solid">
          <fgColor rgb="FFB15407"/>
          <bgColor rgb="FFB15407"/>
        </patternFill>
      </fill>
    </dxf>
    <dxf>
      <font>
        <color rgb="FFB15407"/>
      </font>
      <fill>
        <patternFill patternType="solid">
          <fgColor rgb="FFB15407"/>
          <bgColor rgb="FFB15407"/>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dxf>
    <dxf>
      <font>
        <color theme="0"/>
      </font>
      <fill>
        <patternFill patternType="solid">
          <fgColor rgb="FFB15407"/>
          <bgColor rgb="FFB15407"/>
        </patternFill>
      </fill>
    </dxf>
    <dxf>
      <font>
        <color rgb="FFB15407"/>
      </font>
      <fill>
        <patternFill patternType="solid">
          <fgColor rgb="FFB15407"/>
          <bgColor rgb="FFB15407"/>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theme="0"/>
      </font>
      <fill>
        <patternFill>
          <bgColor theme="9" tint="-0.499984740745262"/>
        </patternFill>
      </fill>
    </dxf>
    <dxf>
      <font>
        <color theme="0"/>
      </font>
      <fill>
        <patternFill>
          <bgColor theme="9" tint="-0.499984740745262"/>
        </patternFill>
      </fill>
    </dxf>
    <dxf>
      <font>
        <color theme="0"/>
      </font>
      <fill>
        <patternFill>
          <bgColor theme="9" tint="-0.499984740745262"/>
        </patternFill>
      </fill>
    </dxf>
    <dxf>
      <font>
        <color theme="0"/>
      </font>
      <fill>
        <patternFill>
          <bgColor theme="9" tint="-0.499984740745262"/>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0070C0"/>
      </font>
      <fill>
        <patternFill>
          <bgColor rgb="FF0070C0"/>
        </patternFill>
      </fill>
    </dxf>
    <dxf>
      <font>
        <color rgb="FFB15407"/>
      </font>
      <fill>
        <patternFill patternType="solid">
          <fgColor rgb="FFB15407"/>
          <bgColor rgb="FFB15407"/>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dxf>
    <dxf>
      <font>
        <color theme="0"/>
      </font>
    </dxf>
    <dxf>
      <font>
        <color theme="0"/>
      </font>
    </dxf>
    <dxf>
      <font>
        <color theme="0"/>
      </font>
      <fill>
        <patternFill patternType="solid">
          <fgColor rgb="FFB15407"/>
          <bgColor rgb="FFB15407"/>
        </patternFill>
      </fill>
    </dxf>
    <dxf>
      <font>
        <color rgb="FFB15407"/>
      </font>
      <fill>
        <patternFill patternType="solid">
          <fgColor rgb="FFB15407"/>
          <bgColor rgb="FFB15407"/>
        </patternFill>
      </fill>
    </dxf>
    <dxf>
      <font>
        <color theme="0"/>
      </font>
      <fill>
        <patternFill>
          <bgColor theme="9" tint="-0.499984740745262"/>
        </patternFill>
      </fill>
    </dxf>
    <dxf>
      <font>
        <color theme="0"/>
      </font>
      <fill>
        <patternFill>
          <bgColor theme="9" tint="-0.499984740745262"/>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s>
  <tableStyles count="0" defaultTableStyle="TableStyleMedium9" defaultPivotStyle="PivotStyleLight16"/>
  <colors>
    <mruColors>
      <color rgb="FFFF0000"/>
      <color rgb="FF0000FF"/>
      <color rgb="FFB15407"/>
      <color rgb="FFE2AC00"/>
      <color rgb="FF3D7C34"/>
      <color rgb="FFFDD3FD"/>
      <color rgb="FF081DB8"/>
      <color rgb="FFE297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0-CD50-4D33-9970-6752393043CC}"/>
              </c:ext>
            </c:extLst>
          </c:dPt>
          <c:dPt>
            <c:idx val="1"/>
            <c:bubble3D val="0"/>
            <c:spPr>
              <a:solidFill>
                <a:srgbClr val="FF0000"/>
              </a:solidFill>
            </c:spPr>
            <c:extLst>
              <c:ext xmlns:c16="http://schemas.microsoft.com/office/drawing/2014/chart" uri="{C3380CC4-5D6E-409C-BE32-E72D297353CC}">
                <c16:uniqueId val="{00000001-CD50-4D33-9970-6752393043CC}"/>
              </c:ext>
            </c:extLst>
          </c:dPt>
          <c:dPt>
            <c:idx val="2"/>
            <c:bubble3D val="0"/>
            <c:spPr>
              <a:solidFill>
                <a:srgbClr val="FFC000"/>
              </a:solidFill>
            </c:spPr>
            <c:extLst>
              <c:ext xmlns:c16="http://schemas.microsoft.com/office/drawing/2014/chart" uri="{C3380CC4-5D6E-409C-BE32-E72D297353CC}">
                <c16:uniqueId val="{00000002-CD50-4D33-9970-6752393043CC}"/>
              </c:ext>
            </c:extLst>
          </c:dPt>
          <c:dPt>
            <c:idx val="3"/>
            <c:bubble3D val="0"/>
            <c:spPr>
              <a:solidFill>
                <a:srgbClr val="92D050"/>
              </a:solidFill>
            </c:spPr>
            <c:extLst>
              <c:ext xmlns:c16="http://schemas.microsoft.com/office/drawing/2014/chart" uri="{C3380CC4-5D6E-409C-BE32-E72D297353CC}">
                <c16:uniqueId val="{00000003-CD50-4D33-9970-6752393043CC}"/>
              </c:ext>
            </c:extLst>
          </c:dPt>
          <c:dPt>
            <c:idx val="4"/>
            <c:bubble3D val="0"/>
            <c:spPr>
              <a:solidFill>
                <a:srgbClr val="0070C0"/>
              </a:solidFill>
            </c:spPr>
            <c:extLst>
              <c:ext xmlns:c16="http://schemas.microsoft.com/office/drawing/2014/chart" uri="{C3380CC4-5D6E-409C-BE32-E72D297353CC}">
                <c16:uniqueId val="{00000004-CD50-4D33-9970-6752393043CC}"/>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2-CD50-4D33-9970-6752393043CC}"/>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- 1'!$B$16:$B$20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- 1'!$C$16:$C$20</c:f>
              <c:numCache>
                <c:formatCode>General</c:formatCode>
                <c:ptCount val="5"/>
                <c:pt idx="0">
                  <c:v>45</c:v>
                </c:pt>
                <c:pt idx="1">
                  <c:v>30</c:v>
                </c:pt>
                <c:pt idx="2">
                  <c:v>3</c:v>
                </c:pt>
                <c:pt idx="3">
                  <c:v>54</c:v>
                </c:pt>
                <c:pt idx="4">
                  <c:v>4</c:v>
                </c:pt>
              </c:numCache>
            </c:numRef>
          </c:val>
          <c:extLst>
            <c:ext xmlns:c16="http://schemas.microsoft.com/office/drawing/2014/chart" uri="{C3380CC4-5D6E-409C-BE32-E72D297353CC}">
              <c16:uniqueId val="{00000005-CD50-4D33-9970-6752393043CC}"/>
            </c:ext>
          </c:extLst>
        </c:ser>
        <c:dLbls>
          <c:showLegendKey val="0"/>
          <c:showVal val="0"/>
          <c:showCatName val="0"/>
          <c:showSerName val="0"/>
          <c:showPercent val="1"/>
          <c:showBubbleSize val="0"/>
          <c:showLeaderLines val="1"/>
        </c:dLbls>
        <c:firstSliceAng val="0"/>
        <c:holeSize val="50"/>
      </c:doughnutChart>
    </c:plotArea>
    <c:legend>
      <c:legendPos val="r"/>
      <c:layout>
        <c:manualLayout>
          <c:xMode val="edge"/>
          <c:yMode val="edge"/>
          <c:x val="0.64036741326553348"/>
          <c:y val="0.25142539539306014"/>
          <c:w val="0.35388089301089493"/>
          <c:h val="0.57925086950340265"/>
        </c:manualLayout>
      </c:layout>
      <c:overlay val="0"/>
    </c:legend>
    <c:plotVisOnly val="1"/>
    <c:dispBlanksAs val="zero"/>
    <c:showDLblsOverMax val="0"/>
  </c:chart>
  <c:spPr>
    <a:solidFill>
      <a:schemeClr val="bg1"/>
    </a:solidFill>
  </c:spPr>
  <c:printSettings>
    <c:headerFooter/>
    <c:pageMargins b="0.78740157499999996" l="0.511811024" r="0.511811024" t="0.78740157499999996" header="0.31496062000002917" footer="0.31496062000002917"/>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445593321198977E-2"/>
          <c:y val="0.13805501889800639"/>
          <c:w val="0.48486472085726628"/>
          <c:h val="0.72702656077588801"/>
        </c:manualLayout>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0-D42D-4ED7-8BF8-AAB3A6D87F97}"/>
              </c:ext>
            </c:extLst>
          </c:dPt>
          <c:dPt>
            <c:idx val="1"/>
            <c:bubble3D val="0"/>
            <c:spPr>
              <a:solidFill>
                <a:srgbClr val="FF0000"/>
              </a:solidFill>
            </c:spPr>
            <c:extLst>
              <c:ext xmlns:c16="http://schemas.microsoft.com/office/drawing/2014/chart" uri="{C3380CC4-5D6E-409C-BE32-E72D297353CC}">
                <c16:uniqueId val="{00000001-D42D-4ED7-8BF8-AAB3A6D87F97}"/>
              </c:ext>
            </c:extLst>
          </c:dPt>
          <c:dPt>
            <c:idx val="2"/>
            <c:bubble3D val="0"/>
            <c:spPr>
              <a:solidFill>
                <a:srgbClr val="FFC000"/>
              </a:solidFill>
            </c:spPr>
            <c:extLst>
              <c:ext xmlns:c16="http://schemas.microsoft.com/office/drawing/2014/chart" uri="{C3380CC4-5D6E-409C-BE32-E72D297353CC}">
                <c16:uniqueId val="{00000002-D42D-4ED7-8BF8-AAB3A6D87F97}"/>
              </c:ext>
            </c:extLst>
          </c:dPt>
          <c:dPt>
            <c:idx val="3"/>
            <c:bubble3D val="0"/>
            <c:spPr>
              <a:solidFill>
                <a:srgbClr val="92D050"/>
              </a:solidFill>
            </c:spPr>
            <c:extLst>
              <c:ext xmlns:c16="http://schemas.microsoft.com/office/drawing/2014/chart" uri="{C3380CC4-5D6E-409C-BE32-E72D297353CC}">
                <c16:uniqueId val="{00000003-D42D-4ED7-8BF8-AAB3A6D87F97}"/>
              </c:ext>
            </c:extLst>
          </c:dPt>
          <c:dPt>
            <c:idx val="4"/>
            <c:bubble3D val="0"/>
            <c:spPr>
              <a:solidFill>
                <a:srgbClr val="0070C0"/>
              </a:solidFill>
            </c:spPr>
            <c:extLst>
              <c:ext xmlns:c16="http://schemas.microsoft.com/office/drawing/2014/chart" uri="{C3380CC4-5D6E-409C-BE32-E72D297353CC}">
                <c16:uniqueId val="{00000004-D42D-4ED7-8BF8-AAB3A6D87F97}"/>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2-D42D-4ED7-8BF8-AAB3A6D87F97}"/>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- 4'!$B$16:$B$20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- 4'!$C$16:$C$20</c:f>
              <c:numCache>
                <c:formatCode>General</c:formatCode>
                <c:ptCount val="5"/>
                <c:pt idx="0">
                  <c:v>1</c:v>
                </c:pt>
                <c:pt idx="1">
                  <c:v>23</c:v>
                </c:pt>
                <c:pt idx="2">
                  <c:v>21</c:v>
                </c:pt>
                <c:pt idx="3">
                  <c:v>38</c:v>
                </c:pt>
                <c:pt idx="4">
                  <c:v>17</c:v>
                </c:pt>
              </c:numCache>
            </c:numRef>
          </c:val>
          <c:extLst>
            <c:ext xmlns:c16="http://schemas.microsoft.com/office/drawing/2014/chart" uri="{C3380CC4-5D6E-409C-BE32-E72D297353CC}">
              <c16:uniqueId val="{00000005-D42D-4ED7-8BF8-AAB3A6D87F97}"/>
            </c:ext>
          </c:extLst>
        </c:ser>
        <c:dLbls>
          <c:showLegendKey val="0"/>
          <c:showVal val="0"/>
          <c:showCatName val="0"/>
          <c:showSerName val="0"/>
          <c:showPercent val="1"/>
          <c:showBubbleSize val="0"/>
          <c:showLeaderLines val="1"/>
        </c:dLbls>
        <c:firstSliceAng val="0"/>
        <c:holeSize val="50"/>
      </c:doughnutChart>
    </c:plotArea>
    <c:legend>
      <c:legendPos val="r"/>
      <c:layout>
        <c:manualLayout>
          <c:xMode val="edge"/>
          <c:yMode val="edge"/>
          <c:x val="0.67708500613606748"/>
          <c:y val="0.24774520881324974"/>
          <c:w val="0.28174583735693409"/>
          <c:h val="0.66021833432200361"/>
        </c:manualLayout>
      </c:layout>
      <c:overlay val="0"/>
    </c:legend>
    <c:plotVisOnly val="1"/>
    <c:dispBlanksAs val="zero"/>
    <c:showDLblsOverMax val="0"/>
  </c:chart>
  <c:spPr>
    <a:solidFill>
      <a:schemeClr val="bg1"/>
    </a:solidFill>
  </c:spPr>
  <c:printSettings>
    <c:headerFooter/>
    <c:pageMargins b="0.78740157499999996" l="0.511811024" r="0.511811024" t="0.78740157499999996" header="0.3149606200000295" footer="0.314960620000029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755469513896937E-2"/>
          <c:y val="0.15263878070365336"/>
          <c:w val="0.51487583409490545"/>
          <c:h val="0.792197465940919"/>
        </c:manualLayout>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0-43E9-495E-9735-4FF9DC30F759}"/>
              </c:ext>
            </c:extLst>
          </c:dPt>
          <c:dPt>
            <c:idx val="1"/>
            <c:bubble3D val="0"/>
            <c:spPr>
              <a:solidFill>
                <a:srgbClr val="FF0000"/>
              </a:solidFill>
            </c:spPr>
            <c:extLst>
              <c:ext xmlns:c16="http://schemas.microsoft.com/office/drawing/2014/chart" uri="{C3380CC4-5D6E-409C-BE32-E72D297353CC}">
                <c16:uniqueId val="{00000001-43E9-495E-9735-4FF9DC30F759}"/>
              </c:ext>
            </c:extLst>
          </c:dPt>
          <c:dPt>
            <c:idx val="2"/>
            <c:bubble3D val="0"/>
            <c:spPr>
              <a:solidFill>
                <a:srgbClr val="FFC000"/>
              </a:solidFill>
            </c:spPr>
            <c:extLst>
              <c:ext xmlns:c16="http://schemas.microsoft.com/office/drawing/2014/chart" uri="{C3380CC4-5D6E-409C-BE32-E72D297353CC}">
                <c16:uniqueId val="{00000002-43E9-495E-9735-4FF9DC30F759}"/>
              </c:ext>
            </c:extLst>
          </c:dPt>
          <c:dPt>
            <c:idx val="3"/>
            <c:bubble3D val="0"/>
            <c:spPr>
              <a:solidFill>
                <a:srgbClr val="92D050"/>
              </a:solidFill>
            </c:spPr>
            <c:extLst>
              <c:ext xmlns:c16="http://schemas.microsoft.com/office/drawing/2014/chart" uri="{C3380CC4-5D6E-409C-BE32-E72D297353CC}">
                <c16:uniqueId val="{00000003-43E9-495E-9735-4FF9DC30F759}"/>
              </c:ext>
            </c:extLst>
          </c:dPt>
          <c:dPt>
            <c:idx val="4"/>
            <c:bubble3D val="0"/>
            <c:spPr>
              <a:solidFill>
                <a:srgbClr val="0070C0"/>
              </a:solidFill>
            </c:spPr>
            <c:extLst>
              <c:ext xmlns:c16="http://schemas.microsoft.com/office/drawing/2014/chart" uri="{C3380CC4-5D6E-409C-BE32-E72D297353CC}">
                <c16:uniqueId val="{00000004-43E9-495E-9735-4FF9DC30F759}"/>
              </c:ext>
            </c:extLst>
          </c:dPt>
          <c:dPt>
            <c:idx val="5"/>
            <c:bubble3D val="0"/>
            <c:spPr>
              <a:solidFill>
                <a:srgbClr val="FF99CC"/>
              </a:solidFill>
            </c:spPr>
            <c:extLst>
              <c:ext xmlns:c16="http://schemas.microsoft.com/office/drawing/2014/chart" uri="{C3380CC4-5D6E-409C-BE32-E72D297353CC}">
                <c16:uniqueId val="{00000005-43E9-495E-9735-4FF9DC30F759}"/>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2-43E9-495E-9735-4FF9DC30F759}"/>
                </c:ext>
              </c:extLst>
            </c:dLbl>
            <c:dLbl>
              <c:idx val="6"/>
              <c:spPr/>
              <c:txPr>
                <a:bodyPr/>
                <a:lstStyle/>
                <a:p>
                  <a:pPr>
                    <a:defRPr b="1">
                      <a:solidFill>
                        <a:schemeClr val="tx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C-679E-4D77-B32F-836E1FC8AC47}"/>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- 4'!$B$16:$B$21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- 4'!$E$16:$E$21</c:f>
              <c:numCache>
                <c:formatCode>General</c:formatCode>
                <c:ptCount val="6"/>
                <c:pt idx="0">
                  <c:v>1</c:v>
                </c:pt>
                <c:pt idx="1">
                  <c:v>17</c:v>
                </c:pt>
                <c:pt idx="2">
                  <c:v>20</c:v>
                </c:pt>
                <c:pt idx="3">
                  <c:v>38</c:v>
                </c:pt>
                <c:pt idx="4">
                  <c:v>17</c:v>
                </c:pt>
              </c:numCache>
            </c:numRef>
          </c:val>
          <c:extLst>
            <c:ext xmlns:c16="http://schemas.microsoft.com/office/drawing/2014/chart" uri="{C3380CC4-5D6E-409C-BE32-E72D297353CC}">
              <c16:uniqueId val="{00000007-43E9-495E-9735-4FF9DC30F759}"/>
            </c:ext>
          </c:extLst>
        </c:ser>
        <c:dLbls>
          <c:showLegendKey val="0"/>
          <c:showVal val="0"/>
          <c:showCatName val="0"/>
          <c:showSerName val="0"/>
          <c:showPercent val="1"/>
          <c:showBubbleSize val="0"/>
          <c:showLeaderLines val="1"/>
        </c:dLbls>
        <c:firstSliceAng val="0"/>
        <c:holeSize val="50"/>
      </c:doughnutChart>
    </c:plotArea>
    <c:legend>
      <c:legendPos val="r"/>
      <c:layout>
        <c:manualLayout>
          <c:xMode val="edge"/>
          <c:yMode val="edge"/>
          <c:x val="0.67425655926344485"/>
          <c:y val="0.2259905635462589"/>
          <c:w val="0.24783493771518644"/>
          <c:h val="0.61582785452916344"/>
        </c:manualLayout>
      </c:layout>
      <c:overlay val="0"/>
    </c:legend>
    <c:plotVisOnly val="1"/>
    <c:dispBlanksAs val="zero"/>
    <c:showDLblsOverMax val="0"/>
  </c:chart>
  <c:spPr>
    <a:solidFill>
      <a:schemeClr val="bg1"/>
    </a:solidFill>
    <a:ln>
      <a:solidFill>
        <a:schemeClr val="lt1">
          <a:shade val="50000"/>
        </a:schemeClr>
      </a:solidFill>
    </a:ln>
  </c:spPr>
  <c:printSettings>
    <c:headerFooter/>
    <c:pageMargins b="0.78740157499999996" l="0.511811024" r="0.511811024" t="0.78740157499999996" header="0.3149606200000295" footer="0.314960620000029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chemeClr val="accent6">
                <a:lumMod val="50000"/>
              </a:schemeClr>
            </a:solidFill>
          </c:spPr>
          <c:invertIfNegative val="0"/>
          <c:cat>
            <c:strRef>
              <c:f>'Painel de Gestão - 4'!$B$31:$B$42</c:f>
              <c:strCache>
                <c:ptCount val="12"/>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strCache>
            </c:strRef>
          </c:cat>
          <c:val>
            <c:numRef>
              <c:f>'Painel de Gestão - 4'!$D$31:$D$42</c:f>
              <c:numCache>
                <c:formatCode>General</c:formatCode>
                <c:ptCount val="12"/>
                <c:pt idx="0">
                  <c:v>1</c:v>
                </c:pt>
                <c:pt idx="1">
                  <c:v>0</c:v>
                </c:pt>
                <c:pt idx="2">
                  <c:v>0</c:v>
                </c:pt>
                <c:pt idx="3">
                  <c:v>1</c:v>
                </c:pt>
                <c:pt idx="4">
                  <c:v>1</c:v>
                </c:pt>
                <c:pt idx="5">
                  <c:v>0</c:v>
                </c:pt>
                <c:pt idx="6">
                  <c:v>0</c:v>
                </c:pt>
                <c:pt idx="7">
                  <c:v>0</c:v>
                </c:pt>
                <c:pt idx="8">
                  <c:v>1</c:v>
                </c:pt>
                <c:pt idx="9">
                  <c:v>2</c:v>
                </c:pt>
                <c:pt idx="10">
                  <c:v>1</c:v>
                </c:pt>
                <c:pt idx="11">
                  <c:v>0</c:v>
                </c:pt>
              </c:numCache>
            </c:numRef>
          </c:val>
          <c:extLst>
            <c:ext xmlns:c16="http://schemas.microsoft.com/office/drawing/2014/chart" uri="{C3380CC4-5D6E-409C-BE32-E72D297353CC}">
              <c16:uniqueId val="{00000000-317E-4D7F-AF23-7FD2ABE298ED}"/>
            </c:ext>
          </c:extLst>
        </c:ser>
        <c:ser>
          <c:idx val="1"/>
          <c:order val="1"/>
          <c:invertIfNegative val="0"/>
          <c:cat>
            <c:strRef>
              <c:f>'Painel de Gestão - 4'!$B$31:$B$42</c:f>
              <c:strCache>
                <c:ptCount val="12"/>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strCache>
            </c:strRef>
          </c:cat>
          <c:val>
            <c:numRef>
              <c:f>'Painel de Gestão - 4'!$E$31:$E$42</c:f>
              <c:numCache>
                <c:formatCode>General</c:formatCode>
                <c:ptCount val="12"/>
                <c:pt idx="0">
                  <c:v>0</c:v>
                </c:pt>
                <c:pt idx="1">
                  <c:v>0</c:v>
                </c:pt>
                <c:pt idx="2">
                  <c:v>0</c:v>
                </c:pt>
                <c:pt idx="3">
                  <c:v>0</c:v>
                </c:pt>
                <c:pt idx="4">
                  <c:v>0</c:v>
                </c:pt>
                <c:pt idx="5">
                  <c:v>0</c:v>
                </c:pt>
                <c:pt idx="6">
                  <c:v>0</c:v>
                </c:pt>
                <c:pt idx="7">
                  <c:v>0</c:v>
                </c:pt>
                <c:pt idx="8">
                  <c:v>0</c:v>
                </c:pt>
                <c:pt idx="9">
                  <c:v>0</c:v>
                </c:pt>
                <c:pt idx="10">
                  <c:v>1</c:v>
                </c:pt>
                <c:pt idx="11">
                  <c:v>0</c:v>
                </c:pt>
              </c:numCache>
            </c:numRef>
          </c:val>
          <c:extLst>
            <c:ext xmlns:c16="http://schemas.microsoft.com/office/drawing/2014/chart" uri="{C3380CC4-5D6E-409C-BE32-E72D297353CC}">
              <c16:uniqueId val="{00000001-317E-4D7F-AF23-7FD2ABE298ED}"/>
            </c:ext>
          </c:extLst>
        </c:ser>
        <c:ser>
          <c:idx val="2"/>
          <c:order val="2"/>
          <c:spPr>
            <a:solidFill>
              <a:srgbClr val="FF0000"/>
            </a:solidFill>
          </c:spPr>
          <c:invertIfNegative val="0"/>
          <c:cat>
            <c:strRef>
              <c:f>'Painel de Gestão - 4'!$B$31:$B$42</c:f>
              <c:strCache>
                <c:ptCount val="12"/>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strCache>
            </c:strRef>
          </c:cat>
          <c:val>
            <c:numRef>
              <c:f>'Painel de Gestão - 4'!$F$31:$F$42</c:f>
              <c:numCache>
                <c:formatCode>General</c:formatCode>
                <c:ptCount val="12"/>
                <c:pt idx="0">
                  <c:v>0</c:v>
                </c:pt>
                <c:pt idx="1">
                  <c:v>7</c:v>
                </c:pt>
                <c:pt idx="2">
                  <c:v>2</c:v>
                </c:pt>
                <c:pt idx="3">
                  <c:v>2</c:v>
                </c:pt>
                <c:pt idx="4">
                  <c:v>4</c:v>
                </c:pt>
                <c:pt idx="5">
                  <c:v>0</c:v>
                </c:pt>
                <c:pt idx="6">
                  <c:v>1</c:v>
                </c:pt>
                <c:pt idx="7">
                  <c:v>0</c:v>
                </c:pt>
                <c:pt idx="8">
                  <c:v>1</c:v>
                </c:pt>
                <c:pt idx="9">
                  <c:v>4</c:v>
                </c:pt>
                <c:pt idx="10">
                  <c:v>1</c:v>
                </c:pt>
                <c:pt idx="11">
                  <c:v>1</c:v>
                </c:pt>
              </c:numCache>
            </c:numRef>
          </c:val>
          <c:extLst>
            <c:ext xmlns:c16="http://schemas.microsoft.com/office/drawing/2014/chart" uri="{C3380CC4-5D6E-409C-BE32-E72D297353CC}">
              <c16:uniqueId val="{00000002-317E-4D7F-AF23-7FD2ABE298ED}"/>
            </c:ext>
          </c:extLst>
        </c:ser>
        <c:ser>
          <c:idx val="3"/>
          <c:order val="3"/>
          <c:spPr>
            <a:solidFill>
              <a:srgbClr val="FFC000"/>
            </a:solidFill>
          </c:spPr>
          <c:invertIfNegative val="0"/>
          <c:cat>
            <c:strRef>
              <c:f>'Painel de Gestão - 4'!$B$31:$B$42</c:f>
              <c:strCache>
                <c:ptCount val="12"/>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strCache>
            </c:strRef>
          </c:cat>
          <c:val>
            <c:numRef>
              <c:f>'Painel de Gestão - 4'!$G$31:$G$42</c:f>
              <c:numCache>
                <c:formatCode>General</c:formatCode>
                <c:ptCount val="12"/>
                <c:pt idx="0">
                  <c:v>1</c:v>
                </c:pt>
                <c:pt idx="1">
                  <c:v>4</c:v>
                </c:pt>
                <c:pt idx="2">
                  <c:v>0</c:v>
                </c:pt>
                <c:pt idx="3">
                  <c:v>1</c:v>
                </c:pt>
                <c:pt idx="4">
                  <c:v>2</c:v>
                </c:pt>
                <c:pt idx="5">
                  <c:v>1</c:v>
                </c:pt>
                <c:pt idx="6">
                  <c:v>0</c:v>
                </c:pt>
                <c:pt idx="7">
                  <c:v>4</c:v>
                </c:pt>
                <c:pt idx="8">
                  <c:v>1</c:v>
                </c:pt>
                <c:pt idx="9">
                  <c:v>4</c:v>
                </c:pt>
                <c:pt idx="10">
                  <c:v>2</c:v>
                </c:pt>
                <c:pt idx="11">
                  <c:v>1</c:v>
                </c:pt>
              </c:numCache>
            </c:numRef>
          </c:val>
          <c:extLst>
            <c:ext xmlns:c16="http://schemas.microsoft.com/office/drawing/2014/chart" uri="{C3380CC4-5D6E-409C-BE32-E72D297353CC}">
              <c16:uniqueId val="{00000003-317E-4D7F-AF23-7FD2ABE298ED}"/>
            </c:ext>
          </c:extLst>
        </c:ser>
        <c:ser>
          <c:idx val="4"/>
          <c:order val="4"/>
          <c:spPr>
            <a:solidFill>
              <a:srgbClr val="92D050"/>
            </a:solidFill>
          </c:spPr>
          <c:invertIfNegative val="0"/>
          <c:cat>
            <c:strRef>
              <c:f>'Painel de Gestão - 4'!$B$31:$B$42</c:f>
              <c:strCache>
                <c:ptCount val="12"/>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strCache>
            </c:strRef>
          </c:cat>
          <c:val>
            <c:numRef>
              <c:f>'Painel de Gestão - 4'!$H$31:$H$42</c:f>
              <c:numCache>
                <c:formatCode>General</c:formatCode>
                <c:ptCount val="12"/>
                <c:pt idx="0">
                  <c:v>5</c:v>
                </c:pt>
                <c:pt idx="1">
                  <c:v>14</c:v>
                </c:pt>
                <c:pt idx="2">
                  <c:v>0</c:v>
                </c:pt>
                <c:pt idx="3">
                  <c:v>3</c:v>
                </c:pt>
                <c:pt idx="4">
                  <c:v>1</c:v>
                </c:pt>
                <c:pt idx="5">
                  <c:v>2</c:v>
                </c:pt>
                <c:pt idx="6">
                  <c:v>2</c:v>
                </c:pt>
                <c:pt idx="7">
                  <c:v>2</c:v>
                </c:pt>
                <c:pt idx="8">
                  <c:v>2</c:v>
                </c:pt>
                <c:pt idx="9">
                  <c:v>3</c:v>
                </c:pt>
                <c:pt idx="10">
                  <c:v>3</c:v>
                </c:pt>
                <c:pt idx="11">
                  <c:v>1</c:v>
                </c:pt>
              </c:numCache>
            </c:numRef>
          </c:val>
          <c:extLst>
            <c:ext xmlns:c16="http://schemas.microsoft.com/office/drawing/2014/chart" uri="{C3380CC4-5D6E-409C-BE32-E72D297353CC}">
              <c16:uniqueId val="{00000004-317E-4D7F-AF23-7FD2ABE298ED}"/>
            </c:ext>
          </c:extLst>
        </c:ser>
        <c:ser>
          <c:idx val="5"/>
          <c:order val="5"/>
          <c:spPr>
            <a:solidFill>
              <a:srgbClr val="0070C0"/>
            </a:solidFill>
          </c:spPr>
          <c:invertIfNegative val="0"/>
          <c:cat>
            <c:strRef>
              <c:f>'Painel de Gestão - 4'!$B$31:$B$42</c:f>
              <c:strCache>
                <c:ptCount val="12"/>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strCache>
            </c:strRef>
          </c:cat>
          <c:val>
            <c:numRef>
              <c:f>'Painel de Gestão - 4'!$I$31:$I$42</c:f>
              <c:numCache>
                <c:formatCode>General</c:formatCode>
                <c:ptCount val="12"/>
                <c:pt idx="0">
                  <c:v>2</c:v>
                </c:pt>
                <c:pt idx="1">
                  <c:v>2</c:v>
                </c:pt>
                <c:pt idx="2">
                  <c:v>2</c:v>
                </c:pt>
                <c:pt idx="3">
                  <c:v>1</c:v>
                </c:pt>
                <c:pt idx="4">
                  <c:v>0</c:v>
                </c:pt>
                <c:pt idx="5">
                  <c:v>0</c:v>
                </c:pt>
                <c:pt idx="6">
                  <c:v>1</c:v>
                </c:pt>
                <c:pt idx="7">
                  <c:v>2</c:v>
                </c:pt>
                <c:pt idx="8">
                  <c:v>0</c:v>
                </c:pt>
                <c:pt idx="9">
                  <c:v>2</c:v>
                </c:pt>
                <c:pt idx="10">
                  <c:v>3</c:v>
                </c:pt>
                <c:pt idx="11">
                  <c:v>2</c:v>
                </c:pt>
              </c:numCache>
            </c:numRef>
          </c:val>
          <c:extLst>
            <c:ext xmlns:c16="http://schemas.microsoft.com/office/drawing/2014/chart" uri="{C3380CC4-5D6E-409C-BE32-E72D297353CC}">
              <c16:uniqueId val="{00000005-317E-4D7F-AF23-7FD2ABE298ED}"/>
            </c:ext>
          </c:extLst>
        </c:ser>
        <c:dLbls>
          <c:showLegendKey val="0"/>
          <c:showVal val="0"/>
          <c:showCatName val="0"/>
          <c:showSerName val="0"/>
          <c:showPercent val="0"/>
          <c:showBubbleSize val="0"/>
        </c:dLbls>
        <c:gapWidth val="150"/>
        <c:overlap val="100"/>
        <c:axId val="211549568"/>
        <c:axId val="211551360"/>
      </c:barChart>
      <c:catAx>
        <c:axId val="211549568"/>
        <c:scaling>
          <c:orientation val="maxMin"/>
        </c:scaling>
        <c:delete val="0"/>
        <c:axPos val="l"/>
        <c:numFmt formatCode="General" sourceLinked="0"/>
        <c:majorTickMark val="out"/>
        <c:minorTickMark val="none"/>
        <c:tickLblPos val="nextTo"/>
        <c:crossAx val="211551360"/>
        <c:crosses val="autoZero"/>
        <c:auto val="1"/>
        <c:lblAlgn val="ctr"/>
        <c:lblOffset val="100"/>
        <c:noMultiLvlLbl val="0"/>
      </c:catAx>
      <c:valAx>
        <c:axId val="211551360"/>
        <c:scaling>
          <c:orientation val="minMax"/>
        </c:scaling>
        <c:delete val="0"/>
        <c:axPos val="t"/>
        <c:majorGridlines/>
        <c:numFmt formatCode="General" sourceLinked="1"/>
        <c:majorTickMark val="out"/>
        <c:minorTickMark val="none"/>
        <c:tickLblPos val="nextTo"/>
        <c:crossAx val="211549568"/>
        <c:crosses val="autoZero"/>
        <c:crossBetween val="between"/>
      </c:valAx>
    </c:plotArea>
    <c:legend>
      <c:legendPos val="r"/>
      <c:overlay val="0"/>
    </c:legend>
    <c:plotVisOnly val="1"/>
    <c:dispBlanksAs val="gap"/>
    <c:showDLblsOverMax val="0"/>
  </c:chart>
  <c:printSettings>
    <c:headerFooter/>
    <c:pageMargins b="0.78740157499999996" l="0.511811024" r="0.511811024" t="0.78740157499999996" header="0.31496062000000263" footer="0.3149606200000026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151128883945564E-2"/>
          <c:y val="0.16628739630974251"/>
          <c:w val="0.46259914145384717"/>
          <c:h val="0.61837082806321364"/>
        </c:manualLayout>
      </c:layout>
      <c:doughnutChart>
        <c:varyColors val="1"/>
        <c:ser>
          <c:idx val="0"/>
          <c:order val="0"/>
          <c:dPt>
            <c:idx val="0"/>
            <c:bubble3D val="0"/>
            <c:spPr>
              <a:solidFill>
                <a:srgbClr val="FF0000"/>
              </a:solidFill>
            </c:spPr>
            <c:extLst>
              <c:ext xmlns:c16="http://schemas.microsoft.com/office/drawing/2014/chart" uri="{C3380CC4-5D6E-409C-BE32-E72D297353CC}">
                <c16:uniqueId val="{00000000-6AC0-4F2B-8406-EB515C1734FE}"/>
              </c:ext>
            </c:extLst>
          </c:dPt>
          <c:dPt>
            <c:idx val="1"/>
            <c:bubble3D val="0"/>
            <c:spPr>
              <a:solidFill>
                <a:srgbClr val="FFC000"/>
              </a:solidFill>
            </c:spPr>
            <c:extLst>
              <c:ext xmlns:c16="http://schemas.microsoft.com/office/drawing/2014/chart" uri="{C3380CC4-5D6E-409C-BE32-E72D297353CC}">
                <c16:uniqueId val="{00000001-6AC0-4F2B-8406-EB515C1734FE}"/>
              </c:ext>
            </c:extLst>
          </c:dPt>
          <c:dPt>
            <c:idx val="2"/>
            <c:bubble3D val="0"/>
            <c:spPr>
              <a:solidFill>
                <a:srgbClr val="92D050"/>
              </a:solidFill>
            </c:spPr>
            <c:extLst>
              <c:ext xmlns:c16="http://schemas.microsoft.com/office/drawing/2014/chart" uri="{C3380CC4-5D6E-409C-BE32-E72D297353CC}">
                <c16:uniqueId val="{00000002-6AC0-4F2B-8406-EB515C1734FE}"/>
              </c:ext>
            </c:extLst>
          </c:dPt>
          <c:dPt>
            <c:idx val="3"/>
            <c:bubble3D val="0"/>
            <c:spPr>
              <a:solidFill>
                <a:srgbClr val="0070C0"/>
              </a:solidFill>
            </c:spPr>
            <c:extLst>
              <c:ext xmlns:c16="http://schemas.microsoft.com/office/drawing/2014/chart" uri="{C3380CC4-5D6E-409C-BE32-E72D297353CC}">
                <c16:uniqueId val="{00000003-6AC0-4F2B-8406-EB515C1734FE}"/>
              </c:ext>
            </c:extLst>
          </c:dPt>
          <c:dLbls>
            <c:dLbl>
              <c:idx val="0"/>
              <c:tx>
                <c:rich>
                  <a:bodyPr/>
                  <a:lstStyle/>
                  <a:p>
                    <a:r>
                      <a:rPr lang="en-US"/>
                      <a:t>27%</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6AC0-4F2B-8406-EB515C1734FE}"/>
                </c:ext>
              </c:extLst>
            </c:dLbl>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- 5'!$B$17:$B$20</c:f>
              <c:strCache>
                <c:ptCount val="4"/>
                <c:pt idx="0">
                  <c:v>Não concluída ou Não iniciada</c:v>
                </c:pt>
                <c:pt idx="1">
                  <c:v>Em andamento com problemas</c:v>
                </c:pt>
                <c:pt idx="2">
                  <c:v>Em andamento conforme previsto</c:v>
                </c:pt>
                <c:pt idx="3">
                  <c:v>Concluída</c:v>
                </c:pt>
              </c:strCache>
            </c:strRef>
          </c:cat>
          <c:val>
            <c:numRef>
              <c:f>'Painel de Gestão - 5'!$C$17:$C$20</c:f>
              <c:numCache>
                <c:formatCode>General</c:formatCode>
                <c:ptCount val="4"/>
                <c:pt idx="0">
                  <c:v>93</c:v>
                </c:pt>
                <c:pt idx="1">
                  <c:v>93</c:v>
                </c:pt>
                <c:pt idx="2">
                  <c:v>93</c:v>
                </c:pt>
                <c:pt idx="3">
                  <c:v>93</c:v>
                </c:pt>
              </c:numCache>
            </c:numRef>
          </c:val>
          <c:extLst>
            <c:ext xmlns:c16="http://schemas.microsoft.com/office/drawing/2014/chart" uri="{C3380CC4-5D6E-409C-BE32-E72D297353CC}">
              <c16:uniqueId val="{00000004-6AC0-4F2B-8406-EB515C1734FE}"/>
            </c:ext>
          </c:extLst>
        </c:ser>
        <c:dLbls>
          <c:showLegendKey val="0"/>
          <c:showVal val="0"/>
          <c:showCatName val="0"/>
          <c:showSerName val="0"/>
          <c:showPercent val="1"/>
          <c:showBubbleSize val="0"/>
          <c:showLeaderLines val="1"/>
        </c:dLbls>
        <c:firstSliceAng val="0"/>
        <c:holeSize val="50"/>
      </c:doughnutChart>
    </c:plotArea>
    <c:legend>
      <c:legendPos val="r"/>
      <c:layout>
        <c:manualLayout>
          <c:xMode val="edge"/>
          <c:yMode val="edge"/>
          <c:x val="0.61528521779029532"/>
          <c:y val="0.26589907297847798"/>
          <c:w val="0.3303505132994361"/>
          <c:h val="0.63983773633180296"/>
        </c:manualLayout>
      </c:layout>
      <c:overlay val="0"/>
      <c:txPr>
        <a:bodyPr/>
        <a:lstStyle/>
        <a:p>
          <a:pPr>
            <a:defRPr sz="1100"/>
          </a:pPr>
          <a:endParaRPr lang="pt-BR"/>
        </a:p>
      </c:txPr>
    </c:legend>
    <c:plotVisOnly val="1"/>
    <c:dispBlanksAs val="zero"/>
    <c:showDLblsOverMax val="0"/>
  </c:chart>
  <c:spPr>
    <a:solidFill>
      <a:schemeClr val="bg1"/>
    </a:solidFill>
  </c:spPr>
  <c:printSettings>
    <c:headerFooter/>
    <c:pageMargins b="0.78740157499999996" l="0.511811024" r="0.511811024" t="0.78740157499999996" header="0.3149606200000275" footer="0.314960620000027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FF0000"/>
            </a:solidFill>
          </c:spPr>
          <c:invertIfNegative val="0"/>
          <c:cat>
            <c:strRef>
              <c:f>'Painel de Gestão - 5'!$B$31:$B$42</c:f>
              <c:strCache>
                <c:ptCount val="12"/>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strCache>
            </c:strRef>
          </c:cat>
          <c:val>
            <c:numRef>
              <c:f>'Painel de Gestão - 5'!$F$31:$F$42</c:f>
              <c:numCache>
                <c:formatCode>General</c:formatCode>
                <c:ptCount val="12"/>
                <c:pt idx="0">
                  <c:v>0</c:v>
                </c:pt>
                <c:pt idx="1">
                  <c:v>13</c:v>
                </c:pt>
                <c:pt idx="2">
                  <c:v>2</c:v>
                </c:pt>
                <c:pt idx="3">
                  <c:v>1</c:v>
                </c:pt>
                <c:pt idx="4">
                  <c:v>1</c:v>
                </c:pt>
                <c:pt idx="5">
                  <c:v>0</c:v>
                </c:pt>
                <c:pt idx="6">
                  <c:v>1</c:v>
                </c:pt>
                <c:pt idx="7">
                  <c:v>2</c:v>
                </c:pt>
                <c:pt idx="8">
                  <c:v>0</c:v>
                </c:pt>
                <c:pt idx="9">
                  <c:v>3</c:v>
                </c:pt>
                <c:pt idx="10">
                  <c:v>0</c:v>
                </c:pt>
                <c:pt idx="11">
                  <c:v>2</c:v>
                </c:pt>
              </c:numCache>
            </c:numRef>
          </c:val>
          <c:extLst>
            <c:ext xmlns:c16="http://schemas.microsoft.com/office/drawing/2014/chart" uri="{C3380CC4-5D6E-409C-BE32-E72D297353CC}">
              <c16:uniqueId val="{00000000-B2D4-41BC-A12C-DAD25F9311EB}"/>
            </c:ext>
          </c:extLst>
        </c:ser>
        <c:ser>
          <c:idx val="1"/>
          <c:order val="1"/>
          <c:spPr>
            <a:solidFill>
              <a:srgbClr val="FFC000"/>
            </a:solidFill>
          </c:spPr>
          <c:invertIfNegative val="0"/>
          <c:cat>
            <c:strRef>
              <c:f>'Painel de Gestão - 5'!$B$31:$B$42</c:f>
              <c:strCache>
                <c:ptCount val="12"/>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strCache>
            </c:strRef>
          </c:cat>
          <c:val>
            <c:numRef>
              <c:f>'Painel de Gestão - 5'!$G$31:$G$42</c:f>
              <c:numCache>
                <c:formatCode>General</c:formatCode>
                <c:ptCount val="12"/>
                <c:pt idx="0">
                  <c:v>1</c:v>
                </c:pt>
                <c:pt idx="1">
                  <c:v>2</c:v>
                </c:pt>
                <c:pt idx="2">
                  <c:v>0</c:v>
                </c:pt>
                <c:pt idx="3">
                  <c:v>0</c:v>
                </c:pt>
                <c:pt idx="4">
                  <c:v>2</c:v>
                </c:pt>
                <c:pt idx="5">
                  <c:v>1</c:v>
                </c:pt>
                <c:pt idx="6">
                  <c:v>0</c:v>
                </c:pt>
                <c:pt idx="7">
                  <c:v>1</c:v>
                </c:pt>
                <c:pt idx="8">
                  <c:v>1</c:v>
                </c:pt>
                <c:pt idx="9">
                  <c:v>2</c:v>
                </c:pt>
                <c:pt idx="10">
                  <c:v>5</c:v>
                </c:pt>
                <c:pt idx="11">
                  <c:v>0</c:v>
                </c:pt>
              </c:numCache>
            </c:numRef>
          </c:val>
          <c:extLst>
            <c:ext xmlns:c16="http://schemas.microsoft.com/office/drawing/2014/chart" uri="{C3380CC4-5D6E-409C-BE32-E72D297353CC}">
              <c16:uniqueId val="{00000001-B2D4-41BC-A12C-DAD25F9311EB}"/>
            </c:ext>
          </c:extLst>
        </c:ser>
        <c:ser>
          <c:idx val="2"/>
          <c:order val="2"/>
          <c:spPr>
            <a:solidFill>
              <a:srgbClr val="92D050"/>
            </a:solidFill>
          </c:spPr>
          <c:invertIfNegative val="0"/>
          <c:cat>
            <c:strRef>
              <c:f>'Painel de Gestão - 5'!$B$31:$B$42</c:f>
              <c:strCache>
                <c:ptCount val="12"/>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strCache>
            </c:strRef>
          </c:cat>
          <c:val>
            <c:numRef>
              <c:f>'Painel de Gestão - 5'!$H$31:$H$42</c:f>
              <c:numCache>
                <c:formatCode>General</c:formatCode>
                <c:ptCount val="12"/>
                <c:pt idx="0">
                  <c:v>3</c:v>
                </c:pt>
                <c:pt idx="1">
                  <c:v>6</c:v>
                </c:pt>
                <c:pt idx="2">
                  <c:v>0</c:v>
                </c:pt>
                <c:pt idx="3">
                  <c:v>2</c:v>
                </c:pt>
                <c:pt idx="4">
                  <c:v>2</c:v>
                </c:pt>
                <c:pt idx="5">
                  <c:v>2</c:v>
                </c:pt>
                <c:pt idx="6">
                  <c:v>1</c:v>
                </c:pt>
                <c:pt idx="7">
                  <c:v>1</c:v>
                </c:pt>
                <c:pt idx="8">
                  <c:v>1</c:v>
                </c:pt>
                <c:pt idx="9">
                  <c:v>4</c:v>
                </c:pt>
                <c:pt idx="10">
                  <c:v>1</c:v>
                </c:pt>
                <c:pt idx="11">
                  <c:v>1</c:v>
                </c:pt>
              </c:numCache>
            </c:numRef>
          </c:val>
          <c:extLst>
            <c:ext xmlns:c16="http://schemas.microsoft.com/office/drawing/2014/chart" uri="{C3380CC4-5D6E-409C-BE32-E72D297353CC}">
              <c16:uniqueId val="{00000002-B2D4-41BC-A12C-DAD25F9311EB}"/>
            </c:ext>
          </c:extLst>
        </c:ser>
        <c:ser>
          <c:idx val="3"/>
          <c:order val="3"/>
          <c:spPr>
            <a:solidFill>
              <a:srgbClr val="0070C0"/>
            </a:solidFill>
          </c:spPr>
          <c:invertIfNegative val="0"/>
          <c:cat>
            <c:strRef>
              <c:f>'Painel de Gestão - 5'!$B$31:$B$42</c:f>
              <c:strCache>
                <c:ptCount val="12"/>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strCache>
            </c:strRef>
          </c:cat>
          <c:val>
            <c:numRef>
              <c:f>'Painel de Gestão - 5'!$I$31:$I$42</c:f>
              <c:numCache>
                <c:formatCode>General</c:formatCode>
                <c:ptCount val="12"/>
                <c:pt idx="0">
                  <c:v>3</c:v>
                </c:pt>
                <c:pt idx="1">
                  <c:v>6</c:v>
                </c:pt>
                <c:pt idx="2">
                  <c:v>2</c:v>
                </c:pt>
                <c:pt idx="3">
                  <c:v>3</c:v>
                </c:pt>
                <c:pt idx="4">
                  <c:v>1</c:v>
                </c:pt>
                <c:pt idx="5">
                  <c:v>0</c:v>
                </c:pt>
                <c:pt idx="6">
                  <c:v>2</c:v>
                </c:pt>
                <c:pt idx="7">
                  <c:v>4</c:v>
                </c:pt>
                <c:pt idx="8">
                  <c:v>1</c:v>
                </c:pt>
                <c:pt idx="9">
                  <c:v>2</c:v>
                </c:pt>
                <c:pt idx="10">
                  <c:v>3</c:v>
                </c:pt>
                <c:pt idx="11">
                  <c:v>2</c:v>
                </c:pt>
              </c:numCache>
            </c:numRef>
          </c:val>
          <c:extLst>
            <c:ext xmlns:c16="http://schemas.microsoft.com/office/drawing/2014/chart" uri="{C3380CC4-5D6E-409C-BE32-E72D297353CC}">
              <c16:uniqueId val="{00000003-B2D4-41BC-A12C-DAD25F9311EB}"/>
            </c:ext>
          </c:extLst>
        </c:ser>
        <c:dLbls>
          <c:showLegendKey val="0"/>
          <c:showVal val="0"/>
          <c:showCatName val="0"/>
          <c:showSerName val="0"/>
          <c:showPercent val="0"/>
          <c:showBubbleSize val="0"/>
        </c:dLbls>
        <c:gapWidth val="150"/>
        <c:overlap val="100"/>
        <c:axId val="208898688"/>
        <c:axId val="208908672"/>
      </c:barChart>
      <c:catAx>
        <c:axId val="208898688"/>
        <c:scaling>
          <c:orientation val="maxMin"/>
        </c:scaling>
        <c:delete val="0"/>
        <c:axPos val="l"/>
        <c:numFmt formatCode="General" sourceLinked="0"/>
        <c:majorTickMark val="out"/>
        <c:minorTickMark val="none"/>
        <c:tickLblPos val="nextTo"/>
        <c:crossAx val="208908672"/>
        <c:crosses val="autoZero"/>
        <c:auto val="1"/>
        <c:lblAlgn val="ctr"/>
        <c:lblOffset val="100"/>
        <c:noMultiLvlLbl val="0"/>
      </c:catAx>
      <c:valAx>
        <c:axId val="208908672"/>
        <c:scaling>
          <c:orientation val="minMax"/>
        </c:scaling>
        <c:delete val="0"/>
        <c:axPos val="t"/>
        <c:majorGridlines/>
        <c:numFmt formatCode="General" sourceLinked="1"/>
        <c:majorTickMark val="out"/>
        <c:minorTickMark val="none"/>
        <c:tickLblPos val="nextTo"/>
        <c:crossAx val="208898688"/>
        <c:crosses val="autoZero"/>
        <c:crossBetween val="between"/>
      </c:valAx>
    </c:plotArea>
    <c:legend>
      <c:legendPos val="r"/>
      <c:overlay val="0"/>
    </c:legend>
    <c:plotVisOnly val="1"/>
    <c:dispBlanksAs val="gap"/>
    <c:showDLblsOverMax val="0"/>
  </c:chart>
  <c:printSettings>
    <c:headerFooter/>
    <c:pageMargins b="0.78740157499999996" l="0.511811024" r="0.511811024" t="0.78740157499999996" header="0.31496062000000263" footer="0.3149606200000026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r">
              <a:defRPr/>
            </a:pPr>
            <a:r>
              <a:rPr lang="pt-BR" sz="1100"/>
              <a:t>SITUAÇÃO DO PAN</a:t>
            </a:r>
          </a:p>
          <a:p>
            <a:pPr algn="r">
              <a:defRPr/>
            </a:pPr>
            <a:r>
              <a:rPr lang="pt-BR" sz="1100"/>
              <a:t>Monitoria</a:t>
            </a:r>
            <a:r>
              <a:rPr lang="pt-BR" sz="1100" baseline="0"/>
              <a:t> Virtual - 2016</a:t>
            </a:r>
            <a:endParaRPr lang="pt-BR" sz="1100"/>
          </a:p>
        </c:rich>
      </c:tx>
      <c:layout>
        <c:manualLayout>
          <c:xMode val="edge"/>
          <c:yMode val="edge"/>
          <c:x val="0.70284095719706663"/>
          <c:y val="1.8684603886397609E-2"/>
        </c:manualLayout>
      </c:layout>
      <c:overlay val="0"/>
    </c:title>
    <c:autoTitleDeleted val="0"/>
    <c:plotArea>
      <c:layout>
        <c:manualLayout>
          <c:layoutTarget val="inner"/>
          <c:xMode val="edge"/>
          <c:yMode val="edge"/>
          <c:x val="0.10633846722238895"/>
          <c:y val="0.16197197603662772"/>
          <c:w val="0.44177076839002188"/>
          <c:h val="0.67553287901792547"/>
        </c:manualLayout>
      </c:layout>
      <c:doughnutChart>
        <c:varyColors val="1"/>
        <c:ser>
          <c:idx val="0"/>
          <c:order val="0"/>
          <c:dPt>
            <c:idx val="0"/>
            <c:bubble3D val="0"/>
            <c:spPr>
              <a:solidFill>
                <a:srgbClr val="FF0000"/>
              </a:solidFill>
            </c:spPr>
            <c:extLst>
              <c:ext xmlns:c16="http://schemas.microsoft.com/office/drawing/2014/chart" uri="{C3380CC4-5D6E-409C-BE32-E72D297353CC}">
                <c16:uniqueId val="{00000000-AD4A-4A5C-A9F2-CF73FECA6229}"/>
              </c:ext>
            </c:extLst>
          </c:dPt>
          <c:dPt>
            <c:idx val="1"/>
            <c:bubble3D val="0"/>
            <c:spPr>
              <a:solidFill>
                <a:srgbClr val="FFC000"/>
              </a:solidFill>
            </c:spPr>
            <c:extLst>
              <c:ext xmlns:c16="http://schemas.microsoft.com/office/drawing/2014/chart" uri="{C3380CC4-5D6E-409C-BE32-E72D297353CC}">
                <c16:uniqueId val="{00000001-AD4A-4A5C-A9F2-CF73FECA6229}"/>
              </c:ext>
            </c:extLst>
          </c:dPt>
          <c:dPt>
            <c:idx val="2"/>
            <c:bubble3D val="0"/>
            <c:spPr>
              <a:solidFill>
                <a:srgbClr val="92D050"/>
              </a:solidFill>
            </c:spPr>
            <c:extLst>
              <c:ext xmlns:c16="http://schemas.microsoft.com/office/drawing/2014/chart" uri="{C3380CC4-5D6E-409C-BE32-E72D297353CC}">
                <c16:uniqueId val="{00000002-AD4A-4A5C-A9F2-CF73FECA6229}"/>
              </c:ext>
            </c:extLst>
          </c:dPt>
          <c:dPt>
            <c:idx val="3"/>
            <c:bubble3D val="0"/>
            <c:spPr>
              <a:solidFill>
                <a:srgbClr val="0070C0"/>
              </a:solidFill>
            </c:spPr>
            <c:extLst>
              <c:ext xmlns:c16="http://schemas.microsoft.com/office/drawing/2014/chart" uri="{C3380CC4-5D6E-409C-BE32-E72D297353CC}">
                <c16:uniqueId val="{00000003-AD4A-4A5C-A9F2-CF73FECA6229}"/>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- 5'!$B$17:$B$20</c:f>
              <c:strCache>
                <c:ptCount val="4"/>
                <c:pt idx="0">
                  <c:v>Não concluída ou Não iniciada</c:v>
                </c:pt>
                <c:pt idx="1">
                  <c:v>Em andamento com problemas</c:v>
                </c:pt>
                <c:pt idx="2">
                  <c:v>Em andamento conforme previsto</c:v>
                </c:pt>
                <c:pt idx="3">
                  <c:v>Concluída</c:v>
                </c:pt>
              </c:strCache>
            </c:strRef>
          </c:cat>
          <c:val>
            <c:numRef>
              <c:f>'Painel de Gestão - 5'!$E$17:$E$20</c:f>
              <c:numCache>
                <c:formatCode>General</c:formatCode>
                <c:ptCount val="4"/>
                <c:pt idx="0">
                  <c:v>25</c:v>
                </c:pt>
                <c:pt idx="1">
                  <c:v>15</c:v>
                </c:pt>
                <c:pt idx="2">
                  <c:v>24</c:v>
                </c:pt>
                <c:pt idx="3">
                  <c:v>29</c:v>
                </c:pt>
              </c:numCache>
            </c:numRef>
          </c:val>
          <c:extLst>
            <c:ext xmlns:c16="http://schemas.microsoft.com/office/drawing/2014/chart" uri="{C3380CC4-5D6E-409C-BE32-E72D297353CC}">
              <c16:uniqueId val="{00000004-AD4A-4A5C-A9F2-CF73FECA6229}"/>
            </c:ext>
          </c:extLst>
        </c:ser>
        <c:dLbls>
          <c:showLegendKey val="0"/>
          <c:showVal val="0"/>
          <c:showCatName val="0"/>
          <c:showSerName val="0"/>
          <c:showPercent val="1"/>
          <c:showBubbleSize val="0"/>
          <c:showLeaderLines val="1"/>
        </c:dLbls>
        <c:firstSliceAng val="0"/>
        <c:holeSize val="50"/>
      </c:doughnutChart>
    </c:plotArea>
    <c:legend>
      <c:legendPos val="r"/>
      <c:layout>
        <c:manualLayout>
          <c:xMode val="edge"/>
          <c:yMode val="edge"/>
          <c:x val="0.64467253176930595"/>
          <c:y val="0.25933612278286045"/>
          <c:w val="0.34799608993157388"/>
          <c:h val="0.58124411663731912"/>
        </c:manualLayout>
      </c:layout>
      <c:overlay val="0"/>
    </c:legend>
    <c:plotVisOnly val="1"/>
    <c:dispBlanksAs val="gap"/>
    <c:showDLblsOverMax val="0"/>
  </c:chart>
  <c:printSettings>
    <c:headerFooter/>
    <c:pageMargins b="0.78740157499999996" l="0.511811024" r="0.511811024" t="0.78740157499999996" header="0.31496062000000258" footer="0.31496062000000258"/>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17092555607725E-2"/>
          <c:y val="0.12757233961545783"/>
          <c:w val="0.4465925925925926"/>
          <c:h val="0.74432098765432164"/>
        </c:manualLayout>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0-2FAF-4E09-827E-64B74E04CBCE}"/>
              </c:ext>
            </c:extLst>
          </c:dPt>
          <c:dPt>
            <c:idx val="1"/>
            <c:bubble3D val="0"/>
            <c:spPr>
              <a:solidFill>
                <a:srgbClr val="FF0000"/>
              </a:solidFill>
            </c:spPr>
            <c:extLst>
              <c:ext xmlns:c16="http://schemas.microsoft.com/office/drawing/2014/chart" uri="{C3380CC4-5D6E-409C-BE32-E72D297353CC}">
                <c16:uniqueId val="{00000001-2FAF-4E09-827E-64B74E04CBCE}"/>
              </c:ext>
            </c:extLst>
          </c:dPt>
          <c:dPt>
            <c:idx val="2"/>
            <c:bubble3D val="0"/>
            <c:spPr>
              <a:solidFill>
                <a:srgbClr val="FFC000"/>
              </a:solidFill>
            </c:spPr>
            <c:extLst>
              <c:ext xmlns:c16="http://schemas.microsoft.com/office/drawing/2014/chart" uri="{C3380CC4-5D6E-409C-BE32-E72D297353CC}">
                <c16:uniqueId val="{00000002-2FAF-4E09-827E-64B74E04CBCE}"/>
              </c:ext>
            </c:extLst>
          </c:dPt>
          <c:dPt>
            <c:idx val="3"/>
            <c:bubble3D val="0"/>
            <c:spPr>
              <a:solidFill>
                <a:srgbClr val="92D050"/>
              </a:solidFill>
            </c:spPr>
            <c:extLst>
              <c:ext xmlns:c16="http://schemas.microsoft.com/office/drawing/2014/chart" uri="{C3380CC4-5D6E-409C-BE32-E72D297353CC}">
                <c16:uniqueId val="{00000003-2FAF-4E09-827E-64B74E04CBCE}"/>
              </c:ext>
            </c:extLst>
          </c:dPt>
          <c:dPt>
            <c:idx val="4"/>
            <c:bubble3D val="0"/>
            <c:spPr>
              <a:solidFill>
                <a:srgbClr val="0070C0"/>
              </a:solidFill>
            </c:spPr>
            <c:extLst>
              <c:ext xmlns:c16="http://schemas.microsoft.com/office/drawing/2014/chart" uri="{C3380CC4-5D6E-409C-BE32-E72D297353CC}">
                <c16:uniqueId val="{00000004-2FAF-4E09-827E-64B74E04CBCE}"/>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2-2FAF-4E09-827E-64B74E04CBCE}"/>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Final'!$B$16:$B$20</c:f>
              <c:strCache>
                <c:ptCount val="5"/>
                <c:pt idx="0">
                  <c:v>Início planejado posterior</c:v>
                </c:pt>
                <c:pt idx="1">
                  <c:v>Não iniciada, ou iniciada  mas não concluída no previsto</c:v>
                </c:pt>
                <c:pt idx="2">
                  <c:v>Em andamento com problemas</c:v>
                </c:pt>
                <c:pt idx="3">
                  <c:v>Em andamento conforme previsto</c:v>
                </c:pt>
                <c:pt idx="4">
                  <c:v>Concluída</c:v>
                </c:pt>
              </c:strCache>
            </c:strRef>
          </c:cat>
          <c:val>
            <c:numRef>
              <c:f>'Painel de Gestão - Final'!$C$16:$C$20</c:f>
              <c:numCache>
                <c:formatCode>General</c:formatCode>
                <c:ptCount val="5"/>
                <c:pt idx="0">
                  <c:v>0</c:v>
                </c:pt>
                <c:pt idx="1">
                  <c:v>40</c:v>
                </c:pt>
                <c:pt idx="2">
                  <c:v>0</c:v>
                </c:pt>
                <c:pt idx="3">
                  <c:v>0</c:v>
                </c:pt>
                <c:pt idx="4">
                  <c:v>53</c:v>
                </c:pt>
              </c:numCache>
            </c:numRef>
          </c:val>
          <c:extLst>
            <c:ext xmlns:c16="http://schemas.microsoft.com/office/drawing/2014/chart" uri="{C3380CC4-5D6E-409C-BE32-E72D297353CC}">
              <c16:uniqueId val="{00000005-2FAF-4E09-827E-64B74E04CBCE}"/>
            </c:ext>
          </c:extLst>
        </c:ser>
        <c:dLbls>
          <c:showLegendKey val="0"/>
          <c:showVal val="0"/>
          <c:showCatName val="0"/>
          <c:showSerName val="0"/>
          <c:showPercent val="1"/>
          <c:showBubbleSize val="0"/>
          <c:showLeaderLines val="1"/>
        </c:dLbls>
        <c:firstSliceAng val="0"/>
        <c:holeSize val="50"/>
      </c:doughnutChart>
    </c:plotArea>
    <c:legend>
      <c:legendPos val="r"/>
      <c:legendEntry>
        <c:idx val="0"/>
        <c:delete val="1"/>
      </c:legendEntry>
      <c:legendEntry>
        <c:idx val="2"/>
        <c:delete val="1"/>
      </c:legendEntry>
      <c:legendEntry>
        <c:idx val="3"/>
        <c:delete val="1"/>
      </c:legendEntry>
      <c:layout>
        <c:manualLayout>
          <c:xMode val="edge"/>
          <c:yMode val="edge"/>
          <c:x val="0.74108222760387121"/>
          <c:y val="0.21605332667047444"/>
          <c:w val="0.21223628405060929"/>
          <c:h val="0.45456524842946883"/>
        </c:manualLayout>
      </c:layout>
      <c:overlay val="0"/>
    </c:legend>
    <c:plotVisOnly val="1"/>
    <c:dispBlanksAs val="zero"/>
    <c:showDLblsOverMax val="0"/>
  </c:chart>
  <c:spPr>
    <a:solidFill>
      <a:schemeClr val="bg1"/>
    </a:solidFill>
  </c:spPr>
  <c:printSettings>
    <c:headerFooter/>
    <c:pageMargins b="0.78740157499999996" l="0.511811024" r="0.511811024" t="0.78740157499999996" header="0.31496062000002961" footer="0.31496062000002961"/>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B15407"/>
            </a:solidFill>
          </c:spPr>
          <c:invertIfNegative val="0"/>
          <c:cat>
            <c:strRef>
              <c:f>'Painel de Gestão - Final'!$B$31:$B$42</c:f>
              <c:strCache>
                <c:ptCount val="12"/>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strCache>
            </c:strRef>
          </c:cat>
          <c:val>
            <c:numRef>
              <c:f>'Painel de Gestão - Final'!$D$31:$D$42</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D7F-47DD-9C74-531052D3783A}"/>
            </c:ext>
          </c:extLst>
        </c:ser>
        <c:ser>
          <c:idx val="1"/>
          <c:order val="1"/>
          <c:spPr>
            <a:solidFill>
              <a:schemeClr val="bg1">
                <a:lumMod val="65000"/>
              </a:schemeClr>
            </a:solidFill>
          </c:spPr>
          <c:invertIfNegative val="0"/>
          <c:cat>
            <c:strRef>
              <c:f>'Painel de Gestão - Final'!$B$31:$B$42</c:f>
              <c:strCache>
                <c:ptCount val="12"/>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strCache>
            </c:strRef>
          </c:cat>
          <c:val>
            <c:numRef>
              <c:f>'Painel de Gestão - Final'!$E$31:$E$42</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7D7F-47DD-9C74-531052D3783A}"/>
            </c:ext>
          </c:extLst>
        </c:ser>
        <c:ser>
          <c:idx val="2"/>
          <c:order val="2"/>
          <c:spPr>
            <a:solidFill>
              <a:srgbClr val="FF0000"/>
            </a:solidFill>
          </c:spPr>
          <c:invertIfNegative val="0"/>
          <c:cat>
            <c:strRef>
              <c:f>'Painel de Gestão - Final'!$B$31:$B$42</c:f>
              <c:strCache>
                <c:ptCount val="12"/>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strCache>
            </c:strRef>
          </c:cat>
          <c:val>
            <c:numRef>
              <c:f>'Painel de Gestão - Final'!$F$31:$F$42</c:f>
              <c:numCache>
                <c:formatCode>General</c:formatCode>
                <c:ptCount val="12"/>
                <c:pt idx="0">
                  <c:v>0</c:v>
                </c:pt>
                <c:pt idx="1">
                  <c:v>15</c:v>
                </c:pt>
                <c:pt idx="2">
                  <c:v>0</c:v>
                </c:pt>
                <c:pt idx="3">
                  <c:v>3</c:v>
                </c:pt>
                <c:pt idx="4">
                  <c:v>2</c:v>
                </c:pt>
                <c:pt idx="5">
                  <c:v>2</c:v>
                </c:pt>
                <c:pt idx="6">
                  <c:v>1</c:v>
                </c:pt>
                <c:pt idx="7">
                  <c:v>3</c:v>
                </c:pt>
                <c:pt idx="8">
                  <c:v>1</c:v>
                </c:pt>
                <c:pt idx="9">
                  <c:v>5</c:v>
                </c:pt>
                <c:pt idx="10">
                  <c:v>5</c:v>
                </c:pt>
                <c:pt idx="11">
                  <c:v>3</c:v>
                </c:pt>
              </c:numCache>
            </c:numRef>
          </c:val>
          <c:extLst>
            <c:ext xmlns:c16="http://schemas.microsoft.com/office/drawing/2014/chart" uri="{C3380CC4-5D6E-409C-BE32-E72D297353CC}">
              <c16:uniqueId val="{00000002-7D7F-47DD-9C74-531052D3783A}"/>
            </c:ext>
          </c:extLst>
        </c:ser>
        <c:ser>
          <c:idx val="3"/>
          <c:order val="3"/>
          <c:spPr>
            <a:solidFill>
              <a:srgbClr val="FFC000"/>
            </a:solidFill>
          </c:spPr>
          <c:invertIfNegative val="0"/>
          <c:cat>
            <c:strRef>
              <c:f>'Painel de Gestão - Final'!$B$31:$B$42</c:f>
              <c:strCache>
                <c:ptCount val="12"/>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strCache>
            </c:strRef>
          </c:cat>
          <c:val>
            <c:numRef>
              <c:f>'Painel de Gestão - Final'!$G$31:$G$42</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7D7F-47DD-9C74-531052D3783A}"/>
            </c:ext>
          </c:extLst>
        </c:ser>
        <c:ser>
          <c:idx val="4"/>
          <c:order val="4"/>
          <c:spPr>
            <a:solidFill>
              <a:srgbClr val="92D050"/>
            </a:solidFill>
          </c:spPr>
          <c:invertIfNegative val="0"/>
          <c:cat>
            <c:strRef>
              <c:f>'Painel de Gestão - Final'!$B$31:$B$42</c:f>
              <c:strCache>
                <c:ptCount val="12"/>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strCache>
            </c:strRef>
          </c:cat>
          <c:val>
            <c:numRef>
              <c:f>'Painel de Gestão - Final'!$H$31:$H$42</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7D7F-47DD-9C74-531052D3783A}"/>
            </c:ext>
          </c:extLst>
        </c:ser>
        <c:ser>
          <c:idx val="5"/>
          <c:order val="5"/>
          <c:spPr>
            <a:solidFill>
              <a:srgbClr val="0070C0"/>
            </a:solidFill>
          </c:spPr>
          <c:invertIfNegative val="0"/>
          <c:cat>
            <c:strRef>
              <c:f>'Painel de Gestão - Final'!$B$31:$B$42</c:f>
              <c:strCache>
                <c:ptCount val="12"/>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strCache>
            </c:strRef>
          </c:cat>
          <c:val>
            <c:numRef>
              <c:f>'Painel de Gestão - Final'!$I$31:$I$42</c:f>
              <c:numCache>
                <c:formatCode>General</c:formatCode>
                <c:ptCount val="12"/>
                <c:pt idx="0">
                  <c:v>7</c:v>
                </c:pt>
                <c:pt idx="1">
                  <c:v>12</c:v>
                </c:pt>
                <c:pt idx="2">
                  <c:v>4</c:v>
                </c:pt>
                <c:pt idx="3">
                  <c:v>3</c:v>
                </c:pt>
                <c:pt idx="4">
                  <c:v>4</c:v>
                </c:pt>
                <c:pt idx="5">
                  <c:v>1</c:v>
                </c:pt>
                <c:pt idx="6">
                  <c:v>3</c:v>
                </c:pt>
                <c:pt idx="7">
                  <c:v>5</c:v>
                </c:pt>
                <c:pt idx="8">
                  <c:v>2</c:v>
                </c:pt>
                <c:pt idx="9">
                  <c:v>6</c:v>
                </c:pt>
                <c:pt idx="10">
                  <c:v>4</c:v>
                </c:pt>
                <c:pt idx="11">
                  <c:v>2</c:v>
                </c:pt>
              </c:numCache>
            </c:numRef>
          </c:val>
          <c:extLst>
            <c:ext xmlns:c16="http://schemas.microsoft.com/office/drawing/2014/chart" uri="{C3380CC4-5D6E-409C-BE32-E72D297353CC}">
              <c16:uniqueId val="{00000005-7D7F-47DD-9C74-531052D3783A}"/>
            </c:ext>
          </c:extLst>
        </c:ser>
        <c:dLbls>
          <c:showLegendKey val="0"/>
          <c:showVal val="0"/>
          <c:showCatName val="0"/>
          <c:showSerName val="0"/>
          <c:showPercent val="0"/>
          <c:showBubbleSize val="0"/>
        </c:dLbls>
        <c:gapWidth val="150"/>
        <c:overlap val="100"/>
        <c:axId val="212211584"/>
        <c:axId val="212213120"/>
      </c:barChart>
      <c:catAx>
        <c:axId val="212211584"/>
        <c:scaling>
          <c:orientation val="maxMin"/>
        </c:scaling>
        <c:delete val="0"/>
        <c:axPos val="l"/>
        <c:numFmt formatCode="General" sourceLinked="0"/>
        <c:majorTickMark val="out"/>
        <c:minorTickMark val="none"/>
        <c:tickLblPos val="nextTo"/>
        <c:crossAx val="212213120"/>
        <c:crosses val="autoZero"/>
        <c:auto val="1"/>
        <c:lblAlgn val="ctr"/>
        <c:lblOffset val="100"/>
        <c:noMultiLvlLbl val="0"/>
      </c:catAx>
      <c:valAx>
        <c:axId val="212213120"/>
        <c:scaling>
          <c:orientation val="minMax"/>
        </c:scaling>
        <c:delete val="0"/>
        <c:axPos val="t"/>
        <c:majorGridlines/>
        <c:numFmt formatCode="General" sourceLinked="1"/>
        <c:majorTickMark val="out"/>
        <c:minorTickMark val="none"/>
        <c:tickLblPos val="nextTo"/>
        <c:crossAx val="212211584"/>
        <c:crosses val="autoZero"/>
        <c:crossBetween val="between"/>
      </c:valAx>
    </c:plotArea>
    <c:plotVisOnly val="1"/>
    <c:dispBlanksAs val="gap"/>
    <c:showDLblsOverMax val="0"/>
  </c:chart>
  <c:printSettings>
    <c:headerFooter/>
    <c:pageMargins b="0.78740157499999996" l="0.511811024" r="0.511811024" t="0.78740157499999996" header="0.3149606200000295" footer="0.314960620000029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0-88EE-44BE-9118-51C301A3F4B3}"/>
              </c:ext>
            </c:extLst>
          </c:dPt>
          <c:dPt>
            <c:idx val="1"/>
            <c:bubble3D val="0"/>
            <c:spPr>
              <a:solidFill>
                <a:srgbClr val="FF0000"/>
              </a:solidFill>
            </c:spPr>
            <c:extLst>
              <c:ext xmlns:c16="http://schemas.microsoft.com/office/drawing/2014/chart" uri="{C3380CC4-5D6E-409C-BE32-E72D297353CC}">
                <c16:uniqueId val="{00000001-88EE-44BE-9118-51C301A3F4B3}"/>
              </c:ext>
            </c:extLst>
          </c:dPt>
          <c:dPt>
            <c:idx val="2"/>
            <c:bubble3D val="0"/>
            <c:spPr>
              <a:solidFill>
                <a:srgbClr val="FFC000"/>
              </a:solidFill>
            </c:spPr>
            <c:extLst>
              <c:ext xmlns:c16="http://schemas.microsoft.com/office/drawing/2014/chart" uri="{C3380CC4-5D6E-409C-BE32-E72D297353CC}">
                <c16:uniqueId val="{00000002-88EE-44BE-9118-51C301A3F4B3}"/>
              </c:ext>
            </c:extLst>
          </c:dPt>
          <c:dPt>
            <c:idx val="3"/>
            <c:bubble3D val="0"/>
            <c:spPr>
              <a:solidFill>
                <a:srgbClr val="92D050"/>
              </a:solidFill>
            </c:spPr>
            <c:extLst>
              <c:ext xmlns:c16="http://schemas.microsoft.com/office/drawing/2014/chart" uri="{C3380CC4-5D6E-409C-BE32-E72D297353CC}">
                <c16:uniqueId val="{00000003-88EE-44BE-9118-51C301A3F4B3}"/>
              </c:ext>
            </c:extLst>
          </c:dPt>
          <c:dPt>
            <c:idx val="4"/>
            <c:bubble3D val="0"/>
            <c:spPr>
              <a:solidFill>
                <a:srgbClr val="0070C0"/>
              </a:solidFill>
            </c:spPr>
            <c:extLst>
              <c:ext xmlns:c16="http://schemas.microsoft.com/office/drawing/2014/chart" uri="{C3380CC4-5D6E-409C-BE32-E72D297353CC}">
                <c16:uniqueId val="{00000004-88EE-44BE-9118-51C301A3F4B3}"/>
              </c:ext>
            </c:extLst>
          </c:dPt>
          <c:dPt>
            <c:idx val="5"/>
            <c:bubble3D val="0"/>
            <c:spPr>
              <a:solidFill>
                <a:srgbClr val="FF99CC"/>
              </a:solidFill>
            </c:spPr>
            <c:extLst>
              <c:ext xmlns:c16="http://schemas.microsoft.com/office/drawing/2014/chart" uri="{C3380CC4-5D6E-409C-BE32-E72D297353CC}">
                <c16:uniqueId val="{00000005-88EE-44BE-9118-51C301A3F4B3}"/>
              </c:ext>
            </c:extLst>
          </c:dPt>
          <c:dLbls>
            <c:dLbl>
              <c:idx val="2"/>
              <c:spPr>
                <a:noFill/>
              </c:spPr>
              <c:txPr>
                <a:bodyPr/>
                <a:lstStyle/>
                <a:p>
                  <a:pPr>
                    <a:defRPr sz="1100" b="1" baseline="0">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2-88EE-44BE-9118-51C301A3F4B3}"/>
                </c:ext>
              </c:extLst>
            </c:dLbl>
            <c:dLbl>
              <c:idx val="6"/>
              <c:spPr/>
              <c:txPr>
                <a:bodyPr/>
                <a:lstStyle/>
                <a:p>
                  <a:pPr>
                    <a:defRPr sz="1100" b="1" baseline="0">
                      <a:solidFill>
                        <a:schemeClr val="tx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C-122F-46CC-9D90-7A7C4A2E2CAD}"/>
                </c:ext>
              </c:extLst>
            </c:dLbl>
            <c:spPr>
              <a:noFill/>
              <a:ln>
                <a:noFill/>
              </a:ln>
              <a:effectLst/>
            </c:spPr>
            <c:txPr>
              <a:bodyPr/>
              <a:lstStyle/>
              <a:p>
                <a:pPr>
                  <a:defRPr sz="1100" b="1" baseline="0">
                    <a:solidFill>
                      <a:schemeClr val="bg1"/>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- 1'!$B$16:$B$21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- 1'!$E$16:$E$21</c:f>
              <c:numCache>
                <c:formatCode>General</c:formatCode>
                <c:ptCount val="6"/>
                <c:pt idx="0">
                  <c:v>43</c:v>
                </c:pt>
                <c:pt idx="1">
                  <c:v>23</c:v>
                </c:pt>
                <c:pt idx="2">
                  <c:v>3</c:v>
                </c:pt>
                <c:pt idx="3">
                  <c:v>47</c:v>
                </c:pt>
                <c:pt idx="4">
                  <c:v>4</c:v>
                </c:pt>
                <c:pt idx="5">
                  <c:v>2</c:v>
                </c:pt>
              </c:numCache>
            </c:numRef>
          </c:val>
          <c:extLst>
            <c:ext xmlns:c16="http://schemas.microsoft.com/office/drawing/2014/chart" uri="{C3380CC4-5D6E-409C-BE32-E72D297353CC}">
              <c16:uniqueId val="{00000007-88EE-44BE-9118-51C301A3F4B3}"/>
            </c:ext>
          </c:extLst>
        </c:ser>
        <c:dLbls>
          <c:showLegendKey val="0"/>
          <c:showVal val="0"/>
          <c:showCatName val="0"/>
          <c:showSerName val="0"/>
          <c:showPercent val="1"/>
          <c:showBubbleSize val="0"/>
          <c:showLeaderLines val="1"/>
        </c:dLbls>
        <c:firstSliceAng val="0"/>
        <c:holeSize val="50"/>
      </c:doughnutChart>
    </c:plotArea>
    <c:legend>
      <c:legendPos val="r"/>
      <c:layout>
        <c:manualLayout>
          <c:xMode val="edge"/>
          <c:yMode val="edge"/>
          <c:x val="0.62946541126558286"/>
          <c:y val="0.26823271515629793"/>
          <c:w val="0.34167136100768591"/>
          <c:h val="0.66857643963753965"/>
        </c:manualLayout>
      </c:layout>
      <c:overlay val="0"/>
      <c:txPr>
        <a:bodyPr/>
        <a:lstStyle/>
        <a:p>
          <a:pPr>
            <a:defRPr sz="1100" baseline="0"/>
          </a:pPr>
          <a:endParaRPr lang="pt-BR"/>
        </a:p>
      </c:txPr>
    </c:legend>
    <c:plotVisOnly val="1"/>
    <c:dispBlanksAs val="zero"/>
    <c:showDLblsOverMax val="0"/>
  </c:chart>
  <c:spPr>
    <a:solidFill>
      <a:schemeClr val="bg1"/>
    </a:solidFill>
    <a:ln>
      <a:solidFill>
        <a:schemeClr val="bg1">
          <a:lumMod val="50000"/>
        </a:schemeClr>
      </a:solidFill>
    </a:ln>
  </c:spPr>
  <c:printSettings>
    <c:headerFooter/>
    <c:pageMargins b="0.78740157499999996" l="0.511811024" r="0.511811024" t="0.78740157499999996" header="0.3149606200000295" footer="0.314960620000029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chemeClr val="accent6">
                <a:lumMod val="50000"/>
              </a:schemeClr>
            </a:solidFill>
          </c:spPr>
          <c:invertIfNegative val="0"/>
          <c:cat>
            <c:strRef>
              <c:f>'Painel de Gestão - 1'!$B$31:$B$44</c:f>
              <c:strCache>
                <c:ptCount val="14"/>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pt idx="12">
                  <c:v>OBJETIVO 13</c:v>
                </c:pt>
                <c:pt idx="13">
                  <c:v>OBJETIVO 14</c:v>
                </c:pt>
              </c:strCache>
            </c:strRef>
          </c:cat>
          <c:val>
            <c:numRef>
              <c:f>'Painel de Gestão - 1'!$D$31:$D$44</c:f>
              <c:numCache>
                <c:formatCode>General</c:formatCode>
                <c:ptCount val="14"/>
                <c:pt idx="0">
                  <c:v>4</c:v>
                </c:pt>
                <c:pt idx="1">
                  <c:v>7</c:v>
                </c:pt>
                <c:pt idx="2">
                  <c:v>1</c:v>
                </c:pt>
                <c:pt idx="3">
                  <c:v>1</c:v>
                </c:pt>
                <c:pt idx="4">
                  <c:v>0</c:v>
                </c:pt>
                <c:pt idx="5">
                  <c:v>0</c:v>
                </c:pt>
                <c:pt idx="6">
                  <c:v>0</c:v>
                </c:pt>
                <c:pt idx="7">
                  <c:v>0</c:v>
                </c:pt>
                <c:pt idx="8">
                  <c:v>1</c:v>
                </c:pt>
                <c:pt idx="9">
                  <c:v>0</c:v>
                </c:pt>
                <c:pt idx="10">
                  <c:v>2</c:v>
                </c:pt>
                <c:pt idx="11">
                  <c:v>0</c:v>
                </c:pt>
                <c:pt idx="12">
                  <c:v>0</c:v>
                </c:pt>
                <c:pt idx="13">
                  <c:v>0</c:v>
                </c:pt>
              </c:numCache>
            </c:numRef>
          </c:val>
          <c:extLst>
            <c:ext xmlns:c16="http://schemas.microsoft.com/office/drawing/2014/chart" uri="{C3380CC4-5D6E-409C-BE32-E72D297353CC}">
              <c16:uniqueId val="{00000000-0553-4ADB-B9CE-6493CFA51A5E}"/>
            </c:ext>
          </c:extLst>
        </c:ser>
        <c:ser>
          <c:idx val="1"/>
          <c:order val="1"/>
          <c:invertIfNegative val="0"/>
          <c:cat>
            <c:strRef>
              <c:f>'Painel de Gestão - 1'!$B$31:$B$44</c:f>
              <c:strCache>
                <c:ptCount val="14"/>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pt idx="12">
                  <c:v>OBJETIVO 13</c:v>
                </c:pt>
                <c:pt idx="13">
                  <c:v>OBJETIVO 14</c:v>
                </c:pt>
              </c:strCache>
            </c:strRef>
          </c:cat>
          <c:val>
            <c:numRef>
              <c:f>'Painel de Gestão - 1'!$E$31:$E$44</c:f>
              <c:numCache>
                <c:formatCode>General</c:formatCode>
                <c:ptCount val="14"/>
                <c:pt idx="0">
                  <c:v>2</c:v>
                </c:pt>
                <c:pt idx="1">
                  <c:v>5</c:v>
                </c:pt>
                <c:pt idx="2">
                  <c:v>2</c:v>
                </c:pt>
                <c:pt idx="3">
                  <c:v>1</c:v>
                </c:pt>
                <c:pt idx="4">
                  <c:v>2</c:v>
                </c:pt>
                <c:pt idx="5">
                  <c:v>4</c:v>
                </c:pt>
                <c:pt idx="6">
                  <c:v>2</c:v>
                </c:pt>
                <c:pt idx="7">
                  <c:v>2</c:v>
                </c:pt>
                <c:pt idx="8">
                  <c:v>2</c:v>
                </c:pt>
                <c:pt idx="9">
                  <c:v>2</c:v>
                </c:pt>
                <c:pt idx="10">
                  <c:v>6</c:v>
                </c:pt>
                <c:pt idx="11">
                  <c:v>3</c:v>
                </c:pt>
                <c:pt idx="12">
                  <c:v>5</c:v>
                </c:pt>
                <c:pt idx="13">
                  <c:v>7</c:v>
                </c:pt>
              </c:numCache>
            </c:numRef>
          </c:val>
          <c:extLst>
            <c:ext xmlns:c16="http://schemas.microsoft.com/office/drawing/2014/chart" uri="{C3380CC4-5D6E-409C-BE32-E72D297353CC}">
              <c16:uniqueId val="{00000001-0553-4ADB-B9CE-6493CFA51A5E}"/>
            </c:ext>
          </c:extLst>
        </c:ser>
        <c:ser>
          <c:idx val="2"/>
          <c:order val="2"/>
          <c:spPr>
            <a:solidFill>
              <a:srgbClr val="FF0000"/>
            </a:solidFill>
          </c:spPr>
          <c:invertIfNegative val="0"/>
          <c:cat>
            <c:strRef>
              <c:f>'Painel de Gestão - 1'!$B$31:$B$44</c:f>
              <c:strCache>
                <c:ptCount val="14"/>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pt idx="12">
                  <c:v>OBJETIVO 13</c:v>
                </c:pt>
                <c:pt idx="13">
                  <c:v>OBJETIVO 14</c:v>
                </c:pt>
              </c:strCache>
            </c:strRef>
          </c:cat>
          <c:val>
            <c:numRef>
              <c:f>'Painel de Gestão - 1'!$F$31:$F$44</c:f>
              <c:numCache>
                <c:formatCode>General</c:formatCode>
                <c:ptCount val="14"/>
                <c:pt idx="0">
                  <c:v>4</c:v>
                </c:pt>
                <c:pt idx="1">
                  <c:v>10</c:v>
                </c:pt>
                <c:pt idx="2">
                  <c:v>1</c:v>
                </c:pt>
                <c:pt idx="3">
                  <c:v>4</c:v>
                </c:pt>
                <c:pt idx="4">
                  <c:v>2</c:v>
                </c:pt>
                <c:pt idx="5">
                  <c:v>0</c:v>
                </c:pt>
                <c:pt idx="6">
                  <c:v>0</c:v>
                </c:pt>
                <c:pt idx="7">
                  <c:v>2</c:v>
                </c:pt>
                <c:pt idx="8">
                  <c:v>0</c:v>
                </c:pt>
                <c:pt idx="9">
                  <c:v>1</c:v>
                </c:pt>
                <c:pt idx="10">
                  <c:v>1</c:v>
                </c:pt>
                <c:pt idx="11">
                  <c:v>0</c:v>
                </c:pt>
                <c:pt idx="12">
                  <c:v>5</c:v>
                </c:pt>
                <c:pt idx="13">
                  <c:v>0</c:v>
                </c:pt>
              </c:numCache>
            </c:numRef>
          </c:val>
          <c:extLst>
            <c:ext xmlns:c16="http://schemas.microsoft.com/office/drawing/2014/chart" uri="{C3380CC4-5D6E-409C-BE32-E72D297353CC}">
              <c16:uniqueId val="{00000002-0553-4ADB-B9CE-6493CFA51A5E}"/>
            </c:ext>
          </c:extLst>
        </c:ser>
        <c:ser>
          <c:idx val="3"/>
          <c:order val="3"/>
          <c:spPr>
            <a:solidFill>
              <a:srgbClr val="FFC000"/>
            </a:solidFill>
          </c:spPr>
          <c:invertIfNegative val="0"/>
          <c:cat>
            <c:strRef>
              <c:f>'Painel de Gestão - 1'!$B$31:$B$44</c:f>
              <c:strCache>
                <c:ptCount val="14"/>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pt idx="12">
                  <c:v>OBJETIVO 13</c:v>
                </c:pt>
                <c:pt idx="13">
                  <c:v>OBJETIVO 14</c:v>
                </c:pt>
              </c:strCache>
            </c:strRef>
          </c:cat>
          <c:val>
            <c:numRef>
              <c:f>'Painel de Gestão - 1'!$G$31:$G$44</c:f>
              <c:numCache>
                <c:formatCode>General</c:formatCode>
                <c:ptCount val="14"/>
                <c:pt idx="0">
                  <c:v>0</c:v>
                </c:pt>
                <c:pt idx="1">
                  <c:v>0</c:v>
                </c:pt>
                <c:pt idx="2">
                  <c:v>0</c:v>
                </c:pt>
                <c:pt idx="3">
                  <c:v>0</c:v>
                </c:pt>
                <c:pt idx="4">
                  <c:v>1</c:v>
                </c:pt>
                <c:pt idx="5">
                  <c:v>0</c:v>
                </c:pt>
                <c:pt idx="6">
                  <c:v>0</c:v>
                </c:pt>
                <c:pt idx="7">
                  <c:v>0</c:v>
                </c:pt>
                <c:pt idx="8">
                  <c:v>0</c:v>
                </c:pt>
                <c:pt idx="9">
                  <c:v>0</c:v>
                </c:pt>
                <c:pt idx="10">
                  <c:v>1</c:v>
                </c:pt>
                <c:pt idx="11">
                  <c:v>0</c:v>
                </c:pt>
                <c:pt idx="12">
                  <c:v>0</c:v>
                </c:pt>
                <c:pt idx="13">
                  <c:v>1</c:v>
                </c:pt>
              </c:numCache>
            </c:numRef>
          </c:val>
          <c:extLst>
            <c:ext xmlns:c16="http://schemas.microsoft.com/office/drawing/2014/chart" uri="{C3380CC4-5D6E-409C-BE32-E72D297353CC}">
              <c16:uniqueId val="{00000003-0553-4ADB-B9CE-6493CFA51A5E}"/>
            </c:ext>
          </c:extLst>
        </c:ser>
        <c:ser>
          <c:idx val="4"/>
          <c:order val="4"/>
          <c:spPr>
            <a:solidFill>
              <a:srgbClr val="92D050"/>
            </a:solidFill>
          </c:spPr>
          <c:invertIfNegative val="0"/>
          <c:cat>
            <c:strRef>
              <c:f>'Painel de Gestão - 1'!$B$31:$B$44</c:f>
              <c:strCache>
                <c:ptCount val="14"/>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pt idx="12">
                  <c:v>OBJETIVO 13</c:v>
                </c:pt>
                <c:pt idx="13">
                  <c:v>OBJETIVO 14</c:v>
                </c:pt>
              </c:strCache>
            </c:strRef>
          </c:cat>
          <c:val>
            <c:numRef>
              <c:f>'Painel de Gestão - 1'!$H$31:$H$44</c:f>
              <c:numCache>
                <c:formatCode>General</c:formatCode>
                <c:ptCount val="14"/>
                <c:pt idx="0">
                  <c:v>9</c:v>
                </c:pt>
                <c:pt idx="1">
                  <c:v>17</c:v>
                </c:pt>
                <c:pt idx="2">
                  <c:v>2</c:v>
                </c:pt>
                <c:pt idx="3">
                  <c:v>4</c:v>
                </c:pt>
                <c:pt idx="4">
                  <c:v>2</c:v>
                </c:pt>
                <c:pt idx="5">
                  <c:v>0</c:v>
                </c:pt>
                <c:pt idx="6">
                  <c:v>2</c:v>
                </c:pt>
                <c:pt idx="7">
                  <c:v>0</c:v>
                </c:pt>
                <c:pt idx="8">
                  <c:v>0</c:v>
                </c:pt>
                <c:pt idx="9">
                  <c:v>0</c:v>
                </c:pt>
                <c:pt idx="10">
                  <c:v>8</c:v>
                </c:pt>
                <c:pt idx="11">
                  <c:v>3</c:v>
                </c:pt>
                <c:pt idx="12">
                  <c:v>5</c:v>
                </c:pt>
                <c:pt idx="13">
                  <c:v>2</c:v>
                </c:pt>
              </c:numCache>
            </c:numRef>
          </c:val>
          <c:extLst>
            <c:ext xmlns:c16="http://schemas.microsoft.com/office/drawing/2014/chart" uri="{C3380CC4-5D6E-409C-BE32-E72D297353CC}">
              <c16:uniqueId val="{00000004-0553-4ADB-B9CE-6493CFA51A5E}"/>
            </c:ext>
          </c:extLst>
        </c:ser>
        <c:ser>
          <c:idx val="5"/>
          <c:order val="5"/>
          <c:spPr>
            <a:solidFill>
              <a:srgbClr val="0070C0"/>
            </a:solidFill>
          </c:spPr>
          <c:invertIfNegative val="0"/>
          <c:cat>
            <c:strRef>
              <c:f>'Painel de Gestão - 1'!$B$31:$B$44</c:f>
              <c:strCache>
                <c:ptCount val="14"/>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pt idx="12">
                  <c:v>OBJETIVO 13</c:v>
                </c:pt>
                <c:pt idx="13">
                  <c:v>OBJETIVO 14</c:v>
                </c:pt>
              </c:strCache>
            </c:strRef>
          </c:cat>
          <c:val>
            <c:numRef>
              <c:f>'Painel de Gestão - 1'!$I$31:$I$44</c:f>
              <c:numCache>
                <c:formatCode>General</c:formatCode>
                <c:ptCount val="14"/>
                <c:pt idx="0">
                  <c:v>1</c:v>
                </c:pt>
                <c:pt idx="1">
                  <c:v>0</c:v>
                </c:pt>
                <c:pt idx="2">
                  <c:v>0</c:v>
                </c:pt>
                <c:pt idx="3">
                  <c:v>2</c:v>
                </c:pt>
                <c:pt idx="4">
                  <c:v>0</c:v>
                </c:pt>
                <c:pt idx="5">
                  <c:v>0</c:v>
                </c:pt>
                <c:pt idx="6">
                  <c:v>0</c:v>
                </c:pt>
                <c:pt idx="7">
                  <c:v>0</c:v>
                </c:pt>
                <c:pt idx="8">
                  <c:v>0</c:v>
                </c:pt>
                <c:pt idx="9">
                  <c:v>1</c:v>
                </c:pt>
                <c:pt idx="10">
                  <c:v>0</c:v>
                </c:pt>
                <c:pt idx="11">
                  <c:v>0</c:v>
                </c:pt>
                <c:pt idx="12">
                  <c:v>0</c:v>
                </c:pt>
                <c:pt idx="13">
                  <c:v>0</c:v>
                </c:pt>
              </c:numCache>
            </c:numRef>
          </c:val>
          <c:extLst>
            <c:ext xmlns:c16="http://schemas.microsoft.com/office/drawing/2014/chart" uri="{C3380CC4-5D6E-409C-BE32-E72D297353CC}">
              <c16:uniqueId val="{00000005-0553-4ADB-B9CE-6493CFA51A5E}"/>
            </c:ext>
          </c:extLst>
        </c:ser>
        <c:dLbls>
          <c:showLegendKey val="0"/>
          <c:showVal val="0"/>
          <c:showCatName val="0"/>
          <c:showSerName val="0"/>
          <c:showPercent val="0"/>
          <c:showBubbleSize val="0"/>
        </c:dLbls>
        <c:gapWidth val="150"/>
        <c:overlap val="100"/>
        <c:axId val="210928000"/>
        <c:axId val="210929536"/>
      </c:barChart>
      <c:catAx>
        <c:axId val="210928000"/>
        <c:scaling>
          <c:orientation val="maxMin"/>
        </c:scaling>
        <c:delete val="0"/>
        <c:axPos val="l"/>
        <c:numFmt formatCode="General" sourceLinked="0"/>
        <c:majorTickMark val="out"/>
        <c:minorTickMark val="none"/>
        <c:tickLblPos val="nextTo"/>
        <c:crossAx val="210929536"/>
        <c:crossesAt val="0"/>
        <c:auto val="1"/>
        <c:lblAlgn val="ctr"/>
        <c:lblOffset val="100"/>
        <c:noMultiLvlLbl val="0"/>
      </c:catAx>
      <c:valAx>
        <c:axId val="210929536"/>
        <c:scaling>
          <c:orientation val="minMax"/>
        </c:scaling>
        <c:delete val="0"/>
        <c:axPos val="t"/>
        <c:majorGridlines/>
        <c:numFmt formatCode="General" sourceLinked="1"/>
        <c:majorTickMark val="out"/>
        <c:minorTickMark val="none"/>
        <c:tickLblPos val="nextTo"/>
        <c:crossAx val="210928000"/>
        <c:crosses val="autoZero"/>
        <c:crossBetween val="between"/>
      </c:valAx>
    </c:plotArea>
    <c:legend>
      <c:legendPos val="r"/>
      <c:overlay val="0"/>
    </c:legend>
    <c:plotVisOnly val="1"/>
    <c:dispBlanksAs val="gap"/>
    <c:showDLblsOverMax val="0"/>
  </c:chart>
  <c:printSettings>
    <c:headerFooter/>
    <c:pageMargins b="0.78740157499999996" l="0.511811024" r="0.511811024" t="0.78740157499999996" header="0.31496062000000263" footer="0.3149606200000026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485751332521033E-2"/>
          <c:y val="0.17176612797449844"/>
          <c:w val="0.50175461298044965"/>
          <c:h val="0.65646803295596567"/>
        </c:manualLayout>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0-AB8B-4F9E-BAA2-7A7F40F7732B}"/>
              </c:ext>
            </c:extLst>
          </c:dPt>
          <c:dPt>
            <c:idx val="1"/>
            <c:bubble3D val="0"/>
            <c:spPr>
              <a:solidFill>
                <a:srgbClr val="FF0000"/>
              </a:solidFill>
            </c:spPr>
            <c:extLst>
              <c:ext xmlns:c16="http://schemas.microsoft.com/office/drawing/2014/chart" uri="{C3380CC4-5D6E-409C-BE32-E72D297353CC}">
                <c16:uniqueId val="{00000001-AB8B-4F9E-BAA2-7A7F40F7732B}"/>
              </c:ext>
            </c:extLst>
          </c:dPt>
          <c:dPt>
            <c:idx val="2"/>
            <c:bubble3D val="0"/>
            <c:spPr>
              <a:solidFill>
                <a:srgbClr val="FFC000"/>
              </a:solidFill>
            </c:spPr>
            <c:extLst>
              <c:ext xmlns:c16="http://schemas.microsoft.com/office/drawing/2014/chart" uri="{C3380CC4-5D6E-409C-BE32-E72D297353CC}">
                <c16:uniqueId val="{00000002-AB8B-4F9E-BAA2-7A7F40F7732B}"/>
              </c:ext>
            </c:extLst>
          </c:dPt>
          <c:dPt>
            <c:idx val="3"/>
            <c:bubble3D val="0"/>
            <c:spPr>
              <a:solidFill>
                <a:srgbClr val="92D050"/>
              </a:solidFill>
            </c:spPr>
            <c:extLst>
              <c:ext xmlns:c16="http://schemas.microsoft.com/office/drawing/2014/chart" uri="{C3380CC4-5D6E-409C-BE32-E72D297353CC}">
                <c16:uniqueId val="{00000003-AB8B-4F9E-BAA2-7A7F40F7732B}"/>
              </c:ext>
            </c:extLst>
          </c:dPt>
          <c:dPt>
            <c:idx val="4"/>
            <c:bubble3D val="0"/>
            <c:spPr>
              <a:solidFill>
                <a:srgbClr val="0070C0"/>
              </a:solidFill>
            </c:spPr>
            <c:extLst>
              <c:ext xmlns:c16="http://schemas.microsoft.com/office/drawing/2014/chart" uri="{C3380CC4-5D6E-409C-BE32-E72D297353CC}">
                <c16:uniqueId val="{00000004-AB8B-4F9E-BAA2-7A7F40F7732B}"/>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2-AB8B-4F9E-BAA2-7A7F40F7732B}"/>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- 2'!$B$16:$B$20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- 2'!$C$16:$C$20</c:f>
              <c:numCache>
                <c:formatCode>General</c:formatCode>
                <c:ptCount val="5"/>
                <c:pt idx="0">
                  <c:v>12</c:v>
                </c:pt>
                <c:pt idx="1">
                  <c:v>48</c:v>
                </c:pt>
                <c:pt idx="2">
                  <c:v>8</c:v>
                </c:pt>
                <c:pt idx="3">
                  <c:v>44</c:v>
                </c:pt>
                <c:pt idx="4">
                  <c:v>10</c:v>
                </c:pt>
              </c:numCache>
            </c:numRef>
          </c:val>
          <c:extLst>
            <c:ext xmlns:c16="http://schemas.microsoft.com/office/drawing/2014/chart" uri="{C3380CC4-5D6E-409C-BE32-E72D297353CC}">
              <c16:uniqueId val="{00000005-AB8B-4F9E-BAA2-7A7F40F7732B}"/>
            </c:ext>
          </c:extLst>
        </c:ser>
        <c:dLbls>
          <c:showLegendKey val="0"/>
          <c:showVal val="0"/>
          <c:showCatName val="0"/>
          <c:showSerName val="0"/>
          <c:showPercent val="1"/>
          <c:showBubbleSize val="0"/>
          <c:showLeaderLines val="1"/>
        </c:dLbls>
        <c:firstSliceAng val="0"/>
        <c:holeSize val="50"/>
      </c:doughnutChart>
    </c:plotArea>
    <c:legend>
      <c:legendPos val="r"/>
      <c:layout>
        <c:manualLayout>
          <c:xMode val="edge"/>
          <c:yMode val="edge"/>
          <c:x val="0.64154296296295799"/>
          <c:y val="0.27626666666666688"/>
          <c:w val="0.32356500000000032"/>
          <c:h val="0.67831111111111164"/>
        </c:manualLayout>
      </c:layout>
      <c:overlay val="0"/>
    </c:legend>
    <c:plotVisOnly val="1"/>
    <c:dispBlanksAs val="zero"/>
    <c:showDLblsOverMax val="0"/>
  </c:chart>
  <c:spPr>
    <a:solidFill>
      <a:schemeClr val="bg1"/>
    </a:solidFill>
  </c:spPr>
  <c:printSettings>
    <c:headerFooter/>
    <c:pageMargins b="0.78740157499999996" l="0.511811024" r="0.511811024" t="0.78740157499999996" header="0.31496062000002928" footer="0.31496062000002928"/>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324009281314233E-2"/>
          <c:y val="0.10705054208484356"/>
          <c:w val="0.45168346622286476"/>
          <c:h val="0.67602032170213444"/>
        </c:manualLayout>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0-85B9-4049-961F-21D94E979E13}"/>
              </c:ext>
            </c:extLst>
          </c:dPt>
          <c:dPt>
            <c:idx val="1"/>
            <c:bubble3D val="0"/>
            <c:spPr>
              <a:solidFill>
                <a:srgbClr val="FF0000"/>
              </a:solidFill>
            </c:spPr>
            <c:extLst>
              <c:ext xmlns:c16="http://schemas.microsoft.com/office/drawing/2014/chart" uri="{C3380CC4-5D6E-409C-BE32-E72D297353CC}">
                <c16:uniqueId val="{00000001-85B9-4049-961F-21D94E979E13}"/>
              </c:ext>
            </c:extLst>
          </c:dPt>
          <c:dPt>
            <c:idx val="2"/>
            <c:bubble3D val="0"/>
            <c:spPr>
              <a:solidFill>
                <a:srgbClr val="FFC000"/>
              </a:solidFill>
            </c:spPr>
            <c:extLst>
              <c:ext xmlns:c16="http://schemas.microsoft.com/office/drawing/2014/chart" uri="{C3380CC4-5D6E-409C-BE32-E72D297353CC}">
                <c16:uniqueId val="{00000002-85B9-4049-961F-21D94E979E13}"/>
              </c:ext>
            </c:extLst>
          </c:dPt>
          <c:dPt>
            <c:idx val="3"/>
            <c:bubble3D val="0"/>
            <c:spPr>
              <a:solidFill>
                <a:srgbClr val="92D050"/>
              </a:solidFill>
            </c:spPr>
            <c:extLst>
              <c:ext xmlns:c16="http://schemas.microsoft.com/office/drawing/2014/chart" uri="{C3380CC4-5D6E-409C-BE32-E72D297353CC}">
                <c16:uniqueId val="{00000003-85B9-4049-961F-21D94E979E13}"/>
              </c:ext>
            </c:extLst>
          </c:dPt>
          <c:dPt>
            <c:idx val="4"/>
            <c:bubble3D val="0"/>
            <c:spPr>
              <a:solidFill>
                <a:srgbClr val="0070C0"/>
              </a:solidFill>
            </c:spPr>
            <c:extLst>
              <c:ext xmlns:c16="http://schemas.microsoft.com/office/drawing/2014/chart" uri="{C3380CC4-5D6E-409C-BE32-E72D297353CC}">
                <c16:uniqueId val="{00000004-85B9-4049-961F-21D94E979E13}"/>
              </c:ext>
            </c:extLst>
          </c:dPt>
          <c:dPt>
            <c:idx val="5"/>
            <c:bubble3D val="0"/>
            <c:spPr>
              <a:solidFill>
                <a:srgbClr val="FF99CC"/>
              </a:solidFill>
            </c:spPr>
            <c:extLst>
              <c:ext xmlns:c16="http://schemas.microsoft.com/office/drawing/2014/chart" uri="{C3380CC4-5D6E-409C-BE32-E72D297353CC}">
                <c16:uniqueId val="{00000005-85B9-4049-961F-21D94E979E13}"/>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2-85B9-4049-961F-21D94E979E13}"/>
                </c:ext>
              </c:extLst>
            </c:dLbl>
            <c:dLbl>
              <c:idx val="6"/>
              <c:spPr/>
              <c:txPr>
                <a:bodyPr/>
                <a:lstStyle/>
                <a:p>
                  <a:pPr>
                    <a:defRPr b="1">
                      <a:solidFill>
                        <a:schemeClr val="tx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C-E481-4508-BF25-4EA199627918}"/>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- 2'!$B$16:$B$21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- 2'!$E$16:$E$21</c:f>
              <c:numCache>
                <c:formatCode>General</c:formatCode>
                <c:ptCount val="6"/>
                <c:pt idx="0">
                  <c:v>11</c:v>
                </c:pt>
                <c:pt idx="1">
                  <c:v>41</c:v>
                </c:pt>
                <c:pt idx="2">
                  <c:v>5</c:v>
                </c:pt>
                <c:pt idx="3">
                  <c:v>40</c:v>
                </c:pt>
                <c:pt idx="4">
                  <c:v>10</c:v>
                </c:pt>
                <c:pt idx="5">
                  <c:v>2</c:v>
                </c:pt>
              </c:numCache>
            </c:numRef>
          </c:val>
          <c:extLst>
            <c:ext xmlns:c16="http://schemas.microsoft.com/office/drawing/2014/chart" uri="{C3380CC4-5D6E-409C-BE32-E72D297353CC}">
              <c16:uniqueId val="{00000007-85B9-4049-961F-21D94E979E13}"/>
            </c:ext>
          </c:extLst>
        </c:ser>
        <c:dLbls>
          <c:showLegendKey val="0"/>
          <c:showVal val="0"/>
          <c:showCatName val="0"/>
          <c:showSerName val="0"/>
          <c:showPercent val="1"/>
          <c:showBubbleSize val="0"/>
          <c:showLeaderLines val="1"/>
        </c:dLbls>
        <c:firstSliceAng val="0"/>
        <c:holeSize val="50"/>
      </c:doughnutChart>
    </c:plotArea>
    <c:legend>
      <c:legendPos val="r"/>
      <c:layout>
        <c:manualLayout>
          <c:xMode val="edge"/>
          <c:yMode val="edge"/>
          <c:x val="0.66556074074074056"/>
          <c:y val="0.17685586419753091"/>
          <c:w val="0.30879994359333329"/>
          <c:h val="0.73383703703703762"/>
        </c:manualLayout>
      </c:layout>
      <c:overlay val="0"/>
      <c:txPr>
        <a:bodyPr/>
        <a:lstStyle/>
        <a:p>
          <a:pPr>
            <a:defRPr sz="1100" baseline="0"/>
          </a:pPr>
          <a:endParaRPr lang="pt-BR"/>
        </a:p>
      </c:txPr>
    </c:legend>
    <c:plotVisOnly val="1"/>
    <c:dispBlanksAs val="zero"/>
    <c:showDLblsOverMax val="0"/>
  </c:chart>
  <c:spPr>
    <a:solidFill>
      <a:schemeClr val="bg1"/>
    </a:solidFill>
    <a:ln>
      <a:solidFill>
        <a:schemeClr val="bg1">
          <a:lumMod val="50000"/>
        </a:schemeClr>
      </a:solidFill>
    </a:ln>
  </c:spPr>
  <c:printSettings>
    <c:headerFooter/>
    <c:pageMargins b="0.78740157499999996" l="0.511811024" r="0.511811024" t="0.78740157499999996" header="0.31496062000002928" footer="0.31496062000002928"/>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0536782695346"/>
          <c:y val="7.9701571280018924E-2"/>
          <c:w val="0.79518578667038065"/>
          <c:h val="0.8853020448459028"/>
        </c:manualLayout>
      </c:layout>
      <c:barChart>
        <c:barDir val="bar"/>
        <c:grouping val="stacked"/>
        <c:varyColors val="0"/>
        <c:ser>
          <c:idx val="0"/>
          <c:order val="0"/>
          <c:spPr>
            <a:solidFill>
              <a:srgbClr val="B15407"/>
            </a:solidFill>
          </c:spPr>
          <c:invertIfNegative val="0"/>
          <c:cat>
            <c:strRef>
              <c:f>'Painel de Gestão - 2'!$B$31:$B$42</c:f>
              <c:strCache>
                <c:ptCount val="12"/>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strCache>
            </c:strRef>
          </c:cat>
          <c:val>
            <c:numRef>
              <c:f>'Painel de Gestão - 2'!$D$31:$D$42</c:f>
              <c:numCache>
                <c:formatCode>General</c:formatCode>
                <c:ptCount val="12"/>
                <c:pt idx="0">
                  <c:v>0</c:v>
                </c:pt>
                <c:pt idx="1">
                  <c:v>1</c:v>
                </c:pt>
                <c:pt idx="2">
                  <c:v>1</c:v>
                </c:pt>
                <c:pt idx="3">
                  <c:v>6</c:v>
                </c:pt>
                <c:pt idx="4">
                  <c:v>0</c:v>
                </c:pt>
                <c:pt idx="5">
                  <c:v>0</c:v>
                </c:pt>
                <c:pt idx="6">
                  <c:v>0</c:v>
                </c:pt>
                <c:pt idx="7">
                  <c:v>5</c:v>
                </c:pt>
                <c:pt idx="8">
                  <c:v>1</c:v>
                </c:pt>
                <c:pt idx="9">
                  <c:v>1</c:v>
                </c:pt>
                <c:pt idx="10">
                  <c:v>0</c:v>
                </c:pt>
                <c:pt idx="11">
                  <c:v>0</c:v>
                </c:pt>
              </c:numCache>
            </c:numRef>
          </c:val>
          <c:extLst>
            <c:ext xmlns:c16="http://schemas.microsoft.com/office/drawing/2014/chart" uri="{C3380CC4-5D6E-409C-BE32-E72D297353CC}">
              <c16:uniqueId val="{00000000-F97D-4818-B552-CD723B141BAF}"/>
            </c:ext>
          </c:extLst>
        </c:ser>
        <c:ser>
          <c:idx val="1"/>
          <c:order val="1"/>
          <c:spPr>
            <a:solidFill>
              <a:schemeClr val="bg1">
                <a:lumMod val="65000"/>
              </a:schemeClr>
            </a:solidFill>
          </c:spPr>
          <c:invertIfNegative val="0"/>
          <c:cat>
            <c:strRef>
              <c:f>'Painel de Gestão - 2'!$B$31:$B$42</c:f>
              <c:strCache>
                <c:ptCount val="12"/>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strCache>
            </c:strRef>
          </c:cat>
          <c:val>
            <c:numRef>
              <c:f>'Painel de Gestão - 2'!$E$31:$E$42</c:f>
              <c:numCache>
                <c:formatCode>General</c:formatCode>
                <c:ptCount val="12"/>
                <c:pt idx="0">
                  <c:v>0</c:v>
                </c:pt>
                <c:pt idx="1">
                  <c:v>2</c:v>
                </c:pt>
                <c:pt idx="2">
                  <c:v>1</c:v>
                </c:pt>
                <c:pt idx="3">
                  <c:v>0</c:v>
                </c:pt>
                <c:pt idx="4">
                  <c:v>0</c:v>
                </c:pt>
                <c:pt idx="5">
                  <c:v>1</c:v>
                </c:pt>
                <c:pt idx="6">
                  <c:v>0</c:v>
                </c:pt>
                <c:pt idx="7">
                  <c:v>2</c:v>
                </c:pt>
                <c:pt idx="8">
                  <c:v>0</c:v>
                </c:pt>
                <c:pt idx="9">
                  <c:v>1</c:v>
                </c:pt>
                <c:pt idx="10">
                  <c:v>4</c:v>
                </c:pt>
                <c:pt idx="11">
                  <c:v>1</c:v>
                </c:pt>
              </c:numCache>
            </c:numRef>
          </c:val>
          <c:extLst>
            <c:ext xmlns:c16="http://schemas.microsoft.com/office/drawing/2014/chart" uri="{C3380CC4-5D6E-409C-BE32-E72D297353CC}">
              <c16:uniqueId val="{00000001-F97D-4818-B552-CD723B141BAF}"/>
            </c:ext>
          </c:extLst>
        </c:ser>
        <c:ser>
          <c:idx val="2"/>
          <c:order val="2"/>
          <c:spPr>
            <a:solidFill>
              <a:srgbClr val="FF0000"/>
            </a:solidFill>
          </c:spPr>
          <c:invertIfNegative val="0"/>
          <c:cat>
            <c:strRef>
              <c:f>'Painel de Gestão - 2'!$B$31:$B$42</c:f>
              <c:strCache>
                <c:ptCount val="12"/>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strCache>
            </c:strRef>
          </c:cat>
          <c:val>
            <c:numRef>
              <c:f>'Painel de Gestão - 2'!$F$31:$F$42</c:f>
              <c:numCache>
                <c:formatCode>General</c:formatCode>
                <c:ptCount val="12"/>
                <c:pt idx="0">
                  <c:v>4</c:v>
                </c:pt>
                <c:pt idx="1">
                  <c:v>9</c:v>
                </c:pt>
                <c:pt idx="2">
                  <c:v>2</c:v>
                </c:pt>
                <c:pt idx="3">
                  <c:v>8</c:v>
                </c:pt>
                <c:pt idx="4">
                  <c:v>5</c:v>
                </c:pt>
                <c:pt idx="5">
                  <c:v>1</c:v>
                </c:pt>
                <c:pt idx="6">
                  <c:v>1</c:v>
                </c:pt>
                <c:pt idx="7">
                  <c:v>1</c:v>
                </c:pt>
                <c:pt idx="8">
                  <c:v>4</c:v>
                </c:pt>
                <c:pt idx="9">
                  <c:v>9</c:v>
                </c:pt>
                <c:pt idx="10">
                  <c:v>2</c:v>
                </c:pt>
                <c:pt idx="11">
                  <c:v>2</c:v>
                </c:pt>
              </c:numCache>
            </c:numRef>
          </c:val>
          <c:extLst>
            <c:ext xmlns:c16="http://schemas.microsoft.com/office/drawing/2014/chart" uri="{C3380CC4-5D6E-409C-BE32-E72D297353CC}">
              <c16:uniqueId val="{00000002-F97D-4818-B552-CD723B141BAF}"/>
            </c:ext>
          </c:extLst>
        </c:ser>
        <c:ser>
          <c:idx val="3"/>
          <c:order val="3"/>
          <c:spPr>
            <a:solidFill>
              <a:srgbClr val="FFC000"/>
            </a:solidFill>
          </c:spPr>
          <c:invertIfNegative val="0"/>
          <c:cat>
            <c:strRef>
              <c:f>'Painel de Gestão - 2'!$B$31:$B$42</c:f>
              <c:strCache>
                <c:ptCount val="12"/>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strCache>
            </c:strRef>
          </c:cat>
          <c:val>
            <c:numRef>
              <c:f>'Painel de Gestão - 2'!$G$31:$G$42</c:f>
              <c:numCache>
                <c:formatCode>General</c:formatCode>
                <c:ptCount val="12"/>
                <c:pt idx="0">
                  <c:v>1</c:v>
                </c:pt>
                <c:pt idx="1">
                  <c:v>1</c:v>
                </c:pt>
                <c:pt idx="2">
                  <c:v>0</c:v>
                </c:pt>
                <c:pt idx="3">
                  <c:v>1</c:v>
                </c:pt>
                <c:pt idx="4">
                  <c:v>1</c:v>
                </c:pt>
                <c:pt idx="5">
                  <c:v>0</c:v>
                </c:pt>
                <c:pt idx="6">
                  <c:v>1</c:v>
                </c:pt>
                <c:pt idx="7">
                  <c:v>1</c:v>
                </c:pt>
                <c:pt idx="8">
                  <c:v>0</c:v>
                </c:pt>
                <c:pt idx="9">
                  <c:v>2</c:v>
                </c:pt>
                <c:pt idx="10">
                  <c:v>0</c:v>
                </c:pt>
                <c:pt idx="11">
                  <c:v>0</c:v>
                </c:pt>
              </c:numCache>
            </c:numRef>
          </c:val>
          <c:extLst>
            <c:ext xmlns:c16="http://schemas.microsoft.com/office/drawing/2014/chart" uri="{C3380CC4-5D6E-409C-BE32-E72D297353CC}">
              <c16:uniqueId val="{00000003-F97D-4818-B552-CD723B141BAF}"/>
            </c:ext>
          </c:extLst>
        </c:ser>
        <c:ser>
          <c:idx val="4"/>
          <c:order val="4"/>
          <c:spPr>
            <a:solidFill>
              <a:srgbClr val="92D050"/>
            </a:solidFill>
          </c:spPr>
          <c:invertIfNegative val="0"/>
          <c:cat>
            <c:strRef>
              <c:f>'Painel de Gestão - 2'!$B$31:$B$42</c:f>
              <c:strCache>
                <c:ptCount val="12"/>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strCache>
            </c:strRef>
          </c:cat>
          <c:val>
            <c:numRef>
              <c:f>'Painel de Gestão - 2'!$H$31:$H$42</c:f>
              <c:numCache>
                <c:formatCode>General</c:formatCode>
                <c:ptCount val="12"/>
                <c:pt idx="0">
                  <c:v>7</c:v>
                </c:pt>
                <c:pt idx="1">
                  <c:v>16</c:v>
                </c:pt>
                <c:pt idx="2">
                  <c:v>1</c:v>
                </c:pt>
                <c:pt idx="3">
                  <c:v>2</c:v>
                </c:pt>
                <c:pt idx="4">
                  <c:v>1</c:v>
                </c:pt>
                <c:pt idx="5">
                  <c:v>1</c:v>
                </c:pt>
                <c:pt idx="6">
                  <c:v>1</c:v>
                </c:pt>
                <c:pt idx="7">
                  <c:v>10</c:v>
                </c:pt>
                <c:pt idx="8">
                  <c:v>2</c:v>
                </c:pt>
                <c:pt idx="9">
                  <c:v>2</c:v>
                </c:pt>
                <c:pt idx="10">
                  <c:v>1</c:v>
                </c:pt>
                <c:pt idx="11">
                  <c:v>0</c:v>
                </c:pt>
              </c:numCache>
            </c:numRef>
          </c:val>
          <c:extLst>
            <c:ext xmlns:c16="http://schemas.microsoft.com/office/drawing/2014/chart" uri="{C3380CC4-5D6E-409C-BE32-E72D297353CC}">
              <c16:uniqueId val="{00000004-F97D-4818-B552-CD723B141BAF}"/>
            </c:ext>
          </c:extLst>
        </c:ser>
        <c:ser>
          <c:idx val="5"/>
          <c:order val="5"/>
          <c:spPr>
            <a:solidFill>
              <a:srgbClr val="0070C0"/>
            </a:solidFill>
          </c:spPr>
          <c:invertIfNegative val="0"/>
          <c:cat>
            <c:strRef>
              <c:f>'Painel de Gestão - 2'!$B$31:$B$42</c:f>
              <c:strCache>
                <c:ptCount val="12"/>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strCache>
            </c:strRef>
          </c:cat>
          <c:val>
            <c:numRef>
              <c:f>'Painel de Gestão - 2'!$I$31:$I$42</c:f>
              <c:numCache>
                <c:formatCode>General</c:formatCode>
                <c:ptCount val="12"/>
                <c:pt idx="0">
                  <c:v>1</c:v>
                </c:pt>
                <c:pt idx="1">
                  <c:v>0</c:v>
                </c:pt>
                <c:pt idx="2">
                  <c:v>1</c:v>
                </c:pt>
                <c:pt idx="3">
                  <c:v>1</c:v>
                </c:pt>
                <c:pt idx="4">
                  <c:v>0</c:v>
                </c:pt>
                <c:pt idx="5">
                  <c:v>0</c:v>
                </c:pt>
                <c:pt idx="6">
                  <c:v>1</c:v>
                </c:pt>
                <c:pt idx="7">
                  <c:v>0</c:v>
                </c:pt>
                <c:pt idx="8">
                  <c:v>0</c:v>
                </c:pt>
                <c:pt idx="9">
                  <c:v>1</c:v>
                </c:pt>
                <c:pt idx="10">
                  <c:v>3</c:v>
                </c:pt>
                <c:pt idx="11">
                  <c:v>2</c:v>
                </c:pt>
              </c:numCache>
            </c:numRef>
          </c:val>
          <c:extLst>
            <c:ext xmlns:c16="http://schemas.microsoft.com/office/drawing/2014/chart" uri="{C3380CC4-5D6E-409C-BE32-E72D297353CC}">
              <c16:uniqueId val="{00000005-F97D-4818-B552-CD723B141BAF}"/>
            </c:ext>
          </c:extLst>
        </c:ser>
        <c:dLbls>
          <c:showLegendKey val="0"/>
          <c:showVal val="0"/>
          <c:showCatName val="0"/>
          <c:showSerName val="0"/>
          <c:showPercent val="0"/>
          <c:showBubbleSize val="0"/>
        </c:dLbls>
        <c:gapWidth val="150"/>
        <c:overlap val="100"/>
        <c:axId val="211405824"/>
        <c:axId val="211411712"/>
      </c:barChart>
      <c:catAx>
        <c:axId val="211405824"/>
        <c:scaling>
          <c:orientation val="maxMin"/>
        </c:scaling>
        <c:delete val="0"/>
        <c:axPos val="l"/>
        <c:numFmt formatCode="General" sourceLinked="0"/>
        <c:majorTickMark val="out"/>
        <c:minorTickMark val="none"/>
        <c:tickLblPos val="nextTo"/>
        <c:crossAx val="211411712"/>
        <c:crosses val="autoZero"/>
        <c:auto val="1"/>
        <c:lblAlgn val="ctr"/>
        <c:lblOffset val="100"/>
        <c:noMultiLvlLbl val="0"/>
      </c:catAx>
      <c:valAx>
        <c:axId val="211411712"/>
        <c:scaling>
          <c:orientation val="minMax"/>
        </c:scaling>
        <c:delete val="0"/>
        <c:axPos val="t"/>
        <c:majorGridlines/>
        <c:numFmt formatCode="General" sourceLinked="1"/>
        <c:majorTickMark val="out"/>
        <c:minorTickMark val="none"/>
        <c:tickLblPos val="nextTo"/>
        <c:crossAx val="211405824"/>
        <c:crosses val="autoZero"/>
        <c:crossBetween val="between"/>
      </c:valAx>
    </c:plotArea>
    <c:plotVisOnly val="1"/>
    <c:dispBlanksAs val="gap"/>
    <c:showDLblsOverMax val="0"/>
  </c:chart>
  <c:printSettings>
    <c:headerFooter/>
    <c:pageMargins b="0.78740157499999996" l="0.511811024" r="0.511811024" t="0.78740157499999996" header="0.31496062000002928" footer="0.31496062000002928"/>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0-3A0E-404E-88A8-384C960444C7}"/>
              </c:ext>
            </c:extLst>
          </c:dPt>
          <c:dPt>
            <c:idx val="1"/>
            <c:bubble3D val="0"/>
            <c:spPr>
              <a:solidFill>
                <a:srgbClr val="FF0000"/>
              </a:solidFill>
            </c:spPr>
            <c:extLst>
              <c:ext xmlns:c16="http://schemas.microsoft.com/office/drawing/2014/chart" uri="{C3380CC4-5D6E-409C-BE32-E72D297353CC}">
                <c16:uniqueId val="{00000001-3A0E-404E-88A8-384C960444C7}"/>
              </c:ext>
            </c:extLst>
          </c:dPt>
          <c:dPt>
            <c:idx val="2"/>
            <c:bubble3D val="0"/>
            <c:spPr>
              <a:solidFill>
                <a:srgbClr val="FFC000"/>
              </a:solidFill>
            </c:spPr>
            <c:extLst>
              <c:ext xmlns:c16="http://schemas.microsoft.com/office/drawing/2014/chart" uri="{C3380CC4-5D6E-409C-BE32-E72D297353CC}">
                <c16:uniqueId val="{00000002-3A0E-404E-88A8-384C960444C7}"/>
              </c:ext>
            </c:extLst>
          </c:dPt>
          <c:dPt>
            <c:idx val="3"/>
            <c:bubble3D val="0"/>
            <c:spPr>
              <a:solidFill>
                <a:srgbClr val="92D050"/>
              </a:solidFill>
            </c:spPr>
            <c:extLst>
              <c:ext xmlns:c16="http://schemas.microsoft.com/office/drawing/2014/chart" uri="{C3380CC4-5D6E-409C-BE32-E72D297353CC}">
                <c16:uniqueId val="{00000003-3A0E-404E-88A8-384C960444C7}"/>
              </c:ext>
            </c:extLst>
          </c:dPt>
          <c:dPt>
            <c:idx val="4"/>
            <c:bubble3D val="0"/>
            <c:spPr>
              <a:solidFill>
                <a:srgbClr val="0070C0"/>
              </a:solidFill>
            </c:spPr>
            <c:extLst>
              <c:ext xmlns:c16="http://schemas.microsoft.com/office/drawing/2014/chart" uri="{C3380CC4-5D6E-409C-BE32-E72D297353CC}">
                <c16:uniqueId val="{00000004-3A0E-404E-88A8-384C960444C7}"/>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2-3A0E-404E-88A8-384C960444C7}"/>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- 3'!$B$16:$B$20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- 3'!$C$16:$C$20</c:f>
              <c:numCache>
                <c:formatCode>General</c:formatCode>
                <c:ptCount val="5"/>
                <c:pt idx="0">
                  <c:v>2</c:v>
                </c:pt>
                <c:pt idx="1">
                  <c:v>36</c:v>
                </c:pt>
                <c:pt idx="2">
                  <c:v>10</c:v>
                </c:pt>
                <c:pt idx="3">
                  <c:v>47</c:v>
                </c:pt>
                <c:pt idx="4">
                  <c:v>14</c:v>
                </c:pt>
              </c:numCache>
            </c:numRef>
          </c:val>
          <c:extLst>
            <c:ext xmlns:c16="http://schemas.microsoft.com/office/drawing/2014/chart" uri="{C3380CC4-5D6E-409C-BE32-E72D297353CC}">
              <c16:uniqueId val="{00000005-3A0E-404E-88A8-384C960444C7}"/>
            </c:ext>
          </c:extLst>
        </c:ser>
        <c:dLbls>
          <c:showLegendKey val="0"/>
          <c:showVal val="0"/>
          <c:showCatName val="0"/>
          <c:showSerName val="0"/>
          <c:showPercent val="1"/>
          <c:showBubbleSize val="0"/>
          <c:showLeaderLines val="1"/>
        </c:dLbls>
        <c:firstSliceAng val="0"/>
        <c:holeSize val="50"/>
      </c:doughnutChart>
    </c:plotArea>
    <c:legend>
      <c:legendPos val="r"/>
      <c:layout>
        <c:manualLayout>
          <c:xMode val="edge"/>
          <c:yMode val="edge"/>
          <c:x val="0.67776081164122204"/>
          <c:y val="0.19552782477495637"/>
          <c:w val="0.31082380893283618"/>
          <c:h val="0.63514852966809243"/>
        </c:manualLayout>
      </c:layout>
      <c:overlay val="0"/>
      <c:txPr>
        <a:bodyPr/>
        <a:lstStyle/>
        <a:p>
          <a:pPr>
            <a:defRPr sz="1100"/>
          </a:pPr>
          <a:endParaRPr lang="pt-BR"/>
        </a:p>
      </c:txPr>
    </c:legend>
    <c:plotVisOnly val="1"/>
    <c:dispBlanksAs val="zero"/>
    <c:showDLblsOverMax val="0"/>
  </c:chart>
  <c:spPr>
    <a:solidFill>
      <a:schemeClr val="bg1"/>
    </a:solidFill>
  </c:spPr>
  <c:printSettings>
    <c:headerFooter/>
    <c:pageMargins b="0.78740157499999996" l="0.511811024" r="0.511811024" t="0.78740157499999996" header="0.31496062000002939" footer="0.31496062000002939"/>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0-42D1-4833-B0E7-9BEC6FBAE41B}"/>
              </c:ext>
            </c:extLst>
          </c:dPt>
          <c:dPt>
            <c:idx val="1"/>
            <c:bubble3D val="0"/>
            <c:spPr>
              <a:solidFill>
                <a:srgbClr val="FF0000"/>
              </a:solidFill>
            </c:spPr>
            <c:extLst>
              <c:ext xmlns:c16="http://schemas.microsoft.com/office/drawing/2014/chart" uri="{C3380CC4-5D6E-409C-BE32-E72D297353CC}">
                <c16:uniqueId val="{00000001-42D1-4833-B0E7-9BEC6FBAE41B}"/>
              </c:ext>
            </c:extLst>
          </c:dPt>
          <c:dPt>
            <c:idx val="2"/>
            <c:bubble3D val="0"/>
            <c:spPr>
              <a:solidFill>
                <a:srgbClr val="FFC000"/>
              </a:solidFill>
            </c:spPr>
            <c:extLst>
              <c:ext xmlns:c16="http://schemas.microsoft.com/office/drawing/2014/chart" uri="{C3380CC4-5D6E-409C-BE32-E72D297353CC}">
                <c16:uniqueId val="{00000002-42D1-4833-B0E7-9BEC6FBAE41B}"/>
              </c:ext>
            </c:extLst>
          </c:dPt>
          <c:dPt>
            <c:idx val="3"/>
            <c:bubble3D val="0"/>
            <c:spPr>
              <a:solidFill>
                <a:srgbClr val="92D050"/>
              </a:solidFill>
            </c:spPr>
            <c:extLst>
              <c:ext xmlns:c16="http://schemas.microsoft.com/office/drawing/2014/chart" uri="{C3380CC4-5D6E-409C-BE32-E72D297353CC}">
                <c16:uniqueId val="{00000003-42D1-4833-B0E7-9BEC6FBAE41B}"/>
              </c:ext>
            </c:extLst>
          </c:dPt>
          <c:dPt>
            <c:idx val="4"/>
            <c:bubble3D val="0"/>
            <c:spPr>
              <a:solidFill>
                <a:srgbClr val="0070C0"/>
              </a:solidFill>
            </c:spPr>
            <c:extLst>
              <c:ext xmlns:c16="http://schemas.microsoft.com/office/drawing/2014/chart" uri="{C3380CC4-5D6E-409C-BE32-E72D297353CC}">
                <c16:uniqueId val="{00000004-42D1-4833-B0E7-9BEC6FBAE41B}"/>
              </c:ext>
            </c:extLst>
          </c:dPt>
          <c:dPt>
            <c:idx val="5"/>
            <c:bubble3D val="0"/>
            <c:spPr>
              <a:solidFill>
                <a:srgbClr val="FF99CC"/>
              </a:solidFill>
            </c:spPr>
            <c:extLst>
              <c:ext xmlns:c16="http://schemas.microsoft.com/office/drawing/2014/chart" uri="{C3380CC4-5D6E-409C-BE32-E72D297353CC}">
                <c16:uniqueId val="{00000005-42D1-4833-B0E7-9BEC6FBAE41B}"/>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2-42D1-4833-B0E7-9BEC6FBAE41B}"/>
                </c:ext>
              </c:extLst>
            </c:dLbl>
            <c:dLbl>
              <c:idx val="6"/>
              <c:spPr/>
              <c:txPr>
                <a:bodyPr/>
                <a:lstStyle/>
                <a:p>
                  <a:pPr>
                    <a:defRPr b="1">
                      <a:solidFill>
                        <a:schemeClr val="tx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C-ACC1-45EC-94EA-AC95C5DD622B}"/>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- 3'!$B$16:$B$21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- 3'!$E$16:$E$21</c:f>
              <c:numCache>
                <c:formatCode>General</c:formatCode>
                <c:ptCount val="6"/>
                <c:pt idx="0">
                  <c:v>2</c:v>
                </c:pt>
                <c:pt idx="1">
                  <c:v>33</c:v>
                </c:pt>
                <c:pt idx="2">
                  <c:v>9</c:v>
                </c:pt>
                <c:pt idx="3">
                  <c:v>41</c:v>
                </c:pt>
                <c:pt idx="4">
                  <c:v>14</c:v>
                </c:pt>
                <c:pt idx="5">
                  <c:v>1</c:v>
                </c:pt>
              </c:numCache>
            </c:numRef>
          </c:val>
          <c:extLst>
            <c:ext xmlns:c16="http://schemas.microsoft.com/office/drawing/2014/chart" uri="{C3380CC4-5D6E-409C-BE32-E72D297353CC}">
              <c16:uniqueId val="{00000007-42D1-4833-B0E7-9BEC6FBAE41B}"/>
            </c:ext>
          </c:extLst>
        </c:ser>
        <c:dLbls>
          <c:showLegendKey val="0"/>
          <c:showVal val="0"/>
          <c:showCatName val="0"/>
          <c:showSerName val="0"/>
          <c:showPercent val="1"/>
          <c:showBubbleSize val="0"/>
          <c:showLeaderLines val="1"/>
        </c:dLbls>
        <c:firstSliceAng val="0"/>
        <c:holeSize val="50"/>
      </c:doughnutChart>
    </c:plotArea>
    <c:legend>
      <c:legendPos val="r"/>
      <c:layout>
        <c:manualLayout>
          <c:xMode val="edge"/>
          <c:yMode val="edge"/>
          <c:x val="0.64385555745750389"/>
          <c:y val="0.22571543377193154"/>
          <c:w val="0.33707131246571936"/>
          <c:h val="0.6633785891319125"/>
        </c:manualLayout>
      </c:layout>
      <c:overlay val="0"/>
      <c:txPr>
        <a:bodyPr/>
        <a:lstStyle/>
        <a:p>
          <a:pPr>
            <a:defRPr sz="1100"/>
          </a:pPr>
          <a:endParaRPr lang="pt-BR"/>
        </a:p>
      </c:txPr>
    </c:legend>
    <c:plotVisOnly val="1"/>
    <c:dispBlanksAs val="zero"/>
    <c:showDLblsOverMax val="0"/>
  </c:chart>
  <c:spPr>
    <a:solidFill>
      <a:schemeClr val="bg1"/>
    </a:solidFill>
    <a:ln>
      <a:solidFill>
        <a:schemeClr val="tx1">
          <a:lumMod val="65000"/>
          <a:lumOff val="35000"/>
        </a:schemeClr>
      </a:solidFill>
    </a:ln>
  </c:spPr>
  <c:printSettings>
    <c:headerFooter/>
    <c:pageMargins b="0.78740157499999996" l="0.511811024" r="0.511811024" t="0.78740157499999996" header="0.31496062000002939" footer="0.31496062000002939"/>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chemeClr val="accent6">
                <a:lumMod val="50000"/>
              </a:schemeClr>
            </a:solidFill>
          </c:spPr>
          <c:invertIfNegative val="0"/>
          <c:cat>
            <c:strRef>
              <c:f>'Painel de Gestão - 3'!$B$31:$B$42</c:f>
              <c:strCache>
                <c:ptCount val="12"/>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strCache>
            </c:strRef>
          </c:cat>
          <c:val>
            <c:numRef>
              <c:f>'Painel de Gestão - 3'!$D$31:$D$42</c:f>
              <c:numCache>
                <c:formatCode>General</c:formatCode>
                <c:ptCount val="12"/>
                <c:pt idx="0">
                  <c:v>5</c:v>
                </c:pt>
                <c:pt idx="1">
                  <c:v>1</c:v>
                </c:pt>
                <c:pt idx="2">
                  <c:v>0</c:v>
                </c:pt>
                <c:pt idx="3">
                  <c:v>2</c:v>
                </c:pt>
                <c:pt idx="4">
                  <c:v>0</c:v>
                </c:pt>
                <c:pt idx="5">
                  <c:v>0</c:v>
                </c:pt>
                <c:pt idx="6">
                  <c:v>0</c:v>
                </c:pt>
                <c:pt idx="7">
                  <c:v>0</c:v>
                </c:pt>
                <c:pt idx="8">
                  <c:v>1</c:v>
                </c:pt>
                <c:pt idx="9">
                  <c:v>1</c:v>
                </c:pt>
                <c:pt idx="10">
                  <c:v>0</c:v>
                </c:pt>
                <c:pt idx="11">
                  <c:v>0</c:v>
                </c:pt>
              </c:numCache>
            </c:numRef>
          </c:val>
          <c:extLst>
            <c:ext xmlns:c16="http://schemas.microsoft.com/office/drawing/2014/chart" uri="{C3380CC4-5D6E-409C-BE32-E72D297353CC}">
              <c16:uniqueId val="{00000000-0388-49FD-A372-902C6846DA37}"/>
            </c:ext>
          </c:extLst>
        </c:ser>
        <c:ser>
          <c:idx val="1"/>
          <c:order val="1"/>
          <c:invertIfNegative val="0"/>
          <c:cat>
            <c:strRef>
              <c:f>'Painel de Gestão - 3'!$B$31:$B$42</c:f>
              <c:strCache>
                <c:ptCount val="12"/>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strCache>
            </c:strRef>
          </c:cat>
          <c:val>
            <c:numRef>
              <c:f>'Painel de Gestão - 3'!$E$31:$E$42</c:f>
              <c:numCache>
                <c:formatCode>General</c:formatCode>
                <c:ptCount val="12"/>
                <c:pt idx="0">
                  <c:v>0</c:v>
                </c:pt>
                <c:pt idx="1">
                  <c:v>0</c:v>
                </c:pt>
                <c:pt idx="2">
                  <c:v>0</c:v>
                </c:pt>
                <c:pt idx="3">
                  <c:v>1</c:v>
                </c:pt>
                <c:pt idx="4">
                  <c:v>0</c:v>
                </c:pt>
                <c:pt idx="5">
                  <c:v>0</c:v>
                </c:pt>
                <c:pt idx="6">
                  <c:v>0</c:v>
                </c:pt>
                <c:pt idx="7">
                  <c:v>0</c:v>
                </c:pt>
                <c:pt idx="8">
                  <c:v>0</c:v>
                </c:pt>
                <c:pt idx="9">
                  <c:v>1</c:v>
                </c:pt>
                <c:pt idx="10">
                  <c:v>0</c:v>
                </c:pt>
                <c:pt idx="11">
                  <c:v>0</c:v>
                </c:pt>
              </c:numCache>
            </c:numRef>
          </c:val>
          <c:extLst>
            <c:ext xmlns:c16="http://schemas.microsoft.com/office/drawing/2014/chart" uri="{C3380CC4-5D6E-409C-BE32-E72D297353CC}">
              <c16:uniqueId val="{00000001-0388-49FD-A372-902C6846DA37}"/>
            </c:ext>
          </c:extLst>
        </c:ser>
        <c:ser>
          <c:idx val="2"/>
          <c:order val="2"/>
          <c:spPr>
            <a:solidFill>
              <a:srgbClr val="FF0000"/>
            </a:solidFill>
          </c:spPr>
          <c:invertIfNegative val="0"/>
          <c:cat>
            <c:strRef>
              <c:f>'Painel de Gestão - 3'!$B$31:$B$42</c:f>
              <c:strCache>
                <c:ptCount val="12"/>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strCache>
            </c:strRef>
          </c:cat>
          <c:val>
            <c:numRef>
              <c:f>'Painel de Gestão - 3'!$F$31:$F$42</c:f>
              <c:numCache>
                <c:formatCode>General</c:formatCode>
                <c:ptCount val="12"/>
                <c:pt idx="0">
                  <c:v>3</c:v>
                </c:pt>
                <c:pt idx="1">
                  <c:v>10</c:v>
                </c:pt>
                <c:pt idx="2">
                  <c:v>1</c:v>
                </c:pt>
                <c:pt idx="3">
                  <c:v>2</c:v>
                </c:pt>
                <c:pt idx="4">
                  <c:v>3</c:v>
                </c:pt>
                <c:pt idx="5">
                  <c:v>0</c:v>
                </c:pt>
                <c:pt idx="6">
                  <c:v>0</c:v>
                </c:pt>
                <c:pt idx="7">
                  <c:v>1</c:v>
                </c:pt>
                <c:pt idx="8">
                  <c:v>2</c:v>
                </c:pt>
                <c:pt idx="9">
                  <c:v>5</c:v>
                </c:pt>
                <c:pt idx="10">
                  <c:v>6</c:v>
                </c:pt>
                <c:pt idx="11">
                  <c:v>3</c:v>
                </c:pt>
              </c:numCache>
            </c:numRef>
          </c:val>
          <c:extLst>
            <c:ext xmlns:c16="http://schemas.microsoft.com/office/drawing/2014/chart" uri="{C3380CC4-5D6E-409C-BE32-E72D297353CC}">
              <c16:uniqueId val="{00000002-0388-49FD-A372-902C6846DA37}"/>
            </c:ext>
          </c:extLst>
        </c:ser>
        <c:ser>
          <c:idx val="3"/>
          <c:order val="3"/>
          <c:spPr>
            <a:solidFill>
              <a:srgbClr val="FFC000"/>
            </a:solidFill>
          </c:spPr>
          <c:invertIfNegative val="0"/>
          <c:cat>
            <c:strRef>
              <c:f>'Painel de Gestão - 3'!$B$31:$B$42</c:f>
              <c:strCache>
                <c:ptCount val="12"/>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strCache>
            </c:strRef>
          </c:cat>
          <c:val>
            <c:numRef>
              <c:f>'Painel de Gestão - 3'!$G$31:$G$42</c:f>
              <c:numCache>
                <c:formatCode>General</c:formatCode>
                <c:ptCount val="12"/>
                <c:pt idx="0">
                  <c:v>1</c:v>
                </c:pt>
                <c:pt idx="1">
                  <c:v>2</c:v>
                </c:pt>
                <c:pt idx="2">
                  <c:v>0</c:v>
                </c:pt>
                <c:pt idx="3">
                  <c:v>0</c:v>
                </c:pt>
                <c:pt idx="4">
                  <c:v>0</c:v>
                </c:pt>
                <c:pt idx="5">
                  <c:v>1</c:v>
                </c:pt>
                <c:pt idx="6">
                  <c:v>0</c:v>
                </c:pt>
                <c:pt idx="7">
                  <c:v>2</c:v>
                </c:pt>
                <c:pt idx="8">
                  <c:v>1</c:v>
                </c:pt>
                <c:pt idx="9">
                  <c:v>3</c:v>
                </c:pt>
                <c:pt idx="10">
                  <c:v>0</c:v>
                </c:pt>
                <c:pt idx="11">
                  <c:v>0</c:v>
                </c:pt>
              </c:numCache>
            </c:numRef>
          </c:val>
          <c:extLst>
            <c:ext xmlns:c16="http://schemas.microsoft.com/office/drawing/2014/chart" uri="{C3380CC4-5D6E-409C-BE32-E72D297353CC}">
              <c16:uniqueId val="{00000003-0388-49FD-A372-902C6846DA37}"/>
            </c:ext>
          </c:extLst>
        </c:ser>
        <c:ser>
          <c:idx val="4"/>
          <c:order val="4"/>
          <c:spPr>
            <a:solidFill>
              <a:srgbClr val="92D050"/>
            </a:solidFill>
          </c:spPr>
          <c:invertIfNegative val="0"/>
          <c:cat>
            <c:strRef>
              <c:f>'Painel de Gestão - 3'!$B$31:$B$42</c:f>
              <c:strCache>
                <c:ptCount val="12"/>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strCache>
            </c:strRef>
          </c:cat>
          <c:val>
            <c:numRef>
              <c:f>'Painel de Gestão - 3'!$H$31:$H$42</c:f>
              <c:numCache>
                <c:formatCode>General</c:formatCode>
                <c:ptCount val="12"/>
                <c:pt idx="0">
                  <c:v>7</c:v>
                </c:pt>
                <c:pt idx="1">
                  <c:v>14</c:v>
                </c:pt>
                <c:pt idx="2">
                  <c:v>1</c:v>
                </c:pt>
                <c:pt idx="3">
                  <c:v>4</c:v>
                </c:pt>
                <c:pt idx="4">
                  <c:v>4</c:v>
                </c:pt>
                <c:pt idx="5">
                  <c:v>2</c:v>
                </c:pt>
                <c:pt idx="6">
                  <c:v>3</c:v>
                </c:pt>
                <c:pt idx="7">
                  <c:v>5</c:v>
                </c:pt>
                <c:pt idx="8">
                  <c:v>2</c:v>
                </c:pt>
                <c:pt idx="9">
                  <c:v>4</c:v>
                </c:pt>
                <c:pt idx="10">
                  <c:v>1</c:v>
                </c:pt>
                <c:pt idx="11">
                  <c:v>0</c:v>
                </c:pt>
              </c:numCache>
            </c:numRef>
          </c:val>
          <c:extLst>
            <c:ext xmlns:c16="http://schemas.microsoft.com/office/drawing/2014/chart" uri="{C3380CC4-5D6E-409C-BE32-E72D297353CC}">
              <c16:uniqueId val="{00000004-0388-49FD-A372-902C6846DA37}"/>
            </c:ext>
          </c:extLst>
        </c:ser>
        <c:ser>
          <c:idx val="5"/>
          <c:order val="5"/>
          <c:spPr>
            <a:solidFill>
              <a:srgbClr val="0070C0"/>
            </a:solidFill>
          </c:spPr>
          <c:invertIfNegative val="0"/>
          <c:cat>
            <c:strRef>
              <c:f>'Painel de Gestão - 3'!$B$31:$B$42</c:f>
              <c:strCache>
                <c:ptCount val="12"/>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strCache>
            </c:strRef>
          </c:cat>
          <c:val>
            <c:numRef>
              <c:f>'Painel de Gestão - 3'!$I$31:$I$42</c:f>
              <c:numCache>
                <c:formatCode>General</c:formatCode>
                <c:ptCount val="12"/>
                <c:pt idx="0">
                  <c:v>2</c:v>
                </c:pt>
                <c:pt idx="1">
                  <c:v>1</c:v>
                </c:pt>
                <c:pt idx="2">
                  <c:v>2</c:v>
                </c:pt>
                <c:pt idx="3">
                  <c:v>1</c:v>
                </c:pt>
                <c:pt idx="4">
                  <c:v>0</c:v>
                </c:pt>
                <c:pt idx="5">
                  <c:v>0</c:v>
                </c:pt>
                <c:pt idx="6">
                  <c:v>1</c:v>
                </c:pt>
                <c:pt idx="7">
                  <c:v>1</c:v>
                </c:pt>
                <c:pt idx="8">
                  <c:v>0</c:v>
                </c:pt>
                <c:pt idx="9">
                  <c:v>1</c:v>
                </c:pt>
                <c:pt idx="10">
                  <c:v>3</c:v>
                </c:pt>
                <c:pt idx="11">
                  <c:v>2</c:v>
                </c:pt>
              </c:numCache>
            </c:numRef>
          </c:val>
          <c:extLst>
            <c:ext xmlns:c16="http://schemas.microsoft.com/office/drawing/2014/chart" uri="{C3380CC4-5D6E-409C-BE32-E72D297353CC}">
              <c16:uniqueId val="{00000005-0388-49FD-A372-902C6846DA37}"/>
            </c:ext>
          </c:extLst>
        </c:ser>
        <c:dLbls>
          <c:showLegendKey val="0"/>
          <c:showVal val="0"/>
          <c:showCatName val="0"/>
          <c:showSerName val="0"/>
          <c:showPercent val="0"/>
          <c:showBubbleSize val="0"/>
        </c:dLbls>
        <c:gapWidth val="150"/>
        <c:overlap val="100"/>
        <c:axId val="210764160"/>
        <c:axId val="210765696"/>
      </c:barChart>
      <c:catAx>
        <c:axId val="210764160"/>
        <c:scaling>
          <c:orientation val="maxMin"/>
        </c:scaling>
        <c:delete val="0"/>
        <c:axPos val="l"/>
        <c:numFmt formatCode="General" sourceLinked="0"/>
        <c:majorTickMark val="out"/>
        <c:minorTickMark val="none"/>
        <c:tickLblPos val="nextTo"/>
        <c:crossAx val="210765696"/>
        <c:crosses val="autoZero"/>
        <c:auto val="1"/>
        <c:lblAlgn val="ctr"/>
        <c:lblOffset val="100"/>
        <c:noMultiLvlLbl val="0"/>
      </c:catAx>
      <c:valAx>
        <c:axId val="210765696"/>
        <c:scaling>
          <c:orientation val="minMax"/>
        </c:scaling>
        <c:delete val="0"/>
        <c:axPos val="t"/>
        <c:majorGridlines/>
        <c:numFmt formatCode="General" sourceLinked="1"/>
        <c:majorTickMark val="out"/>
        <c:minorTickMark val="none"/>
        <c:tickLblPos val="nextTo"/>
        <c:crossAx val="210764160"/>
        <c:crosses val="autoZero"/>
        <c:crossBetween val="between"/>
      </c:valAx>
    </c:plotArea>
    <c:legend>
      <c:legendPos val="r"/>
      <c:overlay val="0"/>
    </c:legend>
    <c:plotVisOnly val="1"/>
    <c:dispBlanksAs val="gap"/>
    <c:showDLblsOverMax val="0"/>
  </c:chart>
  <c:printSettings>
    <c:headerFooter/>
    <c:pageMargins b="0.78740157499999996" l="0.511811024" r="0.511811024" t="0.78740157499999996" header="0.31496062000000263" footer="0.31496062000000263"/>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Painel de Gest&#227;o 3'!A1"/><Relationship Id="rId13" Type="http://schemas.openxmlformats.org/officeDocument/2006/relationships/hyperlink" Target="#'Monitoria Anual 5'!A1"/><Relationship Id="rId3" Type="http://schemas.openxmlformats.org/officeDocument/2006/relationships/image" Target="../media/image1.jpeg"/><Relationship Id="rId7" Type="http://schemas.openxmlformats.org/officeDocument/2006/relationships/hyperlink" Target="#'Monitoria Anual 2'!A1"/><Relationship Id="rId12" Type="http://schemas.openxmlformats.org/officeDocument/2006/relationships/hyperlink" Target="#'Painel de Gest&#227;o 5'!A1"/><Relationship Id="rId2" Type="http://schemas.openxmlformats.org/officeDocument/2006/relationships/hyperlink" Target="#'Painel de Gest&#227;o - 1'!A1"/><Relationship Id="rId1" Type="http://schemas.openxmlformats.org/officeDocument/2006/relationships/hyperlink" Target="#TUTORIAL!A1"/><Relationship Id="rId6" Type="http://schemas.openxmlformats.org/officeDocument/2006/relationships/hyperlink" Target="#'Painel de Gest&#227;o 2'!A1"/><Relationship Id="rId11" Type="http://schemas.openxmlformats.org/officeDocument/2006/relationships/hyperlink" Target="#'Monitoria Anual 4'!A1"/><Relationship Id="rId5" Type="http://schemas.openxmlformats.org/officeDocument/2006/relationships/hyperlink" Target="#'Monitoria Anual 1'!A1"/><Relationship Id="rId10" Type="http://schemas.openxmlformats.org/officeDocument/2006/relationships/hyperlink" Target="#'Painel de Gest&#227;o 4'!A1"/><Relationship Id="rId4" Type="http://schemas.openxmlformats.org/officeDocument/2006/relationships/image" Target="../media/image2.jpeg"/><Relationship Id="rId9" Type="http://schemas.openxmlformats.org/officeDocument/2006/relationships/hyperlink" Target="#'Monitoria Anual 3'!A1"/></Relationships>
</file>

<file path=xl/drawings/_rels/drawing10.xml.rels><?xml version="1.0" encoding="UTF-8" standalone="yes"?>
<Relationships xmlns="http://schemas.openxmlformats.org/package/2006/relationships"><Relationship Id="rId3" Type="http://schemas.openxmlformats.org/officeDocument/2006/relationships/hyperlink" Target="#SUM&#193;RIO!A1"/><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2.xml"/></Relationships>
</file>

<file path=xl/drawings/_rels/drawing11.xml.rels><?xml version="1.0" encoding="UTF-8" standalone="yes"?>
<Relationships xmlns="http://schemas.openxmlformats.org/package/2006/relationships"><Relationship Id="rId1" Type="http://schemas.openxmlformats.org/officeDocument/2006/relationships/hyperlink" Target="#SUM&#193;RIO!A1"/></Relationships>
</file>

<file path=xl/drawings/_rels/drawing12.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hyperlink" Target="#SUM&#193;RIO!A1"/><Relationship Id="rId1" Type="http://schemas.openxmlformats.org/officeDocument/2006/relationships/chart" Target="../charts/chart13.xml"/><Relationship Id="rId4" Type="http://schemas.openxmlformats.org/officeDocument/2006/relationships/chart" Target="../charts/chart15.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hyperlink" Target="#SUM&#193;RIO!A1"/><Relationship Id="rId1" Type="http://schemas.openxmlformats.org/officeDocument/2006/relationships/chart" Target="../charts/chart16.xml"/></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7.jpeg"/><Relationship Id="rId4" Type="http://schemas.openxmlformats.org/officeDocument/2006/relationships/hyperlink" Target="#SUM&#193;RIO!A1"/></Relationships>
</file>

<file path=xl/drawings/_rels/drawing3.xml.rels><?xml version="1.0" encoding="UTF-8" standalone="yes"?>
<Relationships xmlns="http://schemas.openxmlformats.org/package/2006/relationships"><Relationship Id="rId1" Type="http://schemas.openxmlformats.org/officeDocument/2006/relationships/hyperlink" Target="#SUM&#193;RIO!A1"/></Relationships>
</file>

<file path=xl/drawings/_rels/drawing4.xml.rels><?xml version="1.0" encoding="UTF-8" standalone="yes"?>
<Relationships xmlns="http://schemas.openxmlformats.org/package/2006/relationships"><Relationship Id="rId3" Type="http://schemas.openxmlformats.org/officeDocument/2006/relationships/hyperlink" Target="#SUM&#193;RIO!A1"/><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hyperlink" Target="#SUM&#193;RIO!A1"/></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hyperlink" Target="#SUM&#193;RIO!A1"/></Relationships>
</file>

<file path=xl/drawings/_rels/drawing7.xml.rels><?xml version="1.0" encoding="UTF-8" standalone="yes"?>
<Relationships xmlns="http://schemas.openxmlformats.org/package/2006/relationships"><Relationship Id="rId1" Type="http://schemas.openxmlformats.org/officeDocument/2006/relationships/hyperlink" Target="#SUM&#193;RIO!A1"/></Relationships>
</file>

<file path=xl/drawings/_rels/drawing8.xml.rels><?xml version="1.0" encoding="UTF-8" standalone="yes"?>
<Relationships xmlns="http://schemas.openxmlformats.org/package/2006/relationships"><Relationship Id="rId3" Type="http://schemas.openxmlformats.org/officeDocument/2006/relationships/hyperlink" Target="#SUM&#193;RIO!A1"/><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hyperlink" Target="#SUM&#193;RIO!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76199</xdr:colOff>
      <xdr:row>5</xdr:row>
      <xdr:rowOff>123826</xdr:rowOff>
    </xdr:from>
    <xdr:to>
      <xdr:col>16</xdr:col>
      <xdr:colOff>581025</xdr:colOff>
      <xdr:row>7</xdr:row>
      <xdr:rowOff>142875</xdr:rowOff>
    </xdr:to>
    <xdr:sp macro="" textlink="">
      <xdr:nvSpPr>
        <xdr:cNvPr id="3" name="CaixaDeTexto 2">
          <a:extLst>
            <a:ext uri="{FF2B5EF4-FFF2-40B4-BE49-F238E27FC236}">
              <a16:creationId xmlns:a16="http://schemas.microsoft.com/office/drawing/2014/main" id="{00000000-0008-0000-0000-000003000000}"/>
            </a:ext>
          </a:extLst>
        </xdr:cNvPr>
        <xdr:cNvSpPr txBox="1"/>
      </xdr:nvSpPr>
      <xdr:spPr>
        <a:xfrm>
          <a:off x="76199" y="1562101"/>
          <a:ext cx="10258426" cy="342899"/>
        </a:xfrm>
        <a:prstGeom prst="rect">
          <a:avLst/>
        </a:prstGeom>
        <a:solidFill>
          <a:schemeClr val="bg1">
            <a:lumMod val="95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r>
            <a:rPr lang="pt-BR" sz="1100">
              <a:solidFill>
                <a:sysClr val="windowText" lastClr="000000"/>
              </a:solidFill>
            </a:rPr>
            <a:t>Essa</a:t>
          </a:r>
          <a:r>
            <a:rPr lang="pt-BR" sz="1100" baseline="0">
              <a:solidFill>
                <a:sysClr val="windowText" lastClr="000000"/>
              </a:solidFill>
            </a:rPr>
            <a:t> ferramenta auxilia  a monitoria anual do desempenho da realização das ações do PAN.   Clique nas figuras ao lado e abaixo ou na aba da planilha para usar a ferramenta. </a:t>
          </a:r>
        </a:p>
        <a:p>
          <a:endParaRPr lang="pt-BR" sz="1100" baseline="0">
            <a:solidFill>
              <a:sysClr val="windowText" lastClr="000000"/>
            </a:solidFill>
          </a:endParaRPr>
        </a:p>
        <a:p>
          <a:endParaRPr lang="pt-BR" sz="1100">
            <a:solidFill>
              <a:sysClr val="windowText" lastClr="000000"/>
            </a:solidFill>
          </a:endParaRPr>
        </a:p>
      </xdr:txBody>
    </xdr:sp>
    <xdr:clientData/>
  </xdr:twoCellAnchor>
  <xdr:twoCellAnchor>
    <xdr:from>
      <xdr:col>23</xdr:col>
      <xdr:colOff>209550</xdr:colOff>
      <xdr:row>3</xdr:row>
      <xdr:rowOff>142875</xdr:rowOff>
    </xdr:from>
    <xdr:to>
      <xdr:col>25</xdr:col>
      <xdr:colOff>552450</xdr:colOff>
      <xdr:row>7</xdr:row>
      <xdr:rowOff>57150</xdr:rowOff>
    </xdr:to>
    <xdr:sp macro="" textlink="">
      <xdr:nvSpPr>
        <xdr:cNvPr id="6" name="Retângulo de cantos arredondados 5">
          <a:hlinkClick xmlns:r="http://schemas.openxmlformats.org/officeDocument/2006/relationships" r:id="rId1"/>
          <a:extLst>
            <a:ext uri="{FF2B5EF4-FFF2-40B4-BE49-F238E27FC236}">
              <a16:creationId xmlns:a16="http://schemas.microsoft.com/office/drawing/2014/main" id="{00000000-0008-0000-0000-000006000000}"/>
            </a:ext>
          </a:extLst>
        </xdr:cNvPr>
        <xdr:cNvSpPr/>
      </xdr:nvSpPr>
      <xdr:spPr bwMode="auto">
        <a:xfrm>
          <a:off x="14668500" y="1057275"/>
          <a:ext cx="1600200" cy="771525"/>
        </a:xfrm>
        <a:prstGeom prst="roundRect">
          <a:avLst/>
        </a:prstGeom>
        <a:solidFill>
          <a:schemeClr val="accent6">
            <a:lumMod val="75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600" b="1" i="0"/>
            <a:t>TUTORIAL</a:t>
          </a:r>
          <a:r>
            <a:rPr lang="pt-BR" sz="1600" b="1" i="0" baseline="0"/>
            <a:t> </a:t>
          </a:r>
          <a:r>
            <a:rPr lang="pt-BR" sz="1200" b="1" i="0" baseline="0"/>
            <a:t>(como preencher as matrizes)</a:t>
          </a:r>
          <a:endParaRPr lang="pt-BR" sz="1600" b="1" i="0"/>
        </a:p>
      </xdr:txBody>
    </xdr:sp>
    <xdr:clientData/>
  </xdr:twoCellAnchor>
  <xdr:twoCellAnchor>
    <xdr:from>
      <xdr:col>0</xdr:col>
      <xdr:colOff>180975</xdr:colOff>
      <xdr:row>14</xdr:row>
      <xdr:rowOff>38100</xdr:rowOff>
    </xdr:from>
    <xdr:to>
      <xdr:col>2</xdr:col>
      <xdr:colOff>428625</xdr:colOff>
      <xdr:row>18</xdr:row>
      <xdr:rowOff>95250</xdr:rowOff>
    </xdr:to>
    <xdr:sp macro="" textlink="">
      <xdr:nvSpPr>
        <xdr:cNvPr id="8" name="Elipse 7">
          <a:hlinkClick xmlns:r="http://schemas.openxmlformats.org/officeDocument/2006/relationships" r:id="rId2"/>
          <a:extLst>
            <a:ext uri="{FF2B5EF4-FFF2-40B4-BE49-F238E27FC236}">
              <a16:creationId xmlns:a16="http://schemas.microsoft.com/office/drawing/2014/main" id="{00000000-0008-0000-0000-000008000000}"/>
            </a:ext>
          </a:extLst>
        </xdr:cNvPr>
        <xdr:cNvSpPr/>
      </xdr:nvSpPr>
      <xdr:spPr bwMode="auto">
        <a:xfrm>
          <a:off x="180975" y="2933700"/>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1</a:t>
          </a:r>
          <a:endParaRPr lang="pt-BR" sz="1050" b="1"/>
        </a:p>
      </xdr:txBody>
    </xdr:sp>
    <xdr:clientData/>
  </xdr:twoCellAnchor>
  <xdr:twoCellAnchor editAs="oneCell">
    <xdr:from>
      <xdr:col>0</xdr:col>
      <xdr:colOff>85725</xdr:colOff>
      <xdr:row>0</xdr:row>
      <xdr:rowOff>104775</xdr:rowOff>
    </xdr:from>
    <xdr:to>
      <xdr:col>1</xdr:col>
      <xdr:colOff>447675</xdr:colOff>
      <xdr:row>3</xdr:row>
      <xdr:rowOff>211340</xdr:rowOff>
    </xdr:to>
    <xdr:pic>
      <xdr:nvPicPr>
        <xdr:cNvPr id="9" name="Imagem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5725" y="104775"/>
          <a:ext cx="971550" cy="1020965"/>
        </a:xfrm>
        <a:prstGeom prst="rect">
          <a:avLst/>
        </a:prstGeom>
      </xdr:spPr>
    </xdr:pic>
    <xdr:clientData/>
  </xdr:twoCellAnchor>
  <xdr:twoCellAnchor editAs="oneCell">
    <xdr:from>
      <xdr:col>17</xdr:col>
      <xdr:colOff>38100</xdr:colOff>
      <xdr:row>20</xdr:row>
      <xdr:rowOff>28575</xdr:rowOff>
    </xdr:from>
    <xdr:to>
      <xdr:col>18</xdr:col>
      <xdr:colOff>459278</xdr:colOff>
      <xdr:row>24</xdr:row>
      <xdr:rowOff>95770</xdr:rowOff>
    </xdr:to>
    <xdr:pic>
      <xdr:nvPicPr>
        <xdr:cNvPr id="10" name="Imagem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401300" y="3895725"/>
          <a:ext cx="1030778" cy="714895"/>
        </a:xfrm>
        <a:prstGeom prst="rect">
          <a:avLst/>
        </a:prstGeom>
      </xdr:spPr>
    </xdr:pic>
    <xdr:clientData/>
  </xdr:twoCellAnchor>
  <xdr:oneCellAnchor>
    <xdr:from>
      <xdr:col>15</xdr:col>
      <xdr:colOff>219075</xdr:colOff>
      <xdr:row>23</xdr:row>
      <xdr:rowOff>19050</xdr:rowOff>
    </xdr:from>
    <xdr:ext cx="878574" cy="264560"/>
    <xdr:sp macro="" textlink="">
      <xdr:nvSpPr>
        <xdr:cNvPr id="11" name="CaixaDeTexto 10">
          <a:extLst>
            <a:ext uri="{FF2B5EF4-FFF2-40B4-BE49-F238E27FC236}">
              <a16:creationId xmlns:a16="http://schemas.microsoft.com/office/drawing/2014/main" id="{00000000-0008-0000-0000-00000B000000}"/>
            </a:ext>
          </a:extLst>
        </xdr:cNvPr>
        <xdr:cNvSpPr txBox="1"/>
      </xdr:nvSpPr>
      <xdr:spPr>
        <a:xfrm>
          <a:off x="9363075" y="4371975"/>
          <a:ext cx="878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100"/>
            <a:t>Consultoria:</a:t>
          </a:r>
        </a:p>
      </xdr:txBody>
    </xdr:sp>
    <xdr:clientData/>
  </xdr:oneCellAnchor>
  <xdr:twoCellAnchor>
    <xdr:from>
      <xdr:col>0</xdr:col>
      <xdr:colOff>123825</xdr:colOff>
      <xdr:row>9</xdr:row>
      <xdr:rowOff>19050</xdr:rowOff>
    </xdr:from>
    <xdr:to>
      <xdr:col>2</xdr:col>
      <xdr:colOff>466725</xdr:colOff>
      <xdr:row>13</xdr:row>
      <xdr:rowOff>123825</xdr:rowOff>
    </xdr:to>
    <xdr:sp macro="" textlink="">
      <xdr:nvSpPr>
        <xdr:cNvPr id="12" name="Retângulo de cantos arredondados 11">
          <a:hlinkClick xmlns:r="http://schemas.openxmlformats.org/officeDocument/2006/relationships" r:id="rId5"/>
          <a:extLst>
            <a:ext uri="{FF2B5EF4-FFF2-40B4-BE49-F238E27FC236}">
              <a16:creationId xmlns:a16="http://schemas.microsoft.com/office/drawing/2014/main" id="{00000000-0008-0000-0000-00000C000000}"/>
            </a:ext>
          </a:extLst>
        </xdr:cNvPr>
        <xdr:cNvSpPr/>
      </xdr:nvSpPr>
      <xdr:spPr bwMode="auto">
        <a:xfrm>
          <a:off x="123825" y="2105025"/>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1</a:t>
          </a:r>
          <a:endParaRPr lang="pt-BR" sz="1400" b="1" i="0"/>
        </a:p>
      </xdr:txBody>
    </xdr:sp>
    <xdr:clientData/>
  </xdr:twoCellAnchor>
  <xdr:twoCellAnchor>
    <xdr:from>
      <xdr:col>3</xdr:col>
      <xdr:colOff>38100</xdr:colOff>
      <xdr:row>14</xdr:row>
      <xdr:rowOff>66675</xdr:rowOff>
    </xdr:from>
    <xdr:to>
      <xdr:col>5</xdr:col>
      <xdr:colOff>285750</xdr:colOff>
      <xdr:row>18</xdr:row>
      <xdr:rowOff>123825</xdr:rowOff>
    </xdr:to>
    <xdr:sp macro="" textlink="">
      <xdr:nvSpPr>
        <xdr:cNvPr id="13" name="Elipse 12">
          <a:hlinkClick xmlns:r="http://schemas.openxmlformats.org/officeDocument/2006/relationships" r:id="rId6"/>
          <a:extLst>
            <a:ext uri="{FF2B5EF4-FFF2-40B4-BE49-F238E27FC236}">
              <a16:creationId xmlns:a16="http://schemas.microsoft.com/office/drawing/2014/main" id="{00000000-0008-0000-0000-00000D000000}"/>
            </a:ext>
          </a:extLst>
        </xdr:cNvPr>
        <xdr:cNvSpPr/>
      </xdr:nvSpPr>
      <xdr:spPr bwMode="auto">
        <a:xfrm>
          <a:off x="1866900" y="2962275"/>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2</a:t>
          </a:r>
          <a:endParaRPr lang="pt-BR" sz="1050" b="1"/>
        </a:p>
      </xdr:txBody>
    </xdr:sp>
    <xdr:clientData/>
  </xdr:twoCellAnchor>
  <xdr:twoCellAnchor>
    <xdr:from>
      <xdr:col>2</xdr:col>
      <xdr:colOff>590550</xdr:colOff>
      <xdr:row>9</xdr:row>
      <xdr:rowOff>47625</xdr:rowOff>
    </xdr:from>
    <xdr:to>
      <xdr:col>5</xdr:col>
      <xdr:colOff>323850</xdr:colOff>
      <xdr:row>13</xdr:row>
      <xdr:rowOff>152400</xdr:rowOff>
    </xdr:to>
    <xdr:sp macro="" textlink="">
      <xdr:nvSpPr>
        <xdr:cNvPr id="14" name="Retângulo de cantos arredondados 13">
          <a:hlinkClick xmlns:r="http://schemas.openxmlformats.org/officeDocument/2006/relationships" r:id="rId7"/>
          <a:extLst>
            <a:ext uri="{FF2B5EF4-FFF2-40B4-BE49-F238E27FC236}">
              <a16:creationId xmlns:a16="http://schemas.microsoft.com/office/drawing/2014/main" id="{00000000-0008-0000-0000-00000E000000}"/>
            </a:ext>
          </a:extLst>
        </xdr:cNvPr>
        <xdr:cNvSpPr/>
      </xdr:nvSpPr>
      <xdr:spPr bwMode="auto">
        <a:xfrm>
          <a:off x="1809750" y="2133600"/>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2</a:t>
          </a:r>
          <a:endParaRPr lang="pt-BR" sz="1400" b="1" i="0"/>
        </a:p>
      </xdr:txBody>
    </xdr:sp>
    <xdr:clientData/>
  </xdr:twoCellAnchor>
  <xdr:twoCellAnchor>
    <xdr:from>
      <xdr:col>5</xdr:col>
      <xdr:colOff>514350</xdr:colOff>
      <xdr:row>14</xdr:row>
      <xdr:rowOff>76200</xdr:rowOff>
    </xdr:from>
    <xdr:to>
      <xdr:col>8</xdr:col>
      <xdr:colOff>152400</xdr:colOff>
      <xdr:row>18</xdr:row>
      <xdr:rowOff>133350</xdr:rowOff>
    </xdr:to>
    <xdr:sp macro="" textlink="">
      <xdr:nvSpPr>
        <xdr:cNvPr id="15" name="Elipse 14">
          <a:hlinkClick xmlns:r="http://schemas.openxmlformats.org/officeDocument/2006/relationships" r:id="rId8"/>
          <a:extLst>
            <a:ext uri="{FF2B5EF4-FFF2-40B4-BE49-F238E27FC236}">
              <a16:creationId xmlns:a16="http://schemas.microsoft.com/office/drawing/2014/main" id="{00000000-0008-0000-0000-00000F000000}"/>
            </a:ext>
          </a:extLst>
        </xdr:cNvPr>
        <xdr:cNvSpPr/>
      </xdr:nvSpPr>
      <xdr:spPr bwMode="auto">
        <a:xfrm>
          <a:off x="3562350" y="2971800"/>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3</a:t>
          </a:r>
          <a:endParaRPr lang="pt-BR" sz="1050" b="1"/>
        </a:p>
      </xdr:txBody>
    </xdr:sp>
    <xdr:clientData/>
  </xdr:twoCellAnchor>
  <xdr:twoCellAnchor>
    <xdr:from>
      <xdr:col>5</xdr:col>
      <xdr:colOff>457200</xdr:colOff>
      <xdr:row>9</xdr:row>
      <xdr:rowOff>57150</xdr:rowOff>
    </xdr:from>
    <xdr:to>
      <xdr:col>8</xdr:col>
      <xdr:colOff>190500</xdr:colOff>
      <xdr:row>14</xdr:row>
      <xdr:rowOff>0</xdr:rowOff>
    </xdr:to>
    <xdr:sp macro="" textlink="">
      <xdr:nvSpPr>
        <xdr:cNvPr id="16" name="Retângulo de cantos arredondados 15">
          <a:hlinkClick xmlns:r="http://schemas.openxmlformats.org/officeDocument/2006/relationships" r:id="rId9"/>
          <a:extLst>
            <a:ext uri="{FF2B5EF4-FFF2-40B4-BE49-F238E27FC236}">
              <a16:creationId xmlns:a16="http://schemas.microsoft.com/office/drawing/2014/main" id="{00000000-0008-0000-0000-000010000000}"/>
            </a:ext>
          </a:extLst>
        </xdr:cNvPr>
        <xdr:cNvSpPr/>
      </xdr:nvSpPr>
      <xdr:spPr bwMode="auto">
        <a:xfrm>
          <a:off x="3505200" y="2143125"/>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3</a:t>
          </a:r>
          <a:endParaRPr lang="pt-BR" sz="1400" b="1" i="0"/>
        </a:p>
      </xdr:txBody>
    </xdr:sp>
    <xdr:clientData/>
  </xdr:twoCellAnchor>
  <xdr:twoCellAnchor>
    <xdr:from>
      <xdr:col>8</xdr:col>
      <xdr:colOff>438150</xdr:colOff>
      <xdr:row>14</xdr:row>
      <xdr:rowOff>104775</xdr:rowOff>
    </xdr:from>
    <xdr:to>
      <xdr:col>11</xdr:col>
      <xdr:colOff>76200</xdr:colOff>
      <xdr:row>19</xdr:row>
      <xdr:rowOff>0</xdr:rowOff>
    </xdr:to>
    <xdr:sp macro="" textlink="">
      <xdr:nvSpPr>
        <xdr:cNvPr id="17" name="Elipse 16">
          <a:hlinkClick xmlns:r="http://schemas.openxmlformats.org/officeDocument/2006/relationships" r:id="rId10"/>
          <a:extLst>
            <a:ext uri="{FF2B5EF4-FFF2-40B4-BE49-F238E27FC236}">
              <a16:creationId xmlns:a16="http://schemas.microsoft.com/office/drawing/2014/main" id="{00000000-0008-0000-0000-000011000000}"/>
            </a:ext>
          </a:extLst>
        </xdr:cNvPr>
        <xdr:cNvSpPr/>
      </xdr:nvSpPr>
      <xdr:spPr bwMode="auto">
        <a:xfrm>
          <a:off x="5314950" y="3000375"/>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4</a:t>
          </a:r>
          <a:endParaRPr lang="pt-BR" sz="1050" b="1"/>
        </a:p>
      </xdr:txBody>
    </xdr:sp>
    <xdr:clientData/>
  </xdr:twoCellAnchor>
  <xdr:twoCellAnchor>
    <xdr:from>
      <xdr:col>8</xdr:col>
      <xdr:colOff>381000</xdr:colOff>
      <xdr:row>9</xdr:row>
      <xdr:rowOff>85725</xdr:rowOff>
    </xdr:from>
    <xdr:to>
      <xdr:col>11</xdr:col>
      <xdr:colOff>114300</xdr:colOff>
      <xdr:row>14</xdr:row>
      <xdr:rowOff>28575</xdr:rowOff>
    </xdr:to>
    <xdr:sp macro="" textlink="">
      <xdr:nvSpPr>
        <xdr:cNvPr id="18" name="Retângulo de cantos arredondados 17">
          <a:hlinkClick xmlns:r="http://schemas.openxmlformats.org/officeDocument/2006/relationships" r:id="rId11"/>
          <a:extLst>
            <a:ext uri="{FF2B5EF4-FFF2-40B4-BE49-F238E27FC236}">
              <a16:creationId xmlns:a16="http://schemas.microsoft.com/office/drawing/2014/main" id="{00000000-0008-0000-0000-000012000000}"/>
            </a:ext>
          </a:extLst>
        </xdr:cNvPr>
        <xdr:cNvSpPr/>
      </xdr:nvSpPr>
      <xdr:spPr bwMode="auto">
        <a:xfrm>
          <a:off x="5257800" y="2171700"/>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4</a:t>
          </a:r>
          <a:endParaRPr lang="pt-BR" sz="1400" b="1" i="0"/>
        </a:p>
      </xdr:txBody>
    </xdr:sp>
    <xdr:clientData/>
  </xdr:twoCellAnchor>
  <xdr:twoCellAnchor>
    <xdr:from>
      <xdr:col>11</xdr:col>
      <xdr:colOff>352425</xdr:colOff>
      <xdr:row>14</xdr:row>
      <xdr:rowOff>114300</xdr:rowOff>
    </xdr:from>
    <xdr:to>
      <xdr:col>13</xdr:col>
      <xdr:colOff>600075</xdr:colOff>
      <xdr:row>19</xdr:row>
      <xdr:rowOff>9525</xdr:rowOff>
    </xdr:to>
    <xdr:sp macro="" textlink="">
      <xdr:nvSpPr>
        <xdr:cNvPr id="19" name="Elipse 18">
          <a:hlinkClick xmlns:r="http://schemas.openxmlformats.org/officeDocument/2006/relationships" r:id="rId12"/>
          <a:extLst>
            <a:ext uri="{FF2B5EF4-FFF2-40B4-BE49-F238E27FC236}">
              <a16:creationId xmlns:a16="http://schemas.microsoft.com/office/drawing/2014/main" id="{00000000-0008-0000-0000-000013000000}"/>
            </a:ext>
          </a:extLst>
        </xdr:cNvPr>
        <xdr:cNvSpPr/>
      </xdr:nvSpPr>
      <xdr:spPr bwMode="auto">
        <a:xfrm>
          <a:off x="7058025" y="3009900"/>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5</a:t>
          </a:r>
          <a:endParaRPr lang="pt-BR" sz="1050" b="1"/>
        </a:p>
      </xdr:txBody>
    </xdr:sp>
    <xdr:clientData/>
  </xdr:twoCellAnchor>
  <xdr:twoCellAnchor>
    <xdr:from>
      <xdr:col>11</xdr:col>
      <xdr:colOff>295275</xdr:colOff>
      <xdr:row>9</xdr:row>
      <xdr:rowOff>95250</xdr:rowOff>
    </xdr:from>
    <xdr:to>
      <xdr:col>14</xdr:col>
      <xdr:colOff>28575</xdr:colOff>
      <xdr:row>14</xdr:row>
      <xdr:rowOff>38100</xdr:rowOff>
    </xdr:to>
    <xdr:sp macro="" textlink="">
      <xdr:nvSpPr>
        <xdr:cNvPr id="20" name="Retângulo de cantos arredondados 19">
          <a:hlinkClick xmlns:r="http://schemas.openxmlformats.org/officeDocument/2006/relationships" r:id="rId13"/>
          <a:extLst>
            <a:ext uri="{FF2B5EF4-FFF2-40B4-BE49-F238E27FC236}">
              <a16:creationId xmlns:a16="http://schemas.microsoft.com/office/drawing/2014/main" id="{00000000-0008-0000-0000-000014000000}"/>
            </a:ext>
          </a:extLst>
        </xdr:cNvPr>
        <xdr:cNvSpPr/>
      </xdr:nvSpPr>
      <xdr:spPr bwMode="auto">
        <a:xfrm>
          <a:off x="7000875" y="2181225"/>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5</a:t>
          </a:r>
          <a:endParaRPr lang="pt-BR" sz="1400" b="1" i="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706120</xdr:colOff>
      <xdr:row>11</xdr:row>
      <xdr:rowOff>13983</xdr:rowOff>
    </xdr:from>
    <xdr:to>
      <xdr:col>15</xdr:col>
      <xdr:colOff>198120</xdr:colOff>
      <xdr:row>24</xdr:row>
      <xdr:rowOff>15240</xdr:rowOff>
    </xdr:to>
    <xdr:graphicFrame macro="">
      <xdr:nvGraphicFramePr>
        <xdr:cNvPr id="2" name="Gráfico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253999</xdr:colOff>
      <xdr:row>11</xdr:row>
      <xdr:rowOff>29920</xdr:rowOff>
    </xdr:from>
    <xdr:to>
      <xdr:col>15</xdr:col>
      <xdr:colOff>189208</xdr:colOff>
      <xdr:row>12</xdr:row>
      <xdr:rowOff>431256</xdr:rowOff>
    </xdr:to>
    <xdr:sp macro="" textlink="">
      <xdr:nvSpPr>
        <xdr:cNvPr id="3" name="CaixaDeTexto 2">
          <a:extLst>
            <a:ext uri="{FF2B5EF4-FFF2-40B4-BE49-F238E27FC236}">
              <a16:creationId xmlns:a16="http://schemas.microsoft.com/office/drawing/2014/main" id="{00000000-0008-0000-0900-000003000000}"/>
            </a:ext>
          </a:extLst>
        </xdr:cNvPr>
        <xdr:cNvSpPr txBox="1"/>
      </xdr:nvSpPr>
      <xdr:spPr>
        <a:xfrm>
          <a:off x="10579099" y="2544520"/>
          <a:ext cx="1725909" cy="5918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pt-BR" sz="1100" b="1"/>
            <a:t>SITUAÇÃO</a:t>
          </a:r>
          <a:r>
            <a:rPr lang="pt-BR" sz="1100" b="1" baseline="0"/>
            <a:t> DO PAN </a:t>
          </a:r>
        </a:p>
        <a:p>
          <a:pPr algn="r"/>
          <a:r>
            <a:rPr lang="pt-BR" sz="1100" b="1" baseline="0"/>
            <a:t>Monitoria Anual </a:t>
          </a:r>
          <a:endParaRPr lang="pt-BR" sz="1100" b="1"/>
        </a:p>
      </xdr:txBody>
    </xdr:sp>
    <xdr:clientData/>
  </xdr:twoCellAnchor>
  <xdr:twoCellAnchor>
    <xdr:from>
      <xdr:col>16</xdr:col>
      <xdr:colOff>228601</xdr:colOff>
      <xdr:row>10</xdr:row>
      <xdr:rowOff>130082</xdr:rowOff>
    </xdr:from>
    <xdr:to>
      <xdr:col>25</xdr:col>
      <xdr:colOff>328931</xdr:colOff>
      <xdr:row>23</xdr:row>
      <xdr:rowOff>173324</xdr:rowOff>
    </xdr:to>
    <xdr:graphicFrame macro="">
      <xdr:nvGraphicFramePr>
        <xdr:cNvPr id="4" name="Gráfico 3">
          <a:extLst>
            <a:ext uri="{FF2B5EF4-FFF2-40B4-BE49-F238E27FC236}">
              <a16:creationId xmlns:a16="http://schemas.microsoft.com/office/drawing/2014/main" id="{00000000-0008-0000-0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139700</xdr:colOff>
      <xdr:row>10</xdr:row>
      <xdr:rowOff>171949</xdr:rowOff>
    </xdr:from>
    <xdr:to>
      <xdr:col>25</xdr:col>
      <xdr:colOff>280459</xdr:colOff>
      <xdr:row>12</xdr:row>
      <xdr:rowOff>484595</xdr:rowOff>
    </xdr:to>
    <xdr:sp macro="" textlink="">
      <xdr:nvSpPr>
        <xdr:cNvPr id="6" name="CaixaDeTexto 5">
          <a:extLst>
            <a:ext uri="{FF2B5EF4-FFF2-40B4-BE49-F238E27FC236}">
              <a16:creationId xmlns:a16="http://schemas.microsoft.com/office/drawing/2014/main" id="{00000000-0008-0000-0900-000006000000}"/>
            </a:ext>
          </a:extLst>
        </xdr:cNvPr>
        <xdr:cNvSpPr txBox="1"/>
      </xdr:nvSpPr>
      <xdr:spPr>
        <a:xfrm>
          <a:off x="16433800" y="2508749"/>
          <a:ext cx="1931459" cy="6809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pt-BR" sz="1100" b="1"/>
            <a:t>SITUAÇÃO</a:t>
          </a:r>
          <a:r>
            <a:rPr lang="pt-BR" sz="1100" b="1" baseline="0"/>
            <a:t> DO PAN</a:t>
          </a:r>
        </a:p>
        <a:p>
          <a:pPr algn="r"/>
          <a:r>
            <a:rPr lang="pt-BR" sz="1100" b="1" baseline="0"/>
            <a:t>Após a Monitoria Anual </a:t>
          </a:r>
          <a:endParaRPr lang="pt-BR" sz="1100" b="1"/>
        </a:p>
      </xdr:txBody>
    </xdr:sp>
    <xdr:clientData/>
  </xdr:twoCellAnchor>
  <xdr:twoCellAnchor>
    <xdr:from>
      <xdr:col>23</xdr:col>
      <xdr:colOff>230414</xdr:colOff>
      <xdr:row>3</xdr:row>
      <xdr:rowOff>11248</xdr:rowOff>
    </xdr:from>
    <xdr:to>
      <xdr:col>25</xdr:col>
      <xdr:colOff>492351</xdr:colOff>
      <xdr:row>5</xdr:row>
      <xdr:rowOff>56323</xdr:rowOff>
    </xdr:to>
    <xdr:sp macro="" textlink="">
      <xdr:nvSpPr>
        <xdr:cNvPr id="7" name="Retângulo de cantos arredondados 6">
          <a:hlinkClick xmlns:r="http://schemas.openxmlformats.org/officeDocument/2006/relationships" r:id="rId3"/>
          <a:extLst>
            <a:ext uri="{FF2B5EF4-FFF2-40B4-BE49-F238E27FC236}">
              <a16:creationId xmlns:a16="http://schemas.microsoft.com/office/drawing/2014/main" id="{00000000-0008-0000-0900-000007000000}"/>
            </a:ext>
          </a:extLst>
        </xdr:cNvPr>
        <xdr:cNvSpPr/>
      </xdr:nvSpPr>
      <xdr:spPr>
        <a:xfrm>
          <a:off x="17070614" y="493848"/>
          <a:ext cx="1455737" cy="89597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twoCellAnchor>
    <xdr:from>
      <xdr:col>23</xdr:col>
      <xdr:colOff>217714</xdr:colOff>
      <xdr:row>3</xdr:row>
      <xdr:rowOff>23948</xdr:rowOff>
    </xdr:from>
    <xdr:to>
      <xdr:col>25</xdr:col>
      <xdr:colOff>479651</xdr:colOff>
      <xdr:row>5</xdr:row>
      <xdr:rowOff>69023</xdr:rowOff>
    </xdr:to>
    <xdr:sp macro="" textlink="">
      <xdr:nvSpPr>
        <xdr:cNvPr id="13" name="Retângulo de cantos arredondados 12">
          <a:hlinkClick xmlns:r="http://schemas.openxmlformats.org/officeDocument/2006/relationships" r:id="rId3"/>
          <a:extLst>
            <a:ext uri="{FF2B5EF4-FFF2-40B4-BE49-F238E27FC236}">
              <a16:creationId xmlns:a16="http://schemas.microsoft.com/office/drawing/2014/main" id="{00000000-0008-0000-0900-00000D000000}"/>
            </a:ext>
          </a:extLst>
        </xdr:cNvPr>
        <xdr:cNvSpPr/>
      </xdr:nvSpPr>
      <xdr:spPr>
        <a:xfrm>
          <a:off x="17057914" y="506548"/>
          <a:ext cx="1455737" cy="89597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twoCellAnchor>
    <xdr:from>
      <xdr:col>9</xdr:col>
      <xdr:colOff>444500</xdr:colOff>
      <xdr:row>27</xdr:row>
      <xdr:rowOff>127000</xdr:rowOff>
    </xdr:from>
    <xdr:to>
      <xdr:col>25</xdr:col>
      <xdr:colOff>381000</xdr:colOff>
      <xdr:row>41</xdr:row>
      <xdr:rowOff>165100</xdr:rowOff>
    </xdr:to>
    <xdr:graphicFrame macro="">
      <xdr:nvGraphicFramePr>
        <xdr:cNvPr id="9" name="Gráfico 8">
          <a:extLst>
            <a:ext uri="{FF2B5EF4-FFF2-40B4-BE49-F238E27FC236}">
              <a16:creationId xmlns:a16="http://schemas.microsoft.com/office/drawing/2014/main" id="{00000000-0008-0000-09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25</xdr:col>
      <xdr:colOff>1234440</xdr:colOff>
      <xdr:row>4</xdr:row>
      <xdr:rowOff>60960</xdr:rowOff>
    </xdr:from>
    <xdr:to>
      <xdr:col>26</xdr:col>
      <xdr:colOff>1435417</xdr:colOff>
      <xdr:row>6</xdr:row>
      <xdr:rowOff>133612</xdr:rowOff>
    </xdr:to>
    <xdr:sp macro="" textlink="">
      <xdr:nvSpPr>
        <xdr:cNvPr id="5" name="Retângulo de cantos arredondados 4">
          <a:hlinkClick xmlns:r="http://schemas.openxmlformats.org/officeDocument/2006/relationships" r:id="rId1"/>
          <a:extLst>
            <a:ext uri="{FF2B5EF4-FFF2-40B4-BE49-F238E27FC236}">
              <a16:creationId xmlns:a16="http://schemas.microsoft.com/office/drawing/2014/main" id="{00000000-0008-0000-0A00-000005000000}"/>
            </a:ext>
          </a:extLst>
        </xdr:cNvPr>
        <xdr:cNvSpPr/>
      </xdr:nvSpPr>
      <xdr:spPr>
        <a:xfrm>
          <a:off x="85968840" y="838200"/>
          <a:ext cx="2906077" cy="1322332"/>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247203</xdr:colOff>
      <xdr:row>11</xdr:row>
      <xdr:rowOff>71557</xdr:rowOff>
    </xdr:from>
    <xdr:to>
      <xdr:col>15</xdr:col>
      <xdr:colOff>457200</xdr:colOff>
      <xdr:row>25</xdr:row>
      <xdr:rowOff>15240</xdr:rowOff>
    </xdr:to>
    <xdr:graphicFrame macro="">
      <xdr:nvGraphicFramePr>
        <xdr:cNvPr id="15" name="Gráfico 14">
          <a:extLst>
            <a:ext uri="{FF2B5EF4-FFF2-40B4-BE49-F238E27FC236}">
              <a16:creationId xmlns:a16="http://schemas.microsoft.com/office/drawing/2014/main" id="{00000000-0008-0000-0B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304800</xdr:colOff>
      <xdr:row>11</xdr:row>
      <xdr:rowOff>148876</xdr:rowOff>
    </xdr:from>
    <xdr:to>
      <xdr:col>15</xdr:col>
      <xdr:colOff>457200</xdr:colOff>
      <xdr:row>12</xdr:row>
      <xdr:rowOff>487680</xdr:rowOff>
    </xdr:to>
    <xdr:sp macro="" textlink="">
      <xdr:nvSpPr>
        <xdr:cNvPr id="16" name="CaixaDeTexto 15">
          <a:extLst>
            <a:ext uri="{FF2B5EF4-FFF2-40B4-BE49-F238E27FC236}">
              <a16:creationId xmlns:a16="http://schemas.microsoft.com/office/drawing/2014/main" id="{00000000-0008-0000-0B00-000010000000}"/>
            </a:ext>
          </a:extLst>
        </xdr:cNvPr>
        <xdr:cNvSpPr txBox="1"/>
      </xdr:nvSpPr>
      <xdr:spPr>
        <a:xfrm>
          <a:off x="11231880" y="2328196"/>
          <a:ext cx="1981200" cy="5674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pt-BR" sz="1100" b="1"/>
            <a:t>SITUAÇÃO</a:t>
          </a:r>
          <a:r>
            <a:rPr lang="pt-BR" sz="1100" b="1" baseline="0"/>
            <a:t> DO PAN </a:t>
          </a:r>
        </a:p>
        <a:p>
          <a:pPr algn="r"/>
          <a:r>
            <a:rPr lang="pt-BR" sz="1100" b="1" baseline="0"/>
            <a:t>Monitoria Anual Virtual - 2016</a:t>
          </a:r>
          <a:endParaRPr lang="pt-BR" sz="1100" b="1"/>
        </a:p>
      </xdr:txBody>
    </xdr:sp>
    <xdr:clientData/>
  </xdr:twoCellAnchor>
  <xdr:twoCellAnchor>
    <xdr:from>
      <xdr:col>23</xdr:col>
      <xdr:colOff>217714</xdr:colOff>
      <xdr:row>3</xdr:row>
      <xdr:rowOff>130628</xdr:rowOff>
    </xdr:from>
    <xdr:to>
      <xdr:col>25</xdr:col>
      <xdr:colOff>479651</xdr:colOff>
      <xdr:row>6</xdr:row>
      <xdr:rowOff>18223</xdr:rowOff>
    </xdr:to>
    <xdr:sp macro="" textlink="">
      <xdr:nvSpPr>
        <xdr:cNvPr id="19" name="Retângulo de cantos arredondados 18">
          <a:hlinkClick xmlns:r="http://schemas.openxmlformats.org/officeDocument/2006/relationships" r:id="rId2"/>
          <a:extLst>
            <a:ext uri="{FF2B5EF4-FFF2-40B4-BE49-F238E27FC236}">
              <a16:creationId xmlns:a16="http://schemas.microsoft.com/office/drawing/2014/main" id="{00000000-0008-0000-0B00-000013000000}"/>
            </a:ext>
          </a:extLst>
        </xdr:cNvPr>
        <xdr:cNvSpPr/>
      </xdr:nvSpPr>
      <xdr:spPr>
        <a:xfrm>
          <a:off x="17850394" y="587828"/>
          <a:ext cx="1481137" cy="61911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twoCellAnchor>
    <xdr:from>
      <xdr:col>9</xdr:col>
      <xdr:colOff>594360</xdr:colOff>
      <xdr:row>29</xdr:row>
      <xdr:rowOff>30480</xdr:rowOff>
    </xdr:from>
    <xdr:to>
      <xdr:col>25</xdr:col>
      <xdr:colOff>243840</xdr:colOff>
      <xdr:row>42</xdr:row>
      <xdr:rowOff>45720</xdr:rowOff>
    </xdr:to>
    <xdr:graphicFrame macro="">
      <xdr:nvGraphicFramePr>
        <xdr:cNvPr id="22" name="Gráfico 21">
          <a:extLst>
            <a:ext uri="{FF2B5EF4-FFF2-40B4-BE49-F238E27FC236}">
              <a16:creationId xmlns:a16="http://schemas.microsoft.com/office/drawing/2014/main" id="{00000000-0008-0000-0B00-00001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579120</xdr:colOff>
      <xdr:row>11</xdr:row>
      <xdr:rowOff>106680</xdr:rowOff>
    </xdr:from>
    <xdr:to>
      <xdr:col>25</xdr:col>
      <xdr:colOff>289560</xdr:colOff>
      <xdr:row>25</xdr:row>
      <xdr:rowOff>30480</xdr:rowOff>
    </xdr:to>
    <xdr:graphicFrame macro="">
      <xdr:nvGraphicFramePr>
        <xdr:cNvPr id="6" name="Gráfico 5">
          <a:extLst>
            <a:ext uri="{FF2B5EF4-FFF2-40B4-BE49-F238E27FC236}">
              <a16:creationId xmlns:a16="http://schemas.microsoft.com/office/drawing/2014/main" id="{00000000-0008-0000-0B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7</xdr:col>
      <xdr:colOff>441510</xdr:colOff>
      <xdr:row>11</xdr:row>
      <xdr:rowOff>67747</xdr:rowOff>
    </xdr:from>
    <xdr:to>
      <xdr:col>16</xdr:col>
      <xdr:colOff>396239</xdr:colOff>
      <xdr:row>23</xdr:row>
      <xdr:rowOff>107347</xdr:rowOff>
    </xdr:to>
    <xdr:graphicFrame macro="">
      <xdr:nvGraphicFramePr>
        <xdr:cNvPr id="2" name="Gráfico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41464</xdr:colOff>
      <xdr:row>11</xdr:row>
      <xdr:rowOff>103156</xdr:rowOff>
    </xdr:from>
    <xdr:to>
      <xdr:col>16</xdr:col>
      <xdr:colOff>365760</xdr:colOff>
      <xdr:row>12</xdr:row>
      <xdr:rowOff>320040</xdr:rowOff>
    </xdr:to>
    <xdr:sp macro="" textlink="">
      <xdr:nvSpPr>
        <xdr:cNvPr id="3" name="CaixaDeTexto 2">
          <a:extLst>
            <a:ext uri="{FF2B5EF4-FFF2-40B4-BE49-F238E27FC236}">
              <a16:creationId xmlns:a16="http://schemas.microsoft.com/office/drawing/2014/main" id="{00000000-0008-0000-0D00-000003000000}"/>
            </a:ext>
          </a:extLst>
        </xdr:cNvPr>
        <xdr:cNvSpPr txBox="1"/>
      </xdr:nvSpPr>
      <xdr:spPr>
        <a:xfrm>
          <a:off x="12035344" y="3303556"/>
          <a:ext cx="2153096" cy="4759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pt-BR" sz="1100" b="1"/>
            <a:t>SITUAÇÃO</a:t>
          </a:r>
          <a:r>
            <a:rPr lang="pt-BR" sz="1100" b="1" baseline="0"/>
            <a:t> DO PAN </a:t>
          </a:r>
        </a:p>
        <a:p>
          <a:pPr algn="r"/>
          <a:r>
            <a:rPr lang="pt-BR" sz="1100" b="1" baseline="0"/>
            <a:t>Após Avaliação final</a:t>
          </a:r>
          <a:endParaRPr lang="pt-BR" sz="1100" b="1"/>
        </a:p>
      </xdr:txBody>
    </xdr:sp>
    <xdr:clientData/>
  </xdr:twoCellAnchor>
  <xdr:twoCellAnchor>
    <xdr:from>
      <xdr:col>23</xdr:col>
      <xdr:colOff>332014</xdr:colOff>
      <xdr:row>3</xdr:row>
      <xdr:rowOff>168728</xdr:rowOff>
    </xdr:from>
    <xdr:to>
      <xdr:col>26</xdr:col>
      <xdr:colOff>3401</xdr:colOff>
      <xdr:row>6</xdr:row>
      <xdr:rowOff>56323</xdr:rowOff>
    </xdr:to>
    <xdr:sp macro="" textlink="">
      <xdr:nvSpPr>
        <xdr:cNvPr id="7" name="Retângulo de cantos arredondados 6">
          <a:hlinkClick xmlns:r="http://schemas.openxmlformats.org/officeDocument/2006/relationships" r:id="rId2"/>
          <a:extLst>
            <a:ext uri="{FF2B5EF4-FFF2-40B4-BE49-F238E27FC236}">
              <a16:creationId xmlns:a16="http://schemas.microsoft.com/office/drawing/2014/main" id="{00000000-0008-0000-0D00-000007000000}"/>
            </a:ext>
          </a:extLst>
        </xdr:cNvPr>
        <xdr:cNvSpPr/>
      </xdr:nvSpPr>
      <xdr:spPr>
        <a:xfrm>
          <a:off x="16619764" y="606878"/>
          <a:ext cx="1481137" cy="127824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twoCellAnchor>
    <xdr:from>
      <xdr:col>9</xdr:col>
      <xdr:colOff>579120</xdr:colOff>
      <xdr:row>28</xdr:row>
      <xdr:rowOff>15240</xdr:rowOff>
    </xdr:from>
    <xdr:to>
      <xdr:col>23</xdr:col>
      <xdr:colOff>259080</xdr:colOff>
      <xdr:row>42</xdr:row>
      <xdr:rowOff>76200</xdr:rowOff>
    </xdr:to>
    <xdr:graphicFrame macro="">
      <xdr:nvGraphicFramePr>
        <xdr:cNvPr id="8" name="Gráfico 7">
          <a:extLst>
            <a:ext uri="{FF2B5EF4-FFF2-40B4-BE49-F238E27FC236}">
              <a16:creationId xmlns:a16="http://schemas.microsoft.com/office/drawing/2014/main" id="{00000000-0008-0000-0D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190500</xdr:colOff>
      <xdr:row>6</xdr:row>
      <xdr:rowOff>114300</xdr:rowOff>
    </xdr:from>
    <xdr:to>
      <xdr:col>11</xdr:col>
      <xdr:colOff>327660</xdr:colOff>
      <xdr:row>19</xdr:row>
      <xdr:rowOff>83820</xdr:rowOff>
    </xdr:to>
    <xdr:sp macro="" textlink="">
      <xdr:nvSpPr>
        <xdr:cNvPr id="10" name="Retângulo de cantos arredondados 9">
          <a:extLst>
            <a:ext uri="{FF2B5EF4-FFF2-40B4-BE49-F238E27FC236}">
              <a16:creationId xmlns:a16="http://schemas.microsoft.com/office/drawing/2014/main" id="{00000000-0008-0000-0100-00000A000000}"/>
            </a:ext>
          </a:extLst>
        </xdr:cNvPr>
        <xdr:cNvSpPr/>
      </xdr:nvSpPr>
      <xdr:spPr>
        <a:xfrm>
          <a:off x="190500" y="1211580"/>
          <a:ext cx="6842760" cy="2346960"/>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1) Preencha o cabeçalho do Painel inserindo o título e o objetivo geral do PAN.</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xdr:from>
      <xdr:col>0</xdr:col>
      <xdr:colOff>167640</xdr:colOff>
      <xdr:row>1</xdr:row>
      <xdr:rowOff>68580</xdr:rowOff>
    </xdr:from>
    <xdr:to>
      <xdr:col>11</xdr:col>
      <xdr:colOff>350520</xdr:colOff>
      <xdr:row>2</xdr:row>
      <xdr:rowOff>175260</xdr:rowOff>
    </xdr:to>
    <xdr:sp macro="" textlink="">
      <xdr:nvSpPr>
        <xdr:cNvPr id="11" name="Retângulo 10">
          <a:extLst>
            <a:ext uri="{FF2B5EF4-FFF2-40B4-BE49-F238E27FC236}">
              <a16:creationId xmlns:a16="http://schemas.microsoft.com/office/drawing/2014/main" id="{00000000-0008-0000-0100-00000B000000}"/>
            </a:ext>
          </a:extLst>
        </xdr:cNvPr>
        <xdr:cNvSpPr/>
      </xdr:nvSpPr>
      <xdr:spPr>
        <a:xfrm>
          <a:off x="167640" y="251460"/>
          <a:ext cx="6888480" cy="289560"/>
        </a:xfrm>
        <a:prstGeom prst="rect">
          <a:avLst/>
        </a:prstGeom>
        <a:solidFill>
          <a:schemeClr val="bg1">
            <a:lumMod val="9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ctr"/>
          <a:r>
            <a:rPr lang="pt-BR" sz="1400" b="1">
              <a:solidFill>
                <a:schemeClr val="accent3">
                  <a:lumMod val="50000"/>
                </a:schemeClr>
              </a:solidFill>
            </a:rPr>
            <a:t>TUTORIAL</a:t>
          </a:r>
          <a:r>
            <a:rPr lang="pt-BR" sz="1400" b="1" baseline="0">
              <a:solidFill>
                <a:schemeClr val="accent3">
                  <a:lumMod val="50000"/>
                </a:schemeClr>
              </a:solidFill>
            </a:rPr>
            <a:t> </a:t>
          </a:r>
          <a:endParaRPr lang="pt-BR" sz="1400" b="1">
            <a:solidFill>
              <a:schemeClr val="accent3">
                <a:lumMod val="50000"/>
              </a:schemeClr>
            </a:solidFill>
          </a:endParaRPr>
        </a:p>
      </xdr:txBody>
    </xdr:sp>
    <xdr:clientData/>
  </xdr:twoCellAnchor>
  <xdr:twoCellAnchor editAs="oneCell">
    <xdr:from>
      <xdr:col>1</xdr:col>
      <xdr:colOff>331694</xdr:colOff>
      <xdr:row>8</xdr:row>
      <xdr:rowOff>99060</xdr:rowOff>
    </xdr:from>
    <xdr:to>
      <xdr:col>9</xdr:col>
      <xdr:colOff>337820</xdr:colOff>
      <xdr:row>18</xdr:row>
      <xdr:rowOff>86360</xdr:rowOff>
    </xdr:to>
    <xdr:pic>
      <xdr:nvPicPr>
        <xdr:cNvPr id="12" name="Imagem 11">
          <a:extLst>
            <a:ext uri="{FF2B5EF4-FFF2-40B4-BE49-F238E27FC236}">
              <a16:creationId xmlns:a16="http://schemas.microsoft.com/office/drawing/2014/main" id="{00000000-0008-0000-0100-00000C000000}"/>
            </a:ext>
          </a:extLst>
        </xdr:cNvPr>
        <xdr:cNvPicPr/>
      </xdr:nvPicPr>
      <xdr:blipFill rotWithShape="1">
        <a:blip xmlns:r="http://schemas.openxmlformats.org/officeDocument/2006/relationships" r:embed="rId1" cstate="print"/>
        <a:srcRect l="1931" t="27274" r="7153" b="12579"/>
        <a:stretch/>
      </xdr:blipFill>
      <xdr:spPr bwMode="auto">
        <a:xfrm>
          <a:off x="941294" y="1533413"/>
          <a:ext cx="4882926" cy="1780241"/>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312420</xdr:colOff>
      <xdr:row>8</xdr:row>
      <xdr:rowOff>106680</xdr:rowOff>
    </xdr:from>
    <xdr:to>
      <xdr:col>1</xdr:col>
      <xdr:colOff>99060</xdr:colOff>
      <xdr:row>10</xdr:row>
      <xdr:rowOff>0</xdr:rowOff>
    </xdr:to>
    <xdr:sp macro="" textlink="">
      <xdr:nvSpPr>
        <xdr:cNvPr id="11273" name="Seta para a direita 12">
          <a:extLst>
            <a:ext uri="{FF2B5EF4-FFF2-40B4-BE49-F238E27FC236}">
              <a16:creationId xmlns:a16="http://schemas.microsoft.com/office/drawing/2014/main" id="{00000000-0008-0000-0100-0000092C0000}"/>
            </a:ext>
          </a:extLst>
        </xdr:cNvPr>
        <xdr:cNvSpPr>
          <a:spLocks/>
        </xdr:cNvSpPr>
      </xdr:nvSpPr>
      <xdr:spPr bwMode="auto">
        <a:xfrm>
          <a:off x="312420" y="1569720"/>
          <a:ext cx="396240" cy="259080"/>
        </a:xfrm>
        <a:prstGeom prst="rightArrow">
          <a:avLst>
            <a:gd name="adj1" fmla="val 50000"/>
            <a:gd name="adj2" fmla="val 50371"/>
          </a:avLst>
        </a:prstGeom>
        <a:noFill/>
        <a:ln w="25400" algn="ctr">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167640</xdr:colOff>
      <xdr:row>3</xdr:row>
      <xdr:rowOff>38100</xdr:rowOff>
    </xdr:from>
    <xdr:to>
      <xdr:col>11</xdr:col>
      <xdr:colOff>358140</xdr:colOff>
      <xdr:row>5</xdr:row>
      <xdr:rowOff>137160</xdr:rowOff>
    </xdr:to>
    <xdr:sp macro="" textlink="">
      <xdr:nvSpPr>
        <xdr:cNvPr id="13" name="Retângulo 12">
          <a:extLst>
            <a:ext uri="{FF2B5EF4-FFF2-40B4-BE49-F238E27FC236}">
              <a16:creationId xmlns:a16="http://schemas.microsoft.com/office/drawing/2014/main" id="{00000000-0008-0000-0100-00000D000000}"/>
            </a:ext>
          </a:extLst>
        </xdr:cNvPr>
        <xdr:cNvSpPr/>
      </xdr:nvSpPr>
      <xdr:spPr>
        <a:xfrm>
          <a:off x="167640" y="586740"/>
          <a:ext cx="6896100" cy="464820"/>
        </a:xfrm>
        <a:prstGeom prst="rect">
          <a:avLst/>
        </a:prstGeom>
        <a:solidFill>
          <a:schemeClr val="bg1">
            <a:lumMod val="9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r>
            <a:rPr lang="pt-BR" sz="1100">
              <a:solidFill>
                <a:schemeClr val="accent3">
                  <a:lumMod val="50000"/>
                </a:schemeClr>
              </a:solidFill>
              <a:effectLst/>
              <a:latin typeface="+mn-lt"/>
              <a:ea typeface="+mn-ea"/>
              <a:cs typeface="+mn-cs"/>
            </a:rPr>
            <a:t>A sequência de imagens a seguir indica como o preenchimento da matriz de monitoria deve ser feito em 4 passos. </a:t>
          </a:r>
          <a:endParaRPr lang="pt-BR">
            <a:solidFill>
              <a:schemeClr val="accent3">
                <a:lumMod val="50000"/>
              </a:schemeClr>
            </a:solidFill>
            <a:effectLst/>
          </a:endParaRPr>
        </a:p>
      </xdr:txBody>
    </xdr:sp>
    <xdr:clientData/>
  </xdr:twoCellAnchor>
  <xdr:twoCellAnchor>
    <xdr:from>
      <xdr:col>0</xdr:col>
      <xdr:colOff>182880</xdr:colOff>
      <xdr:row>20</xdr:row>
      <xdr:rowOff>30480</xdr:rowOff>
    </xdr:from>
    <xdr:to>
      <xdr:col>11</xdr:col>
      <xdr:colOff>320040</xdr:colOff>
      <xdr:row>33</xdr:row>
      <xdr:rowOff>0</xdr:rowOff>
    </xdr:to>
    <xdr:sp macro="" textlink="">
      <xdr:nvSpPr>
        <xdr:cNvPr id="15" name="Retângulo de cantos arredondados 14">
          <a:extLst>
            <a:ext uri="{FF2B5EF4-FFF2-40B4-BE49-F238E27FC236}">
              <a16:creationId xmlns:a16="http://schemas.microsoft.com/office/drawing/2014/main" id="{00000000-0008-0000-0100-00000F000000}"/>
            </a:ext>
          </a:extLst>
        </xdr:cNvPr>
        <xdr:cNvSpPr/>
      </xdr:nvSpPr>
      <xdr:spPr>
        <a:xfrm>
          <a:off x="182880" y="3688080"/>
          <a:ext cx="6842760" cy="2346960"/>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pt-BR" sz="1100">
              <a:solidFill>
                <a:sysClr val="windowText" lastClr="000000"/>
              </a:solidFill>
              <a:effectLst/>
              <a:latin typeface="+mn-lt"/>
              <a:ea typeface="+mn-ea"/>
              <a:cs typeface="+mn-cs"/>
            </a:rPr>
            <a:t>2) Insira as informações do planejamento de todas as ações. As informações devem ser extraídas da matriz do plano de ação elaborada a partir da oficina de planejamento do PAN. </a:t>
          </a: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editAs="oneCell">
    <xdr:from>
      <xdr:col>1</xdr:col>
      <xdr:colOff>349623</xdr:colOff>
      <xdr:row>22</xdr:row>
      <xdr:rowOff>116541</xdr:rowOff>
    </xdr:from>
    <xdr:to>
      <xdr:col>9</xdr:col>
      <xdr:colOff>394296</xdr:colOff>
      <xdr:row>32</xdr:row>
      <xdr:rowOff>115569</xdr:rowOff>
    </xdr:to>
    <xdr:pic>
      <xdr:nvPicPr>
        <xdr:cNvPr id="16" name="Imagem 15">
          <a:extLst>
            <a:ext uri="{FF2B5EF4-FFF2-40B4-BE49-F238E27FC236}">
              <a16:creationId xmlns:a16="http://schemas.microsoft.com/office/drawing/2014/main" id="{00000000-0008-0000-0100-000010000000}"/>
            </a:ext>
          </a:extLst>
        </xdr:cNvPr>
        <xdr:cNvPicPr/>
      </xdr:nvPicPr>
      <xdr:blipFill rotWithShape="1">
        <a:blip xmlns:r="http://schemas.openxmlformats.org/officeDocument/2006/relationships" r:embed="rId2" cstate="print"/>
        <a:srcRect l="1769" t="27255" r="6619" b="12447"/>
        <a:stretch/>
      </xdr:blipFill>
      <xdr:spPr bwMode="auto">
        <a:xfrm>
          <a:off x="959223" y="4061012"/>
          <a:ext cx="4921473" cy="1791969"/>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331245</xdr:colOff>
      <xdr:row>23</xdr:row>
      <xdr:rowOff>51098</xdr:rowOff>
    </xdr:from>
    <xdr:to>
      <xdr:col>1</xdr:col>
      <xdr:colOff>117885</xdr:colOff>
      <xdr:row>24</xdr:row>
      <xdr:rowOff>123712</xdr:rowOff>
    </xdr:to>
    <xdr:sp macro="" textlink="">
      <xdr:nvSpPr>
        <xdr:cNvPr id="11274" name="Seta para a direita 5">
          <a:extLst>
            <a:ext uri="{FF2B5EF4-FFF2-40B4-BE49-F238E27FC236}">
              <a16:creationId xmlns:a16="http://schemas.microsoft.com/office/drawing/2014/main" id="{00000000-0008-0000-0100-00000A2C0000}"/>
            </a:ext>
          </a:extLst>
        </xdr:cNvPr>
        <xdr:cNvSpPr>
          <a:spLocks/>
        </xdr:cNvSpPr>
      </xdr:nvSpPr>
      <xdr:spPr bwMode="auto">
        <a:xfrm>
          <a:off x="331245" y="4174863"/>
          <a:ext cx="396240" cy="251908"/>
        </a:xfrm>
        <a:prstGeom prst="rightArrow">
          <a:avLst>
            <a:gd name="adj1" fmla="val 50000"/>
            <a:gd name="adj2" fmla="val 50371"/>
          </a:avLst>
        </a:prstGeom>
        <a:noFill/>
        <a:ln w="25400" algn="ctr">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197223</xdr:colOff>
      <xdr:row>33</xdr:row>
      <xdr:rowOff>179293</xdr:rowOff>
    </xdr:from>
    <xdr:to>
      <xdr:col>15</xdr:col>
      <xdr:colOff>412376</xdr:colOff>
      <xdr:row>95</xdr:row>
      <xdr:rowOff>145677</xdr:rowOff>
    </xdr:to>
    <xdr:sp macro="" textlink="">
      <xdr:nvSpPr>
        <xdr:cNvPr id="18" name="Retângulo de cantos arredondados 17">
          <a:extLst>
            <a:ext uri="{FF2B5EF4-FFF2-40B4-BE49-F238E27FC236}">
              <a16:creationId xmlns:a16="http://schemas.microsoft.com/office/drawing/2014/main" id="{00000000-0008-0000-0100-000012000000}"/>
            </a:ext>
          </a:extLst>
        </xdr:cNvPr>
        <xdr:cNvSpPr/>
      </xdr:nvSpPr>
      <xdr:spPr>
        <a:xfrm>
          <a:off x="197223" y="6454587"/>
          <a:ext cx="9280712" cy="11766178"/>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3)</a:t>
          </a:r>
          <a:r>
            <a:rPr lang="pt-BR" sz="1100" baseline="0">
              <a:solidFill>
                <a:sysClr val="windowText" lastClr="000000"/>
              </a:solidFill>
              <a:effectLst/>
              <a:latin typeface="+mn-lt"/>
              <a:ea typeface="+mn-ea"/>
              <a:cs typeface="+mn-cs"/>
            </a:rPr>
            <a:t> </a:t>
          </a:r>
          <a:r>
            <a:rPr lang="pt-BR" sz="1100">
              <a:solidFill>
                <a:sysClr val="windowText" lastClr="000000"/>
              </a:solidFill>
              <a:effectLst/>
              <a:latin typeface="+mn-lt"/>
              <a:ea typeface="+mn-ea"/>
              <a:cs typeface="+mn-cs"/>
            </a:rPr>
            <a:t>Insira as informações da situação atual das açoes. O painel de cores abaixo indica os tipos de situação do andamento das ações. Os demais campos são relativos à descrição do andamento da ação.</a:t>
          </a: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xdr:from>
      <xdr:col>0</xdr:col>
      <xdr:colOff>215153</xdr:colOff>
      <xdr:row>97</xdr:row>
      <xdr:rowOff>6742</xdr:rowOff>
    </xdr:from>
    <xdr:to>
      <xdr:col>11</xdr:col>
      <xdr:colOff>242047</xdr:colOff>
      <xdr:row>113</xdr:row>
      <xdr:rowOff>143454</xdr:rowOff>
    </xdr:to>
    <xdr:sp macro="" textlink="">
      <xdr:nvSpPr>
        <xdr:cNvPr id="23" name="Retângulo de cantos arredondados 22">
          <a:extLst>
            <a:ext uri="{FF2B5EF4-FFF2-40B4-BE49-F238E27FC236}">
              <a16:creationId xmlns:a16="http://schemas.microsoft.com/office/drawing/2014/main" id="{00000000-0008-0000-0100-000017000000}"/>
            </a:ext>
          </a:extLst>
        </xdr:cNvPr>
        <xdr:cNvSpPr/>
      </xdr:nvSpPr>
      <xdr:spPr>
        <a:xfrm>
          <a:off x="215153" y="18462830"/>
          <a:ext cx="6671982" cy="3184712"/>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4)</a:t>
          </a:r>
          <a:r>
            <a:rPr lang="pt-BR" sz="1100" baseline="0">
              <a:solidFill>
                <a:sysClr val="windowText" lastClr="000000"/>
              </a:solidFill>
              <a:effectLst/>
              <a:latin typeface="+mn-lt"/>
              <a:ea typeface="+mn-ea"/>
              <a:cs typeface="+mn-cs"/>
            </a:rPr>
            <a:t> </a:t>
          </a:r>
          <a:r>
            <a:rPr lang="pt-BR" sz="1100">
              <a:solidFill>
                <a:sysClr val="windowText" lastClr="000000"/>
              </a:solidFill>
              <a:effectLst/>
              <a:latin typeface="+mn-lt"/>
              <a:ea typeface="+mn-ea"/>
              <a:cs typeface="+mn-cs"/>
            </a:rPr>
            <a:t>Insira as informações da reprogramação da ação, caso exista.Informe</a:t>
          </a:r>
          <a:r>
            <a:rPr lang="pt-BR" sz="1100" baseline="0">
              <a:solidFill>
                <a:sysClr val="windowText" lastClr="000000"/>
              </a:solidFill>
              <a:effectLst/>
              <a:latin typeface="+mn-lt"/>
              <a:ea typeface="+mn-ea"/>
              <a:cs typeface="+mn-cs"/>
            </a:rPr>
            <a:t> se a ação foi excluída ou agrupada. </a:t>
          </a:r>
          <a:endParaRPr lang="pt-BR" sz="1100">
            <a:solidFill>
              <a:sysClr val="windowText" lastClr="000000"/>
            </a:solidFill>
            <a:effectLst/>
            <a:latin typeface="+mn-lt"/>
            <a:ea typeface="+mn-ea"/>
            <a:cs typeface="+mn-cs"/>
          </a:endParaRP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xdr:from>
      <xdr:col>0</xdr:col>
      <xdr:colOff>394895</xdr:colOff>
      <xdr:row>99</xdr:row>
      <xdr:rowOff>152865</xdr:rowOff>
    </xdr:from>
    <xdr:to>
      <xdr:col>1</xdr:col>
      <xdr:colOff>181535</xdr:colOff>
      <xdr:row>101</xdr:row>
      <xdr:rowOff>57391</xdr:rowOff>
    </xdr:to>
    <xdr:sp macro="" textlink="">
      <xdr:nvSpPr>
        <xdr:cNvPr id="11276" name="Seta para a direita 21">
          <a:extLst>
            <a:ext uri="{FF2B5EF4-FFF2-40B4-BE49-F238E27FC236}">
              <a16:creationId xmlns:a16="http://schemas.microsoft.com/office/drawing/2014/main" id="{00000000-0008-0000-0100-00000C2C0000}"/>
            </a:ext>
          </a:extLst>
        </xdr:cNvPr>
        <xdr:cNvSpPr>
          <a:spLocks/>
        </xdr:cNvSpPr>
      </xdr:nvSpPr>
      <xdr:spPr bwMode="auto">
        <a:xfrm>
          <a:off x="394895" y="18989953"/>
          <a:ext cx="391758" cy="285526"/>
        </a:xfrm>
        <a:prstGeom prst="rightArrow">
          <a:avLst>
            <a:gd name="adj1" fmla="val 50000"/>
            <a:gd name="adj2" fmla="val 48932"/>
          </a:avLst>
        </a:prstGeom>
        <a:noFill/>
        <a:ln w="25400" algn="ctr">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448234</xdr:colOff>
      <xdr:row>99</xdr:row>
      <xdr:rowOff>36283</xdr:rowOff>
    </xdr:from>
    <xdr:to>
      <xdr:col>9</xdr:col>
      <xdr:colOff>437640</xdr:colOff>
      <xdr:row>104</xdr:row>
      <xdr:rowOff>183107</xdr:rowOff>
    </xdr:to>
    <xdr:pic>
      <xdr:nvPicPr>
        <xdr:cNvPr id="19" name="Imagem 18">
          <a:extLst>
            <a:ext uri="{FF2B5EF4-FFF2-40B4-BE49-F238E27FC236}">
              <a16:creationId xmlns:a16="http://schemas.microsoft.com/office/drawing/2014/main" id="{00000000-0008-0000-0100-000013000000}"/>
            </a:ext>
          </a:extLst>
        </xdr:cNvPr>
        <xdr:cNvPicPr>
          <a:picLocks noChangeAspect="1"/>
        </xdr:cNvPicPr>
      </xdr:nvPicPr>
      <xdr:blipFill rotWithShape="1">
        <a:blip xmlns:r="http://schemas.openxmlformats.org/officeDocument/2006/relationships" r:embed="rId3" cstate="print"/>
        <a:srcRect l="34662" t="35849" r="7830" b="42233"/>
        <a:stretch/>
      </xdr:blipFill>
      <xdr:spPr>
        <a:xfrm>
          <a:off x="1053352" y="18873371"/>
          <a:ext cx="4819141" cy="1099324"/>
        </a:xfrm>
        <a:prstGeom prst="rect">
          <a:avLst/>
        </a:prstGeom>
      </xdr:spPr>
    </xdr:pic>
    <xdr:clientData/>
  </xdr:twoCellAnchor>
  <xdr:twoCellAnchor>
    <xdr:from>
      <xdr:col>22</xdr:col>
      <xdr:colOff>351865</xdr:colOff>
      <xdr:row>1</xdr:row>
      <xdr:rowOff>134938</xdr:rowOff>
    </xdr:from>
    <xdr:to>
      <xdr:col>25</xdr:col>
      <xdr:colOff>4202</xdr:colOff>
      <xdr:row>5</xdr:row>
      <xdr:rowOff>23813</xdr:rowOff>
    </xdr:to>
    <xdr:sp macro="" textlink="">
      <xdr:nvSpPr>
        <xdr:cNvPr id="2" name="Retângulo de cantos arredondados 1">
          <a:hlinkClick xmlns:r="http://schemas.openxmlformats.org/officeDocument/2006/relationships" r:id="rId4"/>
          <a:extLst>
            <a:ext uri="{FF2B5EF4-FFF2-40B4-BE49-F238E27FC236}">
              <a16:creationId xmlns:a16="http://schemas.microsoft.com/office/drawing/2014/main" id="{00000000-0008-0000-0100-000002000000}"/>
            </a:ext>
          </a:extLst>
        </xdr:cNvPr>
        <xdr:cNvSpPr/>
      </xdr:nvSpPr>
      <xdr:spPr>
        <a:xfrm>
          <a:off x="13763065" y="314232"/>
          <a:ext cx="1481137" cy="606052"/>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twoCellAnchor>
    <xdr:from>
      <xdr:col>0</xdr:col>
      <xdr:colOff>206188</xdr:colOff>
      <xdr:row>115</xdr:row>
      <xdr:rowOff>80701</xdr:rowOff>
    </xdr:from>
    <xdr:to>
      <xdr:col>11</xdr:col>
      <xdr:colOff>233082</xdr:colOff>
      <xdr:row>118</xdr:row>
      <xdr:rowOff>163623</xdr:rowOff>
    </xdr:to>
    <xdr:sp macro="" textlink="">
      <xdr:nvSpPr>
        <xdr:cNvPr id="20" name="Retângulo de cantos arredondados 19">
          <a:extLst>
            <a:ext uri="{FF2B5EF4-FFF2-40B4-BE49-F238E27FC236}">
              <a16:creationId xmlns:a16="http://schemas.microsoft.com/office/drawing/2014/main" id="{00000000-0008-0000-0100-000014000000}"/>
            </a:ext>
          </a:extLst>
        </xdr:cNvPr>
        <xdr:cNvSpPr/>
      </xdr:nvSpPr>
      <xdr:spPr>
        <a:xfrm>
          <a:off x="206188" y="21965789"/>
          <a:ext cx="6671982" cy="654422"/>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5)</a:t>
          </a:r>
          <a:r>
            <a:rPr lang="pt-BR" sz="1100" baseline="0">
              <a:solidFill>
                <a:sysClr val="windowText" lastClr="000000"/>
              </a:solidFill>
              <a:effectLst/>
              <a:latin typeface="+mn-lt"/>
              <a:ea typeface="+mn-ea"/>
              <a:cs typeface="+mn-cs"/>
            </a:rPr>
            <a:t> Concluído! </a:t>
          </a:r>
          <a:r>
            <a:rPr lang="pt-BR" sz="1100">
              <a:solidFill>
                <a:sysClr val="windowText" lastClr="000000"/>
              </a:solidFill>
              <a:effectLst/>
              <a:latin typeface="+mn-lt"/>
              <a:ea typeface="+mn-ea"/>
              <a:cs typeface="+mn-cs"/>
            </a:rPr>
            <a:t>Verifique agora</a:t>
          </a:r>
          <a:r>
            <a:rPr lang="pt-BR" sz="1100" baseline="0">
              <a:solidFill>
                <a:sysClr val="windowText" lastClr="000000"/>
              </a:solidFill>
              <a:effectLst/>
              <a:latin typeface="+mn-lt"/>
              <a:ea typeface="+mn-ea"/>
              <a:cs typeface="+mn-cs"/>
            </a:rPr>
            <a:t> o Painel de Gestão na aba seguinte, interpretando o andamento do PAN conforme indicado na Monitoria Anual. Para obter mais informações sobre o Painel de Gestão acesse o Guia. </a:t>
          </a:r>
          <a:endParaRPr lang="pt-BR" sz="1100">
            <a:solidFill>
              <a:sysClr val="windowText" lastClr="000000"/>
            </a:solidFill>
            <a:effectLst/>
            <a:latin typeface="+mn-lt"/>
            <a:ea typeface="+mn-ea"/>
            <a:cs typeface="+mn-cs"/>
          </a:endParaRP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editAs="oneCell">
    <xdr:from>
      <xdr:col>2</xdr:col>
      <xdr:colOff>201707</xdr:colOff>
      <xdr:row>37</xdr:row>
      <xdr:rowOff>44825</xdr:rowOff>
    </xdr:from>
    <xdr:to>
      <xdr:col>14</xdr:col>
      <xdr:colOff>152387</xdr:colOff>
      <xdr:row>53</xdr:row>
      <xdr:rowOff>87967</xdr:rowOff>
    </xdr:to>
    <xdr:pic>
      <xdr:nvPicPr>
        <xdr:cNvPr id="3" name="Imagem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400736" y="7082119"/>
          <a:ext cx="7212092" cy="307993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457200</xdr:colOff>
          <xdr:row>55</xdr:row>
          <xdr:rowOff>76200</xdr:rowOff>
        </xdr:from>
        <xdr:to>
          <xdr:col>15</xdr:col>
          <xdr:colOff>19050</xdr:colOff>
          <xdr:row>93</xdr:row>
          <xdr:rowOff>95250</xdr:rowOff>
        </xdr:to>
        <xdr:sp macro="" textlink="">
          <xdr:nvSpPr>
            <xdr:cNvPr id="11275" name="Objeto 11" hidden="1">
              <a:extLst>
                <a:ext uri="{63B3BB69-23CF-44E3-9099-C40C66FF867C}">
                  <a14:compatExt spid="_x0000_s11275"/>
                </a:ext>
                <a:ext uri="{FF2B5EF4-FFF2-40B4-BE49-F238E27FC236}">
                  <a16:creationId xmlns:a16="http://schemas.microsoft.com/office/drawing/2014/main" id="{00000000-0008-0000-0100-00000B2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25</xdr:col>
      <xdr:colOff>1234440</xdr:colOff>
      <xdr:row>4</xdr:row>
      <xdr:rowOff>60960</xdr:rowOff>
    </xdr:from>
    <xdr:to>
      <xdr:col>26</xdr:col>
      <xdr:colOff>1435417</xdr:colOff>
      <xdr:row>6</xdr:row>
      <xdr:rowOff>133612</xdr:rowOff>
    </xdr:to>
    <xdr:sp macro="" textlink="">
      <xdr:nvSpPr>
        <xdr:cNvPr id="2" name="Retângulo de cantos arredondados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47198280" y="701040"/>
          <a:ext cx="1481137" cy="606052"/>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319285</xdr:colOff>
      <xdr:row>11</xdr:row>
      <xdr:rowOff>100390</xdr:rowOff>
    </xdr:from>
    <xdr:to>
      <xdr:col>15</xdr:col>
      <xdr:colOff>133864</xdr:colOff>
      <xdr:row>24</xdr:row>
      <xdr:rowOff>126443</xdr:rowOff>
    </xdr:to>
    <xdr:graphicFrame macro="">
      <xdr:nvGraphicFramePr>
        <xdr:cNvPr id="15" name="Gráfico 14">
          <a:extLst>
            <a:ext uri="{FF2B5EF4-FFF2-40B4-BE49-F238E27FC236}">
              <a16:creationId xmlns:a16="http://schemas.microsoft.com/office/drawing/2014/main" id="{00000000-0008-0000-03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3570</xdr:colOff>
      <xdr:row>11</xdr:row>
      <xdr:rowOff>120868</xdr:rowOff>
    </xdr:from>
    <xdr:to>
      <xdr:col>15</xdr:col>
      <xdr:colOff>95009</xdr:colOff>
      <xdr:row>12</xdr:row>
      <xdr:rowOff>666750</xdr:rowOff>
    </xdr:to>
    <xdr:sp macro="" textlink="">
      <xdr:nvSpPr>
        <xdr:cNvPr id="3" name="CaixaDeTexto 2">
          <a:extLst>
            <a:ext uri="{FF2B5EF4-FFF2-40B4-BE49-F238E27FC236}">
              <a16:creationId xmlns:a16="http://schemas.microsoft.com/office/drawing/2014/main" id="{00000000-0008-0000-0300-000003000000}"/>
            </a:ext>
          </a:extLst>
        </xdr:cNvPr>
        <xdr:cNvSpPr txBox="1"/>
      </xdr:nvSpPr>
      <xdr:spPr>
        <a:xfrm>
          <a:off x="9940462" y="1953787"/>
          <a:ext cx="1914061" cy="7415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r"/>
          <a:r>
            <a:rPr lang="pt-BR" sz="1100" b="1">
              <a:solidFill>
                <a:schemeClr val="dk1"/>
              </a:solidFill>
              <a:latin typeface="+mn-lt"/>
              <a:ea typeface="+mn-ea"/>
              <a:cs typeface="+mn-cs"/>
            </a:rPr>
            <a:t>SITUAÇÃO DO PAN </a:t>
          </a:r>
        </a:p>
        <a:p>
          <a:pPr marL="0" indent="0" algn="r"/>
          <a:r>
            <a:rPr lang="pt-BR" sz="1100" b="1">
              <a:solidFill>
                <a:schemeClr val="dk1"/>
              </a:solidFill>
              <a:latin typeface="+mn-lt"/>
              <a:ea typeface="+mn-ea"/>
              <a:cs typeface="+mn-cs"/>
            </a:rPr>
            <a:t>Monitoria Anual </a:t>
          </a:r>
        </a:p>
      </xdr:txBody>
    </xdr:sp>
    <xdr:clientData/>
  </xdr:twoCellAnchor>
  <xdr:twoCellAnchor>
    <xdr:from>
      <xdr:col>15</xdr:col>
      <xdr:colOff>597243</xdr:colOff>
      <xdr:row>11</xdr:row>
      <xdr:rowOff>113197</xdr:rowOff>
    </xdr:from>
    <xdr:to>
      <xdr:col>24</xdr:col>
      <xdr:colOff>535460</xdr:colOff>
      <xdr:row>24</xdr:row>
      <xdr:rowOff>167331</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391398</xdr:colOff>
      <xdr:row>11</xdr:row>
      <xdr:rowOff>125210</xdr:rowOff>
    </xdr:from>
    <xdr:to>
      <xdr:col>24</xdr:col>
      <xdr:colOff>485413</xdr:colOff>
      <xdr:row>13</xdr:row>
      <xdr:rowOff>30891</xdr:rowOff>
    </xdr:to>
    <xdr:sp macro="" textlink="">
      <xdr:nvSpPr>
        <xdr:cNvPr id="16" name="CaixaDeTexto 15">
          <a:extLst>
            <a:ext uri="{FF2B5EF4-FFF2-40B4-BE49-F238E27FC236}">
              <a16:creationId xmlns:a16="http://schemas.microsoft.com/office/drawing/2014/main" id="{00000000-0008-0000-0300-000010000000}"/>
            </a:ext>
          </a:extLst>
        </xdr:cNvPr>
        <xdr:cNvSpPr txBox="1"/>
      </xdr:nvSpPr>
      <xdr:spPr>
        <a:xfrm>
          <a:off x="15796155" y="1958129"/>
          <a:ext cx="1916636" cy="8736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a:t>
          </a:r>
        </a:p>
        <a:p>
          <a:pPr algn="r"/>
          <a:r>
            <a:rPr lang="pt-BR" sz="1100" b="1" baseline="0"/>
            <a:t>Após a Primeira Monitoria </a:t>
          </a:r>
          <a:br>
            <a:rPr lang="pt-BR" sz="1100" b="1" baseline="0"/>
          </a:br>
          <a:br>
            <a:rPr lang="pt-BR" sz="1100" b="1" baseline="0"/>
          </a:br>
          <a:endParaRPr lang="pt-BR" sz="1100" b="1"/>
        </a:p>
      </xdr:txBody>
    </xdr:sp>
    <xdr:clientData/>
  </xdr:twoCellAnchor>
  <xdr:twoCellAnchor>
    <xdr:from>
      <xdr:col>23</xdr:col>
      <xdr:colOff>354874</xdr:colOff>
      <xdr:row>3</xdr:row>
      <xdr:rowOff>23948</xdr:rowOff>
    </xdr:from>
    <xdr:to>
      <xdr:col>26</xdr:col>
      <xdr:colOff>7211</xdr:colOff>
      <xdr:row>5</xdr:row>
      <xdr:rowOff>63943</xdr:rowOff>
    </xdr:to>
    <xdr:sp macro="" textlink="">
      <xdr:nvSpPr>
        <xdr:cNvPr id="8" name="Retângulo de cantos arredondados 7">
          <a:hlinkClick xmlns:r="http://schemas.openxmlformats.org/officeDocument/2006/relationships" r:id="rId3"/>
          <a:extLst>
            <a:ext uri="{FF2B5EF4-FFF2-40B4-BE49-F238E27FC236}">
              <a16:creationId xmlns:a16="http://schemas.microsoft.com/office/drawing/2014/main" id="{00000000-0008-0000-0300-000008000000}"/>
            </a:ext>
          </a:extLst>
        </xdr:cNvPr>
        <xdr:cNvSpPr/>
      </xdr:nvSpPr>
      <xdr:spPr>
        <a:xfrm>
          <a:off x="17637034" y="603068"/>
          <a:ext cx="1481137" cy="69531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twoCellAnchor>
    <xdr:from>
      <xdr:col>9</xdr:col>
      <xdr:colOff>579120</xdr:colOff>
      <xdr:row>28</xdr:row>
      <xdr:rowOff>60960</xdr:rowOff>
    </xdr:from>
    <xdr:to>
      <xdr:col>24</xdr:col>
      <xdr:colOff>259080</xdr:colOff>
      <xdr:row>44</xdr:row>
      <xdr:rowOff>30480</xdr:rowOff>
    </xdr:to>
    <xdr:graphicFrame macro="">
      <xdr:nvGraphicFramePr>
        <xdr:cNvPr id="10" name="Gráfico 9">
          <a:extLst>
            <a:ext uri="{FF2B5EF4-FFF2-40B4-BE49-F238E27FC236}">
              <a16:creationId xmlns:a16="http://schemas.microsoft.com/office/drawing/2014/main" id="{00000000-0008-0000-03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25</xdr:col>
      <xdr:colOff>1234440</xdr:colOff>
      <xdr:row>4</xdr:row>
      <xdr:rowOff>60960</xdr:rowOff>
    </xdr:from>
    <xdr:to>
      <xdr:col>26</xdr:col>
      <xdr:colOff>1435417</xdr:colOff>
      <xdr:row>6</xdr:row>
      <xdr:rowOff>133612</xdr:rowOff>
    </xdr:to>
    <xdr:sp macro="" textlink="">
      <xdr:nvSpPr>
        <xdr:cNvPr id="2" name="Retângulo de cantos arredondados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45935265" y="699135"/>
          <a:ext cx="1448752" cy="596527"/>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491043</xdr:colOff>
      <xdr:row>12</xdr:row>
      <xdr:rowOff>117277</xdr:rowOff>
    </xdr:from>
    <xdr:to>
      <xdr:col>15</xdr:col>
      <xdr:colOff>404643</xdr:colOff>
      <xdr:row>21</xdr:row>
      <xdr:rowOff>248317</xdr:rowOff>
    </xdr:to>
    <xdr:graphicFrame macro="">
      <xdr:nvGraphicFramePr>
        <xdr:cNvPr id="2" name="Gráfico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254824</xdr:colOff>
      <xdr:row>12</xdr:row>
      <xdr:rowOff>194596</xdr:rowOff>
    </xdr:from>
    <xdr:to>
      <xdr:col>15</xdr:col>
      <xdr:colOff>346264</xdr:colOff>
      <xdr:row>13</xdr:row>
      <xdr:rowOff>137160</xdr:rowOff>
    </xdr:to>
    <xdr:sp macro="" textlink="">
      <xdr:nvSpPr>
        <xdr:cNvPr id="3" name="CaixaDeTexto 2">
          <a:extLst>
            <a:ext uri="{FF2B5EF4-FFF2-40B4-BE49-F238E27FC236}">
              <a16:creationId xmlns:a16="http://schemas.microsoft.com/office/drawing/2014/main" id="{00000000-0008-0000-0500-000003000000}"/>
            </a:ext>
          </a:extLst>
        </xdr:cNvPr>
        <xdr:cNvSpPr txBox="1"/>
      </xdr:nvSpPr>
      <xdr:spPr>
        <a:xfrm>
          <a:off x="11898184" y="2831116"/>
          <a:ext cx="1920240" cy="5674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r"/>
          <a:r>
            <a:rPr lang="pt-BR" sz="1100" b="1">
              <a:solidFill>
                <a:schemeClr val="dk1"/>
              </a:solidFill>
              <a:latin typeface="+mn-lt"/>
              <a:ea typeface="+mn-ea"/>
              <a:cs typeface="+mn-cs"/>
            </a:rPr>
            <a:t>SITUAÇÃO DO PAN </a:t>
          </a:r>
        </a:p>
        <a:p>
          <a:pPr marL="0" indent="0" algn="r"/>
          <a:r>
            <a:rPr lang="pt-BR" sz="1100" b="1">
              <a:solidFill>
                <a:schemeClr val="dk1"/>
              </a:solidFill>
              <a:latin typeface="+mn-lt"/>
              <a:ea typeface="+mn-ea"/>
              <a:cs typeface="+mn-cs"/>
            </a:rPr>
            <a:t>Monitoria </a:t>
          </a:r>
          <a:r>
            <a:rPr lang="pt-BR" sz="1100" b="1" baseline="0">
              <a:solidFill>
                <a:schemeClr val="dk1"/>
              </a:solidFill>
              <a:latin typeface="+mn-lt"/>
              <a:ea typeface="+mn-ea"/>
              <a:cs typeface="+mn-cs"/>
            </a:rPr>
            <a:t> Anual</a:t>
          </a:r>
          <a:endParaRPr lang="pt-BR" sz="1100" b="1">
            <a:solidFill>
              <a:schemeClr val="dk1"/>
            </a:solidFill>
            <a:latin typeface="+mn-lt"/>
            <a:ea typeface="+mn-ea"/>
            <a:cs typeface="+mn-cs"/>
          </a:endParaRPr>
        </a:p>
      </xdr:txBody>
    </xdr:sp>
    <xdr:clientData/>
  </xdr:twoCellAnchor>
  <xdr:twoCellAnchor>
    <xdr:from>
      <xdr:col>16</xdr:col>
      <xdr:colOff>457200</xdr:colOff>
      <xdr:row>12</xdr:row>
      <xdr:rowOff>84364</xdr:rowOff>
    </xdr:from>
    <xdr:to>
      <xdr:col>25</xdr:col>
      <xdr:colOff>370800</xdr:colOff>
      <xdr:row>21</xdr:row>
      <xdr:rowOff>215404</xdr:rowOff>
    </xdr:to>
    <xdr:graphicFrame macro="">
      <xdr:nvGraphicFramePr>
        <xdr:cNvPr id="4" name="Gráfico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350520</xdr:colOff>
      <xdr:row>29</xdr:row>
      <xdr:rowOff>45720</xdr:rowOff>
    </xdr:from>
    <xdr:to>
      <xdr:col>25</xdr:col>
      <xdr:colOff>15240</xdr:colOff>
      <xdr:row>41</xdr:row>
      <xdr:rowOff>152400</xdr:rowOff>
    </xdr:to>
    <xdr:graphicFrame macro="">
      <xdr:nvGraphicFramePr>
        <xdr:cNvPr id="5" name="Gráfico 4">
          <a:extLst>
            <a:ext uri="{FF2B5EF4-FFF2-40B4-BE49-F238E27FC236}">
              <a16:creationId xmlns:a16="http://schemas.microsoft.com/office/drawing/2014/main" id="{00000000-0008-0000-05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267046</xdr:colOff>
      <xdr:row>12</xdr:row>
      <xdr:rowOff>197647</xdr:rowOff>
    </xdr:from>
    <xdr:to>
      <xdr:col>25</xdr:col>
      <xdr:colOff>207637</xdr:colOff>
      <xdr:row>13</xdr:row>
      <xdr:rowOff>268085</xdr:rowOff>
    </xdr:to>
    <xdr:sp macro="" textlink="">
      <xdr:nvSpPr>
        <xdr:cNvPr id="6" name="CaixaDeTexto 5">
          <a:extLst>
            <a:ext uri="{FF2B5EF4-FFF2-40B4-BE49-F238E27FC236}">
              <a16:creationId xmlns:a16="http://schemas.microsoft.com/office/drawing/2014/main" id="{00000000-0008-0000-0500-000006000000}"/>
            </a:ext>
          </a:extLst>
        </xdr:cNvPr>
        <xdr:cNvSpPr txBox="1"/>
      </xdr:nvSpPr>
      <xdr:spPr>
        <a:xfrm>
          <a:off x="17564446" y="2910367"/>
          <a:ext cx="1769391" cy="939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pt-BR" sz="1100" b="1"/>
            <a:t>SITUAÇÃO</a:t>
          </a:r>
          <a:r>
            <a:rPr lang="pt-BR" sz="1100" b="1" baseline="0"/>
            <a:t> DO PAN</a:t>
          </a:r>
        </a:p>
        <a:p>
          <a:pPr algn="r"/>
          <a:r>
            <a:rPr lang="pt-BR" sz="1100" b="1" baseline="0"/>
            <a:t>Após a Monitoria  Anual</a:t>
          </a:r>
          <a:endParaRPr lang="pt-BR" sz="1100" b="1"/>
        </a:p>
      </xdr:txBody>
    </xdr:sp>
    <xdr:clientData/>
  </xdr:twoCellAnchor>
  <xdr:twoCellAnchor>
    <xdr:from>
      <xdr:col>23</xdr:col>
      <xdr:colOff>354874</xdr:colOff>
      <xdr:row>4</xdr:row>
      <xdr:rowOff>8708</xdr:rowOff>
    </xdr:from>
    <xdr:to>
      <xdr:col>26</xdr:col>
      <xdr:colOff>7211</xdr:colOff>
      <xdr:row>6</xdr:row>
      <xdr:rowOff>33463</xdr:rowOff>
    </xdr:to>
    <xdr:sp macro="" textlink="">
      <xdr:nvSpPr>
        <xdr:cNvPr id="7" name="Retângulo de cantos arredondados 6">
          <a:hlinkClick xmlns:r="http://schemas.openxmlformats.org/officeDocument/2006/relationships" r:id="rId4"/>
          <a:extLst>
            <a:ext uri="{FF2B5EF4-FFF2-40B4-BE49-F238E27FC236}">
              <a16:creationId xmlns:a16="http://schemas.microsoft.com/office/drawing/2014/main" id="{00000000-0008-0000-0500-000007000000}"/>
            </a:ext>
          </a:extLst>
        </xdr:cNvPr>
        <xdr:cNvSpPr/>
      </xdr:nvSpPr>
      <xdr:spPr>
        <a:xfrm>
          <a:off x="18063754" y="740228"/>
          <a:ext cx="1481137" cy="78675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25</xdr:col>
      <xdr:colOff>1234440</xdr:colOff>
      <xdr:row>4</xdr:row>
      <xdr:rowOff>60960</xdr:rowOff>
    </xdr:from>
    <xdr:to>
      <xdr:col>26</xdr:col>
      <xdr:colOff>1435417</xdr:colOff>
      <xdr:row>6</xdr:row>
      <xdr:rowOff>133612</xdr:rowOff>
    </xdr:to>
    <xdr:sp macro="" textlink="">
      <xdr:nvSpPr>
        <xdr:cNvPr id="2" name="Retângulo de cantos arredondados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45935265" y="699135"/>
          <a:ext cx="1448752" cy="596527"/>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247203</xdr:colOff>
      <xdr:row>12</xdr:row>
      <xdr:rowOff>198557</xdr:rowOff>
    </xdr:from>
    <xdr:to>
      <xdr:col>15</xdr:col>
      <xdr:colOff>370353</xdr:colOff>
      <xdr:row>25</xdr:row>
      <xdr:rowOff>76232</xdr:rowOff>
    </xdr:to>
    <xdr:graphicFrame macro="">
      <xdr:nvGraphicFramePr>
        <xdr:cNvPr id="2" name="Gráfico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333375</xdr:colOff>
      <xdr:row>12</xdr:row>
      <xdr:rowOff>219151</xdr:rowOff>
    </xdr:from>
    <xdr:to>
      <xdr:col>15</xdr:col>
      <xdr:colOff>346922</xdr:colOff>
      <xdr:row>13</xdr:row>
      <xdr:rowOff>12700</xdr:rowOff>
    </xdr:to>
    <xdr:sp macro="" textlink="">
      <xdr:nvSpPr>
        <xdr:cNvPr id="3" name="CaixaDeTexto 2">
          <a:extLst>
            <a:ext uri="{FF2B5EF4-FFF2-40B4-BE49-F238E27FC236}">
              <a16:creationId xmlns:a16="http://schemas.microsoft.com/office/drawing/2014/main" id="{00000000-0008-0000-0700-000003000000}"/>
            </a:ext>
          </a:extLst>
        </xdr:cNvPr>
        <xdr:cNvSpPr txBox="1"/>
      </xdr:nvSpPr>
      <xdr:spPr>
        <a:xfrm>
          <a:off x="10753725" y="2743276"/>
          <a:ext cx="1842347" cy="536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200" b="1"/>
            <a:t>SITUAÇÃO</a:t>
          </a:r>
          <a:r>
            <a:rPr lang="pt-BR" sz="1200" b="1" baseline="0"/>
            <a:t> DO PAN </a:t>
          </a:r>
        </a:p>
        <a:p>
          <a:pPr algn="r"/>
          <a:r>
            <a:rPr lang="pt-BR" sz="1200" b="1" baseline="0"/>
            <a:t>Monitoria Anual</a:t>
          </a:r>
          <a:endParaRPr lang="pt-BR" sz="1200" b="1"/>
        </a:p>
      </xdr:txBody>
    </xdr:sp>
    <xdr:clientData/>
  </xdr:twoCellAnchor>
  <xdr:twoCellAnchor>
    <xdr:from>
      <xdr:col>16</xdr:col>
      <xdr:colOff>381000</xdr:colOff>
      <xdr:row>12</xdr:row>
      <xdr:rowOff>236764</xdr:rowOff>
    </xdr:from>
    <xdr:to>
      <xdr:col>25</xdr:col>
      <xdr:colOff>294600</xdr:colOff>
      <xdr:row>25</xdr:row>
      <xdr:rowOff>114439</xdr:rowOff>
    </xdr:to>
    <xdr:graphicFrame macro="">
      <xdr:nvGraphicFramePr>
        <xdr:cNvPr id="4" name="Gráfico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177678</xdr:colOff>
      <xdr:row>12</xdr:row>
      <xdr:rowOff>270556</xdr:rowOff>
    </xdr:from>
    <xdr:to>
      <xdr:col>25</xdr:col>
      <xdr:colOff>269118</xdr:colOff>
      <xdr:row>13</xdr:row>
      <xdr:rowOff>97155</xdr:rowOff>
    </xdr:to>
    <xdr:sp macro="" textlink="">
      <xdr:nvSpPr>
        <xdr:cNvPr id="6" name="CaixaDeTexto 5">
          <a:extLst>
            <a:ext uri="{FF2B5EF4-FFF2-40B4-BE49-F238E27FC236}">
              <a16:creationId xmlns:a16="http://schemas.microsoft.com/office/drawing/2014/main" id="{00000000-0008-0000-0700-000006000000}"/>
            </a:ext>
          </a:extLst>
        </xdr:cNvPr>
        <xdr:cNvSpPr txBox="1"/>
      </xdr:nvSpPr>
      <xdr:spPr>
        <a:xfrm>
          <a:off x="16694028" y="2794681"/>
          <a:ext cx="1920240" cy="569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200" b="1"/>
            <a:t>SITUAÇÃO</a:t>
          </a:r>
          <a:r>
            <a:rPr lang="pt-BR" sz="1200" b="1" baseline="0"/>
            <a:t> DO PAN</a:t>
          </a:r>
        </a:p>
        <a:p>
          <a:pPr algn="r"/>
          <a:r>
            <a:rPr lang="pt-BR" sz="1200" b="1" baseline="0"/>
            <a:t>Após a Monitoria Anual</a:t>
          </a:r>
          <a:endParaRPr lang="pt-BR" sz="1200" b="1"/>
        </a:p>
      </xdr:txBody>
    </xdr:sp>
    <xdr:clientData/>
  </xdr:twoCellAnchor>
  <xdr:twoCellAnchor>
    <xdr:from>
      <xdr:col>23</xdr:col>
      <xdr:colOff>281214</xdr:colOff>
      <xdr:row>4</xdr:row>
      <xdr:rowOff>16328</xdr:rowOff>
    </xdr:from>
    <xdr:to>
      <xdr:col>25</xdr:col>
      <xdr:colOff>543151</xdr:colOff>
      <xdr:row>6</xdr:row>
      <xdr:rowOff>30923</xdr:rowOff>
    </xdr:to>
    <xdr:sp macro="" textlink="">
      <xdr:nvSpPr>
        <xdr:cNvPr id="8" name="Retângulo de cantos arredondados 7">
          <a:hlinkClick xmlns:r="http://schemas.openxmlformats.org/officeDocument/2006/relationships" r:id="rId3"/>
          <a:extLst>
            <a:ext uri="{FF2B5EF4-FFF2-40B4-BE49-F238E27FC236}">
              <a16:creationId xmlns:a16="http://schemas.microsoft.com/office/drawing/2014/main" id="{00000000-0008-0000-0700-000008000000}"/>
            </a:ext>
          </a:extLst>
        </xdr:cNvPr>
        <xdr:cNvSpPr/>
      </xdr:nvSpPr>
      <xdr:spPr>
        <a:xfrm>
          <a:off x="16575314" y="689428"/>
          <a:ext cx="1481137" cy="72579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twoCellAnchor>
    <xdr:from>
      <xdr:col>10</xdr:col>
      <xdr:colOff>152400</xdr:colOff>
      <xdr:row>28</xdr:row>
      <xdr:rowOff>76200</xdr:rowOff>
    </xdr:from>
    <xdr:to>
      <xdr:col>25</xdr:col>
      <xdr:colOff>76200</xdr:colOff>
      <xdr:row>42</xdr:row>
      <xdr:rowOff>25400</xdr:rowOff>
    </xdr:to>
    <xdr:graphicFrame macro="">
      <xdr:nvGraphicFramePr>
        <xdr:cNvPr id="9" name="Gráfico 8">
          <a:extLst>
            <a:ext uri="{FF2B5EF4-FFF2-40B4-BE49-F238E27FC236}">
              <a16:creationId xmlns:a16="http://schemas.microsoft.com/office/drawing/2014/main" id="{00000000-0008-0000-07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25</xdr:col>
      <xdr:colOff>1234440</xdr:colOff>
      <xdr:row>4</xdr:row>
      <xdr:rowOff>60960</xdr:rowOff>
    </xdr:from>
    <xdr:to>
      <xdr:col>26</xdr:col>
      <xdr:colOff>1435417</xdr:colOff>
      <xdr:row>6</xdr:row>
      <xdr:rowOff>133612</xdr:rowOff>
    </xdr:to>
    <xdr:sp macro="" textlink="">
      <xdr:nvSpPr>
        <xdr:cNvPr id="2" name="Retângulo de cantos arredondados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45935265" y="699135"/>
          <a:ext cx="1448752" cy="596527"/>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CECAV\1_PROJETOS\1_Projeto_PAN%20Cavernas%20S&#227;o%20Francisco\PAN%20Cavernas%202016_Minhas%20tarefas\Realizar%20Oficina%20Avalia&#231;&#227;o%20Final\Reuni&#227;o140317\MATRIZ_QUINTA_MONIT_AVAL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ÁRIO"/>
      <sheetName val="TUTORIAL"/>
      <sheetName val="Monitoria Anual - 1"/>
      <sheetName val="Painel de Gestão - 1"/>
      <sheetName val="Monitoria Anual - 2"/>
      <sheetName val="Painel de Gestão - 2"/>
      <sheetName val="Monitoria Anual - 3"/>
      <sheetName val="Painel de Gestão - 3"/>
      <sheetName val="Monitoria Anual 4"/>
      <sheetName val="Painel de Gestão - 4"/>
      <sheetName val="Monitoria Anual 5"/>
      <sheetName val="Painel de Gestão - 5"/>
      <sheetName val="Instituições participantes PAN"/>
      <sheetName val="Plan4"/>
    </sheetNames>
    <sheetDataSet>
      <sheetData sheetId="0"/>
      <sheetData sheetId="1"/>
      <sheetData sheetId="2"/>
      <sheetData sheetId="3"/>
      <sheetData sheetId="4"/>
      <sheetData sheetId="5"/>
      <sheetData sheetId="6"/>
      <sheetData sheetId="7"/>
      <sheetData sheetId="8"/>
      <sheetData sheetId="9"/>
      <sheetData sheetId="10">
        <row r="6">
          <cell r="AE6" t="str">
            <v xml:space="preserve">Agrupada </v>
          </cell>
        </row>
        <row r="7">
          <cell r="AE7" t="str">
            <v>Excluída</v>
          </cell>
        </row>
        <row r="10">
          <cell r="A10" t="str">
            <v xml:space="preserve">1- Sistematização e divulgação de informações sobre o Patrimônio Espeleológico e ambientes cársticos.
</v>
          </cell>
          <cell r="I10">
            <v>0</v>
          </cell>
          <cell r="J10">
            <v>0</v>
          </cell>
          <cell r="K10">
            <v>0</v>
          </cell>
          <cell r="L10" t="str">
            <v>x</v>
          </cell>
          <cell r="M10">
            <v>0</v>
          </cell>
          <cell r="N10">
            <v>0</v>
          </cell>
        </row>
        <row r="11">
          <cell r="A11">
            <v>0</v>
          </cell>
          <cell r="I11">
            <v>0</v>
          </cell>
          <cell r="J11">
            <v>0</v>
          </cell>
          <cell r="K11">
            <v>0</v>
          </cell>
          <cell r="L11" t="str">
            <v>x</v>
          </cell>
          <cell r="M11">
            <v>0</v>
          </cell>
          <cell r="N11">
            <v>0</v>
          </cell>
        </row>
        <row r="12">
          <cell r="A12">
            <v>0</v>
          </cell>
          <cell r="I12">
            <v>0</v>
          </cell>
          <cell r="J12">
            <v>0</v>
          </cell>
          <cell r="K12" t="str">
            <v>x</v>
          </cell>
          <cell r="L12">
            <v>0</v>
          </cell>
          <cell r="M12">
            <v>0</v>
          </cell>
          <cell r="N12">
            <v>0</v>
          </cell>
        </row>
        <row r="13">
          <cell r="A13">
            <v>0</v>
          </cell>
          <cell r="I13">
            <v>0</v>
          </cell>
          <cell r="J13">
            <v>0</v>
          </cell>
          <cell r="K13">
            <v>0</v>
          </cell>
          <cell r="L13">
            <v>0</v>
          </cell>
          <cell r="M13" t="str">
            <v>x</v>
          </cell>
          <cell r="N13">
            <v>0</v>
          </cell>
        </row>
        <row r="14">
          <cell r="A14">
            <v>0</v>
          </cell>
          <cell r="I14">
            <v>0</v>
          </cell>
          <cell r="J14">
            <v>0</v>
          </cell>
          <cell r="K14">
            <v>0</v>
          </cell>
          <cell r="L14">
            <v>0</v>
          </cell>
          <cell r="M14" t="str">
            <v>x</v>
          </cell>
          <cell r="N14">
            <v>0</v>
          </cell>
        </row>
        <row r="15">
          <cell r="A15">
            <v>0</v>
          </cell>
          <cell r="I15">
            <v>0</v>
          </cell>
          <cell r="J15">
            <v>0</v>
          </cell>
          <cell r="K15">
            <v>0</v>
          </cell>
          <cell r="L15">
            <v>0</v>
          </cell>
          <cell r="M15" t="str">
            <v>x</v>
          </cell>
          <cell r="N15">
            <v>0</v>
          </cell>
        </row>
        <row r="16">
          <cell r="A16">
            <v>0</v>
          </cell>
          <cell r="I16">
            <v>0</v>
          </cell>
          <cell r="J16">
            <v>0</v>
          </cell>
          <cell r="K16">
            <v>0</v>
          </cell>
          <cell r="L16" t="str">
            <v>x</v>
          </cell>
          <cell r="M16">
            <v>0</v>
          </cell>
          <cell r="N16">
            <v>0</v>
          </cell>
        </row>
        <row r="17">
          <cell r="A17" t="str">
            <v xml:space="preserve">2- Ampliação do conhecimento sobre o Patrimônio Espeleológico e ambientes cársticos, aproveitando as fontes de financiamento e fomento para a pesquisa.
</v>
          </cell>
          <cell r="I17">
            <v>0</v>
          </cell>
          <cell r="J17">
            <v>0</v>
          </cell>
          <cell r="K17">
            <v>0</v>
          </cell>
          <cell r="L17">
            <v>0</v>
          </cell>
          <cell r="M17" t="str">
            <v>x</v>
          </cell>
          <cell r="N17">
            <v>0</v>
          </cell>
        </row>
        <row r="18">
          <cell r="A18">
            <v>0</v>
          </cell>
          <cell r="I18">
            <v>0</v>
          </cell>
          <cell r="J18">
            <v>0</v>
          </cell>
          <cell r="K18">
            <v>0</v>
          </cell>
          <cell r="L18">
            <v>0</v>
          </cell>
          <cell r="M18" t="str">
            <v>x</v>
          </cell>
          <cell r="N18">
            <v>0</v>
          </cell>
        </row>
        <row r="19">
          <cell r="A19">
            <v>0</v>
          </cell>
          <cell r="I19">
            <v>0</v>
          </cell>
          <cell r="J19">
            <v>0</v>
          </cell>
          <cell r="K19">
            <v>0</v>
          </cell>
          <cell r="L19">
            <v>0</v>
          </cell>
          <cell r="M19" t="str">
            <v>x</v>
          </cell>
          <cell r="N19">
            <v>0</v>
          </cell>
        </row>
        <row r="20">
          <cell r="A20">
            <v>0</v>
          </cell>
          <cell r="I20">
            <v>0</v>
          </cell>
          <cell r="J20">
            <v>0</v>
          </cell>
          <cell r="K20">
            <v>0</v>
          </cell>
          <cell r="L20">
            <v>0</v>
          </cell>
          <cell r="M20" t="str">
            <v>x</v>
          </cell>
          <cell r="N20">
            <v>0</v>
          </cell>
        </row>
        <row r="21">
          <cell r="A21">
            <v>0</v>
          </cell>
          <cell r="I21">
            <v>0</v>
          </cell>
          <cell r="J21">
            <v>0</v>
          </cell>
          <cell r="K21" t="str">
            <v>x</v>
          </cell>
          <cell r="L21">
            <v>0</v>
          </cell>
          <cell r="M21">
            <v>0</v>
          </cell>
          <cell r="N21">
            <v>0</v>
          </cell>
        </row>
        <row r="22">
          <cell r="A22">
            <v>0</v>
          </cell>
          <cell r="I22">
            <v>0</v>
          </cell>
          <cell r="J22">
            <v>0</v>
          </cell>
          <cell r="K22">
            <v>0</v>
          </cell>
          <cell r="L22" t="str">
            <v>x</v>
          </cell>
          <cell r="M22">
            <v>0</v>
          </cell>
          <cell r="N22">
            <v>0</v>
          </cell>
        </row>
        <row r="23">
          <cell r="A23">
            <v>0</v>
          </cell>
          <cell r="I23">
            <v>0</v>
          </cell>
          <cell r="J23" t="str">
            <v>x</v>
          </cell>
          <cell r="K23">
            <v>0</v>
          </cell>
          <cell r="L23">
            <v>0</v>
          </cell>
          <cell r="M23">
            <v>0</v>
          </cell>
          <cell r="N23">
            <v>0</v>
          </cell>
        </row>
        <row r="24">
          <cell r="A24">
            <v>0</v>
          </cell>
          <cell r="I24">
            <v>0</v>
          </cell>
          <cell r="J24" t="str">
            <v>Não iniciada</v>
          </cell>
          <cell r="K24">
            <v>0</v>
          </cell>
          <cell r="L24">
            <v>0</v>
          </cell>
          <cell r="M24">
            <v>0</v>
          </cell>
          <cell r="N24">
            <v>0</v>
          </cell>
        </row>
        <row r="25">
          <cell r="A25">
            <v>0</v>
          </cell>
          <cell r="I25">
            <v>0</v>
          </cell>
          <cell r="J25">
            <v>0</v>
          </cell>
          <cell r="K25">
            <v>0</v>
          </cell>
          <cell r="L25" t="str">
            <v>x</v>
          </cell>
          <cell r="M25">
            <v>0</v>
          </cell>
          <cell r="N25">
            <v>0</v>
          </cell>
        </row>
        <row r="26">
          <cell r="A26">
            <v>0</v>
          </cell>
          <cell r="I26">
            <v>0</v>
          </cell>
          <cell r="J26" t="str">
            <v>x</v>
          </cell>
          <cell r="K26">
            <v>0</v>
          </cell>
          <cell r="L26">
            <v>0</v>
          </cell>
          <cell r="M26">
            <v>0</v>
          </cell>
          <cell r="N26">
            <v>0</v>
          </cell>
        </row>
        <row r="27">
          <cell r="A27">
            <v>0</v>
          </cell>
          <cell r="I27">
            <v>0</v>
          </cell>
          <cell r="J27" t="str">
            <v>Não iniciada</v>
          </cell>
          <cell r="K27">
            <v>0</v>
          </cell>
          <cell r="L27">
            <v>0</v>
          </cell>
          <cell r="M27">
            <v>0</v>
          </cell>
          <cell r="N27">
            <v>0</v>
          </cell>
        </row>
        <row r="28">
          <cell r="A28">
            <v>0</v>
          </cell>
          <cell r="I28">
            <v>0</v>
          </cell>
          <cell r="J28" t="str">
            <v>Não iniciada</v>
          </cell>
          <cell r="K28">
            <v>0</v>
          </cell>
          <cell r="L28">
            <v>0</v>
          </cell>
          <cell r="M28">
            <v>0</v>
          </cell>
          <cell r="N28">
            <v>0</v>
          </cell>
        </row>
        <row r="29">
          <cell r="A29">
            <v>0</v>
          </cell>
          <cell r="I29">
            <v>0</v>
          </cell>
          <cell r="J29" t="str">
            <v>Não iniciada</v>
          </cell>
          <cell r="K29">
            <v>0</v>
          </cell>
          <cell r="L29">
            <v>0</v>
          </cell>
          <cell r="M29">
            <v>0</v>
          </cell>
          <cell r="N29">
            <v>0</v>
          </cell>
        </row>
        <row r="30">
          <cell r="A30">
            <v>0</v>
          </cell>
          <cell r="I30">
            <v>0</v>
          </cell>
          <cell r="J30">
            <v>0</v>
          </cell>
          <cell r="K30">
            <v>0</v>
          </cell>
          <cell r="L30" t="str">
            <v>x</v>
          </cell>
          <cell r="M30">
            <v>0</v>
          </cell>
          <cell r="N30">
            <v>0</v>
          </cell>
        </row>
        <row r="31">
          <cell r="A31">
            <v>0</v>
          </cell>
          <cell r="I31">
            <v>0</v>
          </cell>
          <cell r="J31" t="str">
            <v>x</v>
          </cell>
          <cell r="K31">
            <v>0</v>
          </cell>
          <cell r="L31">
            <v>0</v>
          </cell>
          <cell r="M31">
            <v>0</v>
          </cell>
          <cell r="N31">
            <v>0</v>
          </cell>
        </row>
        <row r="32">
          <cell r="A32">
            <v>0</v>
          </cell>
          <cell r="I32">
            <v>0</v>
          </cell>
          <cell r="J32">
            <v>0</v>
          </cell>
          <cell r="K32">
            <v>0</v>
          </cell>
          <cell r="L32">
            <v>0</v>
          </cell>
          <cell r="M32" t="str">
            <v>x</v>
          </cell>
          <cell r="N32">
            <v>0</v>
          </cell>
        </row>
        <row r="33">
          <cell r="A33">
            <v>0</v>
          </cell>
          <cell r="I33">
            <v>0</v>
          </cell>
          <cell r="J33">
            <v>0</v>
          </cell>
          <cell r="K33">
            <v>0</v>
          </cell>
          <cell r="L33" t="str">
            <v>x</v>
          </cell>
          <cell r="M33">
            <v>0</v>
          </cell>
          <cell r="N33">
            <v>0</v>
          </cell>
        </row>
        <row r="34">
          <cell r="A34">
            <v>0</v>
          </cell>
          <cell r="I34">
            <v>0</v>
          </cell>
          <cell r="J34" t="str">
            <v>Não iniciada</v>
          </cell>
          <cell r="K34">
            <v>0</v>
          </cell>
          <cell r="L34">
            <v>0</v>
          </cell>
          <cell r="M34">
            <v>0</v>
          </cell>
          <cell r="N34">
            <v>0</v>
          </cell>
        </row>
        <row r="35">
          <cell r="A35">
            <v>0</v>
          </cell>
          <cell r="I35">
            <v>0</v>
          </cell>
          <cell r="J35" t="str">
            <v>Não iniciada</v>
          </cell>
          <cell r="K35">
            <v>0</v>
          </cell>
          <cell r="L35">
            <v>0</v>
          </cell>
          <cell r="M35">
            <v>0</v>
          </cell>
          <cell r="N35">
            <v>0</v>
          </cell>
        </row>
        <row r="36">
          <cell r="A36">
            <v>0</v>
          </cell>
          <cell r="I36">
            <v>0</v>
          </cell>
          <cell r="J36" t="str">
            <v>x</v>
          </cell>
          <cell r="K36">
            <v>0</v>
          </cell>
          <cell r="L36">
            <v>0</v>
          </cell>
          <cell r="M36">
            <v>0</v>
          </cell>
          <cell r="N36">
            <v>0</v>
          </cell>
        </row>
        <row r="37">
          <cell r="A37">
            <v>0</v>
          </cell>
          <cell r="I37">
            <v>0</v>
          </cell>
          <cell r="J37" t="str">
            <v>Não iniciada</v>
          </cell>
          <cell r="K37">
            <v>0</v>
          </cell>
          <cell r="L37">
            <v>0</v>
          </cell>
          <cell r="M37">
            <v>0</v>
          </cell>
          <cell r="N37">
            <v>0</v>
          </cell>
        </row>
        <row r="38">
          <cell r="A38">
            <v>0</v>
          </cell>
          <cell r="I38">
            <v>0</v>
          </cell>
          <cell r="J38" t="str">
            <v>x</v>
          </cell>
          <cell r="K38">
            <v>0</v>
          </cell>
          <cell r="L38">
            <v>0</v>
          </cell>
          <cell r="M38">
            <v>0</v>
          </cell>
          <cell r="N38">
            <v>0</v>
          </cell>
        </row>
        <row r="39">
          <cell r="A39">
            <v>0</v>
          </cell>
          <cell r="I39">
            <v>0</v>
          </cell>
          <cell r="J39">
            <v>0</v>
          </cell>
          <cell r="K39">
            <v>0</v>
          </cell>
          <cell r="L39" t="str">
            <v>x</v>
          </cell>
          <cell r="M39">
            <v>0</v>
          </cell>
          <cell r="N39">
            <v>0</v>
          </cell>
        </row>
        <row r="40">
          <cell r="A40">
            <v>0</v>
          </cell>
          <cell r="I40">
            <v>0</v>
          </cell>
          <cell r="J40">
            <v>0</v>
          </cell>
          <cell r="K40">
            <v>0</v>
          </cell>
          <cell r="L40">
            <v>0</v>
          </cell>
          <cell r="M40" t="str">
            <v>x</v>
          </cell>
          <cell r="N40">
            <v>0</v>
          </cell>
        </row>
        <row r="41">
          <cell r="A41">
            <v>0</v>
          </cell>
          <cell r="I41">
            <v>0</v>
          </cell>
          <cell r="J41">
            <v>0</v>
          </cell>
          <cell r="K41">
            <v>0</v>
          </cell>
          <cell r="L41" t="str">
            <v>x</v>
          </cell>
          <cell r="M41">
            <v>0</v>
          </cell>
          <cell r="N41">
            <v>0</v>
          </cell>
        </row>
        <row r="42">
          <cell r="A42">
            <v>0</v>
          </cell>
          <cell r="I42">
            <v>0</v>
          </cell>
          <cell r="J42">
            <v>0</v>
          </cell>
          <cell r="K42" t="str">
            <v>x</v>
          </cell>
          <cell r="L42">
            <v>0</v>
          </cell>
          <cell r="M42">
            <v>0</v>
          </cell>
          <cell r="N42">
            <v>0</v>
          </cell>
        </row>
        <row r="43">
          <cell r="A43">
            <v>0</v>
          </cell>
          <cell r="I43">
            <v>0</v>
          </cell>
          <cell r="J43" t="str">
            <v>Não iniciada</v>
          </cell>
          <cell r="K43">
            <v>0</v>
          </cell>
          <cell r="L43">
            <v>0</v>
          </cell>
          <cell r="M43">
            <v>0</v>
          </cell>
          <cell r="N43">
            <v>0</v>
          </cell>
        </row>
        <row r="44">
          <cell r="A44" t="str">
            <v xml:space="preserve">3 - Aperfeiçoamento de instrumentos normativos relacionados à conservação do Patrimônio Espeleológico.
</v>
          </cell>
          <cell r="I44">
            <v>0</v>
          </cell>
          <cell r="J44">
            <v>0</v>
          </cell>
          <cell r="K44">
            <v>0</v>
          </cell>
          <cell r="L44">
            <v>0</v>
          </cell>
          <cell r="M44" t="str">
            <v>x</v>
          </cell>
          <cell r="N44">
            <v>0</v>
          </cell>
        </row>
        <row r="45">
          <cell r="A45">
            <v>0</v>
          </cell>
          <cell r="I45">
            <v>0</v>
          </cell>
          <cell r="J45" t="str">
            <v>x</v>
          </cell>
          <cell r="K45">
            <v>0</v>
          </cell>
          <cell r="L45">
            <v>0</v>
          </cell>
          <cell r="M45">
            <v>0</v>
          </cell>
          <cell r="N45">
            <v>0</v>
          </cell>
        </row>
        <row r="46">
          <cell r="A46">
            <v>0</v>
          </cell>
          <cell r="I46">
            <v>0</v>
          </cell>
          <cell r="J46">
            <v>0</v>
          </cell>
          <cell r="K46">
            <v>0</v>
          </cell>
          <cell r="L46">
            <v>0</v>
          </cell>
          <cell r="M46" t="str">
            <v>x</v>
          </cell>
          <cell r="N46">
            <v>0</v>
          </cell>
        </row>
        <row r="47">
          <cell r="A47">
            <v>0</v>
          </cell>
          <cell r="I47">
            <v>0</v>
          </cell>
          <cell r="J47" t="str">
            <v>Não iniciada</v>
          </cell>
          <cell r="K47">
            <v>0</v>
          </cell>
          <cell r="L47">
            <v>0</v>
          </cell>
          <cell r="M47">
            <v>0</v>
          </cell>
          <cell r="N47">
            <v>0</v>
          </cell>
        </row>
        <row r="48">
          <cell r="A48" t="str">
            <v xml:space="preserve">4- Aperfeiçoamento da gestão pública para articulação de atores (governamentais e não governamentais) e integração de políticas públicas.
 </v>
          </cell>
          <cell r="I48">
            <v>0</v>
          </cell>
          <cell r="J48">
            <v>0</v>
          </cell>
          <cell r="K48">
            <v>0</v>
          </cell>
          <cell r="L48">
            <v>0</v>
          </cell>
          <cell r="M48" t="str">
            <v>x</v>
          </cell>
          <cell r="N48">
            <v>0</v>
          </cell>
        </row>
        <row r="49">
          <cell r="A49">
            <v>0</v>
          </cell>
          <cell r="I49">
            <v>0</v>
          </cell>
          <cell r="J49">
            <v>0</v>
          </cell>
          <cell r="K49">
            <v>0</v>
          </cell>
          <cell r="L49">
            <v>0</v>
          </cell>
          <cell r="M49" t="str">
            <v>x</v>
          </cell>
          <cell r="N49">
            <v>0</v>
          </cell>
        </row>
        <row r="50">
          <cell r="A50">
            <v>0</v>
          </cell>
          <cell r="I50">
            <v>0</v>
          </cell>
          <cell r="J50">
            <v>0</v>
          </cell>
          <cell r="K50">
            <v>0</v>
          </cell>
          <cell r="L50" t="str">
            <v>x</v>
          </cell>
          <cell r="M50">
            <v>0</v>
          </cell>
          <cell r="N50">
            <v>0</v>
          </cell>
        </row>
        <row r="51">
          <cell r="A51">
            <v>0</v>
          </cell>
          <cell r="I51">
            <v>0</v>
          </cell>
          <cell r="J51" t="str">
            <v>Não iniciada</v>
          </cell>
          <cell r="K51">
            <v>0</v>
          </cell>
          <cell r="L51">
            <v>0</v>
          </cell>
          <cell r="M51">
            <v>0</v>
          </cell>
          <cell r="N51">
            <v>0</v>
          </cell>
        </row>
        <row r="52">
          <cell r="A52">
            <v>0</v>
          </cell>
          <cell r="I52">
            <v>0</v>
          </cell>
          <cell r="J52">
            <v>0</v>
          </cell>
          <cell r="K52">
            <v>0</v>
          </cell>
          <cell r="L52">
            <v>0</v>
          </cell>
          <cell r="M52" t="str">
            <v>x</v>
          </cell>
          <cell r="N52">
            <v>0</v>
          </cell>
        </row>
        <row r="53">
          <cell r="A53">
            <v>0</v>
          </cell>
          <cell r="I53">
            <v>0</v>
          </cell>
          <cell r="J53">
            <v>0</v>
          </cell>
          <cell r="K53">
            <v>0</v>
          </cell>
          <cell r="L53" t="str">
            <v>x</v>
          </cell>
          <cell r="M53">
            <v>0</v>
          </cell>
          <cell r="N53">
            <v>0</v>
          </cell>
        </row>
        <row r="54">
          <cell r="A54" t="str">
            <v xml:space="preserve">5- Aprimoramento, intensificação e integração das ações e órgãos envolvidos na fiscalização do Patrimônio Espeleológico.
</v>
          </cell>
          <cell r="I54">
            <v>0</v>
          </cell>
          <cell r="J54">
            <v>0</v>
          </cell>
          <cell r="K54" t="str">
            <v>x</v>
          </cell>
          <cell r="L54">
            <v>0</v>
          </cell>
          <cell r="M54">
            <v>0</v>
          </cell>
          <cell r="N54">
            <v>0</v>
          </cell>
        </row>
        <row r="55">
          <cell r="A55">
            <v>0</v>
          </cell>
          <cell r="I55">
            <v>0</v>
          </cell>
          <cell r="J55">
            <v>0</v>
          </cell>
          <cell r="K55">
            <v>0</v>
          </cell>
          <cell r="L55" t="str">
            <v>x</v>
          </cell>
          <cell r="M55">
            <v>0</v>
          </cell>
          <cell r="N55">
            <v>0</v>
          </cell>
        </row>
        <row r="56">
          <cell r="A56">
            <v>0</v>
          </cell>
          <cell r="I56">
            <v>0</v>
          </cell>
          <cell r="J56">
            <v>0</v>
          </cell>
          <cell r="K56" t="str">
            <v>x</v>
          </cell>
          <cell r="L56">
            <v>0</v>
          </cell>
          <cell r="M56">
            <v>0</v>
          </cell>
          <cell r="N56">
            <v>0</v>
          </cell>
        </row>
        <row r="57">
          <cell r="A57">
            <v>0</v>
          </cell>
          <cell r="I57">
            <v>0</v>
          </cell>
          <cell r="J57">
            <v>0</v>
          </cell>
          <cell r="K57">
            <v>0</v>
          </cell>
          <cell r="L57">
            <v>0</v>
          </cell>
          <cell r="M57" t="str">
            <v>x</v>
          </cell>
          <cell r="N57">
            <v>0</v>
          </cell>
        </row>
        <row r="58">
          <cell r="A58">
            <v>0</v>
          </cell>
          <cell r="I58">
            <v>0</v>
          </cell>
          <cell r="J58" t="str">
            <v>x</v>
          </cell>
          <cell r="K58">
            <v>0</v>
          </cell>
          <cell r="L58">
            <v>0</v>
          </cell>
          <cell r="M58">
            <v>0</v>
          </cell>
          <cell r="N58">
            <v>0</v>
          </cell>
        </row>
        <row r="59">
          <cell r="A59">
            <v>0</v>
          </cell>
          <cell r="I59">
            <v>0</v>
          </cell>
          <cell r="J59">
            <v>0</v>
          </cell>
          <cell r="K59">
            <v>0</v>
          </cell>
          <cell r="L59" t="str">
            <v>x</v>
          </cell>
          <cell r="M59">
            <v>0</v>
          </cell>
          <cell r="N59">
            <v>0</v>
          </cell>
        </row>
        <row r="60">
          <cell r="A60" t="str">
            <v xml:space="preserve">6- Revisão e elaboração de instrumentos de planejamento e gestão territorial, para o ordenamento do uso do Patrimônio Espeleológico e áreas cársticas.
</v>
          </cell>
          <cell r="I60">
            <v>0</v>
          </cell>
          <cell r="J60">
            <v>0</v>
          </cell>
          <cell r="K60">
            <v>0</v>
          </cell>
          <cell r="L60" t="str">
            <v>x</v>
          </cell>
          <cell r="M60">
            <v>0</v>
          </cell>
          <cell r="N60">
            <v>0</v>
          </cell>
        </row>
        <row r="61">
          <cell r="A61">
            <v>0</v>
          </cell>
          <cell r="I61">
            <v>0</v>
          </cell>
          <cell r="J61">
            <v>0</v>
          </cell>
          <cell r="K61" t="str">
            <v>x</v>
          </cell>
          <cell r="L61">
            <v>0</v>
          </cell>
          <cell r="M61">
            <v>0</v>
          </cell>
          <cell r="N61">
            <v>0</v>
          </cell>
        </row>
        <row r="62">
          <cell r="A62">
            <v>0</v>
          </cell>
          <cell r="I62">
            <v>0</v>
          </cell>
          <cell r="J62">
            <v>0</v>
          </cell>
          <cell r="K62">
            <v>0</v>
          </cell>
          <cell r="L62" t="str">
            <v>x</v>
          </cell>
          <cell r="M62">
            <v>0</v>
          </cell>
          <cell r="N62">
            <v>0</v>
          </cell>
        </row>
        <row r="63">
          <cell r="A63" t="str">
            <v xml:space="preserve">7- Criação e manutenção de áreas protegidas para a conservação do Patrimônio Espeleológico.
 </v>
          </cell>
          <cell r="I63">
            <v>0</v>
          </cell>
          <cell r="J63">
            <v>0</v>
          </cell>
          <cell r="K63">
            <v>0</v>
          </cell>
          <cell r="L63">
            <v>0</v>
          </cell>
          <cell r="M63" t="str">
            <v>x</v>
          </cell>
          <cell r="N63">
            <v>0</v>
          </cell>
        </row>
        <row r="64">
          <cell r="A64">
            <v>0</v>
          </cell>
          <cell r="I64">
            <v>0</v>
          </cell>
          <cell r="J64">
            <v>0</v>
          </cell>
          <cell r="K64">
            <v>0</v>
          </cell>
          <cell r="L64" t="str">
            <v>X</v>
          </cell>
          <cell r="M64">
            <v>0</v>
          </cell>
          <cell r="N64">
            <v>0</v>
          </cell>
        </row>
        <row r="65">
          <cell r="A65">
            <v>0</v>
          </cell>
          <cell r="I65">
            <v>0</v>
          </cell>
          <cell r="J65" t="str">
            <v>x</v>
          </cell>
          <cell r="K65">
            <v>0</v>
          </cell>
          <cell r="L65">
            <v>0</v>
          </cell>
          <cell r="M65">
            <v>0</v>
          </cell>
          <cell r="N65">
            <v>0</v>
          </cell>
        </row>
        <row r="66">
          <cell r="A66">
            <v>0</v>
          </cell>
          <cell r="I66">
            <v>0</v>
          </cell>
          <cell r="J66">
            <v>0</v>
          </cell>
          <cell r="K66">
            <v>0</v>
          </cell>
          <cell r="L66">
            <v>0</v>
          </cell>
          <cell r="M66" t="str">
            <v>x</v>
          </cell>
          <cell r="N66">
            <v>0</v>
          </cell>
        </row>
        <row r="67">
          <cell r="A67" t="str">
            <v xml:space="preserve">8- Implementação de estratégias para  formação de pessoal diretamente envolvido com o tema espeleologia, visando gestão, estudo e uso sustentável. 
</v>
          </cell>
          <cell r="I67">
            <v>0</v>
          </cell>
          <cell r="J67">
            <v>0</v>
          </cell>
          <cell r="K67">
            <v>0</v>
          </cell>
          <cell r="L67">
            <v>0</v>
          </cell>
          <cell r="M67" t="str">
            <v>x</v>
          </cell>
          <cell r="N67">
            <v>0</v>
          </cell>
        </row>
        <row r="68">
          <cell r="A68">
            <v>0</v>
          </cell>
          <cell r="I68">
            <v>0</v>
          </cell>
          <cell r="J68">
            <v>0</v>
          </cell>
          <cell r="K68">
            <v>0</v>
          </cell>
          <cell r="L68">
            <v>0</v>
          </cell>
          <cell r="M68" t="str">
            <v>x</v>
          </cell>
          <cell r="N68">
            <v>0</v>
          </cell>
        </row>
        <row r="69">
          <cell r="A69">
            <v>0</v>
          </cell>
          <cell r="I69">
            <v>0</v>
          </cell>
          <cell r="J69" t="str">
            <v>x</v>
          </cell>
          <cell r="K69">
            <v>0</v>
          </cell>
          <cell r="L69">
            <v>0</v>
          </cell>
          <cell r="M69">
            <v>0</v>
          </cell>
          <cell r="N69">
            <v>0</v>
          </cell>
        </row>
        <row r="70">
          <cell r="A70">
            <v>0</v>
          </cell>
          <cell r="I70">
            <v>0</v>
          </cell>
          <cell r="J70">
            <v>0</v>
          </cell>
          <cell r="K70">
            <v>0</v>
          </cell>
          <cell r="L70">
            <v>0</v>
          </cell>
          <cell r="M70" t="str">
            <v>x</v>
          </cell>
          <cell r="N70">
            <v>0</v>
          </cell>
        </row>
        <row r="71">
          <cell r="A71">
            <v>0</v>
          </cell>
          <cell r="I71">
            <v>0</v>
          </cell>
          <cell r="J71">
            <v>0</v>
          </cell>
          <cell r="K71" t="str">
            <v>x</v>
          </cell>
          <cell r="L71">
            <v>0</v>
          </cell>
          <cell r="M71">
            <v>0</v>
          </cell>
          <cell r="N71">
            <v>0</v>
          </cell>
        </row>
        <row r="72">
          <cell r="A72">
            <v>0</v>
          </cell>
          <cell r="I72">
            <v>0</v>
          </cell>
          <cell r="J72">
            <v>0</v>
          </cell>
          <cell r="K72">
            <v>0</v>
          </cell>
          <cell r="L72">
            <v>0</v>
          </cell>
          <cell r="M72" t="str">
            <v>x</v>
          </cell>
          <cell r="N72">
            <v>0</v>
          </cell>
        </row>
        <row r="73">
          <cell r="A73">
            <v>0</v>
          </cell>
          <cell r="I73">
            <v>0</v>
          </cell>
          <cell r="J73" t="str">
            <v>x</v>
          </cell>
          <cell r="K73">
            <v>0</v>
          </cell>
          <cell r="L73">
            <v>0</v>
          </cell>
          <cell r="M73">
            <v>0</v>
          </cell>
          <cell r="N73">
            <v>0</v>
          </cell>
        </row>
        <row r="74">
          <cell r="A74">
            <v>0</v>
          </cell>
          <cell r="I74">
            <v>0</v>
          </cell>
          <cell r="J74">
            <v>0</v>
          </cell>
          <cell r="K74">
            <v>0</v>
          </cell>
          <cell r="L74" t="str">
            <v>x</v>
          </cell>
          <cell r="M74">
            <v>0</v>
          </cell>
          <cell r="N74">
            <v>0</v>
          </cell>
        </row>
        <row r="75">
          <cell r="A75" t="str">
            <v xml:space="preserve">9- Inserção do tema Espeleologia nos programas universitários.
</v>
          </cell>
          <cell r="I75">
            <v>0</v>
          </cell>
          <cell r="J75">
            <v>0</v>
          </cell>
          <cell r="K75">
            <v>0</v>
          </cell>
          <cell r="L75">
            <v>0</v>
          </cell>
          <cell r="M75" t="str">
            <v>x</v>
          </cell>
          <cell r="N75">
            <v>0</v>
          </cell>
        </row>
        <row r="76">
          <cell r="A76">
            <v>0</v>
          </cell>
          <cell r="I76">
            <v>0</v>
          </cell>
          <cell r="J76">
            <v>0</v>
          </cell>
          <cell r="K76">
            <v>0</v>
          </cell>
          <cell r="L76" t="str">
            <v>x</v>
          </cell>
          <cell r="M76">
            <v>0</v>
          </cell>
          <cell r="N76">
            <v>0</v>
          </cell>
        </row>
        <row r="77">
          <cell r="A77">
            <v>0</v>
          </cell>
          <cell r="I77">
            <v>0</v>
          </cell>
          <cell r="J77">
            <v>0</v>
          </cell>
          <cell r="K77" t="str">
            <v>x</v>
          </cell>
          <cell r="L77">
            <v>0</v>
          </cell>
          <cell r="M77">
            <v>0</v>
          </cell>
          <cell r="N77">
            <v>0</v>
          </cell>
        </row>
        <row r="78">
          <cell r="A78" t="str">
            <v xml:space="preserve">10- Sensibilização e mobilização do poder público e sociedade em geral (em especial as comunidades situadas em áreas de ocorrência de cavernas) acerca da importância do Patrimônio Espeleológico.
</v>
          </cell>
          <cell r="I78">
            <v>0</v>
          </cell>
          <cell r="J78">
            <v>0</v>
          </cell>
          <cell r="K78">
            <v>0</v>
          </cell>
          <cell r="L78" t="str">
            <v>x</v>
          </cell>
          <cell r="M78">
            <v>0</v>
          </cell>
          <cell r="N78">
            <v>0</v>
          </cell>
        </row>
        <row r="79">
          <cell r="A79">
            <v>0</v>
          </cell>
          <cell r="I79">
            <v>0</v>
          </cell>
          <cell r="J79">
            <v>0</v>
          </cell>
          <cell r="K79">
            <v>0</v>
          </cell>
          <cell r="L79" t="str">
            <v>x</v>
          </cell>
          <cell r="M79">
            <v>0</v>
          </cell>
          <cell r="N79">
            <v>0</v>
          </cell>
        </row>
        <row r="80">
          <cell r="A80">
            <v>0</v>
          </cell>
          <cell r="I80">
            <v>0</v>
          </cell>
          <cell r="J80">
            <v>0</v>
          </cell>
          <cell r="K80" t="str">
            <v>x</v>
          </cell>
          <cell r="L80">
            <v>0</v>
          </cell>
          <cell r="M80">
            <v>0</v>
          </cell>
          <cell r="N80">
            <v>0</v>
          </cell>
        </row>
        <row r="81">
          <cell r="A81">
            <v>0</v>
          </cell>
          <cell r="I81">
            <v>0</v>
          </cell>
          <cell r="J81" t="str">
            <v>X</v>
          </cell>
          <cell r="K81">
            <v>0</v>
          </cell>
          <cell r="L81">
            <v>0</v>
          </cell>
          <cell r="M81">
            <v>0</v>
          </cell>
          <cell r="N81">
            <v>0</v>
          </cell>
        </row>
        <row r="82">
          <cell r="A82">
            <v>0</v>
          </cell>
          <cell r="I82">
            <v>0</v>
          </cell>
          <cell r="J82">
            <v>0</v>
          </cell>
          <cell r="K82">
            <v>0</v>
          </cell>
          <cell r="L82" t="str">
            <v>x</v>
          </cell>
          <cell r="M82">
            <v>0</v>
          </cell>
          <cell r="N82">
            <v>0</v>
          </cell>
        </row>
        <row r="83">
          <cell r="A83">
            <v>0</v>
          </cell>
          <cell r="I83">
            <v>0</v>
          </cell>
          <cell r="J83" t="str">
            <v>x</v>
          </cell>
          <cell r="K83">
            <v>0</v>
          </cell>
          <cell r="L83">
            <v>0</v>
          </cell>
          <cell r="M83">
            <v>0</v>
          </cell>
          <cell r="N83">
            <v>0</v>
          </cell>
        </row>
        <row r="84">
          <cell r="A84">
            <v>0</v>
          </cell>
          <cell r="I84">
            <v>0</v>
          </cell>
          <cell r="J84">
            <v>0</v>
          </cell>
          <cell r="K84">
            <v>0</v>
          </cell>
          <cell r="L84" t="str">
            <v>x</v>
          </cell>
          <cell r="M84">
            <v>0</v>
          </cell>
          <cell r="N84">
            <v>0</v>
          </cell>
        </row>
        <row r="85">
          <cell r="A85">
            <v>0</v>
          </cell>
          <cell r="I85">
            <v>0</v>
          </cell>
          <cell r="J85">
            <v>0</v>
          </cell>
          <cell r="K85">
            <v>0</v>
          </cell>
          <cell r="L85">
            <v>0</v>
          </cell>
          <cell r="M85" t="str">
            <v>x</v>
          </cell>
          <cell r="N85">
            <v>0</v>
          </cell>
        </row>
        <row r="86">
          <cell r="A86">
            <v>0</v>
          </cell>
          <cell r="I86">
            <v>0</v>
          </cell>
          <cell r="J86">
            <v>0</v>
          </cell>
          <cell r="K86" t="str">
            <v>x</v>
          </cell>
          <cell r="L86">
            <v>0</v>
          </cell>
          <cell r="M86">
            <v>0</v>
          </cell>
          <cell r="N86">
            <v>0</v>
          </cell>
        </row>
        <row r="87">
          <cell r="A87">
            <v>0</v>
          </cell>
          <cell r="I87">
            <v>0</v>
          </cell>
          <cell r="J87" t="str">
            <v>x</v>
          </cell>
          <cell r="K87">
            <v>0</v>
          </cell>
          <cell r="L87">
            <v>0</v>
          </cell>
          <cell r="M87">
            <v>0</v>
          </cell>
          <cell r="N87">
            <v>0</v>
          </cell>
        </row>
        <row r="88">
          <cell r="A88">
            <v>0</v>
          </cell>
          <cell r="I88">
            <v>0</v>
          </cell>
          <cell r="J88">
            <v>0</v>
          </cell>
          <cell r="K88">
            <v>0</v>
          </cell>
          <cell r="L88">
            <v>0</v>
          </cell>
          <cell r="M88" t="str">
            <v>x</v>
          </cell>
          <cell r="N88">
            <v>0</v>
          </cell>
        </row>
        <row r="89">
          <cell r="A89" t="str">
            <v xml:space="preserve">11- Estruturação do uso turístico de cavernas da Bacia do Rio São Francisco e entorno. 
</v>
          </cell>
          <cell r="I89">
            <v>0</v>
          </cell>
          <cell r="J89">
            <v>0</v>
          </cell>
          <cell r="K89">
            <v>0</v>
          </cell>
          <cell r="L89">
            <v>0</v>
          </cell>
          <cell r="M89" t="str">
            <v>x</v>
          </cell>
        </row>
        <row r="90">
          <cell r="A90">
            <v>0</v>
          </cell>
          <cell r="I90">
            <v>0</v>
          </cell>
          <cell r="J90">
            <v>0</v>
          </cell>
          <cell r="K90">
            <v>0</v>
          </cell>
          <cell r="L90">
            <v>0</v>
          </cell>
          <cell r="M90" t="str">
            <v>x</v>
          </cell>
        </row>
        <row r="91">
          <cell r="A91">
            <v>0</v>
          </cell>
          <cell r="I91">
            <v>0</v>
          </cell>
          <cell r="J91">
            <v>0</v>
          </cell>
          <cell r="K91">
            <v>0</v>
          </cell>
          <cell r="L91">
            <v>0</v>
          </cell>
          <cell r="M91" t="str">
            <v>x</v>
          </cell>
        </row>
        <row r="92">
          <cell r="A92">
            <v>0</v>
          </cell>
          <cell r="I92">
            <v>0</v>
          </cell>
          <cell r="J92">
            <v>0</v>
          </cell>
          <cell r="K92">
            <v>0</v>
          </cell>
          <cell r="L92" t="str">
            <v>x</v>
          </cell>
          <cell r="M92">
            <v>0</v>
          </cell>
        </row>
        <row r="93">
          <cell r="A93">
            <v>0</v>
          </cell>
          <cell r="I93">
            <v>0</v>
          </cell>
          <cell r="J93">
            <v>0</v>
          </cell>
          <cell r="K93" t="str">
            <v>x</v>
          </cell>
          <cell r="L93">
            <v>0</v>
          </cell>
          <cell r="M93">
            <v>0</v>
          </cell>
        </row>
        <row r="94">
          <cell r="A94">
            <v>0</v>
          </cell>
          <cell r="I94">
            <v>0</v>
          </cell>
          <cell r="J94">
            <v>0</v>
          </cell>
          <cell r="K94" t="str">
            <v>x</v>
          </cell>
          <cell r="L94">
            <v>0</v>
          </cell>
          <cell r="M94">
            <v>0</v>
          </cell>
        </row>
        <row r="95">
          <cell r="A95">
            <v>0</v>
          </cell>
          <cell r="I95">
            <v>0</v>
          </cell>
          <cell r="J95">
            <v>0</v>
          </cell>
          <cell r="K95" t="str">
            <v>x</v>
          </cell>
          <cell r="L95">
            <v>0</v>
          </cell>
          <cell r="M95">
            <v>0</v>
          </cell>
        </row>
        <row r="96">
          <cell r="A96">
            <v>0</v>
          </cell>
          <cell r="I96">
            <v>0</v>
          </cell>
          <cell r="J96">
            <v>0</v>
          </cell>
          <cell r="K96" t="str">
            <v>x</v>
          </cell>
          <cell r="L96">
            <v>0</v>
          </cell>
          <cell r="M96">
            <v>0</v>
          </cell>
        </row>
        <row r="97">
          <cell r="A97">
            <v>0</v>
          </cell>
          <cell r="I97">
            <v>0</v>
          </cell>
          <cell r="J97">
            <v>0</v>
          </cell>
          <cell r="K97" t="str">
            <v>x</v>
          </cell>
          <cell r="L97">
            <v>0</v>
          </cell>
          <cell r="M97">
            <v>0</v>
          </cell>
        </row>
        <row r="98">
          <cell r="A98" t="str">
            <v xml:space="preserve">12- Fortalecimento da articulação e integração de esforços entre iniciativa pública, privada e UFs para regulamentação do uso sustentável das cavernas turísticas.
</v>
          </cell>
          <cell r="I98">
            <v>0</v>
          </cell>
          <cell r="J98">
            <v>0</v>
          </cell>
          <cell r="K98">
            <v>0</v>
          </cell>
          <cell r="L98">
            <v>0</v>
          </cell>
          <cell r="M98" t="str">
            <v>x</v>
          </cell>
        </row>
        <row r="99">
          <cell r="I99">
            <v>0</v>
          </cell>
          <cell r="J99" t="str">
            <v>Não iniciada</v>
          </cell>
          <cell r="K99">
            <v>0</v>
          </cell>
          <cell r="L99">
            <v>0</v>
          </cell>
          <cell r="M99">
            <v>0</v>
          </cell>
        </row>
        <row r="100">
          <cell r="I100">
            <v>0</v>
          </cell>
          <cell r="J100">
            <v>0</v>
          </cell>
          <cell r="K100">
            <v>0</v>
          </cell>
          <cell r="L100">
            <v>0</v>
          </cell>
          <cell r="M100" t="str">
            <v>x</v>
          </cell>
        </row>
        <row r="101">
          <cell r="I101">
            <v>0</v>
          </cell>
          <cell r="J101">
            <v>0</v>
          </cell>
          <cell r="K101">
            <v>0</v>
          </cell>
          <cell r="L101" t="str">
            <v>x</v>
          </cell>
          <cell r="M101">
            <v>0</v>
          </cell>
        </row>
        <row r="102">
          <cell r="I102">
            <v>0</v>
          </cell>
          <cell r="J102" t="str">
            <v>Não iniciada</v>
          </cell>
          <cell r="K102">
            <v>0</v>
          </cell>
          <cell r="L102">
            <v>0</v>
          </cell>
          <cell r="M102">
            <v>0</v>
          </cell>
        </row>
      </sheetData>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matres.com.br/"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0.bin"/><Relationship Id="rId1" Type="http://schemas.openxmlformats.org/officeDocument/2006/relationships/hyperlink" Target="https://www.facebook.com/events/1678169552456538" TargetMode="Externa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2.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icmbio.gov.br/cecav/images/stories/projetos-e-atividades/PAN/Relatorio_Final_das_A%C3%A7%C3%B5es_1.2_2.6_e_2.10_final.pdf" TargetMode="Externa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image" Target="../media/image3.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33"/>
  <sheetViews>
    <sheetView zoomScale="80" zoomScaleNormal="80" workbookViewId="0"/>
  </sheetViews>
  <sheetFormatPr defaultColWidth="9.140625" defaultRowHeight="15" x14ac:dyDescent="0.25"/>
  <cols>
    <col min="1" max="16384" width="9.140625" style="4"/>
  </cols>
  <sheetData>
    <row r="1" spans="1:26" s="33" customFormat="1" ht="53.25" customHeight="1" x14ac:dyDescent="0.35">
      <c r="B1" s="34"/>
      <c r="C1" s="34" t="s">
        <v>62</v>
      </c>
      <c r="D1" s="34"/>
      <c r="E1" s="34"/>
      <c r="F1" s="34"/>
      <c r="G1" s="34"/>
      <c r="H1" s="34"/>
      <c r="I1" s="34"/>
      <c r="J1" s="34"/>
      <c r="K1" s="34"/>
      <c r="L1" s="34"/>
      <c r="M1" s="34"/>
      <c r="N1" s="34"/>
      <c r="O1" s="34"/>
      <c r="P1" s="34"/>
      <c r="Q1" s="34"/>
      <c r="R1" s="34"/>
      <c r="S1" s="34"/>
      <c r="T1" s="34"/>
      <c r="U1" s="34"/>
      <c r="V1" s="34"/>
      <c r="W1" s="34"/>
      <c r="X1" s="34"/>
      <c r="Y1" s="34"/>
      <c r="Z1" s="34"/>
    </row>
    <row r="2" spans="1:26" s="37" customFormat="1" ht="6" customHeight="1" x14ac:dyDescent="0.25">
      <c r="A2" s="35"/>
      <c r="B2" s="35"/>
      <c r="C2" s="35"/>
      <c r="D2" s="35"/>
      <c r="E2" s="35"/>
      <c r="F2" s="35"/>
      <c r="G2" s="35"/>
      <c r="H2" s="36"/>
      <c r="I2" s="36"/>
      <c r="J2" s="36"/>
      <c r="K2" s="36"/>
      <c r="L2" s="36"/>
      <c r="M2" s="36"/>
      <c r="N2" s="35"/>
      <c r="O2" s="35"/>
      <c r="P2" s="35"/>
    </row>
    <row r="3" spans="1:26" s="37" customFormat="1" ht="12.75" x14ac:dyDescent="0.2"/>
    <row r="4" spans="1:26" s="37" customFormat="1" ht="22.5" customHeight="1" x14ac:dyDescent="0.2"/>
    <row r="5" spans="1:26" s="37" customFormat="1" ht="18.75" x14ac:dyDescent="0.3">
      <c r="A5" s="38" t="s">
        <v>63</v>
      </c>
      <c r="B5" s="38"/>
      <c r="C5" s="38"/>
    </row>
    <row r="6" spans="1:26" s="37" customFormat="1" ht="12.75" x14ac:dyDescent="0.2"/>
    <row r="7" spans="1:26" s="37" customFormat="1" ht="12.75" x14ac:dyDescent="0.2"/>
    <row r="8" spans="1:26" s="37" customFormat="1" ht="12.75" x14ac:dyDescent="0.2"/>
    <row r="9" spans="1:26" s="37" customFormat="1" ht="12.75" x14ac:dyDescent="0.2"/>
    <row r="10" spans="1:26" s="37" customFormat="1" ht="12.75" x14ac:dyDescent="0.2"/>
    <row r="11" spans="1:26" s="37" customFormat="1" ht="12.75" x14ac:dyDescent="0.2"/>
    <row r="12" spans="1:26" s="37" customFormat="1" ht="12.75" x14ac:dyDescent="0.2"/>
    <row r="13" spans="1:26" s="37" customFormat="1" ht="12.75" x14ac:dyDescent="0.2"/>
    <row r="14" spans="1:26" s="37" customFormat="1" ht="12.75" x14ac:dyDescent="0.2"/>
    <row r="15" spans="1:26" s="37" customFormat="1" ht="12.75" x14ac:dyDescent="0.2"/>
    <row r="16" spans="1:26" s="37" customFormat="1" ht="12.75" x14ac:dyDescent="0.2"/>
    <row r="17" spans="11:18" s="37" customFormat="1" ht="12.75" x14ac:dyDescent="0.2"/>
    <row r="18" spans="11:18" s="37" customFormat="1" ht="12.75" x14ac:dyDescent="0.2"/>
    <row r="19" spans="11:18" s="37" customFormat="1" ht="12.75" x14ac:dyDescent="0.2"/>
    <row r="20" spans="11:18" s="37" customFormat="1" ht="12.75" x14ac:dyDescent="0.2"/>
    <row r="21" spans="11:18" s="37" customFormat="1" ht="12.75" x14ac:dyDescent="0.2"/>
    <row r="22" spans="11:18" s="37" customFormat="1" ht="12.75" x14ac:dyDescent="0.2"/>
    <row r="23" spans="11:18" s="37" customFormat="1" ht="12.75" x14ac:dyDescent="0.2"/>
    <row r="24" spans="11:18" s="37" customFormat="1" ht="12.75" x14ac:dyDescent="0.2"/>
    <row r="25" spans="11:18" s="37" customFormat="1" ht="12.75" x14ac:dyDescent="0.2"/>
    <row r="26" spans="11:18" s="37" customFormat="1" ht="12.75" x14ac:dyDescent="0.2">
      <c r="K26" s="39"/>
      <c r="R26" s="39" t="s">
        <v>64</v>
      </c>
    </row>
    <row r="27" spans="11:18" s="37" customFormat="1" ht="12.75" x14ac:dyDescent="0.2"/>
    <row r="28" spans="11:18" s="37" customFormat="1" ht="12.75" x14ac:dyDescent="0.2"/>
    <row r="29" spans="11:18" s="37" customFormat="1" ht="12.75" x14ac:dyDescent="0.2"/>
    <row r="30" spans="11:18" s="37" customFormat="1" ht="12.75" x14ac:dyDescent="0.2"/>
    <row r="31" spans="11:18" s="37" customFormat="1" ht="12.75" x14ac:dyDescent="0.2"/>
    <row r="32" spans="11:18" s="37" customFormat="1" ht="12.75" x14ac:dyDescent="0.2"/>
    <row r="33" s="37" customFormat="1" ht="12.75" x14ac:dyDescent="0.2"/>
  </sheetData>
  <hyperlinks>
    <hyperlink ref="R26" r:id="rId1" xr:uid="{00000000-0004-0000-0000-000000000000}"/>
  </hyperlinks>
  <pageMargins left="0.511811024" right="0.511811024" top="0.78740157499999996" bottom="0.78740157499999996" header="0.31496062000000002" footer="0.31496062000000002"/>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B15407"/>
    <pageSetUpPr fitToPage="1"/>
  </sheetPr>
  <dimension ref="A1:Z44"/>
  <sheetViews>
    <sheetView showGridLines="0" topLeftCell="A4" zoomScale="50" zoomScaleNormal="50" zoomScalePageLayoutView="70" workbookViewId="0">
      <selection activeCell="AE22" sqref="AE22"/>
    </sheetView>
  </sheetViews>
  <sheetFormatPr defaultColWidth="18.42578125" defaultRowHeight="15" x14ac:dyDescent="0.25"/>
  <cols>
    <col min="1" max="1" width="2.42578125" customWidth="1"/>
    <col min="2" max="2" width="43" customWidth="1"/>
    <col min="3" max="3" width="14.85546875" customWidth="1"/>
    <col min="4" max="4" width="15.85546875" customWidth="1"/>
    <col min="5" max="5" width="16" customWidth="1"/>
    <col min="6" max="6" width="14.85546875" customWidth="1"/>
    <col min="7" max="7" width="11.7109375" customWidth="1"/>
    <col min="8" max="25" width="8.7109375" customWidth="1"/>
    <col min="26" max="26" width="18.7109375" customWidth="1"/>
  </cols>
  <sheetData>
    <row r="1" spans="1:26" s="2" customFormat="1" ht="19.5" thickTop="1" x14ac:dyDescent="0.3">
      <c r="A1" s="458"/>
      <c r="B1" s="450" t="str">
        <f>'Monitoria Anual - 1'!A1</f>
        <v>PLANOS DE AÇÃO NACIONAIS DE CONSERVAÇÃO DE ESPÉCIES AMEAÇADAS DE EXTINÇÃO OU DO PATRIMÔNIO ESPELEOLÓGICO  - PAN</v>
      </c>
      <c r="C1" s="451"/>
      <c r="D1" s="451"/>
      <c r="E1" s="451"/>
      <c r="F1" s="451"/>
      <c r="G1" s="451"/>
      <c r="H1" s="452"/>
      <c r="I1" s="452"/>
      <c r="J1" s="452"/>
      <c r="K1" s="452"/>
      <c r="L1" s="452"/>
      <c r="M1" s="431"/>
      <c r="N1" s="430"/>
      <c r="O1" s="430"/>
      <c r="P1" s="430"/>
      <c r="Q1" s="430"/>
      <c r="R1" s="430"/>
      <c r="S1" s="430"/>
      <c r="T1" s="430"/>
      <c r="U1" s="430"/>
      <c r="V1" s="430"/>
      <c r="W1" s="430"/>
      <c r="X1" s="430"/>
      <c r="Y1" s="430"/>
      <c r="Z1" s="432"/>
    </row>
    <row r="2" spans="1:26" s="4" customFormat="1" ht="4.1500000000000004" customHeight="1" x14ac:dyDescent="0.25">
      <c r="A2" s="433"/>
      <c r="B2" s="441"/>
      <c r="H2" s="8"/>
      <c r="I2" s="8"/>
      <c r="J2" s="8"/>
      <c r="K2" s="8"/>
      <c r="L2" s="8"/>
      <c r="M2" s="8"/>
      <c r="Z2" s="433"/>
    </row>
    <row r="3" spans="1:26" s="5" customFormat="1" ht="19.5" thickBot="1" x14ac:dyDescent="0.35">
      <c r="A3" s="455"/>
      <c r="B3" s="691" t="str">
        <f>'Monitoria Anual - 1'!A3</f>
        <v>PLANO DE AÇÃO NACIONAL PARA A CONSERVAÇÃO DO PATRIMONIO ESPELEOLÓGICO NAS ÁREAS CÁRSTICAS DA BACIA DO RIO SÃO FRANCISCO - PAN CAVERNAS DO SÃO FRANCISCO</v>
      </c>
      <c r="C3" s="654"/>
      <c r="D3" s="654"/>
      <c r="E3" s="654"/>
      <c r="F3" s="654"/>
      <c r="G3" s="654"/>
      <c r="H3" s="654"/>
      <c r="I3" s="654"/>
      <c r="J3" s="654"/>
      <c r="K3" s="654"/>
      <c r="L3" s="654"/>
      <c r="M3" s="654"/>
      <c r="N3" s="654"/>
      <c r="O3" s="654"/>
      <c r="P3" s="654"/>
      <c r="Q3" s="654"/>
      <c r="R3" s="654"/>
      <c r="S3" s="654"/>
      <c r="T3" s="654"/>
      <c r="U3" s="654"/>
      <c r="V3" s="654"/>
      <c r="W3" s="654"/>
      <c r="X3" s="654"/>
      <c r="Y3" s="654"/>
      <c r="Z3" s="692"/>
    </row>
    <row r="4" spans="1:26" s="1" customFormat="1" ht="3.6" customHeight="1" thickTop="1" x14ac:dyDescent="0.25">
      <c r="A4" s="433"/>
      <c r="B4" s="441"/>
      <c r="C4" s="4"/>
      <c r="D4" s="4"/>
      <c r="E4" s="4"/>
      <c r="F4" s="4"/>
      <c r="G4" s="4"/>
      <c r="H4" s="8"/>
      <c r="I4" s="8"/>
      <c r="J4" s="8"/>
      <c r="K4" s="8"/>
      <c r="L4" s="8"/>
      <c r="M4" s="8"/>
      <c r="N4" s="4"/>
      <c r="O4" s="4"/>
      <c r="P4" s="4"/>
      <c r="Q4" s="4"/>
      <c r="R4" s="4"/>
      <c r="S4" s="4"/>
      <c r="T4" s="4"/>
      <c r="U4" s="4"/>
      <c r="V4" s="4"/>
      <c r="W4" s="4"/>
      <c r="X4" s="4"/>
      <c r="Y4" s="4"/>
      <c r="Z4" s="434"/>
    </row>
    <row r="5" spans="1:26" s="6" customFormat="1" ht="73.900000000000006" customHeight="1" x14ac:dyDescent="0.25">
      <c r="A5" s="456"/>
      <c r="B5" s="673" t="str">
        <f>'Monitoria Anual - 1'!A5</f>
        <v>OBJETIVO GERAL DO PAN
GARANTIR A CONSERVAÇÃO DO PATRIMÔNIO ESPELEOLÓGICO BRASILEIRO, POR MEIO DO CONHECIMENTO, PROMOÇÃO DO USO SUSTENTÁVEL E REDUÇÃO DOS IMPACTOS ANTRÓPICOS, PRIORITARIAMENTE NAS ÁREAS CÁRSTICAS DA BACIA DO RIO SÃO FRANCISCO, NOS PRÓXIMOS CINCO ANOS (2012 a 2017).</v>
      </c>
      <c r="C5" s="674"/>
      <c r="D5" s="674"/>
      <c r="E5" s="674"/>
      <c r="F5" s="674"/>
      <c r="G5" s="674"/>
      <c r="H5" s="674"/>
      <c r="I5" s="674"/>
      <c r="J5" s="674"/>
      <c r="K5" s="674"/>
      <c r="L5" s="674"/>
      <c r="M5" s="674"/>
      <c r="N5" s="674"/>
      <c r="O5" s="674"/>
      <c r="P5" s="674"/>
      <c r="Q5" s="674"/>
      <c r="R5" s="363"/>
      <c r="S5" s="363"/>
      <c r="T5" s="363"/>
      <c r="U5" s="363"/>
      <c r="V5" s="363"/>
      <c r="W5" s="363"/>
      <c r="X5" s="363"/>
      <c r="Y5" s="363"/>
      <c r="Z5" s="453"/>
    </row>
    <row r="6" spans="1:26" s="1" customFormat="1" ht="5.45" customHeight="1" x14ac:dyDescent="0.25">
      <c r="A6" s="433"/>
      <c r="B6" s="441"/>
      <c r="C6" s="4"/>
      <c r="D6" s="4"/>
      <c r="E6" s="4"/>
      <c r="F6" s="4"/>
      <c r="G6" s="4"/>
      <c r="H6" s="8"/>
      <c r="I6" s="8"/>
      <c r="J6" s="8"/>
      <c r="K6" s="8"/>
      <c r="L6" s="8"/>
      <c r="M6" s="8"/>
      <c r="N6" s="4"/>
      <c r="O6" s="4"/>
      <c r="P6" s="4"/>
      <c r="Q6" s="4"/>
      <c r="R6" s="4"/>
      <c r="S6" s="4"/>
      <c r="T6" s="4"/>
      <c r="U6" s="4"/>
      <c r="V6" s="4"/>
      <c r="W6" s="4"/>
      <c r="X6" s="4"/>
      <c r="Y6" s="4"/>
      <c r="Z6" s="434"/>
    </row>
    <row r="7" spans="1:26" s="1" customFormat="1" ht="22.15" customHeight="1" x14ac:dyDescent="0.4">
      <c r="A7" s="456"/>
      <c r="B7" s="664" t="s">
        <v>2171</v>
      </c>
      <c r="C7" s="665"/>
      <c r="D7" s="665"/>
      <c r="E7" s="665"/>
      <c r="F7" s="693" t="s">
        <v>2093</v>
      </c>
      <c r="G7" s="693"/>
      <c r="H7" s="693"/>
      <c r="I7" s="693"/>
      <c r="J7" s="693"/>
      <c r="K7" s="693"/>
      <c r="L7" s="693"/>
      <c r="M7" s="693"/>
      <c r="N7" s="693"/>
      <c r="O7" s="693"/>
      <c r="P7" s="693"/>
      <c r="Q7" s="360"/>
      <c r="R7" s="360"/>
      <c r="S7" s="360"/>
      <c r="T7" s="360"/>
      <c r="U7" s="360"/>
      <c r="V7" s="360"/>
      <c r="W7" s="360"/>
      <c r="X7" s="360"/>
      <c r="Y7" s="360"/>
      <c r="Z7" s="454"/>
    </row>
    <row r="8" spans="1:26" ht="7.15" customHeight="1" x14ac:dyDescent="0.25">
      <c r="A8" s="434"/>
      <c r="B8" s="67"/>
      <c r="Z8" s="434"/>
    </row>
    <row r="9" spans="1:26" ht="18.75" x14ac:dyDescent="0.25">
      <c r="A9" s="457"/>
      <c r="B9" s="440" t="s">
        <v>29</v>
      </c>
      <c r="C9" s="445"/>
      <c r="D9" s="445"/>
      <c r="E9" s="445"/>
      <c r="F9" s="445"/>
      <c r="G9" s="445"/>
      <c r="H9" s="445"/>
      <c r="I9" s="445"/>
      <c r="J9" s="445"/>
      <c r="K9" s="445"/>
      <c r="L9" s="445"/>
      <c r="M9" s="445"/>
      <c r="N9" s="445"/>
      <c r="O9" s="445"/>
      <c r="P9" s="445"/>
      <c r="Q9" s="445"/>
      <c r="R9" s="445"/>
      <c r="S9" s="445"/>
      <c r="T9" s="445"/>
      <c r="U9" s="445"/>
      <c r="V9" s="445"/>
      <c r="W9" s="445"/>
      <c r="X9" s="445"/>
      <c r="Y9" s="445"/>
      <c r="Z9" s="435"/>
    </row>
    <row r="10" spans="1:26" x14ac:dyDescent="0.25">
      <c r="A10" s="434"/>
      <c r="B10" s="67"/>
      <c r="Z10" s="434"/>
    </row>
    <row r="11" spans="1:26" x14ac:dyDescent="0.25">
      <c r="A11" s="434"/>
      <c r="B11" s="446" t="s">
        <v>40</v>
      </c>
      <c r="C11" s="447"/>
      <c r="D11" s="447"/>
      <c r="Z11" s="434"/>
    </row>
    <row r="12" spans="1:26" ht="19.149999999999999" customHeight="1" thickBot="1" x14ac:dyDescent="0.3">
      <c r="A12" s="434"/>
      <c r="B12" s="67"/>
      <c r="E12" s="659" t="s">
        <v>77</v>
      </c>
      <c r="F12" s="660"/>
      <c r="Z12" s="434"/>
    </row>
    <row r="13" spans="1:26" ht="57.75" customHeight="1" thickTop="1" thickBot="1" x14ac:dyDescent="0.3">
      <c r="A13" s="434"/>
      <c r="B13" s="666" t="s">
        <v>31</v>
      </c>
      <c r="C13" s="667"/>
      <c r="D13" s="675"/>
      <c r="E13" s="678" t="s">
        <v>76</v>
      </c>
      <c r="F13" s="679"/>
      <c r="Z13" s="434"/>
    </row>
    <row r="14" spans="1:26" s="47" customFormat="1" ht="31.9" customHeight="1" thickTop="1" thickBot="1" x14ac:dyDescent="0.3">
      <c r="A14" s="436"/>
      <c r="B14" s="48" t="s">
        <v>37</v>
      </c>
      <c r="C14" s="50" t="s">
        <v>74</v>
      </c>
      <c r="D14" s="49" t="s">
        <v>38</v>
      </c>
      <c r="E14" s="50" t="s">
        <v>69</v>
      </c>
      <c r="F14" s="49" t="s">
        <v>38</v>
      </c>
      <c r="Z14" s="436"/>
    </row>
    <row r="15" spans="1:26" ht="16.5" thickTop="1" x14ac:dyDescent="0.25">
      <c r="A15" s="434"/>
      <c r="B15" s="31" t="s">
        <v>32</v>
      </c>
      <c r="C15" s="56"/>
      <c r="D15" s="57"/>
      <c r="E15" s="56"/>
      <c r="F15" s="57"/>
      <c r="Z15" s="434"/>
    </row>
    <row r="16" spans="1:26" ht="15.75" x14ac:dyDescent="0.25">
      <c r="A16" s="434"/>
      <c r="B16" s="24" t="s">
        <v>44</v>
      </c>
      <c r="C16" s="58">
        <f>COUNTA('Monitoria Anual 4'!I11:I110)</f>
        <v>1</v>
      </c>
      <c r="D16" s="59">
        <f>C16/C22</f>
        <v>0.01</v>
      </c>
      <c r="E16" s="58">
        <f>C16-0</f>
        <v>1</v>
      </c>
      <c r="F16" s="59">
        <f t="shared" ref="F16:F21" si="0">E16/$E$22</f>
        <v>1.0752688172043012E-2</v>
      </c>
      <c r="Z16" s="434"/>
    </row>
    <row r="17" spans="1:26" ht="15.75" x14ac:dyDescent="0.25">
      <c r="A17" s="434"/>
      <c r="B17" s="19" t="s">
        <v>33</v>
      </c>
      <c r="C17" s="60">
        <f>COUNTA('Monitoria Anual 4'!J11:J110)</f>
        <v>23</v>
      </c>
      <c r="D17" s="61">
        <f>C17/C22</f>
        <v>0.23</v>
      </c>
      <c r="E17" s="60">
        <f>C17-6</f>
        <v>17</v>
      </c>
      <c r="F17" s="59">
        <f t="shared" si="0"/>
        <v>0.18279569892473119</v>
      </c>
      <c r="Z17" s="434"/>
    </row>
    <row r="18" spans="1:26" ht="15.75" x14ac:dyDescent="0.25">
      <c r="A18" s="434"/>
      <c r="B18" s="20" t="s">
        <v>34</v>
      </c>
      <c r="C18" s="60">
        <f>COUNTA('Monitoria Anual 4'!K11:K110)</f>
        <v>21</v>
      </c>
      <c r="D18" s="61">
        <f>C18/C22</f>
        <v>0.21</v>
      </c>
      <c r="E18" s="60">
        <f>C18-1</f>
        <v>20</v>
      </c>
      <c r="F18" s="59">
        <f t="shared" si="0"/>
        <v>0.21505376344086022</v>
      </c>
      <c r="Z18" s="434"/>
    </row>
    <row r="19" spans="1:26" ht="15.75" x14ac:dyDescent="0.25">
      <c r="A19" s="434"/>
      <c r="B19" s="21" t="s">
        <v>35</v>
      </c>
      <c r="C19" s="60">
        <f>COUNTA('Monitoria Anual 4'!L11:L110)</f>
        <v>38</v>
      </c>
      <c r="D19" s="61">
        <f>C19/C22</f>
        <v>0.38</v>
      </c>
      <c r="E19" s="60">
        <f>C19-0</f>
        <v>38</v>
      </c>
      <c r="F19" s="59">
        <f t="shared" si="0"/>
        <v>0.40860215053763443</v>
      </c>
      <c r="Z19" s="434"/>
    </row>
    <row r="20" spans="1:26" ht="16.5" thickBot="1" x14ac:dyDescent="0.3">
      <c r="A20" s="434"/>
      <c r="B20" s="22" t="s">
        <v>36</v>
      </c>
      <c r="C20" s="60">
        <f>COUNTA('Monitoria Anual 4'!M11:M110)</f>
        <v>17</v>
      </c>
      <c r="D20" s="61">
        <f>C20/C22</f>
        <v>0.17</v>
      </c>
      <c r="E20" s="60">
        <f>C20-0</f>
        <v>17</v>
      </c>
      <c r="F20" s="59">
        <f t="shared" si="0"/>
        <v>0.18279569892473119</v>
      </c>
      <c r="Z20" s="434"/>
    </row>
    <row r="21" spans="1:26" ht="17.25" thickTop="1" thickBot="1" x14ac:dyDescent="0.3">
      <c r="A21" s="434"/>
      <c r="B21" s="53" t="s">
        <v>60</v>
      </c>
      <c r="C21" s="60"/>
      <c r="D21" s="61"/>
      <c r="E21" s="60"/>
      <c r="F21" s="59">
        <f t="shared" si="0"/>
        <v>0</v>
      </c>
      <c r="Z21" s="434"/>
    </row>
    <row r="22" spans="1:26" ht="16.5" thickTop="1" thickBot="1" x14ac:dyDescent="0.3">
      <c r="A22" s="434"/>
      <c r="B22" s="63" t="s">
        <v>39</v>
      </c>
      <c r="C22" s="64">
        <f>C16+C17+C18+C19+C20</f>
        <v>100</v>
      </c>
      <c r="D22" s="65">
        <f>SUM(D15:D21)</f>
        <v>1</v>
      </c>
      <c r="E22" s="64">
        <f>SUM(E16:E21)</f>
        <v>93</v>
      </c>
      <c r="F22" s="62">
        <f>SUM(F16:F21)</f>
        <v>1</v>
      </c>
      <c r="Z22" s="434"/>
    </row>
    <row r="23" spans="1:26" ht="16.5" thickTop="1" thickBot="1" x14ac:dyDescent="0.3">
      <c r="A23" s="434"/>
      <c r="B23" s="656" t="s">
        <v>73</v>
      </c>
      <c r="C23" s="656"/>
      <c r="D23" s="656"/>
      <c r="E23" s="419">
        <f>COUNTIF('Monitoria Anual 4'!N11:N110,'Monitoria Anual 4'!AF7)</f>
        <v>2</v>
      </c>
      <c r="F23" s="66"/>
      <c r="Z23" s="434"/>
    </row>
    <row r="24" spans="1:26" ht="16.5" thickTop="1" thickBot="1" x14ac:dyDescent="0.3">
      <c r="A24" s="434"/>
      <c r="B24" s="656" t="s">
        <v>72</v>
      </c>
      <c r="C24" s="656"/>
      <c r="D24" s="656"/>
      <c r="E24" s="419">
        <f>COUNTIF('Monitoria Anual 4'!N11:N110,'Monitoria Anual 4'!AF8)</f>
        <v>5</v>
      </c>
      <c r="F24" s="67"/>
      <c r="Z24" s="434"/>
    </row>
    <row r="25" spans="1:26" ht="15.75" thickTop="1" x14ac:dyDescent="0.25">
      <c r="A25" s="434"/>
      <c r="B25" s="67"/>
      <c r="Z25" s="434"/>
    </row>
    <row r="26" spans="1:26" x14ac:dyDescent="0.25">
      <c r="A26" s="434"/>
      <c r="B26" s="446" t="s">
        <v>41</v>
      </c>
      <c r="C26" s="447"/>
      <c r="D26" s="447"/>
      <c r="Z26" s="434"/>
    </row>
    <row r="27" spans="1:26" ht="3" customHeight="1" x14ac:dyDescent="0.25">
      <c r="A27" s="434"/>
      <c r="B27" s="67"/>
      <c r="Z27" s="434"/>
    </row>
    <row r="28" spans="1:26" ht="30.6" customHeight="1" x14ac:dyDescent="0.25">
      <c r="A28" s="434"/>
      <c r="B28" s="448" t="s">
        <v>30</v>
      </c>
      <c r="C28" s="449">
        <f>COUNTA('Monitoria Anual 4'!A11:A110)</f>
        <v>12</v>
      </c>
      <c r="Z28" s="434"/>
    </row>
    <row r="29" spans="1:26" ht="3.6" customHeight="1" thickBot="1" x14ac:dyDescent="0.3">
      <c r="A29" s="434"/>
      <c r="B29" s="67"/>
      <c r="Z29" s="434"/>
    </row>
    <row r="30" spans="1:26" ht="16.5" thickTop="1" thickBot="1" x14ac:dyDescent="0.3">
      <c r="A30" s="434"/>
      <c r="B30" s="23" t="s">
        <v>42</v>
      </c>
      <c r="C30" s="422" t="s">
        <v>43</v>
      </c>
      <c r="D30" s="25"/>
      <c r="E30" s="26"/>
      <c r="F30" s="27"/>
      <c r="G30" s="28"/>
      <c r="H30" s="29"/>
      <c r="I30" s="30"/>
      <c r="Z30" s="434"/>
    </row>
    <row r="31" spans="1:26" ht="15.75" thickTop="1" x14ac:dyDescent="0.25">
      <c r="A31" s="434"/>
      <c r="B31" s="373" t="s">
        <v>45</v>
      </c>
      <c r="C31" s="382">
        <f>COUNTA('Monitoria Anual 4'!B11:B18)</f>
        <v>8</v>
      </c>
      <c r="D31" s="376">
        <f>COUNTA('Monitoria Anual 4'!N11:N18)</f>
        <v>1</v>
      </c>
      <c r="E31" s="376">
        <f>COUNTA('Monitoria Anual 4'!I11:I18)</f>
        <v>0</v>
      </c>
      <c r="F31" s="376">
        <f>COUNTA('Monitoria Anual 4'!J11:J18)</f>
        <v>0</v>
      </c>
      <c r="G31" s="376">
        <f>COUNTA('Monitoria Anual 4'!K11:K18)</f>
        <v>1</v>
      </c>
      <c r="H31" s="376">
        <f>COUNTA('Monitoria Anual 4'!L11:L18)</f>
        <v>5</v>
      </c>
      <c r="I31" s="376">
        <f>COUNTA('Monitoria Anual 4'!M11:M18)</f>
        <v>2</v>
      </c>
      <c r="Z31" s="434"/>
    </row>
    <row r="32" spans="1:26" x14ac:dyDescent="0.25">
      <c r="A32" s="434"/>
      <c r="B32" s="375" t="s">
        <v>46</v>
      </c>
      <c r="C32" s="376">
        <f>COUNTA('Monitoria Anual 4'!B19:B45)</f>
        <v>27</v>
      </c>
      <c r="D32" s="376">
        <f>COUNTA('Monitoria Anual 4'!N19:N45)</f>
        <v>0</v>
      </c>
      <c r="E32" s="376">
        <f>COUNTA('Monitoria Anual 4'!I19:I45)</f>
        <v>0</v>
      </c>
      <c r="F32" s="376">
        <f>COUNTA('Monitoria Anual 4'!J19:J45)</f>
        <v>7</v>
      </c>
      <c r="G32" s="376">
        <f>COUNTA('Monitoria Anual 4'!K19:K45)</f>
        <v>4</v>
      </c>
      <c r="H32" s="376">
        <f>COUNTA('Monitoria Anual 4'!L19:L45)</f>
        <v>14</v>
      </c>
      <c r="I32" s="376">
        <f>COUNTA('Monitoria Anual 4'!M19:M45)</f>
        <v>2</v>
      </c>
      <c r="Z32" s="434"/>
    </row>
    <row r="33" spans="1:26" x14ac:dyDescent="0.25">
      <c r="A33" s="434"/>
      <c r="B33" s="375" t="s">
        <v>47</v>
      </c>
      <c r="C33" s="376">
        <f>COUNTA('Monitoria Anual 4'!B46:B49)</f>
        <v>4</v>
      </c>
      <c r="D33" s="376">
        <f>COUNTA('Monitoria Anual 4'!N46:N49)</f>
        <v>0</v>
      </c>
      <c r="E33" s="376">
        <f>COUNTA('Monitoria Anual 4'!I46:I49)</f>
        <v>0</v>
      </c>
      <c r="F33" s="376">
        <f>COUNTA('Monitoria Anual 4'!J46:J49)</f>
        <v>2</v>
      </c>
      <c r="G33" s="376">
        <f>COUNTA('Monitoria Anual 4'!K46:K49)</f>
        <v>0</v>
      </c>
      <c r="H33" s="376">
        <f>COUNTA('Monitoria Anual 4'!L46:L49)</f>
        <v>0</v>
      </c>
      <c r="I33" s="376">
        <f>COUNTA('Monitoria Anual 4'!M46:M49)</f>
        <v>2</v>
      </c>
      <c r="Z33" s="434"/>
    </row>
    <row r="34" spans="1:26" x14ac:dyDescent="0.25">
      <c r="A34" s="434"/>
      <c r="B34" s="375" t="s">
        <v>48</v>
      </c>
      <c r="C34" s="376">
        <f>COUNTA('Monitoria Anual 4'!B50:B56)</f>
        <v>7</v>
      </c>
      <c r="D34" s="376">
        <f>COUNTA('Monitoria Anual 4'!N50:N56)</f>
        <v>1</v>
      </c>
      <c r="E34" s="376">
        <f>COUNTA('Monitoria Anual 4'!I50:I56)</f>
        <v>0</v>
      </c>
      <c r="F34" s="376">
        <f>COUNTA('Monitoria Anual 4'!J50:J56)</f>
        <v>2</v>
      </c>
      <c r="G34" s="376">
        <f>COUNTA('Monitoria Anual 4'!K50:K56)</f>
        <v>1</v>
      </c>
      <c r="H34" s="376">
        <f>COUNTA('Monitoria Anual 4'!L50:L56)</f>
        <v>3</v>
      </c>
      <c r="I34" s="376">
        <f>COUNTA('Monitoria Anual 4'!M50:M56)</f>
        <v>1</v>
      </c>
      <c r="Z34" s="434"/>
    </row>
    <row r="35" spans="1:26" x14ac:dyDescent="0.25">
      <c r="A35" s="434"/>
      <c r="B35" s="375" t="s">
        <v>49</v>
      </c>
      <c r="C35" s="376">
        <f>COUNTA('Monitoria Anual 4'!B57:B63)</f>
        <v>7</v>
      </c>
      <c r="D35" s="376">
        <f>COUNTA('Monitoria Anual 4'!N57:N63)</f>
        <v>1</v>
      </c>
      <c r="E35" s="376">
        <f>COUNTA('Monitoria Anual 4'!I57:I63)</f>
        <v>0</v>
      </c>
      <c r="F35" s="376">
        <f>COUNTA('Monitoria Anual 4'!J57:J63)</f>
        <v>4</v>
      </c>
      <c r="G35" s="376">
        <f>COUNTA('Monitoria Anual 4'!K57:K63)</f>
        <v>2</v>
      </c>
      <c r="H35" s="376">
        <f>COUNTA('Monitoria Anual 4'!L57:L63)</f>
        <v>1</v>
      </c>
      <c r="I35" s="376">
        <f>COUNTA('Monitoria Anual 4'!M57:M63)</f>
        <v>0</v>
      </c>
      <c r="Z35" s="434"/>
    </row>
    <row r="36" spans="1:26" x14ac:dyDescent="0.25">
      <c r="A36" s="434"/>
      <c r="B36" s="375" t="s">
        <v>50</v>
      </c>
      <c r="C36" s="376">
        <f>COUNTA('Monitoria Anual 4'!B64:B66)</f>
        <v>3</v>
      </c>
      <c r="D36" s="376">
        <f>COUNTA('Monitoria Anual 4'!N64:N66)</f>
        <v>0</v>
      </c>
      <c r="E36" s="376">
        <f>COUNTA('Monitoria Anual 4'!I64:I66)</f>
        <v>0</v>
      </c>
      <c r="F36" s="376">
        <f>COUNTA('Monitoria Anual 4'!J64:J66)</f>
        <v>0</v>
      </c>
      <c r="G36" s="376">
        <f>COUNTA('Monitoria Anual 4'!K64:K66)</f>
        <v>1</v>
      </c>
      <c r="H36" s="376">
        <f>COUNTA('Monitoria Anual 4'!L64:L66)</f>
        <v>2</v>
      </c>
      <c r="I36" s="376">
        <f>COUNTA('Monitoria Anual 4'!M64:M66)</f>
        <v>0</v>
      </c>
      <c r="Z36" s="434"/>
    </row>
    <row r="37" spans="1:26" x14ac:dyDescent="0.25">
      <c r="A37" s="434"/>
      <c r="B37" s="375" t="s">
        <v>51</v>
      </c>
      <c r="C37" s="376">
        <f>COUNTA('Monitoria Anual 4'!B67:B70)</f>
        <v>4</v>
      </c>
      <c r="D37" s="376">
        <f>COUNTA('Monitoria Anual 4'!N67:N70)</f>
        <v>0</v>
      </c>
      <c r="E37" s="376">
        <f>COUNTA('Monitoria Anual 4'!I67:I70)</f>
        <v>0</v>
      </c>
      <c r="F37" s="376">
        <f>COUNTA('Monitoria Anual 4'!J67:J70)</f>
        <v>1</v>
      </c>
      <c r="G37" s="376">
        <f>COUNTA('Monitoria Anual 4'!K67:K70)</f>
        <v>0</v>
      </c>
      <c r="H37" s="376">
        <f>COUNTA('Monitoria Anual 4'!L67:L70)</f>
        <v>2</v>
      </c>
      <c r="I37" s="376">
        <f>COUNTA('Monitoria Anual 4'!M67:M70)</f>
        <v>1</v>
      </c>
      <c r="Z37" s="434"/>
    </row>
    <row r="38" spans="1:26" x14ac:dyDescent="0.25">
      <c r="A38" s="434"/>
      <c r="B38" s="375" t="s">
        <v>52</v>
      </c>
      <c r="C38" s="376">
        <f>COUNTA('Monitoria Anual 4'!B71:B78)</f>
        <v>8</v>
      </c>
      <c r="D38" s="376">
        <f>COUNTA('Monitoria Anual 4'!N71:N78)</f>
        <v>0</v>
      </c>
      <c r="E38" s="376">
        <f>COUNTA('Monitoria Anual 4'!I71:I78)</f>
        <v>0</v>
      </c>
      <c r="F38" s="376">
        <f>COUNTA('Monitoria Anual 4'!J71:J78)</f>
        <v>0</v>
      </c>
      <c r="G38" s="376">
        <f>COUNTA('Monitoria Anual 4'!K71:K78)</f>
        <v>4</v>
      </c>
      <c r="H38" s="376">
        <f>COUNTA('Monitoria Anual 4'!L71:L78)</f>
        <v>2</v>
      </c>
      <c r="I38" s="376">
        <f>COUNTA('Monitoria Anual 4'!M71:M78)</f>
        <v>2</v>
      </c>
      <c r="Z38" s="434"/>
    </row>
    <row r="39" spans="1:26" x14ac:dyDescent="0.25">
      <c r="A39" s="434"/>
      <c r="B39" s="375" t="s">
        <v>53</v>
      </c>
      <c r="C39" s="376">
        <f>COUNTA('Monitoria Anual 4'!B79:B82)</f>
        <v>4</v>
      </c>
      <c r="D39" s="376">
        <f>COUNTA('Monitoria Anual 4'!N79:N82)</f>
        <v>1</v>
      </c>
      <c r="E39" s="376">
        <f>COUNTA('Monitoria Anual 4'!I79:I82)</f>
        <v>0</v>
      </c>
      <c r="F39" s="376">
        <f>COUNTA('Monitoria Anual 4'!J79:J82)</f>
        <v>1</v>
      </c>
      <c r="G39" s="376">
        <f>COUNTA('Monitoria Anual 4'!K79:K82)</f>
        <v>1</v>
      </c>
      <c r="H39" s="376">
        <f>COUNTA('Monitoria Anual 4'!L79:L82)</f>
        <v>2</v>
      </c>
      <c r="I39" s="376">
        <f>COUNTA('Monitoria Anual 4'!M79:M82)</f>
        <v>0</v>
      </c>
      <c r="Z39" s="434"/>
    </row>
    <row r="40" spans="1:26" x14ac:dyDescent="0.25">
      <c r="A40" s="434"/>
      <c r="B40" s="383" t="s">
        <v>54</v>
      </c>
      <c r="C40" s="376">
        <f>COUNTA('Monitoria Anual 4'!B83:B95)</f>
        <v>13</v>
      </c>
      <c r="D40" s="376">
        <f>COUNTA('Monitoria Anual 4'!N83:N95)</f>
        <v>2</v>
      </c>
      <c r="E40" s="376">
        <f>COUNTA('Monitoria Anual 4'!I83:I95)</f>
        <v>0</v>
      </c>
      <c r="F40" s="376">
        <f>COUNTA('Monitoria Anual 4'!J83:J95)</f>
        <v>4</v>
      </c>
      <c r="G40" s="376">
        <f>COUNTA('Monitoria Anual 4'!K83:K95)</f>
        <v>4</v>
      </c>
      <c r="H40" s="376">
        <f>COUNTA('Monitoria Anual 4'!L83:L95)</f>
        <v>3</v>
      </c>
      <c r="I40" s="376">
        <f>COUNTA('Monitoria Anual 4'!M83:M95)</f>
        <v>2</v>
      </c>
      <c r="Z40" s="434"/>
    </row>
    <row r="41" spans="1:26" x14ac:dyDescent="0.25">
      <c r="A41" s="434"/>
      <c r="B41" s="383" t="s">
        <v>711</v>
      </c>
      <c r="C41" s="376">
        <f>COUNTA('Monitoria Anual 4'!B96:B105)</f>
        <v>10</v>
      </c>
      <c r="D41" s="376">
        <f>COUNTA('Monitoria Anual 4'!N96:N105)</f>
        <v>1</v>
      </c>
      <c r="E41" s="376">
        <f>COUNTA('Monitoria Anual 4'!I96:I105)</f>
        <v>1</v>
      </c>
      <c r="F41" s="376">
        <f>COUNTA('Monitoria Anual 4'!J96:J105)</f>
        <v>1</v>
      </c>
      <c r="G41" s="376">
        <f>COUNTA('Monitoria Anual 4'!K96:K105)</f>
        <v>2</v>
      </c>
      <c r="H41" s="376">
        <f>COUNTA('Monitoria Anual 4'!L96:L105)</f>
        <v>3</v>
      </c>
      <c r="I41" s="376">
        <f>COUNTA('Monitoria Anual 4'!M96:M105)</f>
        <v>3</v>
      </c>
      <c r="Z41" s="434"/>
    </row>
    <row r="42" spans="1:26" ht="15.75" thickBot="1" x14ac:dyDescent="0.3">
      <c r="A42" s="434"/>
      <c r="B42" s="384" t="s">
        <v>712</v>
      </c>
      <c r="C42" s="380">
        <f>COUNTA('Monitoria Anual 4'!B106:B110)</f>
        <v>5</v>
      </c>
      <c r="D42" s="380">
        <f>COUNTA('Monitoria Anual 4'!N106:N110)</f>
        <v>0</v>
      </c>
      <c r="E42" s="380">
        <f>COUNTA('Monitoria Anual 4'!I106:I110)</f>
        <v>0</v>
      </c>
      <c r="F42" s="380">
        <f>COUNTA('Monitoria Anual 4'!J106:J110)</f>
        <v>1</v>
      </c>
      <c r="G42" s="380">
        <f>COUNTA('Monitoria Anual 4'!K106:K110)</f>
        <v>1</v>
      </c>
      <c r="H42" s="380">
        <f>COUNTA('Monitoria Anual 4'!L106:L110)</f>
        <v>1</v>
      </c>
      <c r="I42" s="380">
        <f>COUNTA('Monitoria Anual 4'!M106:M110)</f>
        <v>2</v>
      </c>
      <c r="Z42" s="434"/>
    </row>
    <row r="43" spans="1:26" ht="16.5" thickTop="1" thickBot="1" x14ac:dyDescent="0.3">
      <c r="B43" s="438"/>
      <c r="C43" s="439"/>
      <c r="D43" s="439"/>
      <c r="E43" s="439"/>
      <c r="F43" s="439"/>
      <c r="G43" s="439"/>
      <c r="H43" s="439"/>
      <c r="I43" s="439"/>
      <c r="J43" s="439"/>
      <c r="K43" s="439"/>
      <c r="L43" s="439"/>
      <c r="M43" s="439"/>
      <c r="N43" s="439"/>
      <c r="O43" s="439"/>
      <c r="P43" s="439"/>
      <c r="Q43" s="439"/>
      <c r="R43" s="439"/>
      <c r="S43" s="439"/>
      <c r="T43" s="439"/>
      <c r="U43" s="439"/>
      <c r="V43" s="439"/>
      <c r="W43" s="439"/>
      <c r="X43" s="439"/>
      <c r="Y43" s="439"/>
      <c r="Z43" s="437"/>
    </row>
    <row r="44" spans="1:26" ht="15.75" thickTop="1" x14ac:dyDescent="0.25"/>
  </sheetData>
  <mergeCells count="9">
    <mergeCell ref="B3:Z3"/>
    <mergeCell ref="B23:D23"/>
    <mergeCell ref="B24:D24"/>
    <mergeCell ref="E12:F12"/>
    <mergeCell ref="E13:F13"/>
    <mergeCell ref="B5:Q5"/>
    <mergeCell ref="B7:E7"/>
    <mergeCell ref="F7:P7"/>
    <mergeCell ref="B13:D13"/>
  </mergeCells>
  <conditionalFormatting sqref="D31:I42">
    <cfRule type="cellIs" dxfId="37" priority="21" stopIfTrue="1" operator="equal">
      <formula>0</formula>
    </cfRule>
  </conditionalFormatting>
  <printOptions horizontalCentered="1"/>
  <pageMargins left="0.51181102362204722" right="0.51181102362204722" top="0.78740157480314965" bottom="0.78740157480314965" header="0.31496062992125984" footer="0.31496062992125984"/>
  <pageSetup scale="44" orientation="landscape" r:id="rId1"/>
  <colBreaks count="1" manualBreakCount="1">
    <brk id="9" max="1048575" man="1"/>
  </col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AH156"/>
  <sheetViews>
    <sheetView showGridLines="0" topLeftCell="C10" zoomScale="70" zoomScaleNormal="70" workbookViewId="0">
      <selection activeCell="G11" sqref="G11"/>
    </sheetView>
  </sheetViews>
  <sheetFormatPr defaultColWidth="8.85546875" defaultRowHeight="105" customHeight="1" x14ac:dyDescent="0.4"/>
  <cols>
    <col min="1" max="1" width="69.140625" style="1" customWidth="1"/>
    <col min="2" max="2" width="74.28515625" style="1" customWidth="1"/>
    <col min="3" max="3" width="36" style="1" customWidth="1"/>
    <col min="4" max="4" width="19.42578125" style="1" customWidth="1"/>
    <col min="5" max="5" width="25.7109375" style="1" customWidth="1"/>
    <col min="6" max="6" width="45.5703125" style="1" customWidth="1"/>
    <col min="7" max="7" width="69.85546875" style="1" customWidth="1"/>
    <col min="8" max="8" width="21.5703125" style="1" customWidth="1"/>
    <col min="9" max="9" width="15.42578125" style="9" customWidth="1"/>
    <col min="10" max="10" width="16" style="9" customWidth="1"/>
    <col min="11" max="11" width="12.7109375" style="9" customWidth="1"/>
    <col min="12" max="12" width="11.42578125" style="9" customWidth="1"/>
    <col min="13" max="13" width="8.7109375" style="9" customWidth="1"/>
    <col min="14" max="14" width="11.7109375" style="9" customWidth="1"/>
    <col min="15" max="15" width="91.28515625" style="96" customWidth="1"/>
    <col min="16" max="16" width="66.7109375" style="1" customWidth="1"/>
    <col min="17" max="17" width="69.7109375" style="1" customWidth="1"/>
    <col min="18" max="18" width="44.28515625" style="1" customWidth="1"/>
    <col min="19" max="19" width="57.28515625" style="1" customWidth="1"/>
    <col min="20" max="20" width="72.28515625" style="1" hidden="1" customWidth="1"/>
    <col min="21" max="21" width="50" style="1" hidden="1" customWidth="1"/>
    <col min="22" max="22" width="33.28515625" style="1" hidden="1" customWidth="1"/>
    <col min="23" max="24" width="23.7109375" style="1" hidden="1" customWidth="1"/>
    <col min="25" max="25" width="24.85546875" style="1" hidden="1" customWidth="1"/>
    <col min="26" max="26" width="27.7109375" style="1" hidden="1" customWidth="1"/>
    <col min="27" max="27" width="30.140625" style="1" hidden="1" customWidth="1"/>
    <col min="28" max="28" width="30" style="1" hidden="1" customWidth="1"/>
    <col min="29" max="34" width="8.85546875" style="1" hidden="1" customWidth="1"/>
    <col min="35" max="16384" width="8.85546875" style="1"/>
  </cols>
  <sheetData>
    <row r="1" spans="1:32" ht="50.1" customHeight="1" x14ac:dyDescent="0.4">
      <c r="A1" s="670" t="str">
        <f>'Monitoria Anual - 1'!A1</f>
        <v>PLANOS DE AÇÃO NACIONAIS DE CONSERVAÇÃO DE ESPÉCIES AMEAÇADAS DE EXTINÇÃO OU DO PATRIMÔNIO ESPELEOLÓGICO  - PAN</v>
      </c>
      <c r="B1" s="671"/>
      <c r="C1" s="671"/>
      <c r="D1" s="671"/>
      <c r="E1" s="671"/>
      <c r="F1" s="671"/>
      <c r="G1" s="671"/>
      <c r="H1" s="671"/>
      <c r="I1" s="357"/>
      <c r="J1" s="357"/>
      <c r="K1" s="357"/>
      <c r="L1" s="357"/>
      <c r="M1" s="357"/>
      <c r="N1" s="115"/>
      <c r="O1" s="110"/>
      <c r="P1" s="110"/>
      <c r="Q1" s="110"/>
      <c r="R1" s="110"/>
      <c r="S1" s="110"/>
      <c r="T1" s="110"/>
      <c r="U1" s="110"/>
      <c r="V1" s="110"/>
      <c r="W1" s="110"/>
      <c r="X1" s="110"/>
      <c r="Y1" s="110"/>
      <c r="Z1" s="110"/>
      <c r="AA1" s="110"/>
      <c r="AB1" s="94"/>
      <c r="AC1" s="94"/>
      <c r="AD1" s="94"/>
      <c r="AE1" s="94"/>
      <c r="AF1" s="94"/>
    </row>
    <row r="2" spans="1:32" ht="9.9499999999999993" customHeight="1" x14ac:dyDescent="0.4">
      <c r="A2" s="279"/>
      <c r="B2" s="279"/>
      <c r="C2" s="279"/>
      <c r="D2" s="279"/>
      <c r="E2" s="279"/>
      <c r="F2" s="279"/>
      <c r="G2" s="279"/>
      <c r="H2" s="279"/>
      <c r="I2" s="279"/>
      <c r="J2" s="279"/>
      <c r="K2" s="279"/>
      <c r="L2" s="279"/>
      <c r="M2" s="279"/>
      <c r="N2" s="116"/>
      <c r="O2" s="111"/>
      <c r="P2" s="111"/>
      <c r="Q2" s="111"/>
      <c r="R2" s="111"/>
      <c r="S2" s="111"/>
      <c r="T2" s="111"/>
      <c r="U2" s="111"/>
      <c r="V2" s="111"/>
      <c r="W2" s="111"/>
      <c r="X2" s="111"/>
      <c r="Y2" s="111"/>
      <c r="Z2" s="111"/>
      <c r="AA2" s="111"/>
      <c r="AB2" s="95"/>
      <c r="AC2" s="95"/>
      <c r="AD2" s="95"/>
      <c r="AE2" s="95"/>
      <c r="AF2" s="95"/>
    </row>
    <row r="3" spans="1:32" ht="50.1" customHeight="1" thickBot="1" x14ac:dyDescent="0.45">
      <c r="A3" s="653" t="str">
        <f>'Monitoria Anual - 1'!A3</f>
        <v>PLANO DE AÇÃO NACIONAL PARA A CONSERVAÇÃO DO PATRIMONIO ESPELEOLÓGICO NAS ÁREAS CÁRSTICAS DA BACIA DO RIO SÃO FRANCISCO - PAN CAVERNAS DO SÃO FRANCISCO</v>
      </c>
      <c r="B3" s="651"/>
      <c r="C3" s="651"/>
      <c r="D3" s="651"/>
      <c r="E3" s="651"/>
      <c r="F3" s="651"/>
      <c r="G3" s="651"/>
      <c r="H3" s="651"/>
      <c r="I3" s="356"/>
      <c r="J3" s="356"/>
      <c r="K3" s="356"/>
      <c r="L3" s="356"/>
      <c r="M3" s="356"/>
      <c r="N3" s="118"/>
      <c r="O3" s="117"/>
      <c r="P3" s="117"/>
      <c r="Q3" s="117"/>
      <c r="R3" s="118"/>
      <c r="S3" s="118"/>
      <c r="T3" s="118"/>
      <c r="U3" s="118"/>
      <c r="V3" s="118"/>
      <c r="W3" s="118"/>
      <c r="X3" s="118"/>
      <c r="Y3" s="118"/>
      <c r="Z3" s="118"/>
      <c r="AA3" s="118"/>
      <c r="AB3" s="102"/>
      <c r="AC3" s="102"/>
      <c r="AD3" s="102"/>
      <c r="AE3" s="102"/>
      <c r="AF3" s="102"/>
    </row>
    <row r="4" spans="1:32" ht="9.9499999999999993" customHeight="1" thickTop="1" x14ac:dyDescent="0.4">
      <c r="A4" s="279"/>
      <c r="B4" s="279"/>
      <c r="C4" s="279"/>
      <c r="D4" s="279"/>
      <c r="E4" s="279"/>
      <c r="F4" s="279"/>
      <c r="G4" s="279"/>
      <c r="H4" s="279"/>
      <c r="I4" s="279"/>
      <c r="J4" s="279"/>
      <c r="K4" s="279"/>
      <c r="L4" s="279"/>
      <c r="M4" s="279"/>
      <c r="N4" s="121"/>
      <c r="O4" s="120"/>
      <c r="P4" s="120"/>
      <c r="Q4" s="120"/>
      <c r="R4" s="120"/>
      <c r="S4" s="120"/>
      <c r="T4" s="120"/>
      <c r="U4" s="120"/>
      <c r="V4" s="120"/>
      <c r="W4" s="120"/>
      <c r="X4" s="120"/>
      <c r="Y4" s="120"/>
      <c r="Z4" s="120"/>
      <c r="AA4" s="120"/>
      <c r="AB4" s="96"/>
      <c r="AC4" s="96"/>
      <c r="AD4" s="96"/>
      <c r="AE4" s="96"/>
      <c r="AF4" s="96"/>
    </row>
    <row r="5" spans="1:32" ht="50.1" customHeight="1" x14ac:dyDescent="0.3">
      <c r="A5" s="638" t="str">
        <f>'Monitoria Anual - 1'!A5</f>
        <v>OBJETIVO GERAL DO PAN
GARANTIR A CONSERVAÇÃO DO PATRIMÔNIO ESPELEOLÓGICO BRASILEIRO, POR MEIO DO CONHECIMENTO, PROMOÇÃO DO USO SUSTENTÁVEL E REDUÇÃO DOS IMPACTOS ANTRÓPICOS, PRIORITARIAMENTE NAS ÁREAS CÁRSTICAS DA BACIA DO RIO SÃO FRANCISCO, NOS PRÓXIMOS CINCO ANOS (2012 a 2017).</v>
      </c>
      <c r="B5" s="654"/>
      <c r="C5" s="654"/>
      <c r="D5" s="654"/>
      <c r="E5" s="654"/>
      <c r="F5" s="654"/>
      <c r="G5" s="654"/>
      <c r="H5" s="654"/>
      <c r="I5" s="400"/>
      <c r="J5" s="400"/>
      <c r="K5" s="400"/>
      <c r="L5" s="400"/>
      <c r="M5" s="400"/>
      <c r="N5" s="119"/>
      <c r="O5" s="119"/>
      <c r="P5" s="119"/>
      <c r="Q5" s="119"/>
      <c r="R5" s="119"/>
      <c r="S5" s="119"/>
      <c r="T5" s="119"/>
      <c r="U5" s="119"/>
      <c r="V5" s="119"/>
      <c r="W5" s="119"/>
      <c r="X5" s="119"/>
      <c r="Y5" s="119"/>
      <c r="Z5" s="119"/>
      <c r="AA5" s="119"/>
      <c r="AB5" s="103"/>
      <c r="AC5" s="103"/>
      <c r="AD5" s="103"/>
      <c r="AE5" s="103"/>
      <c r="AF5" s="103"/>
    </row>
    <row r="6" spans="1:32" ht="9.9499999999999993" customHeight="1" x14ac:dyDescent="0.4">
      <c r="A6" s="325"/>
      <c r="B6" s="325"/>
      <c r="C6" s="325"/>
      <c r="D6" s="325"/>
      <c r="E6" s="325"/>
      <c r="F6" s="325"/>
      <c r="G6" s="325"/>
      <c r="H6" s="325"/>
      <c r="I6" s="325"/>
      <c r="J6" s="325"/>
      <c r="K6" s="325"/>
      <c r="L6" s="325"/>
      <c r="M6" s="325"/>
      <c r="N6" s="121"/>
      <c r="O6" s="120"/>
      <c r="P6" s="120"/>
      <c r="Q6" s="120"/>
      <c r="R6" s="120"/>
      <c r="S6" s="120"/>
      <c r="T6" s="120"/>
      <c r="U6" s="120"/>
      <c r="V6" s="120"/>
      <c r="W6" s="120"/>
      <c r="X6" s="120"/>
      <c r="Y6" s="120"/>
      <c r="Z6" s="120"/>
      <c r="AA6" s="120"/>
      <c r="AB6" s="96"/>
      <c r="AC6" s="96"/>
      <c r="AD6" s="96"/>
      <c r="AE6" s="96"/>
      <c r="AF6" s="96"/>
    </row>
    <row r="7" spans="1:32" ht="50.1" customHeight="1" x14ac:dyDescent="0.4">
      <c r="A7" s="640" t="s">
        <v>2972</v>
      </c>
      <c r="B7" s="641"/>
      <c r="C7" s="641"/>
      <c r="D7" s="642" t="s">
        <v>2971</v>
      </c>
      <c r="E7" s="643"/>
      <c r="F7" s="643"/>
      <c r="G7" s="643"/>
      <c r="H7" s="644"/>
      <c r="I7" s="644"/>
      <c r="J7" s="644"/>
      <c r="K7" s="644"/>
      <c r="L7" s="644"/>
      <c r="M7" s="644"/>
      <c r="N7" s="121"/>
      <c r="O7" s="120"/>
      <c r="P7" s="120"/>
      <c r="Q7" s="120"/>
      <c r="R7" s="120"/>
      <c r="S7" s="120"/>
      <c r="T7" s="120"/>
      <c r="U7" s="120"/>
      <c r="V7" s="120"/>
      <c r="W7" s="120"/>
      <c r="X7" s="120"/>
      <c r="Y7" s="120"/>
      <c r="Z7" s="120"/>
      <c r="AA7" s="120"/>
      <c r="AB7" s="96"/>
      <c r="AC7" s="96"/>
      <c r="AD7" s="96"/>
      <c r="AE7" s="96"/>
      <c r="AF7" s="1" t="s">
        <v>70</v>
      </c>
    </row>
    <row r="8" spans="1:32" ht="50.1" customHeight="1" x14ac:dyDescent="0.4">
      <c r="A8" s="120"/>
      <c r="B8" s="120"/>
      <c r="C8" s="120"/>
      <c r="D8" s="120"/>
      <c r="E8" s="120"/>
      <c r="F8" s="120"/>
      <c r="G8" s="120"/>
      <c r="H8" s="120"/>
      <c r="I8" s="121"/>
      <c r="J8" s="121"/>
      <c r="K8" s="121"/>
      <c r="L8" s="121"/>
      <c r="M8" s="121"/>
      <c r="N8" s="121"/>
      <c r="O8" s="120"/>
      <c r="P8" s="120"/>
      <c r="Q8" s="120"/>
      <c r="R8" s="120"/>
      <c r="S8" s="120"/>
      <c r="T8" s="120"/>
      <c r="U8" s="120"/>
      <c r="V8" s="120"/>
      <c r="W8" s="120"/>
      <c r="X8" s="120"/>
      <c r="Y8" s="120"/>
      <c r="Z8" s="120"/>
      <c r="AA8" s="120"/>
      <c r="AB8" s="96"/>
      <c r="AC8" s="96"/>
      <c r="AD8" s="96"/>
      <c r="AE8" s="96"/>
      <c r="AF8" s="51" t="s">
        <v>71</v>
      </c>
    </row>
    <row r="9" spans="1:32" ht="50.1" customHeight="1" thickBot="1" x14ac:dyDescent="0.45">
      <c r="A9" s="359" t="s">
        <v>8</v>
      </c>
      <c r="B9" s="40"/>
      <c r="C9" s="40"/>
      <c r="D9" s="40"/>
      <c r="E9" s="40"/>
      <c r="F9" s="40"/>
      <c r="G9" s="40"/>
      <c r="H9" s="41"/>
      <c r="I9" s="632" t="s">
        <v>65</v>
      </c>
      <c r="J9" s="633"/>
      <c r="K9" s="633"/>
      <c r="L9" s="633"/>
      <c r="M9" s="633"/>
      <c r="N9" s="633"/>
      <c r="O9" s="633"/>
      <c r="P9" s="633"/>
      <c r="Q9" s="633"/>
      <c r="R9" s="634"/>
      <c r="S9" s="46"/>
      <c r="T9" s="635" t="s">
        <v>27</v>
      </c>
      <c r="U9" s="636"/>
      <c r="V9" s="636"/>
      <c r="W9" s="636"/>
      <c r="X9" s="636"/>
      <c r="Y9" s="636"/>
      <c r="Z9" s="636"/>
      <c r="AA9" s="637"/>
      <c r="AB9" s="96"/>
      <c r="AC9" s="96"/>
      <c r="AD9" s="96"/>
      <c r="AE9" s="96"/>
      <c r="AF9" s="96"/>
    </row>
    <row r="10" spans="1:32" ht="105" customHeight="1" thickTop="1" thickBot="1" x14ac:dyDescent="0.45">
      <c r="A10" s="221" t="s">
        <v>0</v>
      </c>
      <c r="B10" s="87" t="s">
        <v>1</v>
      </c>
      <c r="C10" s="15" t="s">
        <v>2</v>
      </c>
      <c r="D10" s="15" t="s">
        <v>6</v>
      </c>
      <c r="E10" s="15" t="s">
        <v>7</v>
      </c>
      <c r="F10" s="15" t="s">
        <v>3</v>
      </c>
      <c r="G10" s="15" t="s">
        <v>5</v>
      </c>
      <c r="H10" s="15" t="s">
        <v>68</v>
      </c>
      <c r="I10" s="10" t="s">
        <v>9</v>
      </c>
      <c r="J10" s="11" t="s">
        <v>10</v>
      </c>
      <c r="K10" s="12" t="s">
        <v>11</v>
      </c>
      <c r="L10" s="13" t="s">
        <v>12</v>
      </c>
      <c r="M10" s="14" t="s">
        <v>13</v>
      </c>
      <c r="N10" s="45" t="s">
        <v>14</v>
      </c>
      <c r="O10" s="16" t="s">
        <v>15</v>
      </c>
      <c r="P10" s="16" t="s">
        <v>16</v>
      </c>
      <c r="Q10" s="16" t="s">
        <v>17</v>
      </c>
      <c r="R10" s="16" t="s">
        <v>18</v>
      </c>
      <c r="S10" s="16" t="s">
        <v>66</v>
      </c>
      <c r="T10" s="17" t="s">
        <v>19</v>
      </c>
      <c r="U10" s="18" t="s">
        <v>20</v>
      </c>
      <c r="V10" s="18" t="s">
        <v>21</v>
      </c>
      <c r="W10" s="18" t="s">
        <v>22</v>
      </c>
      <c r="X10" s="18" t="s">
        <v>23</v>
      </c>
      <c r="Y10" s="18" t="s">
        <v>24</v>
      </c>
      <c r="Z10" s="18" t="s">
        <v>25</v>
      </c>
      <c r="AA10" s="18" t="s">
        <v>26</v>
      </c>
      <c r="AB10" s="96"/>
      <c r="AC10" s="96"/>
      <c r="AD10" s="96"/>
      <c r="AE10" s="96"/>
      <c r="AF10" s="96"/>
    </row>
    <row r="11" spans="1:32" ht="163.5" customHeight="1" thickTop="1" x14ac:dyDescent="0.4">
      <c r="A11" s="192" t="s">
        <v>1711</v>
      </c>
      <c r="B11" s="124" t="s">
        <v>1386</v>
      </c>
      <c r="C11" s="124" t="s">
        <v>2804</v>
      </c>
      <c r="D11" s="125" t="s">
        <v>427</v>
      </c>
      <c r="E11" s="125" t="s">
        <v>428</v>
      </c>
      <c r="F11" s="126" t="s">
        <v>1718</v>
      </c>
      <c r="G11" s="124" t="s">
        <v>1387</v>
      </c>
      <c r="H11" s="132">
        <v>5000</v>
      </c>
      <c r="I11" s="154"/>
      <c r="J11" s="154"/>
      <c r="K11" s="154"/>
      <c r="L11" s="154" t="s">
        <v>67</v>
      </c>
      <c r="M11" s="154"/>
      <c r="N11" s="155"/>
      <c r="O11" s="130" t="s">
        <v>3003</v>
      </c>
      <c r="P11" s="130" t="s">
        <v>2183</v>
      </c>
      <c r="Q11" s="130" t="s">
        <v>1722</v>
      </c>
      <c r="R11" s="130" t="s">
        <v>2976</v>
      </c>
      <c r="S11" s="124" t="s">
        <v>3012</v>
      </c>
      <c r="T11" s="598"/>
      <c r="U11" s="181"/>
      <c r="V11" s="181"/>
      <c r="W11" s="181"/>
      <c r="X11" s="181"/>
      <c r="Y11" s="181"/>
      <c r="Z11" s="181"/>
      <c r="AA11" s="181"/>
      <c r="AB11" s="540"/>
    </row>
    <row r="12" spans="1:32" ht="105" customHeight="1" x14ac:dyDescent="0.25">
      <c r="A12" s="131"/>
      <c r="B12" s="124" t="s">
        <v>2101</v>
      </c>
      <c r="C12" s="124" t="s">
        <v>2806</v>
      </c>
      <c r="D12" s="125" t="s">
        <v>427</v>
      </c>
      <c r="E12" s="125" t="s">
        <v>428</v>
      </c>
      <c r="F12" s="126" t="s">
        <v>654</v>
      </c>
      <c r="G12" s="124" t="s">
        <v>3097</v>
      </c>
      <c r="H12" s="132">
        <v>1000000</v>
      </c>
      <c r="I12" s="154"/>
      <c r="J12" s="154"/>
      <c r="K12" s="154"/>
      <c r="L12" s="154" t="s">
        <v>67</v>
      </c>
      <c r="M12" s="154"/>
      <c r="N12" s="155"/>
      <c r="O12" s="124" t="s">
        <v>3004</v>
      </c>
      <c r="P12" s="130" t="s">
        <v>2978</v>
      </c>
      <c r="Q12" s="130" t="s">
        <v>2975</v>
      </c>
      <c r="R12" s="130" t="s">
        <v>2187</v>
      </c>
      <c r="S12" s="124" t="s">
        <v>2977</v>
      </c>
      <c r="T12" s="599"/>
      <c r="U12" s="181"/>
      <c r="V12" s="181"/>
      <c r="W12" s="181"/>
      <c r="X12" s="181"/>
      <c r="Y12" s="181"/>
      <c r="Z12" s="181"/>
      <c r="AA12" s="181"/>
      <c r="AB12" s="539"/>
    </row>
    <row r="13" spans="1:32" ht="105" customHeight="1" x14ac:dyDescent="0.4">
      <c r="A13" s="133"/>
      <c r="B13" s="124" t="s">
        <v>1615</v>
      </c>
      <c r="C13" s="124" t="s">
        <v>78</v>
      </c>
      <c r="D13" s="125" t="s">
        <v>427</v>
      </c>
      <c r="E13" s="125" t="s">
        <v>428</v>
      </c>
      <c r="F13" s="126" t="s">
        <v>1718</v>
      </c>
      <c r="G13" s="124" t="s">
        <v>933</v>
      </c>
      <c r="H13" s="132">
        <v>5000</v>
      </c>
      <c r="I13" s="154"/>
      <c r="J13" s="154"/>
      <c r="K13" s="154" t="s">
        <v>67</v>
      </c>
      <c r="L13" s="154"/>
      <c r="M13" s="154"/>
      <c r="N13" s="155"/>
      <c r="O13" s="124" t="s">
        <v>3002</v>
      </c>
      <c r="P13" s="130" t="s">
        <v>1657</v>
      </c>
      <c r="Q13" s="130" t="s">
        <v>2184</v>
      </c>
      <c r="R13" s="130" t="s">
        <v>2976</v>
      </c>
      <c r="S13" s="124" t="s">
        <v>2185</v>
      </c>
      <c r="T13" s="598"/>
      <c r="U13" s="181"/>
      <c r="V13" s="181"/>
      <c r="W13" s="181"/>
      <c r="X13" s="181"/>
      <c r="Y13" s="181"/>
      <c r="Z13" s="181"/>
      <c r="AA13" s="181"/>
      <c r="AB13" s="540"/>
    </row>
    <row r="14" spans="1:32" ht="105" customHeight="1" x14ac:dyDescent="0.4">
      <c r="A14" s="133"/>
      <c r="B14" s="124" t="s">
        <v>1616</v>
      </c>
      <c r="C14" s="124" t="s">
        <v>2979</v>
      </c>
      <c r="D14" s="125" t="s">
        <v>427</v>
      </c>
      <c r="E14" s="125" t="s">
        <v>553</v>
      </c>
      <c r="F14" s="135" t="s">
        <v>658</v>
      </c>
      <c r="G14" s="124" t="s">
        <v>934</v>
      </c>
      <c r="H14" s="132">
        <v>1000000</v>
      </c>
      <c r="I14" s="427"/>
      <c r="J14" s="154"/>
      <c r="K14" s="427"/>
      <c r="L14" s="427"/>
      <c r="M14" s="427" t="s">
        <v>67</v>
      </c>
      <c r="N14" s="538"/>
      <c r="O14" s="124" t="s">
        <v>36</v>
      </c>
      <c r="P14" s="124" t="s">
        <v>1698</v>
      </c>
      <c r="Q14" s="176"/>
      <c r="R14" s="176"/>
      <c r="S14" s="248"/>
      <c r="T14" s="598"/>
      <c r="U14" s="181"/>
      <c r="V14" s="181"/>
      <c r="W14" s="181"/>
      <c r="X14" s="181"/>
      <c r="Y14" s="181"/>
      <c r="Z14" s="181"/>
      <c r="AA14" s="181"/>
      <c r="AB14" s="540"/>
    </row>
    <row r="15" spans="1:32" ht="105" customHeight="1" x14ac:dyDescent="0.4">
      <c r="A15" s="133"/>
      <c r="B15" s="124" t="s">
        <v>1617</v>
      </c>
      <c r="C15" s="124" t="s">
        <v>816</v>
      </c>
      <c r="D15" s="125" t="s">
        <v>427</v>
      </c>
      <c r="E15" s="125" t="s">
        <v>467</v>
      </c>
      <c r="F15" s="140" t="s">
        <v>2608</v>
      </c>
      <c r="G15" s="124" t="s">
        <v>1338</v>
      </c>
      <c r="H15" s="132">
        <v>5000</v>
      </c>
      <c r="I15" s="427"/>
      <c r="J15" s="154"/>
      <c r="K15" s="427"/>
      <c r="L15" s="427"/>
      <c r="M15" s="427" t="s">
        <v>67</v>
      </c>
      <c r="N15" s="538"/>
      <c r="O15" s="124" t="s">
        <v>36</v>
      </c>
      <c r="P15" s="124" t="s">
        <v>3005</v>
      </c>
      <c r="Q15" s="176"/>
      <c r="R15" s="176"/>
      <c r="S15" s="248"/>
      <c r="T15" s="598"/>
      <c r="U15" s="181"/>
      <c r="V15" s="181"/>
      <c r="W15" s="181"/>
      <c r="X15" s="181"/>
      <c r="Y15" s="181"/>
      <c r="Z15" s="181"/>
      <c r="AA15" s="181"/>
      <c r="AB15" s="540"/>
    </row>
    <row r="16" spans="1:32" ht="105" customHeight="1" x14ac:dyDescent="0.25">
      <c r="A16" s="133"/>
      <c r="B16" s="124" t="s">
        <v>1618</v>
      </c>
      <c r="C16" s="124" t="s">
        <v>103</v>
      </c>
      <c r="D16" s="125" t="s">
        <v>427</v>
      </c>
      <c r="E16" s="125" t="s">
        <v>428</v>
      </c>
      <c r="F16" s="135" t="s">
        <v>658</v>
      </c>
      <c r="G16" s="124" t="s">
        <v>1381</v>
      </c>
      <c r="H16" s="132">
        <v>100000</v>
      </c>
      <c r="I16" s="154"/>
      <c r="J16" s="154"/>
      <c r="K16" s="154"/>
      <c r="L16" s="154"/>
      <c r="M16" s="154" t="s">
        <v>67</v>
      </c>
      <c r="N16" s="155"/>
      <c r="O16" s="130" t="s">
        <v>3156</v>
      </c>
      <c r="P16" s="130" t="s">
        <v>3006</v>
      </c>
      <c r="Q16" s="130" t="s">
        <v>3007</v>
      </c>
      <c r="R16" s="144" t="s">
        <v>3014</v>
      </c>
      <c r="S16" s="143" t="s">
        <v>2186</v>
      </c>
      <c r="T16" s="601"/>
      <c r="U16" s="181"/>
      <c r="V16" s="181"/>
      <c r="W16" s="181"/>
      <c r="X16" s="181"/>
      <c r="Y16" s="130"/>
      <c r="Z16" s="181"/>
      <c r="AA16" s="181"/>
      <c r="AB16" s="541"/>
    </row>
    <row r="17" spans="1:28" ht="105" customHeight="1" x14ac:dyDescent="0.4">
      <c r="A17" s="133"/>
      <c r="B17" s="124" t="s">
        <v>1619</v>
      </c>
      <c r="C17" s="124" t="s">
        <v>1384</v>
      </c>
      <c r="D17" s="125" t="s">
        <v>442</v>
      </c>
      <c r="E17" s="125" t="s">
        <v>428</v>
      </c>
      <c r="F17" s="126" t="s">
        <v>1718</v>
      </c>
      <c r="G17" s="124" t="s">
        <v>1385</v>
      </c>
      <c r="H17" s="132">
        <v>5000</v>
      </c>
      <c r="I17" s="154"/>
      <c r="J17" s="154"/>
      <c r="K17" s="154"/>
      <c r="L17" s="154" t="s">
        <v>67</v>
      </c>
      <c r="M17" s="154"/>
      <c r="N17" s="155"/>
      <c r="O17" s="130" t="s">
        <v>3008</v>
      </c>
      <c r="P17" s="130" t="s">
        <v>1665</v>
      </c>
      <c r="Q17" s="134"/>
      <c r="R17" s="130" t="s">
        <v>2976</v>
      </c>
      <c r="S17" s="139" t="s">
        <v>3012</v>
      </c>
      <c r="T17" s="598"/>
      <c r="U17" s="181"/>
      <c r="V17" s="181"/>
      <c r="W17" s="181"/>
      <c r="X17" s="181"/>
      <c r="Y17" s="181"/>
      <c r="Z17" s="181"/>
      <c r="AA17" s="181"/>
      <c r="AB17" s="540"/>
    </row>
    <row r="18" spans="1:28" ht="105" customHeight="1" x14ac:dyDescent="0.4">
      <c r="A18" s="192" t="s">
        <v>1692</v>
      </c>
      <c r="B18" s="124" t="s">
        <v>1181</v>
      </c>
      <c r="C18" s="142" t="s">
        <v>1250</v>
      </c>
      <c r="D18" s="125" t="s">
        <v>427</v>
      </c>
      <c r="E18" s="125" t="s">
        <v>428</v>
      </c>
      <c r="F18" s="135" t="s">
        <v>658</v>
      </c>
      <c r="G18" s="124" t="s">
        <v>938</v>
      </c>
      <c r="H18" s="132">
        <v>5000</v>
      </c>
      <c r="I18" s="154"/>
      <c r="J18" s="154"/>
      <c r="K18" s="154"/>
      <c r="L18" s="154"/>
      <c r="M18" s="154" t="s">
        <v>67</v>
      </c>
      <c r="N18" s="155"/>
      <c r="O18" s="124" t="s">
        <v>3157</v>
      </c>
      <c r="P18" s="130" t="s">
        <v>3009</v>
      </c>
      <c r="Q18" s="130" t="s">
        <v>3010</v>
      </c>
      <c r="R18" s="130" t="s">
        <v>3053</v>
      </c>
      <c r="S18" s="143" t="s">
        <v>3011</v>
      </c>
      <c r="T18" s="598"/>
      <c r="U18" s="181"/>
      <c r="V18" s="181"/>
      <c r="W18" s="181"/>
      <c r="X18" s="181"/>
      <c r="Y18" s="181"/>
      <c r="Z18" s="181"/>
      <c r="AA18" s="181"/>
      <c r="AB18" s="540"/>
    </row>
    <row r="19" spans="1:28" ht="105" customHeight="1" x14ac:dyDescent="0.4">
      <c r="A19" s="133"/>
      <c r="B19" s="124" t="s">
        <v>1630</v>
      </c>
      <c r="C19" s="142" t="s">
        <v>2807</v>
      </c>
      <c r="D19" s="125" t="s">
        <v>427</v>
      </c>
      <c r="E19" s="125" t="s">
        <v>462</v>
      </c>
      <c r="F19" s="135" t="s">
        <v>658</v>
      </c>
      <c r="G19" s="124" t="s">
        <v>1211</v>
      </c>
      <c r="H19" s="132">
        <v>0</v>
      </c>
      <c r="I19" s="427"/>
      <c r="J19" s="154"/>
      <c r="K19" s="427"/>
      <c r="L19" s="427"/>
      <c r="M19" s="427" t="s">
        <v>67</v>
      </c>
      <c r="N19" s="538"/>
      <c r="O19" s="124" t="s">
        <v>36</v>
      </c>
      <c r="P19" s="124" t="s">
        <v>1699</v>
      </c>
      <c r="Q19" s="176"/>
      <c r="R19" s="176"/>
      <c r="S19" s="248"/>
      <c r="T19" s="598"/>
      <c r="U19" s="181"/>
      <c r="V19" s="181"/>
      <c r="W19" s="181"/>
      <c r="X19" s="181"/>
      <c r="Y19" s="181"/>
      <c r="Z19" s="181"/>
      <c r="AA19" s="181"/>
      <c r="AB19" s="540"/>
    </row>
    <row r="20" spans="1:28" ht="105" customHeight="1" x14ac:dyDescent="0.4">
      <c r="A20" s="133"/>
      <c r="B20" s="124" t="s">
        <v>1507</v>
      </c>
      <c r="C20" s="140" t="s">
        <v>3013</v>
      </c>
      <c r="D20" s="125" t="s">
        <v>427</v>
      </c>
      <c r="E20" s="125" t="s">
        <v>456</v>
      </c>
      <c r="F20" s="135" t="s">
        <v>1733</v>
      </c>
      <c r="G20" s="124" t="s">
        <v>1231</v>
      </c>
      <c r="H20" s="132">
        <v>10000</v>
      </c>
      <c r="I20" s="427"/>
      <c r="J20" s="154"/>
      <c r="K20" s="427"/>
      <c r="L20" s="427"/>
      <c r="M20" s="427" t="s">
        <v>67</v>
      </c>
      <c r="N20" s="538"/>
      <c r="O20" s="124" t="s">
        <v>36</v>
      </c>
      <c r="P20" s="124" t="s">
        <v>1700</v>
      </c>
      <c r="Q20" s="427"/>
      <c r="R20" s="427"/>
      <c r="S20" s="260"/>
      <c r="T20" s="602"/>
      <c r="U20" s="154"/>
      <c r="V20" s="154"/>
      <c r="W20" s="154"/>
      <c r="X20" s="154"/>
      <c r="Y20" s="154"/>
      <c r="Z20" s="154"/>
      <c r="AA20" s="154"/>
      <c r="AB20" s="542"/>
    </row>
    <row r="21" spans="1:28" ht="105" customHeight="1" x14ac:dyDescent="0.4">
      <c r="A21" s="133"/>
      <c r="B21" s="124" t="s">
        <v>1629</v>
      </c>
      <c r="C21" s="142" t="s">
        <v>819</v>
      </c>
      <c r="D21" s="125" t="s">
        <v>454</v>
      </c>
      <c r="E21" s="125" t="s">
        <v>1031</v>
      </c>
      <c r="F21" s="142" t="s">
        <v>1105</v>
      </c>
      <c r="G21" s="124" t="s">
        <v>3098</v>
      </c>
      <c r="H21" s="132">
        <v>0</v>
      </c>
      <c r="I21" s="154"/>
      <c r="J21" s="154"/>
      <c r="K21" s="154"/>
      <c r="L21" s="154"/>
      <c r="M21" s="154" t="s">
        <v>67</v>
      </c>
      <c r="N21" s="155"/>
      <c r="O21" s="124" t="s">
        <v>3158</v>
      </c>
      <c r="P21" s="124" t="s">
        <v>3031</v>
      </c>
      <c r="Q21" s="154"/>
      <c r="R21" s="144" t="s">
        <v>3014</v>
      </c>
      <c r="S21" s="260"/>
      <c r="T21" s="602"/>
      <c r="U21" s="154"/>
      <c r="V21" s="154"/>
      <c r="W21" s="154"/>
      <c r="X21" s="154"/>
      <c r="Y21" s="154"/>
      <c r="Z21" s="154"/>
      <c r="AA21" s="154"/>
      <c r="AB21" s="542"/>
    </row>
    <row r="22" spans="1:28" ht="105" customHeight="1" x14ac:dyDescent="0.4">
      <c r="A22" s="133"/>
      <c r="B22" s="124" t="s">
        <v>1389</v>
      </c>
      <c r="C22" s="142" t="s">
        <v>660</v>
      </c>
      <c r="D22" s="125" t="s">
        <v>427</v>
      </c>
      <c r="E22" s="125" t="s">
        <v>1411</v>
      </c>
      <c r="F22" s="126" t="s">
        <v>1718</v>
      </c>
      <c r="G22" s="130" t="s">
        <v>3099</v>
      </c>
      <c r="H22" s="132">
        <v>5000</v>
      </c>
      <c r="I22" s="154"/>
      <c r="J22" s="154"/>
      <c r="K22" s="154" t="s">
        <v>67</v>
      </c>
      <c r="L22" s="154"/>
      <c r="M22" s="154"/>
      <c r="N22" s="155"/>
      <c r="O22" s="145" t="s">
        <v>3179</v>
      </c>
      <c r="P22" s="145" t="s">
        <v>1658</v>
      </c>
      <c r="Q22" s="145" t="s">
        <v>1659</v>
      </c>
      <c r="R22" s="144" t="s">
        <v>2976</v>
      </c>
      <c r="S22" s="143" t="s">
        <v>3015</v>
      </c>
      <c r="T22" s="602"/>
      <c r="U22" s="154"/>
      <c r="V22" s="154"/>
      <c r="W22" s="154"/>
      <c r="X22" s="154"/>
      <c r="Y22" s="154"/>
      <c r="Z22" s="154"/>
      <c r="AA22" s="154"/>
      <c r="AB22" s="542"/>
    </row>
    <row r="23" spans="1:28" ht="105" customHeight="1" x14ac:dyDescent="0.4">
      <c r="A23" s="133"/>
      <c r="B23" s="124" t="s">
        <v>1631</v>
      </c>
      <c r="C23" s="142" t="s">
        <v>3016</v>
      </c>
      <c r="D23" s="146" t="s">
        <v>458</v>
      </c>
      <c r="E23" s="125" t="s">
        <v>428</v>
      </c>
      <c r="F23" s="126" t="s">
        <v>654</v>
      </c>
      <c r="G23" s="130" t="s">
        <v>1341</v>
      </c>
      <c r="H23" s="147">
        <v>400000</v>
      </c>
      <c r="I23" s="154"/>
      <c r="J23" s="154"/>
      <c r="K23" s="154"/>
      <c r="L23" s="154" t="s">
        <v>67</v>
      </c>
      <c r="M23" s="154"/>
      <c r="N23" s="155"/>
      <c r="O23" s="145" t="s">
        <v>3017</v>
      </c>
      <c r="P23" s="130" t="s">
        <v>3018</v>
      </c>
      <c r="Q23" s="130" t="s">
        <v>3019</v>
      </c>
      <c r="R23" s="130" t="s">
        <v>2187</v>
      </c>
      <c r="S23" s="143"/>
      <c r="T23" s="602"/>
      <c r="U23" s="154"/>
      <c r="V23" s="154"/>
      <c r="W23" s="154"/>
      <c r="X23" s="154"/>
      <c r="Y23" s="154"/>
      <c r="Z23" s="154"/>
      <c r="AA23" s="154"/>
      <c r="AB23" s="542"/>
    </row>
    <row r="24" spans="1:28" ht="105" customHeight="1" x14ac:dyDescent="0.25">
      <c r="A24" s="133"/>
      <c r="B24" s="124" t="s">
        <v>1183</v>
      </c>
      <c r="C24" s="142" t="s">
        <v>1511</v>
      </c>
      <c r="D24" s="146" t="s">
        <v>442</v>
      </c>
      <c r="E24" s="125" t="s">
        <v>428</v>
      </c>
      <c r="F24" s="135" t="s">
        <v>658</v>
      </c>
      <c r="G24" s="130" t="s">
        <v>3100</v>
      </c>
      <c r="H24" s="132" t="s">
        <v>146</v>
      </c>
      <c r="I24" s="154"/>
      <c r="J24" s="154" t="s">
        <v>67</v>
      </c>
      <c r="K24" s="154"/>
      <c r="L24" s="154"/>
      <c r="M24" s="154"/>
      <c r="N24" s="155"/>
      <c r="O24" s="145" t="s">
        <v>3020</v>
      </c>
      <c r="P24" s="145" t="s">
        <v>1643</v>
      </c>
      <c r="Q24" s="145" t="s">
        <v>3022</v>
      </c>
      <c r="R24" s="154"/>
      <c r="S24" s="143"/>
      <c r="T24" s="230"/>
      <c r="U24" s="154"/>
      <c r="V24" s="154"/>
      <c r="W24" s="154"/>
      <c r="X24" s="154"/>
      <c r="Y24" s="154"/>
      <c r="Z24" s="154"/>
      <c r="AA24" s="154"/>
      <c r="AB24" s="541"/>
    </row>
    <row r="25" spans="1:28" ht="105" customHeight="1" x14ac:dyDescent="0.4">
      <c r="A25" s="133"/>
      <c r="B25" s="124" t="s">
        <v>1184</v>
      </c>
      <c r="C25" s="142" t="s">
        <v>1511</v>
      </c>
      <c r="D25" s="125" t="s">
        <v>554</v>
      </c>
      <c r="E25" s="125" t="s">
        <v>428</v>
      </c>
      <c r="F25" s="126" t="s">
        <v>654</v>
      </c>
      <c r="G25" s="130" t="s">
        <v>3101</v>
      </c>
      <c r="H25" s="147">
        <v>200000</v>
      </c>
      <c r="I25" s="154"/>
      <c r="J25" s="154" t="s">
        <v>800</v>
      </c>
      <c r="K25" s="154"/>
      <c r="L25" s="154"/>
      <c r="M25" s="154"/>
      <c r="N25" s="155"/>
      <c r="O25" s="145" t="s">
        <v>3021</v>
      </c>
      <c r="P25" s="145"/>
      <c r="Q25" s="145" t="s">
        <v>1670</v>
      </c>
      <c r="R25" s="130" t="s">
        <v>2187</v>
      </c>
      <c r="S25" s="143"/>
      <c r="T25" s="602"/>
      <c r="U25" s="154"/>
      <c r="V25" s="154"/>
      <c r="W25" s="154"/>
      <c r="X25" s="154"/>
      <c r="Y25" s="154"/>
      <c r="Z25" s="154"/>
      <c r="AA25" s="154"/>
      <c r="AB25" s="542"/>
    </row>
    <row r="26" spans="1:28" ht="105" customHeight="1" x14ac:dyDescent="0.4">
      <c r="A26" s="133"/>
      <c r="B26" s="124" t="s">
        <v>2984</v>
      </c>
      <c r="C26" s="142" t="s">
        <v>1511</v>
      </c>
      <c r="D26" s="125" t="s">
        <v>427</v>
      </c>
      <c r="E26" s="125" t="s">
        <v>428</v>
      </c>
      <c r="F26" s="149" t="s">
        <v>488</v>
      </c>
      <c r="G26" s="130" t="s">
        <v>3102</v>
      </c>
      <c r="H26" s="147">
        <v>200000</v>
      </c>
      <c r="I26" s="154"/>
      <c r="J26" s="154"/>
      <c r="K26" s="154"/>
      <c r="L26" s="154" t="s">
        <v>67</v>
      </c>
      <c r="M26" s="154"/>
      <c r="N26" s="155"/>
      <c r="O26" s="145" t="s">
        <v>3023</v>
      </c>
      <c r="P26" s="145" t="s">
        <v>1675</v>
      </c>
      <c r="Q26" s="154"/>
      <c r="R26" s="130" t="s">
        <v>2187</v>
      </c>
      <c r="S26" s="260"/>
      <c r="T26" s="602"/>
      <c r="U26" s="154"/>
      <c r="V26" s="154"/>
      <c r="W26" s="154"/>
      <c r="X26" s="154"/>
      <c r="Y26" s="154"/>
      <c r="Z26" s="154"/>
      <c r="AA26" s="154"/>
      <c r="AB26" s="542"/>
    </row>
    <row r="27" spans="1:28" ht="105" customHeight="1" x14ac:dyDescent="0.4">
      <c r="A27" s="133"/>
      <c r="B27" s="124" t="s">
        <v>2985</v>
      </c>
      <c r="C27" s="142" t="s">
        <v>1511</v>
      </c>
      <c r="D27" s="146" t="s">
        <v>461</v>
      </c>
      <c r="E27" s="146" t="s">
        <v>428</v>
      </c>
      <c r="F27" s="150" t="s">
        <v>151</v>
      </c>
      <c r="G27" s="130" t="s">
        <v>1560</v>
      </c>
      <c r="H27" s="132">
        <v>200000</v>
      </c>
      <c r="I27" s="154"/>
      <c r="J27" s="154" t="s">
        <v>67</v>
      </c>
      <c r="K27" s="154"/>
      <c r="L27" s="154"/>
      <c r="M27" s="154"/>
      <c r="N27" s="155"/>
      <c r="O27" s="143" t="s">
        <v>3024</v>
      </c>
      <c r="P27" s="145" t="s">
        <v>1676</v>
      </c>
      <c r="Q27" s="154"/>
      <c r="R27" s="130" t="s">
        <v>2187</v>
      </c>
      <c r="S27" s="260"/>
      <c r="T27" s="602"/>
      <c r="U27" s="154"/>
      <c r="V27" s="154"/>
      <c r="W27" s="154"/>
      <c r="X27" s="154"/>
      <c r="Y27" s="154"/>
      <c r="Z27" s="154"/>
      <c r="AA27" s="154"/>
      <c r="AB27" s="542"/>
    </row>
    <row r="28" spans="1:28" ht="105" customHeight="1" x14ac:dyDescent="0.4">
      <c r="A28" s="133"/>
      <c r="B28" s="130" t="s">
        <v>1187</v>
      </c>
      <c r="C28" s="142" t="s">
        <v>894</v>
      </c>
      <c r="D28" s="125" t="s">
        <v>427</v>
      </c>
      <c r="E28" s="125" t="s">
        <v>428</v>
      </c>
      <c r="F28" s="140" t="s">
        <v>2608</v>
      </c>
      <c r="G28" s="130" t="s">
        <v>3103</v>
      </c>
      <c r="H28" s="147">
        <v>750000</v>
      </c>
      <c r="I28" s="154"/>
      <c r="J28" s="154" t="s">
        <v>800</v>
      </c>
      <c r="K28" s="154"/>
      <c r="L28" s="154"/>
      <c r="M28" s="154"/>
      <c r="N28" s="155"/>
      <c r="O28" s="391" t="s">
        <v>3025</v>
      </c>
      <c r="P28" s="391" t="s">
        <v>1650</v>
      </c>
      <c r="Q28" s="154"/>
      <c r="R28" s="391" t="s">
        <v>1677</v>
      </c>
      <c r="S28" s="260"/>
      <c r="T28" s="602"/>
      <c r="U28" s="154"/>
      <c r="V28" s="154"/>
      <c r="W28" s="154"/>
      <c r="X28" s="154"/>
      <c r="Y28" s="154"/>
      <c r="Z28" s="154"/>
      <c r="AA28" s="154"/>
      <c r="AB28" s="542"/>
    </row>
    <row r="29" spans="1:28" ht="105" customHeight="1" x14ac:dyDescent="0.25">
      <c r="A29" s="133"/>
      <c r="B29" s="130" t="s">
        <v>1632</v>
      </c>
      <c r="C29" s="142" t="s">
        <v>894</v>
      </c>
      <c r="D29" s="125" t="s">
        <v>427</v>
      </c>
      <c r="E29" s="125" t="s">
        <v>428</v>
      </c>
      <c r="F29" s="140" t="s">
        <v>2608</v>
      </c>
      <c r="G29" s="130" t="s">
        <v>3104</v>
      </c>
      <c r="H29" s="147">
        <v>750000</v>
      </c>
      <c r="I29" s="154"/>
      <c r="J29" s="154" t="s">
        <v>800</v>
      </c>
      <c r="K29" s="154"/>
      <c r="L29" s="154"/>
      <c r="M29" s="154"/>
      <c r="N29" s="155"/>
      <c r="O29" s="391" t="s">
        <v>3026</v>
      </c>
      <c r="P29" s="391" t="s">
        <v>1650</v>
      </c>
      <c r="Q29" s="154"/>
      <c r="R29" s="391" t="s">
        <v>1677</v>
      </c>
      <c r="S29" s="143"/>
      <c r="T29" s="230"/>
      <c r="U29" s="154"/>
      <c r="V29" s="154"/>
      <c r="W29" s="154"/>
      <c r="X29" s="154"/>
      <c r="Y29" s="154"/>
      <c r="Z29" s="154"/>
      <c r="AA29" s="154"/>
      <c r="AB29" s="541"/>
    </row>
    <row r="30" spans="1:28" ht="105" customHeight="1" x14ac:dyDescent="0.25">
      <c r="A30" s="133"/>
      <c r="B30" s="130" t="s">
        <v>2980</v>
      </c>
      <c r="C30" s="142" t="s">
        <v>894</v>
      </c>
      <c r="D30" s="125" t="s">
        <v>427</v>
      </c>
      <c r="E30" s="125" t="s">
        <v>428</v>
      </c>
      <c r="F30" s="135" t="s">
        <v>658</v>
      </c>
      <c r="G30" s="130" t="s">
        <v>1712</v>
      </c>
      <c r="H30" s="147">
        <v>1250000</v>
      </c>
      <c r="I30" s="154"/>
      <c r="J30" s="154" t="s">
        <v>800</v>
      </c>
      <c r="K30" s="154"/>
      <c r="L30" s="154"/>
      <c r="M30" s="154"/>
      <c r="N30" s="155"/>
      <c r="O30" s="145" t="s">
        <v>3027</v>
      </c>
      <c r="P30" s="145" t="s">
        <v>1651</v>
      </c>
      <c r="Q30" s="154"/>
      <c r="R30" s="154"/>
      <c r="S30" s="143"/>
      <c r="T30" s="230"/>
      <c r="U30" s="154"/>
      <c r="V30" s="154"/>
      <c r="W30" s="154"/>
      <c r="X30" s="154"/>
      <c r="Y30" s="154"/>
      <c r="Z30" s="154"/>
      <c r="AA30" s="154"/>
      <c r="AB30" s="541"/>
    </row>
    <row r="31" spans="1:28" ht="105" customHeight="1" x14ac:dyDescent="0.4">
      <c r="A31" s="133"/>
      <c r="B31" s="130" t="s">
        <v>1609</v>
      </c>
      <c r="C31" s="140" t="s">
        <v>996</v>
      </c>
      <c r="D31" s="125" t="s">
        <v>427</v>
      </c>
      <c r="E31" s="125" t="s">
        <v>428</v>
      </c>
      <c r="F31" s="135" t="s">
        <v>137</v>
      </c>
      <c r="G31" s="130" t="s">
        <v>1563</v>
      </c>
      <c r="H31" s="132">
        <v>1000000</v>
      </c>
      <c r="I31" s="154"/>
      <c r="J31" s="154"/>
      <c r="K31" s="154"/>
      <c r="L31" s="154" t="s">
        <v>67</v>
      </c>
      <c r="M31" s="154"/>
      <c r="N31" s="155"/>
      <c r="O31" s="145" t="s">
        <v>3028</v>
      </c>
      <c r="P31" s="154"/>
      <c r="Q31" s="154"/>
      <c r="R31" s="154"/>
      <c r="S31" s="260"/>
      <c r="T31" s="602"/>
      <c r="U31" s="154"/>
      <c r="V31" s="154"/>
      <c r="W31" s="154"/>
      <c r="X31" s="154"/>
      <c r="Y31" s="154"/>
      <c r="Z31" s="154"/>
      <c r="AA31" s="154"/>
      <c r="AB31" s="542"/>
    </row>
    <row r="32" spans="1:28" ht="105" customHeight="1" x14ac:dyDescent="0.25">
      <c r="A32" s="133"/>
      <c r="B32" s="130" t="s">
        <v>2981</v>
      </c>
      <c r="C32" s="140" t="s">
        <v>996</v>
      </c>
      <c r="D32" s="125" t="s">
        <v>427</v>
      </c>
      <c r="E32" s="125" t="s">
        <v>428</v>
      </c>
      <c r="F32" s="135" t="s">
        <v>2310</v>
      </c>
      <c r="G32" s="130" t="s">
        <v>140</v>
      </c>
      <c r="H32" s="132">
        <v>1200000</v>
      </c>
      <c r="I32" s="154"/>
      <c r="J32" s="154" t="s">
        <v>67</v>
      </c>
      <c r="K32" s="154"/>
      <c r="L32" s="154"/>
      <c r="M32" s="154"/>
      <c r="N32" s="155"/>
      <c r="O32" s="145" t="s">
        <v>3029</v>
      </c>
      <c r="P32" s="145" t="s">
        <v>1651</v>
      </c>
      <c r="Q32" s="154"/>
      <c r="R32" s="391" t="s">
        <v>3052</v>
      </c>
      <c r="S32" s="143"/>
      <c r="T32" s="230"/>
      <c r="U32" s="154"/>
      <c r="V32" s="154"/>
      <c r="W32" s="154"/>
      <c r="X32" s="154"/>
      <c r="Y32" s="154"/>
      <c r="Z32" s="154"/>
      <c r="AA32" s="154"/>
      <c r="AB32" s="541"/>
    </row>
    <row r="33" spans="1:28" ht="105" customHeight="1" x14ac:dyDescent="0.4">
      <c r="A33" s="133"/>
      <c r="B33" s="130" t="s">
        <v>1394</v>
      </c>
      <c r="C33" s="142" t="s">
        <v>1270</v>
      </c>
      <c r="D33" s="146" t="s">
        <v>436</v>
      </c>
      <c r="E33" s="146" t="s">
        <v>546</v>
      </c>
      <c r="F33" s="135" t="s">
        <v>1515</v>
      </c>
      <c r="G33" s="130" t="s">
        <v>3105</v>
      </c>
      <c r="H33" s="132">
        <v>100000</v>
      </c>
      <c r="I33" s="154"/>
      <c r="J33" s="154"/>
      <c r="K33" s="154"/>
      <c r="L33" s="154"/>
      <c r="M33" s="154" t="s">
        <v>67</v>
      </c>
      <c r="N33" s="155"/>
      <c r="O33" s="124" t="s">
        <v>36</v>
      </c>
      <c r="P33" s="145" t="s">
        <v>3030</v>
      </c>
      <c r="Q33" s="154"/>
      <c r="R33" s="391" t="s">
        <v>3057</v>
      </c>
      <c r="S33" s="260"/>
      <c r="T33" s="602"/>
      <c r="U33" s="154"/>
      <c r="V33" s="154"/>
      <c r="W33" s="154"/>
      <c r="X33" s="154"/>
      <c r="Y33" s="154"/>
      <c r="Z33" s="154"/>
      <c r="AA33" s="154"/>
      <c r="AB33" s="542"/>
    </row>
    <row r="34" spans="1:28" ht="105" customHeight="1" x14ac:dyDescent="0.4">
      <c r="A34" s="133"/>
      <c r="B34" s="130" t="s">
        <v>1188</v>
      </c>
      <c r="C34" s="142" t="s">
        <v>1100</v>
      </c>
      <c r="D34" s="146" t="s">
        <v>442</v>
      </c>
      <c r="E34" s="125" t="s">
        <v>428</v>
      </c>
      <c r="F34" s="149" t="s">
        <v>2311</v>
      </c>
      <c r="G34" s="124" t="s">
        <v>3032</v>
      </c>
      <c r="H34" s="132">
        <v>2190664</v>
      </c>
      <c r="I34" s="154"/>
      <c r="J34" s="154"/>
      <c r="K34" s="154"/>
      <c r="L34" s="154" t="s">
        <v>67</v>
      </c>
      <c r="M34" s="154"/>
      <c r="N34" s="155"/>
      <c r="O34" s="145" t="s">
        <v>3033</v>
      </c>
      <c r="P34" s="145" t="s">
        <v>3034</v>
      </c>
      <c r="Q34" s="145" t="s">
        <v>3035</v>
      </c>
      <c r="R34" s="145" t="s">
        <v>2188</v>
      </c>
      <c r="S34" s="143" t="s">
        <v>3036</v>
      </c>
      <c r="T34" s="602"/>
      <c r="U34" s="154"/>
      <c r="V34" s="154"/>
      <c r="W34" s="154"/>
      <c r="X34" s="154"/>
      <c r="Y34" s="154"/>
      <c r="Z34" s="154"/>
      <c r="AA34" s="154"/>
      <c r="AB34" s="542"/>
    </row>
    <row r="35" spans="1:28" ht="105" customHeight="1" x14ac:dyDescent="0.25">
      <c r="A35" s="133"/>
      <c r="B35" s="130" t="s">
        <v>1189</v>
      </c>
      <c r="C35" s="124" t="s">
        <v>896</v>
      </c>
      <c r="D35" s="125" t="s">
        <v>547</v>
      </c>
      <c r="E35" s="125" t="s">
        <v>428</v>
      </c>
      <c r="F35" s="135" t="s">
        <v>658</v>
      </c>
      <c r="G35" s="130" t="s">
        <v>3106</v>
      </c>
      <c r="H35" s="147">
        <v>0</v>
      </c>
      <c r="I35" s="154"/>
      <c r="J35" s="154" t="s">
        <v>800</v>
      </c>
      <c r="K35" s="154"/>
      <c r="L35" s="154"/>
      <c r="M35" s="154"/>
      <c r="N35" s="155"/>
      <c r="O35" s="145" t="s">
        <v>3037</v>
      </c>
      <c r="P35" s="145" t="s">
        <v>1653</v>
      </c>
      <c r="Q35" s="145" t="s">
        <v>3038</v>
      </c>
      <c r="R35" s="144" t="s">
        <v>3014</v>
      </c>
      <c r="S35" s="391" t="s">
        <v>3039</v>
      </c>
      <c r="T35" s="599"/>
      <c r="U35" s="154"/>
      <c r="V35" s="154"/>
      <c r="W35" s="154"/>
      <c r="X35" s="154"/>
      <c r="Y35" s="154"/>
      <c r="Z35" s="154"/>
      <c r="AA35" s="154"/>
      <c r="AB35" s="543"/>
    </row>
    <row r="36" spans="1:28" ht="105" customHeight="1" x14ac:dyDescent="0.4">
      <c r="A36" s="133"/>
      <c r="B36" s="130" t="s">
        <v>1703</v>
      </c>
      <c r="C36" s="142" t="s">
        <v>2674</v>
      </c>
      <c r="D36" s="125" t="s">
        <v>427</v>
      </c>
      <c r="E36" s="125" t="s">
        <v>428</v>
      </c>
      <c r="F36" s="124" t="s">
        <v>2800</v>
      </c>
      <c r="G36" s="124" t="s">
        <v>3107</v>
      </c>
      <c r="H36" s="147" t="s">
        <v>165</v>
      </c>
      <c r="I36" s="154"/>
      <c r="J36" s="154" t="s">
        <v>800</v>
      </c>
      <c r="K36" s="154"/>
      <c r="L36" s="154"/>
      <c r="M36" s="154"/>
      <c r="N36" s="155"/>
      <c r="O36" s="145" t="s">
        <v>3040</v>
      </c>
      <c r="P36" s="154"/>
      <c r="Q36" s="154"/>
      <c r="R36" s="154"/>
      <c r="S36" s="612" t="s">
        <v>774</v>
      </c>
      <c r="T36" s="602"/>
      <c r="U36" s="154"/>
      <c r="V36" s="154"/>
      <c r="W36" s="154"/>
      <c r="X36" s="154"/>
      <c r="Y36" s="154"/>
      <c r="Z36" s="154"/>
      <c r="AA36" s="154"/>
      <c r="AB36" s="542"/>
    </row>
    <row r="37" spans="1:28" ht="105" customHeight="1" x14ac:dyDescent="0.25">
      <c r="A37" s="133"/>
      <c r="B37" s="130" t="s">
        <v>1644</v>
      </c>
      <c r="C37" s="142" t="s">
        <v>2878</v>
      </c>
      <c r="D37" s="125" t="s">
        <v>427</v>
      </c>
      <c r="E37" s="125" t="s">
        <v>428</v>
      </c>
      <c r="F37" s="135" t="s">
        <v>658</v>
      </c>
      <c r="G37" s="130" t="s">
        <v>2163</v>
      </c>
      <c r="H37" s="147" t="s">
        <v>167</v>
      </c>
      <c r="I37" s="154"/>
      <c r="J37" s="154" t="s">
        <v>67</v>
      </c>
      <c r="K37" s="154"/>
      <c r="L37" s="154"/>
      <c r="M37" s="154"/>
      <c r="N37" s="155"/>
      <c r="O37" s="145" t="s">
        <v>3041</v>
      </c>
      <c r="P37" s="145" t="s">
        <v>1647</v>
      </c>
      <c r="Q37" s="145" t="s">
        <v>1648</v>
      </c>
      <c r="R37" s="145" t="s">
        <v>2190</v>
      </c>
      <c r="S37" s="143" t="s">
        <v>2191</v>
      </c>
      <c r="T37" s="599"/>
      <c r="U37" s="154"/>
      <c r="V37" s="154"/>
      <c r="W37" s="154"/>
      <c r="X37" s="154"/>
      <c r="Y37" s="154"/>
      <c r="Z37" s="154"/>
      <c r="AA37" s="154"/>
      <c r="AB37" s="543"/>
    </row>
    <row r="38" spans="1:28" ht="105" customHeight="1" x14ac:dyDescent="0.25">
      <c r="A38" s="133"/>
      <c r="B38" s="130" t="s">
        <v>1397</v>
      </c>
      <c r="C38" s="140" t="s">
        <v>999</v>
      </c>
      <c r="D38" s="125" t="s">
        <v>427</v>
      </c>
      <c r="E38" s="125" t="s">
        <v>1398</v>
      </c>
      <c r="F38" s="135" t="s">
        <v>1515</v>
      </c>
      <c r="G38" s="130" t="s">
        <v>3108</v>
      </c>
      <c r="H38" s="147">
        <v>300000</v>
      </c>
      <c r="I38" s="154"/>
      <c r="J38" s="154" t="s">
        <v>800</v>
      </c>
      <c r="K38" s="154"/>
      <c r="L38" s="154"/>
      <c r="M38" s="154"/>
      <c r="N38" s="155"/>
      <c r="O38" s="391" t="s">
        <v>3042</v>
      </c>
      <c r="P38" s="391" t="s">
        <v>1650</v>
      </c>
      <c r="Q38" s="154"/>
      <c r="R38" s="391" t="s">
        <v>3057</v>
      </c>
      <c r="S38" s="391"/>
      <c r="T38" s="599"/>
      <c r="U38" s="154"/>
      <c r="V38" s="154"/>
      <c r="W38" s="154"/>
      <c r="X38" s="154"/>
      <c r="Y38" s="154"/>
      <c r="Z38" s="154"/>
      <c r="AA38" s="154"/>
      <c r="AB38" s="543"/>
    </row>
    <row r="39" spans="1:28" ht="105" customHeight="1" x14ac:dyDescent="0.4">
      <c r="A39" s="133"/>
      <c r="B39" s="130" t="s">
        <v>1399</v>
      </c>
      <c r="C39" s="142" t="s">
        <v>171</v>
      </c>
      <c r="D39" s="125" t="s">
        <v>427</v>
      </c>
      <c r="E39" s="125" t="s">
        <v>428</v>
      </c>
      <c r="F39" s="135" t="s">
        <v>658</v>
      </c>
      <c r="G39" s="124" t="s">
        <v>3109</v>
      </c>
      <c r="H39" s="132">
        <v>0</v>
      </c>
      <c r="I39" s="154"/>
      <c r="J39" s="154" t="s">
        <v>67</v>
      </c>
      <c r="K39" s="154"/>
      <c r="L39" s="154"/>
      <c r="M39" s="154"/>
      <c r="N39" s="155"/>
      <c r="O39" s="145" t="s">
        <v>3043</v>
      </c>
      <c r="P39" s="145" t="s">
        <v>1645</v>
      </c>
      <c r="Q39" s="145" t="s">
        <v>1646</v>
      </c>
      <c r="R39" s="144" t="s">
        <v>3014</v>
      </c>
      <c r="S39" s="143" t="s">
        <v>2189</v>
      </c>
      <c r="T39" s="602"/>
      <c r="U39" s="154"/>
      <c r="V39" s="154"/>
      <c r="W39" s="154"/>
      <c r="X39" s="154"/>
      <c r="Y39" s="154"/>
      <c r="Z39" s="154"/>
      <c r="AA39" s="154"/>
      <c r="AB39" s="542"/>
    </row>
    <row r="40" spans="1:28" ht="105" customHeight="1" x14ac:dyDescent="0.25">
      <c r="A40" s="133"/>
      <c r="B40" s="130" t="s">
        <v>1400</v>
      </c>
      <c r="C40" s="142" t="s">
        <v>1000</v>
      </c>
      <c r="D40" s="125" t="s">
        <v>454</v>
      </c>
      <c r="E40" s="125" t="s">
        <v>428</v>
      </c>
      <c r="F40" s="140" t="s">
        <v>1620</v>
      </c>
      <c r="G40" s="130" t="s">
        <v>1401</v>
      </c>
      <c r="H40" s="161">
        <v>0.01</v>
      </c>
      <c r="I40" s="154"/>
      <c r="J40" s="154"/>
      <c r="K40" s="154"/>
      <c r="L40" s="154" t="s">
        <v>67</v>
      </c>
      <c r="M40" s="154"/>
      <c r="N40" s="155"/>
      <c r="O40" s="145" t="s">
        <v>1687</v>
      </c>
      <c r="P40" s="145" t="s">
        <v>1681</v>
      </c>
      <c r="Q40" s="154"/>
      <c r="R40" s="154"/>
      <c r="S40" s="391"/>
      <c r="T40" s="599"/>
      <c r="U40" s="154"/>
      <c r="V40" s="154"/>
      <c r="W40" s="154"/>
      <c r="X40" s="154"/>
      <c r="Y40" s="154"/>
      <c r="Z40" s="154"/>
      <c r="AA40" s="154"/>
      <c r="AB40" s="543"/>
    </row>
    <row r="41" spans="1:28" ht="105" customHeight="1" x14ac:dyDescent="0.4">
      <c r="A41" s="133"/>
      <c r="B41" s="130" t="s">
        <v>1402</v>
      </c>
      <c r="C41" s="126" t="s">
        <v>997</v>
      </c>
      <c r="D41" s="125" t="s">
        <v>427</v>
      </c>
      <c r="E41" s="125" t="s">
        <v>428</v>
      </c>
      <c r="F41" s="126" t="s">
        <v>1520</v>
      </c>
      <c r="G41" s="130" t="s">
        <v>1403</v>
      </c>
      <c r="H41" s="132">
        <v>0</v>
      </c>
      <c r="I41" s="154"/>
      <c r="J41" s="154"/>
      <c r="K41" s="154"/>
      <c r="L41" s="154"/>
      <c r="M41" s="154" t="s">
        <v>67</v>
      </c>
      <c r="N41" s="155"/>
      <c r="O41" s="145" t="s">
        <v>3159</v>
      </c>
      <c r="P41" s="145" t="s">
        <v>3044</v>
      </c>
      <c r="Q41" s="145" t="s">
        <v>3045</v>
      </c>
      <c r="R41" s="130" t="s">
        <v>3053</v>
      </c>
      <c r="S41" s="143" t="s">
        <v>2192</v>
      </c>
      <c r="T41" s="599"/>
      <c r="U41" s="154"/>
      <c r="V41" s="154"/>
      <c r="W41" s="154"/>
      <c r="X41" s="154"/>
      <c r="Y41" s="154"/>
      <c r="Z41" s="154"/>
      <c r="AA41" s="154"/>
      <c r="AB41" s="542"/>
    </row>
    <row r="42" spans="1:28" ht="105" customHeight="1" x14ac:dyDescent="0.4">
      <c r="A42" s="133"/>
      <c r="B42" s="130" t="s">
        <v>1404</v>
      </c>
      <c r="C42" s="126" t="s">
        <v>259</v>
      </c>
      <c r="D42" s="125" t="s">
        <v>444</v>
      </c>
      <c r="E42" s="125" t="s">
        <v>506</v>
      </c>
      <c r="F42" s="135" t="s">
        <v>137</v>
      </c>
      <c r="G42" s="130" t="s">
        <v>3110</v>
      </c>
      <c r="H42" s="132">
        <v>500000</v>
      </c>
      <c r="I42" s="154"/>
      <c r="J42" s="154"/>
      <c r="K42" s="154"/>
      <c r="L42" s="154" t="s">
        <v>67</v>
      </c>
      <c r="M42" s="154"/>
      <c r="N42" s="155"/>
      <c r="O42" s="347" t="s">
        <v>3046</v>
      </c>
      <c r="P42" s="154"/>
      <c r="Q42" s="154"/>
      <c r="R42" s="154"/>
      <c r="S42" s="260"/>
      <c r="T42" s="602"/>
      <c r="U42" s="154"/>
      <c r="V42" s="154"/>
      <c r="W42" s="608"/>
      <c r="X42" s="154"/>
      <c r="Y42" s="154"/>
      <c r="Z42" s="154"/>
      <c r="AA42" s="154"/>
      <c r="AB42" s="542"/>
    </row>
    <row r="43" spans="1:28" ht="105" customHeight="1" x14ac:dyDescent="0.25">
      <c r="A43" s="133"/>
      <c r="B43" s="130" t="s">
        <v>1405</v>
      </c>
      <c r="C43" s="126" t="s">
        <v>261</v>
      </c>
      <c r="D43" s="125" t="s">
        <v>444</v>
      </c>
      <c r="E43" s="125" t="s">
        <v>428</v>
      </c>
      <c r="F43" s="124" t="s">
        <v>2800</v>
      </c>
      <c r="G43" s="130" t="s">
        <v>1714</v>
      </c>
      <c r="H43" s="132">
        <v>500000</v>
      </c>
      <c r="I43" s="154"/>
      <c r="J43" s="154"/>
      <c r="K43" s="154" t="s">
        <v>67</v>
      </c>
      <c r="L43" s="154"/>
      <c r="M43" s="154"/>
      <c r="N43" s="155"/>
      <c r="O43" s="145" t="s">
        <v>3047</v>
      </c>
      <c r="P43" s="154"/>
      <c r="Q43" s="154"/>
      <c r="R43" s="154"/>
      <c r="S43" s="391" t="s">
        <v>774</v>
      </c>
      <c r="T43" s="599"/>
      <c r="U43" s="154"/>
      <c r="V43" s="154"/>
      <c r="W43" s="154"/>
      <c r="X43" s="154"/>
      <c r="Y43" s="154"/>
      <c r="Z43" s="154"/>
      <c r="AA43" s="154"/>
      <c r="AB43" s="543"/>
    </row>
    <row r="44" spans="1:28" ht="105" customHeight="1" thickBot="1" x14ac:dyDescent="0.3">
      <c r="A44" s="133"/>
      <c r="B44" s="130" t="s">
        <v>1621</v>
      </c>
      <c r="C44" s="142" t="s">
        <v>578</v>
      </c>
      <c r="D44" s="125" t="s">
        <v>444</v>
      </c>
      <c r="E44" s="125" t="s">
        <v>428</v>
      </c>
      <c r="F44" s="126" t="s">
        <v>658</v>
      </c>
      <c r="G44" s="603" t="s">
        <v>1571</v>
      </c>
      <c r="H44" s="132">
        <v>0</v>
      </c>
      <c r="I44" s="154"/>
      <c r="J44" s="154" t="s">
        <v>800</v>
      </c>
      <c r="K44" s="154"/>
      <c r="L44" s="154"/>
      <c r="M44" s="154"/>
      <c r="N44" s="155"/>
      <c r="O44" s="145" t="s">
        <v>3048</v>
      </c>
      <c r="P44" s="145" t="s">
        <v>1650</v>
      </c>
      <c r="Q44" s="145" t="s">
        <v>3049</v>
      </c>
      <c r="R44" s="144" t="s">
        <v>3014</v>
      </c>
      <c r="S44" s="143" t="s">
        <v>2189</v>
      </c>
      <c r="T44" s="599"/>
      <c r="U44" s="154"/>
      <c r="V44" s="154"/>
      <c r="W44" s="154"/>
      <c r="X44" s="154"/>
      <c r="Y44" s="154"/>
      <c r="Z44" s="154"/>
      <c r="AA44" s="154"/>
      <c r="AB44" s="543"/>
    </row>
    <row r="45" spans="1:28" ht="105" customHeight="1" x14ac:dyDescent="0.4">
      <c r="A45" s="192" t="s">
        <v>1693</v>
      </c>
      <c r="B45" s="124" t="s">
        <v>1190</v>
      </c>
      <c r="C45" s="140" t="s">
        <v>891</v>
      </c>
      <c r="D45" s="125" t="s">
        <v>427</v>
      </c>
      <c r="E45" s="125" t="s">
        <v>554</v>
      </c>
      <c r="F45" s="135" t="s">
        <v>658</v>
      </c>
      <c r="G45" s="130" t="s">
        <v>179</v>
      </c>
      <c r="H45" s="157">
        <v>30000</v>
      </c>
      <c r="I45" s="427"/>
      <c r="J45" s="154"/>
      <c r="K45" s="427"/>
      <c r="L45" s="427"/>
      <c r="M45" s="427" t="s">
        <v>67</v>
      </c>
      <c r="N45" s="538"/>
      <c r="O45" s="124" t="s">
        <v>36</v>
      </c>
      <c r="P45" s="145" t="s">
        <v>1701</v>
      </c>
      <c r="Q45" s="176"/>
      <c r="R45" s="176"/>
      <c r="S45" s="248"/>
      <c r="T45" s="598"/>
      <c r="U45" s="181"/>
      <c r="V45" s="181"/>
      <c r="W45" s="181"/>
      <c r="X45" s="181"/>
      <c r="Y45" s="181"/>
      <c r="Z45" s="181"/>
      <c r="AA45" s="181"/>
      <c r="AB45" s="540"/>
    </row>
    <row r="46" spans="1:28" ht="105" customHeight="1" x14ac:dyDescent="0.4">
      <c r="A46" s="159"/>
      <c r="B46" s="124" t="s">
        <v>1191</v>
      </c>
      <c r="C46" s="126" t="s">
        <v>180</v>
      </c>
      <c r="D46" s="125" t="s">
        <v>547</v>
      </c>
      <c r="E46" s="125" t="s">
        <v>428</v>
      </c>
      <c r="F46" s="135" t="s">
        <v>137</v>
      </c>
      <c r="G46" s="124" t="s">
        <v>1407</v>
      </c>
      <c r="H46" s="157">
        <v>150000</v>
      </c>
      <c r="I46" s="154"/>
      <c r="J46" s="154" t="s">
        <v>67</v>
      </c>
      <c r="K46" s="154"/>
      <c r="L46" s="154"/>
      <c r="M46" s="154"/>
      <c r="N46" s="155"/>
      <c r="O46" s="347" t="s">
        <v>3046</v>
      </c>
      <c r="P46" s="181"/>
      <c r="Q46" s="181"/>
      <c r="R46" s="181"/>
      <c r="S46" s="248"/>
      <c r="T46" s="598"/>
      <c r="U46" s="181"/>
      <c r="V46" s="181"/>
      <c r="W46" s="181"/>
      <c r="X46" s="181"/>
      <c r="Y46" s="181"/>
      <c r="Z46" s="181"/>
      <c r="AA46" s="181"/>
      <c r="AB46" s="540"/>
    </row>
    <row r="47" spans="1:28" ht="105" customHeight="1" x14ac:dyDescent="0.4">
      <c r="A47" s="133"/>
      <c r="B47" s="124" t="s">
        <v>1192</v>
      </c>
      <c r="C47" s="140" t="s">
        <v>826</v>
      </c>
      <c r="D47" s="125" t="s">
        <v>427</v>
      </c>
      <c r="E47" s="125" t="s">
        <v>467</v>
      </c>
      <c r="F47" s="135" t="s">
        <v>658</v>
      </c>
      <c r="G47" s="130" t="s">
        <v>263</v>
      </c>
      <c r="H47" s="132">
        <v>50000</v>
      </c>
      <c r="I47" s="427"/>
      <c r="J47" s="154"/>
      <c r="K47" s="427"/>
      <c r="L47" s="427"/>
      <c r="M47" s="427" t="s">
        <v>67</v>
      </c>
      <c r="N47" s="538"/>
      <c r="O47" s="124" t="s">
        <v>36</v>
      </c>
      <c r="P47" s="145" t="s">
        <v>1702</v>
      </c>
      <c r="Q47" s="176"/>
      <c r="R47" s="176"/>
      <c r="S47" s="248"/>
      <c r="T47" s="598"/>
      <c r="U47" s="181"/>
      <c r="V47" s="181"/>
      <c r="W47" s="181"/>
      <c r="X47" s="181"/>
      <c r="Y47" s="181"/>
      <c r="Z47" s="181"/>
      <c r="AA47" s="181"/>
      <c r="AB47" s="540"/>
    </row>
    <row r="48" spans="1:28" ht="105" customHeight="1" x14ac:dyDescent="0.25">
      <c r="A48" s="133"/>
      <c r="B48" s="124" t="s">
        <v>1413</v>
      </c>
      <c r="C48" s="140" t="s">
        <v>1291</v>
      </c>
      <c r="D48" s="125" t="s">
        <v>444</v>
      </c>
      <c r="E48" s="125" t="s">
        <v>428</v>
      </c>
      <c r="F48" s="126" t="s">
        <v>695</v>
      </c>
      <c r="G48" s="130" t="s">
        <v>3111</v>
      </c>
      <c r="H48" s="132">
        <v>500000</v>
      </c>
      <c r="I48" s="154"/>
      <c r="J48" s="154" t="s">
        <v>800</v>
      </c>
      <c r="K48" s="154"/>
      <c r="L48" s="154"/>
      <c r="M48" s="154"/>
      <c r="N48" s="155"/>
      <c r="O48" s="604" t="s">
        <v>3050</v>
      </c>
      <c r="P48" s="154"/>
      <c r="Q48" s="154"/>
      <c r="R48" s="154"/>
      <c r="S48" s="391"/>
      <c r="T48" s="599"/>
      <c r="U48" s="154"/>
      <c r="V48" s="154"/>
      <c r="W48" s="154"/>
      <c r="X48" s="154"/>
      <c r="Y48" s="154"/>
      <c r="Z48" s="154"/>
      <c r="AA48" s="154"/>
      <c r="AB48" s="543"/>
    </row>
    <row r="49" spans="1:28" ht="105" customHeight="1" x14ac:dyDescent="0.4">
      <c r="A49" s="192" t="s">
        <v>1715</v>
      </c>
      <c r="B49" s="124" t="s">
        <v>1194</v>
      </c>
      <c r="C49" s="124" t="s">
        <v>1002</v>
      </c>
      <c r="D49" s="125" t="s">
        <v>427</v>
      </c>
      <c r="E49" s="125" t="s">
        <v>1031</v>
      </c>
      <c r="F49" s="135" t="s">
        <v>658</v>
      </c>
      <c r="G49" s="130" t="s">
        <v>188</v>
      </c>
      <c r="H49" s="132">
        <v>5000</v>
      </c>
      <c r="I49" s="154"/>
      <c r="J49" s="154"/>
      <c r="K49" s="154"/>
      <c r="L49" s="154"/>
      <c r="M49" s="154" t="s">
        <v>67</v>
      </c>
      <c r="N49" s="155"/>
      <c r="O49" s="130" t="s">
        <v>3160</v>
      </c>
      <c r="P49" s="130" t="s">
        <v>3051</v>
      </c>
      <c r="Q49" s="130" t="s">
        <v>1649</v>
      </c>
      <c r="R49" s="144" t="s">
        <v>3014</v>
      </c>
      <c r="S49" s="248"/>
      <c r="T49" s="598"/>
      <c r="U49" s="181"/>
      <c r="V49" s="181"/>
      <c r="W49" s="181"/>
      <c r="X49" s="181"/>
      <c r="Y49" s="181"/>
      <c r="Z49" s="181"/>
      <c r="AA49" s="181"/>
      <c r="AB49" s="540"/>
    </row>
    <row r="50" spans="1:28" ht="105" customHeight="1" x14ac:dyDescent="0.4">
      <c r="A50" s="160"/>
      <c r="B50" s="124" t="s">
        <v>1408</v>
      </c>
      <c r="C50" s="126" t="s">
        <v>1005</v>
      </c>
      <c r="D50" s="125" t="s">
        <v>427</v>
      </c>
      <c r="E50" s="125" t="s">
        <v>441</v>
      </c>
      <c r="F50" s="140" t="s">
        <v>1520</v>
      </c>
      <c r="G50" s="124" t="s">
        <v>206</v>
      </c>
      <c r="H50" s="132">
        <v>5000</v>
      </c>
      <c r="I50" s="427"/>
      <c r="J50" s="154"/>
      <c r="K50" s="427"/>
      <c r="L50" s="427"/>
      <c r="M50" s="427" t="s">
        <v>67</v>
      </c>
      <c r="N50" s="538"/>
      <c r="O50" s="124" t="s">
        <v>36</v>
      </c>
      <c r="P50" s="130" t="s">
        <v>3058</v>
      </c>
      <c r="Q50" s="176"/>
      <c r="R50" s="176"/>
      <c r="S50" s="248"/>
      <c r="T50" s="598"/>
      <c r="U50" s="181"/>
      <c r="V50" s="181"/>
      <c r="W50" s="181"/>
      <c r="X50" s="181"/>
      <c r="Y50" s="181"/>
      <c r="Z50" s="181"/>
      <c r="AA50" s="181"/>
      <c r="AB50" s="540"/>
    </row>
    <row r="51" spans="1:28" ht="105" customHeight="1" x14ac:dyDescent="0.4">
      <c r="A51" s="133"/>
      <c r="B51" s="124" t="s">
        <v>1409</v>
      </c>
      <c r="C51" s="142" t="s">
        <v>1001</v>
      </c>
      <c r="D51" s="125" t="s">
        <v>427</v>
      </c>
      <c r="E51" s="125" t="s">
        <v>428</v>
      </c>
      <c r="F51" s="142" t="s">
        <v>2316</v>
      </c>
      <c r="G51" s="124" t="s">
        <v>216</v>
      </c>
      <c r="H51" s="132">
        <v>100000</v>
      </c>
      <c r="I51" s="154"/>
      <c r="J51" s="154"/>
      <c r="K51" s="154"/>
      <c r="L51" s="154" t="s">
        <v>67</v>
      </c>
      <c r="M51" s="154"/>
      <c r="N51" s="155"/>
      <c r="O51" s="130" t="s">
        <v>3059</v>
      </c>
      <c r="P51" s="130" t="s">
        <v>1666</v>
      </c>
      <c r="Q51" s="130" t="s">
        <v>1667</v>
      </c>
      <c r="R51" s="130" t="s">
        <v>413</v>
      </c>
      <c r="S51" s="248"/>
      <c r="T51" s="598"/>
      <c r="U51" s="181"/>
      <c r="V51" s="181"/>
      <c r="W51" s="181"/>
      <c r="X51" s="181"/>
      <c r="Y51" s="181"/>
      <c r="Z51" s="181"/>
      <c r="AA51" s="181"/>
      <c r="AB51" s="540"/>
    </row>
    <row r="52" spans="1:28" ht="105" customHeight="1" x14ac:dyDescent="0.4">
      <c r="A52" s="133"/>
      <c r="B52" s="124" t="s">
        <v>1625</v>
      </c>
      <c r="C52" s="124" t="s">
        <v>1624</v>
      </c>
      <c r="D52" s="125" t="s">
        <v>444</v>
      </c>
      <c r="E52" s="125" t="s">
        <v>428</v>
      </c>
      <c r="F52" s="135" t="s">
        <v>658</v>
      </c>
      <c r="G52" s="124" t="s">
        <v>953</v>
      </c>
      <c r="H52" s="161">
        <v>0.01</v>
      </c>
      <c r="I52" s="154"/>
      <c r="J52" s="154" t="s">
        <v>800</v>
      </c>
      <c r="K52" s="154"/>
      <c r="L52" s="154"/>
      <c r="M52" s="154"/>
      <c r="N52" s="155"/>
      <c r="O52" s="130" t="s">
        <v>3060</v>
      </c>
      <c r="P52" s="130" t="s">
        <v>1651</v>
      </c>
      <c r="Q52" s="130" t="s">
        <v>3061</v>
      </c>
      <c r="R52" s="144" t="s">
        <v>3014</v>
      </c>
      <c r="S52" s="248"/>
      <c r="T52" s="598"/>
      <c r="U52" s="181"/>
      <c r="V52" s="181"/>
      <c r="W52" s="181"/>
      <c r="X52" s="181"/>
      <c r="Y52" s="181"/>
      <c r="Z52" s="181"/>
      <c r="AA52" s="181"/>
      <c r="AB52" s="540"/>
    </row>
    <row r="53" spans="1:28" ht="105" customHeight="1" x14ac:dyDescent="0.4">
      <c r="A53" s="133"/>
      <c r="B53" s="124" t="s">
        <v>2066</v>
      </c>
      <c r="C53" s="124" t="s">
        <v>810</v>
      </c>
      <c r="D53" s="146" t="s">
        <v>437</v>
      </c>
      <c r="E53" s="146" t="s">
        <v>1411</v>
      </c>
      <c r="F53" s="135" t="s">
        <v>658</v>
      </c>
      <c r="G53" s="124" t="s">
        <v>811</v>
      </c>
      <c r="H53" s="161">
        <v>0.01</v>
      </c>
      <c r="I53" s="154"/>
      <c r="J53" s="154"/>
      <c r="K53" s="154"/>
      <c r="L53" s="154"/>
      <c r="M53" s="154" t="s">
        <v>67</v>
      </c>
      <c r="N53" s="155"/>
      <c r="O53" s="130" t="s">
        <v>3161</v>
      </c>
      <c r="P53" s="130" t="s">
        <v>1678</v>
      </c>
      <c r="Q53" s="181"/>
      <c r="R53" s="181"/>
      <c r="S53" s="248"/>
      <c r="T53" s="598"/>
      <c r="U53" s="181"/>
      <c r="V53" s="181"/>
      <c r="W53" s="181"/>
      <c r="X53" s="181"/>
      <c r="Y53" s="181"/>
      <c r="Z53" s="181"/>
      <c r="AA53" s="181"/>
      <c r="AB53" s="540"/>
    </row>
    <row r="54" spans="1:28" ht="105" customHeight="1" x14ac:dyDescent="0.4">
      <c r="A54" s="133"/>
      <c r="B54" s="124" t="s">
        <v>2973</v>
      </c>
      <c r="C54" s="124" t="s">
        <v>443</v>
      </c>
      <c r="D54" s="125" t="s">
        <v>491</v>
      </c>
      <c r="E54" s="125" t="s">
        <v>428</v>
      </c>
      <c r="F54" s="124" t="s">
        <v>2800</v>
      </c>
      <c r="G54" s="124" t="s">
        <v>3112</v>
      </c>
      <c r="H54" s="147">
        <v>100000</v>
      </c>
      <c r="I54" s="154"/>
      <c r="J54" s="154"/>
      <c r="K54" s="154"/>
      <c r="L54" s="154" t="s">
        <v>67</v>
      </c>
      <c r="M54" s="154"/>
      <c r="N54" s="155"/>
      <c r="O54" s="130" t="s">
        <v>3062</v>
      </c>
      <c r="P54" s="181"/>
      <c r="Q54" s="181"/>
      <c r="R54" s="181"/>
      <c r="S54" s="139" t="s">
        <v>3063</v>
      </c>
      <c r="T54" s="598"/>
      <c r="U54" s="181"/>
      <c r="V54" s="181"/>
      <c r="W54" s="181"/>
      <c r="X54" s="181"/>
      <c r="Y54" s="181"/>
      <c r="Z54" s="181"/>
      <c r="AA54" s="181"/>
      <c r="AB54" s="540"/>
    </row>
    <row r="55" spans="1:28" ht="105" customHeight="1" x14ac:dyDescent="0.25">
      <c r="A55" s="192" t="s">
        <v>1640</v>
      </c>
      <c r="B55" s="124" t="s">
        <v>1195</v>
      </c>
      <c r="C55" s="142" t="s">
        <v>1524</v>
      </c>
      <c r="D55" s="125" t="s">
        <v>444</v>
      </c>
      <c r="E55" s="146" t="s">
        <v>428</v>
      </c>
      <c r="F55" s="142" t="s">
        <v>2316</v>
      </c>
      <c r="G55" s="124" t="s">
        <v>952</v>
      </c>
      <c r="H55" s="132">
        <v>5000</v>
      </c>
      <c r="I55" s="154"/>
      <c r="J55" s="154"/>
      <c r="K55" s="154" t="s">
        <v>67</v>
      </c>
      <c r="L55" s="154"/>
      <c r="M55" s="154"/>
      <c r="N55" s="155"/>
      <c r="O55" s="130" t="s">
        <v>3064</v>
      </c>
      <c r="P55" s="130" t="s">
        <v>1668</v>
      </c>
      <c r="Q55" s="130" t="s">
        <v>1667</v>
      </c>
      <c r="R55" s="130" t="s">
        <v>413</v>
      </c>
      <c r="S55" s="391"/>
      <c r="T55" s="599"/>
      <c r="U55" s="181"/>
      <c r="V55" s="181"/>
      <c r="W55" s="181"/>
      <c r="X55" s="181"/>
      <c r="Y55" s="181"/>
      <c r="Z55" s="181"/>
      <c r="AA55" s="181"/>
      <c r="AB55" s="543"/>
    </row>
    <row r="56" spans="1:28" ht="105" customHeight="1" x14ac:dyDescent="0.25">
      <c r="A56" s="160"/>
      <c r="B56" s="124" t="s">
        <v>2982</v>
      </c>
      <c r="C56" s="124" t="s">
        <v>905</v>
      </c>
      <c r="D56" s="125" t="s">
        <v>427</v>
      </c>
      <c r="E56" s="125" t="s">
        <v>445</v>
      </c>
      <c r="F56" s="142" t="s">
        <v>1520</v>
      </c>
      <c r="G56" s="124" t="s">
        <v>2983</v>
      </c>
      <c r="H56" s="132">
        <v>5000</v>
      </c>
      <c r="I56" s="154"/>
      <c r="J56" s="154"/>
      <c r="K56" s="154"/>
      <c r="L56" s="154" t="s">
        <v>67</v>
      </c>
      <c r="M56" s="154"/>
      <c r="N56" s="155"/>
      <c r="O56" s="130" t="s">
        <v>3065</v>
      </c>
      <c r="P56" s="181"/>
      <c r="Q56" s="181"/>
      <c r="R56" s="181"/>
      <c r="S56" s="391"/>
      <c r="T56" s="599"/>
      <c r="U56" s="181"/>
      <c r="V56" s="181"/>
      <c r="W56" s="608"/>
      <c r="X56" s="181"/>
      <c r="Y56" s="181"/>
      <c r="Z56" s="181"/>
      <c r="AA56" s="181"/>
      <c r="AB56" s="543"/>
    </row>
    <row r="57" spans="1:28" ht="105" customHeight="1" x14ac:dyDescent="0.25">
      <c r="A57" s="133"/>
      <c r="B57" s="124" t="s">
        <v>1197</v>
      </c>
      <c r="C57" s="142" t="s">
        <v>837</v>
      </c>
      <c r="D57" s="125" t="s">
        <v>427</v>
      </c>
      <c r="E57" s="125" t="s">
        <v>428</v>
      </c>
      <c r="F57" s="142" t="s">
        <v>2316</v>
      </c>
      <c r="G57" s="124" t="s">
        <v>227</v>
      </c>
      <c r="H57" s="132">
        <v>100000</v>
      </c>
      <c r="I57" s="154"/>
      <c r="J57" s="154"/>
      <c r="K57" s="154" t="s">
        <v>67</v>
      </c>
      <c r="L57" s="154"/>
      <c r="M57" s="154"/>
      <c r="N57" s="155"/>
      <c r="O57" s="130" t="s">
        <v>3064</v>
      </c>
      <c r="P57" s="130" t="s">
        <v>1669</v>
      </c>
      <c r="Q57" s="130" t="s">
        <v>1667</v>
      </c>
      <c r="R57" s="130" t="s">
        <v>413</v>
      </c>
      <c r="S57" s="391"/>
      <c r="T57" s="599"/>
      <c r="U57" s="181"/>
      <c r="V57" s="181"/>
      <c r="W57" s="181"/>
      <c r="X57" s="181"/>
      <c r="Y57" s="181"/>
      <c r="Z57" s="181"/>
      <c r="AA57" s="181"/>
      <c r="AB57" s="543"/>
    </row>
    <row r="58" spans="1:28" ht="105" customHeight="1" x14ac:dyDescent="0.25">
      <c r="A58" s="133"/>
      <c r="B58" s="124" t="s">
        <v>1198</v>
      </c>
      <c r="C58" s="142" t="s">
        <v>228</v>
      </c>
      <c r="D58" s="125" t="s">
        <v>427</v>
      </c>
      <c r="E58" s="125" t="s">
        <v>428</v>
      </c>
      <c r="F58" s="142" t="s">
        <v>2316</v>
      </c>
      <c r="G58" s="124" t="s">
        <v>229</v>
      </c>
      <c r="H58" s="132">
        <v>300000</v>
      </c>
      <c r="I58" s="154"/>
      <c r="J58" s="154"/>
      <c r="K58" s="154"/>
      <c r="L58" s="154"/>
      <c r="M58" s="154" t="s">
        <v>67</v>
      </c>
      <c r="N58" s="155"/>
      <c r="O58" s="124" t="s">
        <v>3162</v>
      </c>
      <c r="P58" s="130" t="s">
        <v>1680</v>
      </c>
      <c r="Q58" s="130"/>
      <c r="R58" s="130" t="s">
        <v>2193</v>
      </c>
      <c r="S58" s="391"/>
      <c r="T58" s="599"/>
      <c r="U58" s="181"/>
      <c r="V58" s="181"/>
      <c r="W58" s="181"/>
      <c r="X58" s="181"/>
      <c r="Y58" s="181"/>
      <c r="Z58" s="181"/>
      <c r="AA58" s="181"/>
      <c r="AB58" s="543"/>
    </row>
    <row r="59" spans="1:28" ht="105" customHeight="1" x14ac:dyDescent="0.25">
      <c r="A59" s="133"/>
      <c r="B59" s="124" t="s">
        <v>1414</v>
      </c>
      <c r="C59" s="142" t="s">
        <v>1287</v>
      </c>
      <c r="D59" s="125" t="s">
        <v>444</v>
      </c>
      <c r="E59" s="125" t="s">
        <v>1411</v>
      </c>
      <c r="F59" s="135" t="s">
        <v>1622</v>
      </c>
      <c r="G59" s="124" t="s">
        <v>231</v>
      </c>
      <c r="H59" s="132">
        <v>5000</v>
      </c>
      <c r="I59" s="154"/>
      <c r="J59" s="154" t="s">
        <v>67</v>
      </c>
      <c r="K59" s="154"/>
      <c r="L59" s="154"/>
      <c r="M59" s="154"/>
      <c r="N59" s="155"/>
      <c r="O59" s="347" t="s">
        <v>3046</v>
      </c>
      <c r="P59" s="181"/>
      <c r="Q59" s="181"/>
      <c r="R59" s="181"/>
      <c r="S59" s="391"/>
      <c r="T59" s="599"/>
      <c r="U59" s="181"/>
      <c r="V59" s="181"/>
      <c r="W59" s="181"/>
      <c r="X59" s="181"/>
      <c r="Y59" s="181"/>
      <c r="Z59" s="181"/>
      <c r="AA59" s="181"/>
      <c r="AB59" s="543"/>
    </row>
    <row r="60" spans="1:28" ht="105" customHeight="1" x14ac:dyDescent="0.4">
      <c r="A60" s="133"/>
      <c r="B60" s="124" t="s">
        <v>1623</v>
      </c>
      <c r="C60" s="142" t="s">
        <v>233</v>
      </c>
      <c r="D60" s="125" t="s">
        <v>536</v>
      </c>
      <c r="E60" s="125" t="s">
        <v>445</v>
      </c>
      <c r="F60" s="126" t="s">
        <v>1718</v>
      </c>
      <c r="G60" s="124" t="s">
        <v>234</v>
      </c>
      <c r="H60" s="132">
        <v>5000</v>
      </c>
      <c r="I60" s="154"/>
      <c r="J60" s="154"/>
      <c r="K60" s="154"/>
      <c r="L60" s="154" t="s">
        <v>67</v>
      </c>
      <c r="M60" s="154"/>
      <c r="N60" s="155"/>
      <c r="O60" s="124" t="s">
        <v>3066</v>
      </c>
      <c r="P60" s="130" t="s">
        <v>1660</v>
      </c>
      <c r="Q60" s="130" t="s">
        <v>1661</v>
      </c>
      <c r="R60" s="130" t="s">
        <v>2976</v>
      </c>
      <c r="S60" s="143" t="s">
        <v>3067</v>
      </c>
      <c r="T60" s="598"/>
      <c r="U60" s="181"/>
      <c r="V60" s="181"/>
      <c r="W60" s="608"/>
      <c r="X60" s="181"/>
      <c r="Y60" s="181"/>
      <c r="Z60" s="181"/>
      <c r="AA60" s="181"/>
      <c r="AB60" s="540"/>
    </row>
    <row r="61" spans="1:28" ht="105" customHeight="1" x14ac:dyDescent="0.4">
      <c r="A61" s="192" t="s">
        <v>1151</v>
      </c>
      <c r="B61" s="124" t="s">
        <v>1202</v>
      </c>
      <c r="C61" s="142" t="s">
        <v>235</v>
      </c>
      <c r="D61" s="146" t="s">
        <v>461</v>
      </c>
      <c r="E61" s="146" t="s">
        <v>428</v>
      </c>
      <c r="F61" s="126" t="s">
        <v>446</v>
      </c>
      <c r="G61" s="124" t="s">
        <v>3113</v>
      </c>
      <c r="H61" s="132">
        <v>200000</v>
      </c>
      <c r="I61" s="154"/>
      <c r="J61" s="154"/>
      <c r="K61" s="154"/>
      <c r="L61" s="154" t="s">
        <v>67</v>
      </c>
      <c r="M61" s="154"/>
      <c r="N61" s="155"/>
      <c r="O61" s="130" t="s">
        <v>3068</v>
      </c>
      <c r="P61" s="130" t="s">
        <v>1638</v>
      </c>
      <c r="Q61" s="130" t="s">
        <v>3069</v>
      </c>
      <c r="R61" s="130" t="s">
        <v>3070</v>
      </c>
      <c r="S61" s="124" t="s">
        <v>3071</v>
      </c>
      <c r="T61" s="598"/>
      <c r="U61" s="181"/>
      <c r="V61" s="181"/>
      <c r="W61" s="181"/>
      <c r="X61" s="181"/>
      <c r="Y61" s="181"/>
      <c r="Z61" s="181"/>
      <c r="AA61" s="181"/>
      <c r="AB61" s="540"/>
    </row>
    <row r="62" spans="1:28" ht="105" customHeight="1" x14ac:dyDescent="0.25">
      <c r="A62" s="133"/>
      <c r="B62" s="124" t="s">
        <v>2986</v>
      </c>
      <c r="C62" s="124" t="s">
        <v>1523</v>
      </c>
      <c r="D62" s="125" t="s">
        <v>444</v>
      </c>
      <c r="E62" s="146" t="s">
        <v>428</v>
      </c>
      <c r="F62" s="142" t="s">
        <v>1220</v>
      </c>
      <c r="G62" s="124" t="s">
        <v>1577</v>
      </c>
      <c r="H62" s="132">
        <v>500000</v>
      </c>
      <c r="I62" s="154"/>
      <c r="J62" s="154"/>
      <c r="K62" s="154" t="s">
        <v>67</v>
      </c>
      <c r="L62" s="154"/>
      <c r="M62" s="154"/>
      <c r="N62" s="155"/>
      <c r="O62" s="130" t="s">
        <v>3072</v>
      </c>
      <c r="P62" s="181"/>
      <c r="Q62" s="130" t="s">
        <v>1674</v>
      </c>
      <c r="R62" s="134" t="s">
        <v>3053</v>
      </c>
      <c r="S62" s="391"/>
      <c r="T62" s="599"/>
      <c r="U62" s="181"/>
      <c r="V62" s="181"/>
      <c r="W62" s="181"/>
      <c r="X62" s="181"/>
      <c r="Y62" s="181"/>
      <c r="Z62" s="181"/>
      <c r="AA62" s="181"/>
      <c r="AB62" s="543"/>
    </row>
    <row r="63" spans="1:28" ht="105" customHeight="1" x14ac:dyDescent="0.4">
      <c r="A63" s="133"/>
      <c r="B63" s="124" t="s">
        <v>2987</v>
      </c>
      <c r="C63" s="126" t="s">
        <v>2988</v>
      </c>
      <c r="D63" s="125" t="s">
        <v>459</v>
      </c>
      <c r="E63" s="125" t="s">
        <v>428</v>
      </c>
      <c r="F63" s="140" t="s">
        <v>1520</v>
      </c>
      <c r="G63" s="124" t="s">
        <v>1578</v>
      </c>
      <c r="H63" s="132">
        <v>200000</v>
      </c>
      <c r="I63" s="154"/>
      <c r="J63" s="154"/>
      <c r="K63" s="154"/>
      <c r="L63" s="154" t="s">
        <v>67</v>
      </c>
      <c r="M63" s="154"/>
      <c r="N63" s="155"/>
      <c r="O63" s="130" t="s">
        <v>3073</v>
      </c>
      <c r="P63" s="130" t="s">
        <v>1672</v>
      </c>
      <c r="Q63" s="130" t="s">
        <v>1673</v>
      </c>
      <c r="R63" s="130" t="s">
        <v>3074</v>
      </c>
      <c r="S63" s="248"/>
      <c r="T63" s="599"/>
      <c r="U63" s="181"/>
      <c r="V63" s="181"/>
      <c r="W63" s="181"/>
      <c r="X63" s="181"/>
      <c r="Y63" s="181"/>
      <c r="Z63" s="181"/>
      <c r="AA63" s="181"/>
      <c r="AB63" s="540"/>
    </row>
    <row r="64" spans="1:28" ht="105" customHeight="1" x14ac:dyDescent="0.4">
      <c r="A64" s="192" t="s">
        <v>1716</v>
      </c>
      <c r="B64" s="124" t="s">
        <v>1180</v>
      </c>
      <c r="C64" s="140" t="s">
        <v>1011</v>
      </c>
      <c r="D64" s="125" t="s">
        <v>427</v>
      </c>
      <c r="E64" s="125" t="s">
        <v>436</v>
      </c>
      <c r="F64" s="162" t="s">
        <v>1105</v>
      </c>
      <c r="G64" s="163" t="s">
        <v>1579</v>
      </c>
      <c r="H64" s="166">
        <v>5000</v>
      </c>
      <c r="I64" s="427"/>
      <c r="J64" s="154"/>
      <c r="K64" s="427"/>
      <c r="L64" s="427"/>
      <c r="M64" s="427" t="s">
        <v>67</v>
      </c>
      <c r="N64" s="538"/>
      <c r="O64" s="124" t="s">
        <v>36</v>
      </c>
      <c r="P64" s="130" t="s">
        <v>1679</v>
      </c>
      <c r="Q64" s="176"/>
      <c r="R64" s="176"/>
      <c r="S64" s="248"/>
      <c r="T64" s="598"/>
      <c r="U64" s="181"/>
      <c r="V64" s="181"/>
      <c r="W64" s="181"/>
      <c r="X64" s="181"/>
      <c r="Y64" s="181"/>
      <c r="Z64" s="181"/>
      <c r="AA64" s="181"/>
      <c r="AB64" s="540"/>
    </row>
    <row r="65" spans="1:28" ht="105" customHeight="1" x14ac:dyDescent="0.4">
      <c r="A65" s="133"/>
      <c r="B65" s="124" t="s">
        <v>1290</v>
      </c>
      <c r="C65" s="140" t="s">
        <v>123</v>
      </c>
      <c r="D65" s="125" t="s">
        <v>454</v>
      </c>
      <c r="E65" s="125" t="s">
        <v>1411</v>
      </c>
      <c r="F65" s="164" t="s">
        <v>1718</v>
      </c>
      <c r="G65" s="163" t="s">
        <v>1580</v>
      </c>
      <c r="H65" s="166">
        <v>164574</v>
      </c>
      <c r="I65" s="154"/>
      <c r="J65" s="154"/>
      <c r="K65" s="154"/>
      <c r="L65" s="154" t="s">
        <v>28</v>
      </c>
      <c r="M65" s="154"/>
      <c r="N65" s="155"/>
      <c r="O65" s="130" t="s">
        <v>3075</v>
      </c>
      <c r="P65" s="130" t="s">
        <v>1662</v>
      </c>
      <c r="Q65" s="130" t="s">
        <v>1663</v>
      </c>
      <c r="R65" s="130" t="s">
        <v>2976</v>
      </c>
      <c r="S65" s="124" t="s">
        <v>3076</v>
      </c>
      <c r="T65" s="598"/>
      <c r="U65" s="181"/>
      <c r="V65" s="181"/>
      <c r="W65" s="181"/>
      <c r="X65" s="181"/>
      <c r="Y65" s="181"/>
      <c r="Z65" s="181"/>
      <c r="AA65" s="181"/>
      <c r="AB65" s="540"/>
    </row>
    <row r="66" spans="1:28" ht="105" customHeight="1" x14ac:dyDescent="0.25">
      <c r="A66" s="133"/>
      <c r="B66" s="124" t="s">
        <v>1224</v>
      </c>
      <c r="C66" s="140" t="s">
        <v>242</v>
      </c>
      <c r="D66" s="125" t="s">
        <v>436</v>
      </c>
      <c r="E66" s="125" t="s">
        <v>428</v>
      </c>
      <c r="F66" s="135" t="s">
        <v>1622</v>
      </c>
      <c r="G66" s="165" t="s">
        <v>3077</v>
      </c>
      <c r="H66" s="166">
        <v>100000</v>
      </c>
      <c r="I66" s="154"/>
      <c r="J66" s="154" t="s">
        <v>67</v>
      </c>
      <c r="K66" s="154"/>
      <c r="L66" s="154"/>
      <c r="M66" s="154"/>
      <c r="N66" s="155"/>
      <c r="O66" s="347" t="s">
        <v>3046</v>
      </c>
      <c r="P66" s="181"/>
      <c r="Q66" s="181"/>
      <c r="R66" s="181"/>
      <c r="S66" s="124"/>
      <c r="T66" s="230"/>
      <c r="U66" s="181"/>
      <c r="V66" s="181"/>
      <c r="W66" s="181"/>
      <c r="X66" s="181"/>
      <c r="Y66" s="181"/>
      <c r="Z66" s="181"/>
      <c r="AA66" s="181"/>
      <c r="AB66" s="541"/>
    </row>
    <row r="67" spans="1:28" ht="105" customHeight="1" x14ac:dyDescent="0.4">
      <c r="A67" s="133"/>
      <c r="B67" s="124" t="s">
        <v>1178</v>
      </c>
      <c r="C67" s="140" t="s">
        <v>1012</v>
      </c>
      <c r="D67" s="125" t="s">
        <v>436</v>
      </c>
      <c r="E67" s="125" t="s">
        <v>428</v>
      </c>
      <c r="F67" s="167" t="s">
        <v>658</v>
      </c>
      <c r="G67" s="168" t="s">
        <v>1581</v>
      </c>
      <c r="H67" s="166">
        <v>500000</v>
      </c>
      <c r="I67" s="154"/>
      <c r="J67" s="154"/>
      <c r="K67" s="154"/>
      <c r="L67" s="154"/>
      <c r="M67" s="154" t="s">
        <v>67</v>
      </c>
      <c r="N67" s="155"/>
      <c r="O67" s="124" t="s">
        <v>3163</v>
      </c>
      <c r="P67" s="605" t="s">
        <v>3078</v>
      </c>
      <c r="Q67" s="181"/>
      <c r="R67" s="144" t="s">
        <v>3014</v>
      </c>
      <c r="S67" s="248"/>
      <c r="T67" s="598"/>
      <c r="U67" s="181"/>
      <c r="V67" s="181"/>
      <c r="W67" s="181"/>
      <c r="X67" s="181"/>
      <c r="Y67" s="181"/>
      <c r="Z67" s="181"/>
      <c r="AA67" s="181"/>
      <c r="AB67" s="540"/>
    </row>
    <row r="68" spans="1:28" ht="105" customHeight="1" x14ac:dyDescent="0.4">
      <c r="A68" s="192" t="s">
        <v>1717</v>
      </c>
      <c r="B68" s="124" t="s">
        <v>1294</v>
      </c>
      <c r="C68" s="124" t="s">
        <v>1296</v>
      </c>
      <c r="D68" s="125" t="s">
        <v>444</v>
      </c>
      <c r="E68" s="125" t="s">
        <v>428</v>
      </c>
      <c r="F68" s="167" t="s">
        <v>658</v>
      </c>
      <c r="G68" s="163" t="s">
        <v>267</v>
      </c>
      <c r="H68" s="166">
        <v>750000</v>
      </c>
      <c r="I68" s="154"/>
      <c r="J68" s="154"/>
      <c r="K68" s="154"/>
      <c r="L68" s="154"/>
      <c r="M68" s="154" t="s">
        <v>67</v>
      </c>
      <c r="N68" s="155"/>
      <c r="O68" s="600" t="s">
        <v>3164</v>
      </c>
      <c r="P68" s="130" t="s">
        <v>3079</v>
      </c>
      <c r="Q68" s="130" t="s">
        <v>1652</v>
      </c>
      <c r="R68" s="144" t="s">
        <v>3014</v>
      </c>
      <c r="S68" s="248"/>
      <c r="T68" s="598"/>
      <c r="U68" s="181"/>
      <c r="V68" s="181"/>
      <c r="W68" s="181"/>
      <c r="X68" s="181"/>
      <c r="Y68" s="181"/>
      <c r="Z68" s="181"/>
      <c r="AA68" s="181"/>
      <c r="AB68" s="540"/>
    </row>
    <row r="69" spans="1:28" ht="105" customHeight="1" x14ac:dyDescent="0.25">
      <c r="A69" s="133"/>
      <c r="B69" s="124" t="s">
        <v>1177</v>
      </c>
      <c r="C69" s="142" t="s">
        <v>272</v>
      </c>
      <c r="D69" s="125" t="s">
        <v>427</v>
      </c>
      <c r="E69" s="125" t="s">
        <v>428</v>
      </c>
      <c r="F69" s="167" t="s">
        <v>2313</v>
      </c>
      <c r="G69" s="163" t="s">
        <v>1582</v>
      </c>
      <c r="H69" s="166">
        <v>500000</v>
      </c>
      <c r="I69" s="154"/>
      <c r="J69" s="154"/>
      <c r="K69" s="154"/>
      <c r="L69" s="154"/>
      <c r="M69" s="154" t="s">
        <v>67</v>
      </c>
      <c r="N69" s="155"/>
      <c r="O69" s="604" t="s">
        <v>3165</v>
      </c>
      <c r="P69" s="391" t="s">
        <v>3080</v>
      </c>
      <c r="Q69" s="181"/>
      <c r="R69" s="391" t="s">
        <v>3055</v>
      </c>
      <c r="S69" s="124"/>
      <c r="T69" s="230"/>
      <c r="U69" s="181"/>
      <c r="V69" s="181"/>
      <c r="W69" s="181"/>
      <c r="X69" s="181"/>
      <c r="Y69" s="181"/>
      <c r="Z69" s="181"/>
      <c r="AA69" s="181"/>
      <c r="AB69" s="541"/>
    </row>
    <row r="70" spans="1:28" ht="105" customHeight="1" x14ac:dyDescent="0.4">
      <c r="A70" s="133"/>
      <c r="B70" s="124" t="s">
        <v>1376</v>
      </c>
      <c r="C70" s="126" t="s">
        <v>1417</v>
      </c>
      <c r="D70" s="125" t="s">
        <v>432</v>
      </c>
      <c r="E70" s="125" t="s">
        <v>1031</v>
      </c>
      <c r="F70" s="167" t="s">
        <v>658</v>
      </c>
      <c r="G70" s="163" t="s">
        <v>1583</v>
      </c>
      <c r="H70" s="166">
        <v>500000</v>
      </c>
      <c r="I70" s="154"/>
      <c r="J70" s="154" t="s">
        <v>800</v>
      </c>
      <c r="K70" s="154"/>
      <c r="L70" s="154"/>
      <c r="M70" s="154"/>
      <c r="N70" s="155"/>
      <c r="O70" s="130" t="s">
        <v>3081</v>
      </c>
      <c r="P70" s="130" t="s">
        <v>3082</v>
      </c>
      <c r="Q70" s="130" t="s">
        <v>3083</v>
      </c>
      <c r="R70" s="144" t="s">
        <v>3014</v>
      </c>
      <c r="S70" s="248"/>
      <c r="T70" s="598"/>
      <c r="U70" s="181"/>
      <c r="V70" s="181"/>
      <c r="W70" s="181"/>
      <c r="X70" s="181"/>
      <c r="Y70" s="181"/>
      <c r="Z70" s="181"/>
      <c r="AA70" s="181"/>
      <c r="AB70" s="540"/>
    </row>
    <row r="71" spans="1:28" ht="105" customHeight="1" x14ac:dyDescent="0.25">
      <c r="A71" s="133"/>
      <c r="B71" s="124" t="s">
        <v>1176</v>
      </c>
      <c r="C71" s="142" t="s">
        <v>849</v>
      </c>
      <c r="D71" s="125" t="s">
        <v>427</v>
      </c>
      <c r="E71" s="125" t="s">
        <v>428</v>
      </c>
      <c r="F71" s="169" t="s">
        <v>982</v>
      </c>
      <c r="G71" s="163" t="s">
        <v>3114</v>
      </c>
      <c r="H71" s="166">
        <v>350000</v>
      </c>
      <c r="I71" s="427"/>
      <c r="J71" s="154"/>
      <c r="K71" s="427"/>
      <c r="L71" s="427"/>
      <c r="M71" s="427" t="s">
        <v>67</v>
      </c>
      <c r="N71" s="538"/>
      <c r="O71" s="124" t="s">
        <v>3166</v>
      </c>
      <c r="P71" s="391" t="s">
        <v>3167</v>
      </c>
      <c r="Q71" s="176"/>
      <c r="R71" s="176"/>
      <c r="S71" s="124"/>
      <c r="T71" s="230"/>
      <c r="U71" s="181"/>
      <c r="V71" s="181"/>
      <c r="W71" s="181"/>
      <c r="X71" s="181"/>
      <c r="Y71" s="181"/>
      <c r="Z71" s="181"/>
      <c r="AA71" s="181"/>
      <c r="AB71" s="541"/>
    </row>
    <row r="72" spans="1:28" ht="105" customHeight="1" x14ac:dyDescent="0.4">
      <c r="A72" s="133"/>
      <c r="B72" s="124" t="s">
        <v>3234</v>
      </c>
      <c r="C72" s="142" t="s">
        <v>1013</v>
      </c>
      <c r="D72" s="125" t="s">
        <v>444</v>
      </c>
      <c r="E72" s="125" t="s">
        <v>428</v>
      </c>
      <c r="F72" s="167" t="s">
        <v>137</v>
      </c>
      <c r="G72" s="163" t="s">
        <v>279</v>
      </c>
      <c r="H72" s="166">
        <v>800000</v>
      </c>
      <c r="I72" s="154"/>
      <c r="J72" s="154"/>
      <c r="K72" s="154" t="s">
        <v>67</v>
      </c>
      <c r="L72" s="154"/>
      <c r="M72" s="154"/>
      <c r="N72" s="155"/>
      <c r="O72" s="347" t="s">
        <v>3046</v>
      </c>
      <c r="P72" s="181"/>
      <c r="Q72" s="181"/>
      <c r="R72" s="181"/>
      <c r="S72" s="248"/>
      <c r="T72" s="598"/>
      <c r="U72" s="181"/>
      <c r="V72" s="181"/>
      <c r="W72" s="181"/>
      <c r="X72" s="181"/>
      <c r="Y72" s="181"/>
      <c r="Z72" s="181"/>
      <c r="AA72" s="181"/>
      <c r="AB72" s="540"/>
    </row>
    <row r="73" spans="1:28" ht="105" customHeight="1" x14ac:dyDescent="0.25">
      <c r="A73" s="133"/>
      <c r="B73" s="124" t="s">
        <v>3085</v>
      </c>
      <c r="C73" s="124" t="s">
        <v>290</v>
      </c>
      <c r="D73" s="125" t="s">
        <v>427</v>
      </c>
      <c r="E73" s="125" t="s">
        <v>554</v>
      </c>
      <c r="F73" s="140" t="s">
        <v>1620</v>
      </c>
      <c r="G73" s="163" t="s">
        <v>1608</v>
      </c>
      <c r="H73" s="166">
        <v>5000</v>
      </c>
      <c r="I73" s="427"/>
      <c r="J73" s="154"/>
      <c r="K73" s="427"/>
      <c r="L73" s="427"/>
      <c r="M73" s="427" t="s">
        <v>67</v>
      </c>
      <c r="N73" s="538"/>
      <c r="O73" s="124" t="s">
        <v>36</v>
      </c>
      <c r="P73" s="391" t="s">
        <v>3084</v>
      </c>
      <c r="Q73" s="176"/>
      <c r="R73" s="176"/>
      <c r="S73" s="124"/>
      <c r="T73" s="230"/>
      <c r="U73" s="181"/>
      <c r="V73" s="181"/>
      <c r="W73" s="181"/>
      <c r="X73" s="181"/>
      <c r="Y73" s="181"/>
      <c r="Z73" s="181"/>
      <c r="AA73" s="181"/>
      <c r="AB73" s="541"/>
    </row>
    <row r="74" spans="1:28" ht="105" customHeight="1" x14ac:dyDescent="0.25">
      <c r="A74" s="133"/>
      <c r="B74" s="124" t="s">
        <v>1419</v>
      </c>
      <c r="C74" s="142" t="s">
        <v>850</v>
      </c>
      <c r="D74" s="125" t="s">
        <v>465</v>
      </c>
      <c r="E74" s="125" t="s">
        <v>428</v>
      </c>
      <c r="F74" s="164" t="s">
        <v>695</v>
      </c>
      <c r="G74" s="163" t="s">
        <v>1584</v>
      </c>
      <c r="H74" s="166">
        <v>600000</v>
      </c>
      <c r="I74" s="154"/>
      <c r="J74" s="154" t="s">
        <v>67</v>
      </c>
      <c r="K74" s="154"/>
      <c r="L74" s="154"/>
      <c r="M74" s="154"/>
      <c r="N74" s="155"/>
      <c r="O74" s="391" t="s">
        <v>3087</v>
      </c>
      <c r="P74" s="181"/>
      <c r="Q74" s="181"/>
      <c r="R74" s="181"/>
      <c r="S74" s="124" t="s">
        <v>3086</v>
      </c>
      <c r="T74" s="230"/>
      <c r="U74" s="181"/>
      <c r="V74" s="181"/>
      <c r="W74" s="181"/>
      <c r="X74" s="181"/>
      <c r="Y74" s="181"/>
      <c r="Z74" s="181"/>
      <c r="AA74" s="181"/>
      <c r="AB74" s="541"/>
    </row>
    <row r="75" spans="1:28" ht="105" customHeight="1" x14ac:dyDescent="0.4">
      <c r="A75" s="133"/>
      <c r="B75" s="124" t="s">
        <v>1420</v>
      </c>
      <c r="C75" s="142" t="s">
        <v>299</v>
      </c>
      <c r="D75" s="125" t="s">
        <v>427</v>
      </c>
      <c r="E75" s="125" t="s">
        <v>428</v>
      </c>
      <c r="F75" s="140" t="s">
        <v>1620</v>
      </c>
      <c r="G75" s="163" t="s">
        <v>1585</v>
      </c>
      <c r="H75" s="166">
        <v>5000</v>
      </c>
      <c r="I75" s="154"/>
      <c r="J75" s="154"/>
      <c r="K75" s="154"/>
      <c r="L75" s="154" t="s">
        <v>67</v>
      </c>
      <c r="M75" s="154"/>
      <c r="N75" s="155"/>
      <c r="O75" s="391" t="s">
        <v>3173</v>
      </c>
      <c r="P75" s="391" t="s">
        <v>3174</v>
      </c>
      <c r="Q75" s="181"/>
      <c r="R75" s="134" t="s">
        <v>3088</v>
      </c>
      <c r="S75" s="248"/>
      <c r="T75" s="598"/>
      <c r="U75" s="181"/>
      <c r="V75" s="181"/>
      <c r="W75" s="181"/>
      <c r="X75" s="181"/>
      <c r="Y75" s="181"/>
      <c r="Z75" s="181"/>
      <c r="AA75" s="181"/>
      <c r="AB75" s="540"/>
    </row>
    <row r="76" spans="1:28" ht="105" customHeight="1" x14ac:dyDescent="0.4">
      <c r="A76" s="192" t="s">
        <v>1641</v>
      </c>
      <c r="B76" s="124" t="s">
        <v>1421</v>
      </c>
      <c r="C76" s="124" t="s">
        <v>1102</v>
      </c>
      <c r="D76" s="125" t="s">
        <v>427</v>
      </c>
      <c r="E76" s="125" t="s">
        <v>428</v>
      </c>
      <c r="F76" s="164" t="s">
        <v>695</v>
      </c>
      <c r="G76" s="163" t="s">
        <v>1586</v>
      </c>
      <c r="H76" s="166">
        <v>600000</v>
      </c>
      <c r="I76" s="154"/>
      <c r="J76" s="154"/>
      <c r="K76" s="154"/>
      <c r="L76" s="154"/>
      <c r="M76" s="154" t="s">
        <v>67</v>
      </c>
      <c r="N76" s="155"/>
      <c r="O76" s="604" t="s">
        <v>3176</v>
      </c>
      <c r="P76" s="391" t="s">
        <v>3177</v>
      </c>
      <c r="Q76" s="181"/>
      <c r="R76" s="391" t="s">
        <v>3056</v>
      </c>
      <c r="S76" s="262" t="s">
        <v>2174</v>
      </c>
      <c r="T76" s="598"/>
      <c r="U76" s="181"/>
      <c r="V76" s="181"/>
      <c r="W76" s="181"/>
      <c r="X76" s="181"/>
      <c r="Y76" s="181"/>
      <c r="Z76" s="181"/>
      <c r="AA76" s="181"/>
      <c r="AB76" s="540"/>
    </row>
    <row r="77" spans="1:28" ht="105" customHeight="1" x14ac:dyDescent="0.4">
      <c r="A77" s="133"/>
      <c r="B77" s="124" t="s">
        <v>2989</v>
      </c>
      <c r="C77" s="140" t="s">
        <v>1142</v>
      </c>
      <c r="D77" s="125" t="s">
        <v>465</v>
      </c>
      <c r="E77" s="125" t="s">
        <v>428</v>
      </c>
      <c r="F77" s="169" t="s">
        <v>982</v>
      </c>
      <c r="G77" s="163" t="s">
        <v>1587</v>
      </c>
      <c r="H77" s="166" t="s">
        <v>310</v>
      </c>
      <c r="I77" s="154"/>
      <c r="J77" s="154"/>
      <c r="K77" s="154"/>
      <c r="L77" s="154" t="s">
        <v>67</v>
      </c>
      <c r="M77" s="154"/>
      <c r="N77" s="155"/>
      <c r="O77" s="126" t="s">
        <v>3089</v>
      </c>
      <c r="P77" s="126" t="s">
        <v>1656</v>
      </c>
      <c r="Q77" s="126" t="s">
        <v>3090</v>
      </c>
      <c r="R77" s="126" t="s">
        <v>412</v>
      </c>
      <c r="S77" s="126" t="s">
        <v>2194</v>
      </c>
      <c r="T77" s="598"/>
      <c r="U77" s="181"/>
      <c r="V77" s="181"/>
      <c r="W77" s="181"/>
      <c r="X77" s="181"/>
      <c r="Y77" s="181"/>
      <c r="Z77" s="181"/>
      <c r="AA77" s="181"/>
      <c r="AB77" s="540"/>
    </row>
    <row r="78" spans="1:28" ht="105" customHeight="1" x14ac:dyDescent="0.4">
      <c r="A78" s="133"/>
      <c r="B78" s="124" t="s">
        <v>2990</v>
      </c>
      <c r="C78" s="142" t="s">
        <v>837</v>
      </c>
      <c r="D78" s="125" t="s">
        <v>427</v>
      </c>
      <c r="E78" s="125" t="s">
        <v>428</v>
      </c>
      <c r="F78" s="170" t="s">
        <v>1424</v>
      </c>
      <c r="G78" s="168" t="s">
        <v>1588</v>
      </c>
      <c r="H78" s="166">
        <v>5000</v>
      </c>
      <c r="I78" s="154"/>
      <c r="J78" s="154"/>
      <c r="K78" s="154" t="s">
        <v>67</v>
      </c>
      <c r="L78" s="154"/>
      <c r="M78" s="154"/>
      <c r="N78" s="155"/>
      <c r="O78" s="347" t="s">
        <v>3046</v>
      </c>
      <c r="P78" s="181"/>
      <c r="Q78" s="181"/>
      <c r="R78" s="181"/>
      <c r="S78" s="248"/>
      <c r="T78" s="598"/>
      <c r="U78" s="181"/>
      <c r="V78" s="181"/>
      <c r="W78" s="181"/>
      <c r="X78" s="181"/>
      <c r="Y78" s="181"/>
      <c r="Z78" s="181"/>
      <c r="AA78" s="181"/>
      <c r="AB78" s="540"/>
    </row>
    <row r="79" spans="1:28" ht="105" customHeight="1" x14ac:dyDescent="0.4">
      <c r="A79" s="192" t="s">
        <v>1642</v>
      </c>
      <c r="B79" s="124" t="s">
        <v>1173</v>
      </c>
      <c r="C79" s="140" t="s">
        <v>862</v>
      </c>
      <c r="D79" s="125" t="s">
        <v>444</v>
      </c>
      <c r="E79" s="125" t="s">
        <v>1031</v>
      </c>
      <c r="F79" s="169" t="s">
        <v>982</v>
      </c>
      <c r="G79" s="168" t="s">
        <v>1589</v>
      </c>
      <c r="H79" s="166">
        <v>30000</v>
      </c>
      <c r="I79" s="154"/>
      <c r="J79" s="154"/>
      <c r="K79" s="154"/>
      <c r="L79" s="154" t="s">
        <v>67</v>
      </c>
      <c r="M79" s="154"/>
      <c r="N79" s="155"/>
      <c r="O79" s="130" t="s">
        <v>3091</v>
      </c>
      <c r="P79" s="130" t="s">
        <v>1654</v>
      </c>
      <c r="Q79" s="130" t="s">
        <v>1655</v>
      </c>
      <c r="R79" s="130" t="s">
        <v>2195</v>
      </c>
      <c r="S79" s="248"/>
      <c r="T79" s="598"/>
      <c r="U79" s="181"/>
      <c r="V79" s="181"/>
      <c r="W79" s="608"/>
      <c r="X79" s="181"/>
      <c r="Y79" s="181"/>
      <c r="Z79" s="181"/>
      <c r="AA79" s="181"/>
      <c r="AB79" s="540"/>
    </row>
    <row r="80" spans="1:28" ht="105" customHeight="1" x14ac:dyDescent="0.25">
      <c r="A80" s="133"/>
      <c r="B80" s="124" t="s">
        <v>1536</v>
      </c>
      <c r="C80" s="126" t="s">
        <v>839</v>
      </c>
      <c r="D80" s="125" t="s">
        <v>465</v>
      </c>
      <c r="E80" s="125" t="s">
        <v>428</v>
      </c>
      <c r="F80" s="140" t="s">
        <v>1620</v>
      </c>
      <c r="G80" s="168" t="s">
        <v>3092</v>
      </c>
      <c r="H80" s="166">
        <v>300000</v>
      </c>
      <c r="I80" s="154"/>
      <c r="J80" s="154"/>
      <c r="K80" s="154"/>
      <c r="L80" s="154" t="s">
        <v>67</v>
      </c>
      <c r="M80" s="154"/>
      <c r="N80" s="155"/>
      <c r="O80" s="130" t="s">
        <v>3128</v>
      </c>
      <c r="P80" s="181"/>
      <c r="Q80" s="181"/>
      <c r="R80" s="181"/>
      <c r="S80" s="124"/>
      <c r="T80" s="230"/>
      <c r="U80" s="181"/>
      <c r="V80" s="181"/>
      <c r="W80" s="181"/>
      <c r="X80" s="181"/>
      <c r="Y80" s="181"/>
      <c r="Z80" s="181"/>
      <c r="AA80" s="181"/>
      <c r="AB80" s="541"/>
    </row>
    <row r="81" spans="1:28" ht="105" customHeight="1" x14ac:dyDescent="0.25">
      <c r="A81" s="133"/>
      <c r="B81" s="124" t="s">
        <v>1426</v>
      </c>
      <c r="C81" s="140" t="s">
        <v>839</v>
      </c>
      <c r="D81" s="125" t="s">
        <v>441</v>
      </c>
      <c r="E81" s="125" t="s">
        <v>428</v>
      </c>
      <c r="F81" s="135" t="s">
        <v>1622</v>
      </c>
      <c r="G81" s="168" t="s">
        <v>3115</v>
      </c>
      <c r="H81" s="166">
        <v>5000</v>
      </c>
      <c r="I81" s="154"/>
      <c r="J81" s="154"/>
      <c r="K81" s="154" t="s">
        <v>67</v>
      </c>
      <c r="L81" s="154"/>
      <c r="M81" s="154"/>
      <c r="N81" s="155"/>
      <c r="O81" s="347" t="s">
        <v>3046</v>
      </c>
      <c r="P81" s="181"/>
      <c r="Q81" s="181"/>
      <c r="R81" s="181"/>
      <c r="S81" s="124"/>
      <c r="T81" s="230"/>
      <c r="U81" s="181"/>
      <c r="V81" s="181"/>
      <c r="W81" s="181"/>
      <c r="X81" s="181"/>
      <c r="Y81" s="181"/>
      <c r="Z81" s="181"/>
      <c r="AA81" s="181"/>
      <c r="AB81" s="541"/>
    </row>
    <row r="82" spans="1:28" ht="105" customHeight="1" x14ac:dyDescent="0.25">
      <c r="A82" s="133"/>
      <c r="B82" s="124" t="s">
        <v>1627</v>
      </c>
      <c r="C82" s="140" t="s">
        <v>290</v>
      </c>
      <c r="D82" s="125" t="s">
        <v>456</v>
      </c>
      <c r="E82" s="125" t="s">
        <v>428</v>
      </c>
      <c r="F82" s="170" t="s">
        <v>2800</v>
      </c>
      <c r="G82" s="168" t="s">
        <v>3093</v>
      </c>
      <c r="H82" s="166">
        <v>200000</v>
      </c>
      <c r="I82" s="154"/>
      <c r="J82" s="154" t="s">
        <v>800</v>
      </c>
      <c r="K82" s="154"/>
      <c r="L82" s="154"/>
      <c r="M82" s="154"/>
      <c r="N82" s="155"/>
      <c r="O82" s="130" t="s">
        <v>3129</v>
      </c>
      <c r="P82" s="181"/>
      <c r="Q82" s="181"/>
      <c r="R82" s="181"/>
      <c r="S82" s="124" t="s">
        <v>3063</v>
      </c>
      <c r="T82" s="230"/>
      <c r="U82" s="181"/>
      <c r="V82" s="181"/>
      <c r="W82" s="181"/>
      <c r="X82" s="181"/>
      <c r="Y82" s="181"/>
      <c r="Z82" s="181"/>
      <c r="AA82" s="181"/>
      <c r="AB82" s="541"/>
    </row>
    <row r="83" spans="1:28" ht="105" customHeight="1" x14ac:dyDescent="0.25">
      <c r="A83" s="133"/>
      <c r="B83" s="124" t="s">
        <v>1428</v>
      </c>
      <c r="C83" s="140" t="s">
        <v>1314</v>
      </c>
      <c r="D83" s="125" t="s">
        <v>465</v>
      </c>
      <c r="E83" s="125" t="s">
        <v>428</v>
      </c>
      <c r="F83" s="169" t="s">
        <v>982</v>
      </c>
      <c r="G83" s="168" t="s">
        <v>3094</v>
      </c>
      <c r="H83" s="166">
        <v>20000</v>
      </c>
      <c r="I83" s="154"/>
      <c r="J83" s="154"/>
      <c r="K83" s="154"/>
      <c r="L83" s="154" t="s">
        <v>67</v>
      </c>
      <c r="M83" s="154"/>
      <c r="N83" s="155"/>
      <c r="O83" s="140" t="s">
        <v>3131</v>
      </c>
      <c r="P83" s="126" t="s">
        <v>3130</v>
      </c>
      <c r="Q83" s="140" t="s">
        <v>3132</v>
      </c>
      <c r="R83" s="140" t="s">
        <v>3133</v>
      </c>
      <c r="S83" s="126" t="s">
        <v>3134</v>
      </c>
      <c r="T83" s="230"/>
      <c r="U83" s="181"/>
      <c r="V83" s="181"/>
      <c r="W83" s="181"/>
      <c r="X83" s="181"/>
      <c r="Y83" s="181"/>
      <c r="Z83" s="181"/>
      <c r="AA83" s="181"/>
      <c r="AB83" s="541"/>
    </row>
    <row r="84" spans="1:28" ht="105" customHeight="1" x14ac:dyDescent="0.4">
      <c r="A84" s="133"/>
      <c r="B84" s="124" t="s">
        <v>2991</v>
      </c>
      <c r="C84" s="126" t="s">
        <v>1534</v>
      </c>
      <c r="D84" s="125" t="s">
        <v>441</v>
      </c>
      <c r="E84" s="125" t="s">
        <v>428</v>
      </c>
      <c r="F84" s="140" t="s">
        <v>1620</v>
      </c>
      <c r="G84" s="168" t="s">
        <v>2993</v>
      </c>
      <c r="H84" s="166">
        <v>120000</v>
      </c>
      <c r="I84" s="154"/>
      <c r="J84" s="154" t="s">
        <v>800</v>
      </c>
      <c r="K84" s="154"/>
      <c r="L84" s="154"/>
      <c r="M84" s="154"/>
      <c r="N84" s="155"/>
      <c r="O84" s="130" t="s">
        <v>3135</v>
      </c>
      <c r="P84" s="130" t="s">
        <v>2196</v>
      </c>
      <c r="Q84" s="181"/>
      <c r="R84" s="181"/>
      <c r="S84" s="248"/>
      <c r="T84" s="598"/>
      <c r="U84" s="181"/>
      <c r="V84" s="181"/>
      <c r="W84" s="181"/>
      <c r="X84" s="181"/>
      <c r="Y84" s="181"/>
      <c r="Z84" s="181"/>
      <c r="AA84" s="181"/>
      <c r="AB84" s="540"/>
    </row>
    <row r="85" spans="1:28" ht="105" customHeight="1" x14ac:dyDescent="0.25">
      <c r="A85" s="133"/>
      <c r="B85" s="124" t="s">
        <v>2992</v>
      </c>
      <c r="C85" s="142" t="s">
        <v>870</v>
      </c>
      <c r="D85" s="125" t="s">
        <v>440</v>
      </c>
      <c r="E85" s="125" t="s">
        <v>428</v>
      </c>
      <c r="F85" s="135" t="s">
        <v>1622</v>
      </c>
      <c r="G85" s="168" t="s">
        <v>3095</v>
      </c>
      <c r="H85" s="166">
        <v>150000</v>
      </c>
      <c r="I85" s="154"/>
      <c r="J85" s="154"/>
      <c r="K85" s="154"/>
      <c r="L85" s="154" t="s">
        <v>67</v>
      </c>
      <c r="M85" s="154"/>
      <c r="N85" s="155"/>
      <c r="O85" s="347" t="s">
        <v>3046</v>
      </c>
      <c r="P85" s="181"/>
      <c r="Q85" s="181"/>
      <c r="R85" s="181"/>
      <c r="S85" s="124"/>
      <c r="T85" s="230"/>
      <c r="U85" s="181"/>
      <c r="V85" s="181"/>
      <c r="W85" s="181"/>
      <c r="X85" s="181"/>
      <c r="Y85" s="181"/>
      <c r="Z85" s="181"/>
      <c r="AA85" s="181"/>
      <c r="AB85" s="541"/>
    </row>
    <row r="86" spans="1:28" ht="105" customHeight="1" x14ac:dyDescent="0.25">
      <c r="A86" s="133"/>
      <c r="B86" s="124" t="s">
        <v>1682</v>
      </c>
      <c r="C86" s="142" t="s">
        <v>336</v>
      </c>
      <c r="D86" s="125" t="s">
        <v>427</v>
      </c>
      <c r="E86" s="125" t="s">
        <v>428</v>
      </c>
      <c r="F86" s="162" t="s">
        <v>2613</v>
      </c>
      <c r="G86" s="168" t="s">
        <v>3096</v>
      </c>
      <c r="H86" s="166">
        <v>300000</v>
      </c>
      <c r="I86" s="427"/>
      <c r="J86" s="154"/>
      <c r="K86" s="427"/>
      <c r="L86" s="427"/>
      <c r="M86" s="427" t="s">
        <v>67</v>
      </c>
      <c r="N86" s="538"/>
      <c r="O86" s="124" t="s">
        <v>36</v>
      </c>
      <c r="P86" s="130" t="s">
        <v>1719</v>
      </c>
      <c r="Q86" s="176"/>
      <c r="R86" s="176"/>
      <c r="S86" s="124"/>
      <c r="T86" s="230"/>
      <c r="U86" s="181"/>
      <c r="V86" s="181"/>
      <c r="W86" s="181"/>
      <c r="X86" s="181"/>
      <c r="Y86" s="181"/>
      <c r="Z86" s="181"/>
      <c r="AA86" s="181"/>
      <c r="AB86" s="541"/>
    </row>
    <row r="87" spans="1:28" ht="105" customHeight="1" x14ac:dyDescent="0.4">
      <c r="A87" s="133"/>
      <c r="B87" s="124" t="s">
        <v>1612</v>
      </c>
      <c r="C87" s="142" t="s">
        <v>336</v>
      </c>
      <c r="D87" s="125" t="s">
        <v>427</v>
      </c>
      <c r="E87" s="125" t="s">
        <v>428</v>
      </c>
      <c r="F87" s="162" t="s">
        <v>2613</v>
      </c>
      <c r="G87" s="168" t="s">
        <v>3116</v>
      </c>
      <c r="H87" s="166">
        <v>300000</v>
      </c>
      <c r="I87" s="154"/>
      <c r="J87" s="154"/>
      <c r="K87" s="154" t="s">
        <v>67</v>
      </c>
      <c r="L87" s="154"/>
      <c r="M87" s="154"/>
      <c r="N87" s="155"/>
      <c r="O87" s="130" t="s">
        <v>3136</v>
      </c>
      <c r="P87" s="130"/>
      <c r="Q87" s="130" t="s">
        <v>3137</v>
      </c>
      <c r="R87" s="130" t="s">
        <v>3054</v>
      </c>
      <c r="S87" s="248"/>
      <c r="T87" s="598"/>
      <c r="U87" s="181"/>
      <c r="V87" s="181"/>
      <c r="W87" s="181"/>
      <c r="X87" s="181"/>
      <c r="Y87" s="181"/>
      <c r="Z87" s="181"/>
      <c r="AA87" s="181"/>
      <c r="AB87" s="540"/>
    </row>
    <row r="88" spans="1:28" ht="105" customHeight="1" x14ac:dyDescent="0.4">
      <c r="A88" s="133"/>
      <c r="B88" s="124" t="s">
        <v>1683</v>
      </c>
      <c r="C88" s="140" t="s">
        <v>1104</v>
      </c>
      <c r="D88" s="125" t="s">
        <v>441</v>
      </c>
      <c r="E88" s="125" t="s">
        <v>428</v>
      </c>
      <c r="F88" s="140" t="s">
        <v>1620</v>
      </c>
      <c r="G88" s="168" t="s">
        <v>3117</v>
      </c>
      <c r="H88" s="166">
        <v>120000</v>
      </c>
      <c r="I88" s="154"/>
      <c r="J88" s="154" t="s">
        <v>800</v>
      </c>
      <c r="K88" s="154"/>
      <c r="L88" s="154"/>
      <c r="M88" s="154"/>
      <c r="N88" s="155"/>
      <c r="O88" s="130" t="s">
        <v>3138</v>
      </c>
      <c r="P88" s="130" t="s">
        <v>3139</v>
      </c>
      <c r="Q88" s="181"/>
      <c r="R88" s="181"/>
      <c r="S88" s="248"/>
      <c r="T88" s="598"/>
      <c r="U88" s="181"/>
      <c r="V88" s="181"/>
      <c r="W88" s="181"/>
      <c r="X88" s="181"/>
      <c r="Y88" s="181"/>
      <c r="Z88" s="181"/>
      <c r="AA88" s="181"/>
      <c r="AB88" s="540"/>
    </row>
    <row r="89" spans="1:28" ht="105" customHeight="1" x14ac:dyDescent="0.4">
      <c r="A89" s="133"/>
      <c r="B89" s="171" t="s">
        <v>1684</v>
      </c>
      <c r="C89" s="172" t="s">
        <v>837</v>
      </c>
      <c r="D89" s="173" t="s">
        <v>568</v>
      </c>
      <c r="E89" s="173" t="s">
        <v>569</v>
      </c>
      <c r="F89" s="174" t="s">
        <v>1018</v>
      </c>
      <c r="G89" s="168" t="s">
        <v>645</v>
      </c>
      <c r="H89" s="175">
        <v>20000</v>
      </c>
      <c r="I89" s="176"/>
      <c r="J89" s="154"/>
      <c r="K89" s="176"/>
      <c r="L89" s="176"/>
      <c r="M89" s="176" t="s">
        <v>67</v>
      </c>
      <c r="N89" s="177"/>
      <c r="O89" s="171" t="s">
        <v>36</v>
      </c>
      <c r="P89" s="391" t="s">
        <v>3143</v>
      </c>
      <c r="Q89" s="130" t="s">
        <v>3143</v>
      </c>
      <c r="R89" s="178"/>
      <c r="S89" s="124"/>
      <c r="T89" s="606"/>
      <c r="U89" s="607"/>
      <c r="V89" s="607"/>
      <c r="W89" s="607"/>
      <c r="X89" s="607"/>
      <c r="Y89" s="607"/>
      <c r="Z89" s="607"/>
      <c r="AA89" s="607"/>
      <c r="AB89" s="544"/>
    </row>
    <row r="90" spans="1:28" ht="105" customHeight="1" x14ac:dyDescent="0.4">
      <c r="A90" s="192" t="s">
        <v>2199</v>
      </c>
      <c r="B90" s="124" t="s">
        <v>1160</v>
      </c>
      <c r="C90" s="126" t="s">
        <v>570</v>
      </c>
      <c r="D90" s="125" t="s">
        <v>427</v>
      </c>
      <c r="E90" s="125" t="s">
        <v>571</v>
      </c>
      <c r="F90" s="169" t="s">
        <v>2974</v>
      </c>
      <c r="G90" s="168" t="s">
        <v>580</v>
      </c>
      <c r="H90" s="166">
        <v>25000</v>
      </c>
      <c r="I90" s="176"/>
      <c r="J90" s="154"/>
      <c r="K90" s="176"/>
      <c r="L90" s="176"/>
      <c r="M90" s="176" t="s">
        <v>67</v>
      </c>
      <c r="N90" s="179"/>
      <c r="O90" s="171" t="s">
        <v>36</v>
      </c>
      <c r="P90" s="391" t="s">
        <v>1705</v>
      </c>
      <c r="Q90" s="130" t="s">
        <v>3141</v>
      </c>
      <c r="R90" s="176"/>
      <c r="S90" s="248"/>
      <c r="T90" s="598"/>
      <c r="U90" s="181"/>
      <c r="V90" s="181"/>
      <c r="W90" s="181"/>
      <c r="X90" s="181"/>
      <c r="Y90" s="181"/>
      <c r="Z90" s="181"/>
      <c r="AA90" s="181"/>
      <c r="AB90" s="540"/>
    </row>
    <row r="91" spans="1:28" ht="105" customHeight="1" x14ac:dyDescent="0.4">
      <c r="A91" s="133"/>
      <c r="B91" s="124" t="s">
        <v>1161</v>
      </c>
      <c r="C91" s="126" t="s">
        <v>570</v>
      </c>
      <c r="D91" s="125" t="s">
        <v>427</v>
      </c>
      <c r="E91" s="125" t="s">
        <v>571</v>
      </c>
      <c r="F91" s="169" t="s">
        <v>2331</v>
      </c>
      <c r="G91" s="168" t="s">
        <v>3118</v>
      </c>
      <c r="H91" s="166">
        <v>25000</v>
      </c>
      <c r="I91" s="427"/>
      <c r="J91" s="154"/>
      <c r="K91" s="427"/>
      <c r="L91" s="427"/>
      <c r="M91" s="427" t="s">
        <v>67</v>
      </c>
      <c r="N91" s="179"/>
      <c r="O91" s="171" t="s">
        <v>36</v>
      </c>
      <c r="P91" s="391" t="s">
        <v>1705</v>
      </c>
      <c r="Q91" s="130" t="s">
        <v>3141</v>
      </c>
      <c r="R91" s="176"/>
      <c r="S91" s="248"/>
      <c r="T91" s="598"/>
      <c r="U91" s="181"/>
      <c r="V91" s="181"/>
      <c r="W91" s="181"/>
      <c r="X91" s="181"/>
      <c r="Y91" s="181"/>
      <c r="Z91" s="181"/>
      <c r="AA91" s="181"/>
      <c r="AB91" s="540"/>
    </row>
    <row r="92" spans="1:28" ht="105" customHeight="1" x14ac:dyDescent="0.4">
      <c r="A92" s="133"/>
      <c r="B92" s="124" t="s">
        <v>1162</v>
      </c>
      <c r="C92" s="126" t="s">
        <v>290</v>
      </c>
      <c r="D92" s="125" t="s">
        <v>427</v>
      </c>
      <c r="E92" s="125" t="s">
        <v>571</v>
      </c>
      <c r="F92" s="169" t="s">
        <v>2307</v>
      </c>
      <c r="G92" s="168" t="s">
        <v>3119</v>
      </c>
      <c r="H92" s="166">
        <v>25000</v>
      </c>
      <c r="I92" s="427"/>
      <c r="J92" s="154"/>
      <c r="K92" s="427"/>
      <c r="L92" s="427"/>
      <c r="M92" s="427" t="s">
        <v>67</v>
      </c>
      <c r="N92" s="179"/>
      <c r="O92" s="171" t="s">
        <v>36</v>
      </c>
      <c r="P92" s="130" t="s">
        <v>1704</v>
      </c>
      <c r="Q92" s="130" t="s">
        <v>3142</v>
      </c>
      <c r="R92" s="176"/>
      <c r="S92" s="248"/>
      <c r="T92" s="598"/>
      <c r="U92" s="181"/>
      <c r="V92" s="181"/>
      <c r="W92" s="181"/>
      <c r="X92" s="181"/>
      <c r="Y92" s="181"/>
      <c r="Z92" s="181"/>
      <c r="AA92" s="181"/>
      <c r="AB92" s="540"/>
    </row>
    <row r="93" spans="1:28" ht="105" customHeight="1" x14ac:dyDescent="0.4">
      <c r="A93" s="133"/>
      <c r="B93" s="124" t="s">
        <v>1169</v>
      </c>
      <c r="C93" s="140" t="s">
        <v>348</v>
      </c>
      <c r="D93" s="125" t="s">
        <v>533</v>
      </c>
      <c r="E93" s="125" t="s">
        <v>1031</v>
      </c>
      <c r="F93" s="164" t="s">
        <v>1718</v>
      </c>
      <c r="G93" s="168" t="s">
        <v>3120</v>
      </c>
      <c r="H93" s="166">
        <v>5000</v>
      </c>
      <c r="I93" s="154"/>
      <c r="J93" s="154"/>
      <c r="K93" s="154"/>
      <c r="L93" s="154" t="s">
        <v>67</v>
      </c>
      <c r="M93" s="154"/>
      <c r="N93" s="180"/>
      <c r="O93" s="124" t="s">
        <v>3144</v>
      </c>
      <c r="P93" s="130" t="s">
        <v>1664</v>
      </c>
      <c r="Q93" s="134"/>
      <c r="R93" s="130" t="s">
        <v>2976</v>
      </c>
      <c r="S93" s="124" t="s">
        <v>3145</v>
      </c>
      <c r="T93" s="598"/>
      <c r="U93" s="181"/>
      <c r="V93" s="181"/>
      <c r="W93" s="608"/>
      <c r="X93" s="181"/>
      <c r="Y93" s="181"/>
      <c r="Z93" s="181"/>
      <c r="AA93" s="181"/>
      <c r="AB93" s="540"/>
    </row>
    <row r="94" spans="1:28" ht="105" customHeight="1" x14ac:dyDescent="0.25">
      <c r="A94" s="133"/>
      <c r="B94" s="124" t="s">
        <v>2995</v>
      </c>
      <c r="C94" s="140" t="s">
        <v>1539</v>
      </c>
      <c r="D94" s="125" t="s">
        <v>442</v>
      </c>
      <c r="E94" s="125" t="s">
        <v>428</v>
      </c>
      <c r="F94" s="169" t="s">
        <v>1434</v>
      </c>
      <c r="G94" s="168" t="s">
        <v>3121</v>
      </c>
      <c r="H94" s="166">
        <v>600000</v>
      </c>
      <c r="I94" s="154"/>
      <c r="J94" s="154"/>
      <c r="K94" s="154" t="s">
        <v>67</v>
      </c>
      <c r="L94" s="154"/>
      <c r="M94" s="154"/>
      <c r="N94" s="180"/>
      <c r="O94" s="391" t="s">
        <v>3146</v>
      </c>
      <c r="P94" s="391" t="s">
        <v>1658</v>
      </c>
      <c r="Q94" s="391" t="s">
        <v>3149</v>
      </c>
      <c r="R94" s="144" t="s">
        <v>3014</v>
      </c>
      <c r="S94" s="124"/>
      <c r="T94" s="230"/>
      <c r="U94" s="181"/>
      <c r="V94" s="181"/>
      <c r="W94" s="181"/>
      <c r="X94" s="181"/>
      <c r="Y94" s="181"/>
      <c r="Z94" s="181"/>
      <c r="AA94" s="181"/>
      <c r="AB94" s="541"/>
    </row>
    <row r="95" spans="1:28" ht="105" customHeight="1" x14ac:dyDescent="0.4">
      <c r="A95" s="133"/>
      <c r="B95" s="124" t="s">
        <v>1613</v>
      </c>
      <c r="C95" s="140" t="s">
        <v>1540</v>
      </c>
      <c r="D95" s="125" t="s">
        <v>1433</v>
      </c>
      <c r="E95" s="125" t="s">
        <v>428</v>
      </c>
      <c r="F95" s="164" t="s">
        <v>1434</v>
      </c>
      <c r="G95" s="168" t="s">
        <v>357</v>
      </c>
      <c r="H95" s="166">
        <v>1000000</v>
      </c>
      <c r="I95" s="154"/>
      <c r="J95" s="154"/>
      <c r="K95" s="154" t="s">
        <v>67</v>
      </c>
      <c r="L95" s="154"/>
      <c r="M95" s="154"/>
      <c r="N95" s="180"/>
      <c r="O95" s="391" t="s">
        <v>3146</v>
      </c>
      <c r="P95" s="391" t="s">
        <v>1658</v>
      </c>
      <c r="Q95" s="391" t="s">
        <v>3149</v>
      </c>
      <c r="R95" s="144" t="s">
        <v>3014</v>
      </c>
      <c r="S95" s="248"/>
      <c r="T95" s="598"/>
      <c r="U95" s="181"/>
      <c r="V95" s="181"/>
      <c r="W95" s="181"/>
      <c r="X95" s="181"/>
      <c r="Y95" s="181"/>
      <c r="Z95" s="181"/>
      <c r="AA95" s="181"/>
      <c r="AB95" s="540"/>
    </row>
    <row r="96" spans="1:28" ht="105" customHeight="1" x14ac:dyDescent="0.4">
      <c r="A96" s="133"/>
      <c r="B96" s="124" t="s">
        <v>1685</v>
      </c>
      <c r="C96" s="140" t="s">
        <v>1325</v>
      </c>
      <c r="D96" s="125" t="s">
        <v>554</v>
      </c>
      <c r="E96" s="125" t="s">
        <v>428</v>
      </c>
      <c r="F96" s="169" t="s">
        <v>1129</v>
      </c>
      <c r="G96" s="168" t="s">
        <v>1694</v>
      </c>
      <c r="H96" s="166">
        <v>500000</v>
      </c>
      <c r="I96" s="154"/>
      <c r="J96" s="154"/>
      <c r="K96" s="154" t="s">
        <v>67</v>
      </c>
      <c r="L96" s="154"/>
      <c r="M96" s="154"/>
      <c r="N96" s="180"/>
      <c r="O96" s="124" t="s">
        <v>3147</v>
      </c>
      <c r="P96" s="181"/>
      <c r="Q96" s="124" t="s">
        <v>3148</v>
      </c>
      <c r="R96" s="124" t="s">
        <v>3150</v>
      </c>
      <c r="S96" s="124" t="s">
        <v>2197</v>
      </c>
      <c r="T96" s="598"/>
      <c r="U96" s="181"/>
      <c r="V96" s="181"/>
      <c r="W96" s="181"/>
      <c r="X96" s="181"/>
      <c r="Y96" s="181"/>
      <c r="Z96" s="181"/>
      <c r="AA96" s="181"/>
      <c r="AB96" s="540"/>
    </row>
    <row r="97" spans="1:28" ht="105" customHeight="1" x14ac:dyDescent="0.25">
      <c r="A97" s="133"/>
      <c r="B97" s="124" t="s">
        <v>1686</v>
      </c>
      <c r="C97" s="140" t="s">
        <v>362</v>
      </c>
      <c r="D97" s="125" t="s">
        <v>1433</v>
      </c>
      <c r="E97" s="125" t="s">
        <v>428</v>
      </c>
      <c r="F97" s="169" t="s">
        <v>2327</v>
      </c>
      <c r="G97" s="168" t="s">
        <v>3122</v>
      </c>
      <c r="H97" s="183">
        <v>200000</v>
      </c>
      <c r="I97" s="154"/>
      <c r="J97" s="154"/>
      <c r="K97" s="154" t="s">
        <v>67</v>
      </c>
      <c r="L97" s="154"/>
      <c r="M97" s="154"/>
      <c r="N97" s="180"/>
      <c r="O97" s="391" t="s">
        <v>3146</v>
      </c>
      <c r="P97" s="391" t="s">
        <v>1658</v>
      </c>
      <c r="Q97" s="391" t="s">
        <v>3149</v>
      </c>
      <c r="R97" s="144" t="s">
        <v>3014</v>
      </c>
      <c r="S97" s="124"/>
      <c r="T97" s="230"/>
      <c r="U97" s="181"/>
      <c r="V97" s="181"/>
      <c r="W97" s="181"/>
      <c r="X97" s="181"/>
      <c r="Y97" s="181"/>
      <c r="Z97" s="181"/>
      <c r="AA97" s="181"/>
      <c r="AB97" s="541"/>
    </row>
    <row r="98" spans="1:28" ht="105" customHeight="1" x14ac:dyDescent="0.4">
      <c r="A98" s="133"/>
      <c r="B98" s="124" t="s">
        <v>2996</v>
      </c>
      <c r="C98" s="142" t="s">
        <v>1303</v>
      </c>
      <c r="D98" s="185" t="s">
        <v>555</v>
      </c>
      <c r="E98" s="185" t="s">
        <v>428</v>
      </c>
      <c r="F98" s="164" t="s">
        <v>1434</v>
      </c>
      <c r="G98" s="168" t="s">
        <v>3123</v>
      </c>
      <c r="H98" s="166">
        <v>1000000</v>
      </c>
      <c r="I98" s="428"/>
      <c r="J98" s="154"/>
      <c r="K98" s="428" t="s">
        <v>67</v>
      </c>
      <c r="L98" s="428"/>
      <c r="M98" s="428"/>
      <c r="N98" s="180"/>
      <c r="O98" s="391" t="s">
        <v>3146</v>
      </c>
      <c r="P98" s="391" t="s">
        <v>1658</v>
      </c>
      <c r="Q98" s="391" t="s">
        <v>3149</v>
      </c>
      <c r="R98" s="144" t="s">
        <v>3014</v>
      </c>
      <c r="S98" s="248"/>
      <c r="T98" s="598"/>
      <c r="U98" s="181"/>
      <c r="V98" s="181"/>
      <c r="W98" s="181"/>
      <c r="X98" s="181"/>
      <c r="Y98" s="181"/>
      <c r="Z98" s="181"/>
      <c r="AA98" s="181"/>
      <c r="AB98" s="540"/>
    </row>
    <row r="99" spans="1:28" ht="105" customHeight="1" x14ac:dyDescent="0.25">
      <c r="A99" s="192" t="s">
        <v>1695</v>
      </c>
      <c r="B99" s="124" t="s">
        <v>1157</v>
      </c>
      <c r="C99" s="140" t="s">
        <v>244</v>
      </c>
      <c r="D99" s="125" t="s">
        <v>427</v>
      </c>
      <c r="E99" s="125" t="s">
        <v>533</v>
      </c>
      <c r="F99" s="140" t="s">
        <v>1620</v>
      </c>
      <c r="G99" s="168" t="s">
        <v>3124</v>
      </c>
      <c r="H99" s="166">
        <v>5000</v>
      </c>
      <c r="I99" s="427"/>
      <c r="J99" s="154"/>
      <c r="K99" s="427"/>
      <c r="L99" s="427"/>
      <c r="M99" s="427" t="s">
        <v>67</v>
      </c>
      <c r="N99" s="187"/>
      <c r="O99" s="124" t="s">
        <v>36</v>
      </c>
      <c r="P99" s="134" t="s">
        <v>1720</v>
      </c>
      <c r="Q99" s="176"/>
      <c r="R99" s="176"/>
      <c r="S99" s="124"/>
      <c r="T99" s="230"/>
      <c r="U99" s="181"/>
      <c r="V99" s="181"/>
      <c r="W99" s="181"/>
      <c r="X99" s="181"/>
      <c r="Y99" s="181"/>
      <c r="Z99" s="181"/>
      <c r="AA99" s="181"/>
      <c r="AB99" s="541"/>
    </row>
    <row r="100" spans="1:28" ht="105" customHeight="1" x14ac:dyDescent="0.25">
      <c r="A100" s="133"/>
      <c r="B100" s="124" t="s">
        <v>2998</v>
      </c>
      <c r="C100" s="126" t="s">
        <v>882</v>
      </c>
      <c r="D100" s="125" t="s">
        <v>462</v>
      </c>
      <c r="E100" s="125" t="s">
        <v>428</v>
      </c>
      <c r="F100" s="162" t="s">
        <v>2613</v>
      </c>
      <c r="G100" s="168" t="s">
        <v>3127</v>
      </c>
      <c r="H100" s="166">
        <v>500000</v>
      </c>
      <c r="I100" s="154"/>
      <c r="J100" s="154" t="s">
        <v>800</v>
      </c>
      <c r="K100" s="154"/>
      <c r="L100" s="154"/>
      <c r="M100" s="154"/>
      <c r="N100" s="188"/>
      <c r="O100" s="124" t="s">
        <v>3151</v>
      </c>
      <c r="P100" s="130"/>
      <c r="Q100" s="130" t="s">
        <v>1671</v>
      </c>
      <c r="R100" s="130" t="s">
        <v>3054</v>
      </c>
      <c r="S100" s="124" t="s">
        <v>2198</v>
      </c>
      <c r="T100" s="230"/>
      <c r="U100" s="181"/>
      <c r="V100" s="181"/>
      <c r="W100" s="181"/>
      <c r="X100" s="181"/>
      <c r="Y100" s="181"/>
      <c r="Z100" s="181"/>
      <c r="AA100" s="181"/>
      <c r="AB100" s="541"/>
    </row>
    <row r="101" spans="1:28" ht="105" customHeight="1" x14ac:dyDescent="0.25">
      <c r="A101" s="133"/>
      <c r="B101" s="124" t="s">
        <v>1159</v>
      </c>
      <c r="C101" s="124" t="s">
        <v>250</v>
      </c>
      <c r="D101" s="125" t="s">
        <v>444</v>
      </c>
      <c r="E101" s="125" t="s">
        <v>491</v>
      </c>
      <c r="F101" s="169" t="s">
        <v>2307</v>
      </c>
      <c r="G101" s="168" t="s">
        <v>1354</v>
      </c>
      <c r="H101" s="166">
        <v>150000</v>
      </c>
      <c r="I101" s="427"/>
      <c r="J101" s="154"/>
      <c r="K101" s="427"/>
      <c r="L101" s="427"/>
      <c r="M101" s="176" t="s">
        <v>67</v>
      </c>
      <c r="N101" s="187"/>
      <c r="O101" s="124" t="s">
        <v>36</v>
      </c>
      <c r="P101" s="130" t="s">
        <v>1721</v>
      </c>
      <c r="Q101" s="176"/>
      <c r="R101" s="176"/>
      <c r="S101" s="124"/>
      <c r="T101" s="230"/>
      <c r="U101" s="181"/>
      <c r="V101" s="181"/>
      <c r="W101" s="181"/>
      <c r="X101" s="181"/>
      <c r="Y101" s="181"/>
      <c r="Z101" s="181"/>
      <c r="AA101" s="181"/>
      <c r="AB101" s="541"/>
    </row>
    <row r="102" spans="1:28" ht="105" customHeight="1" x14ac:dyDescent="0.25">
      <c r="A102" s="133"/>
      <c r="B102" s="124" t="s">
        <v>2815</v>
      </c>
      <c r="C102" s="142" t="s">
        <v>1022</v>
      </c>
      <c r="D102" s="125" t="s">
        <v>1433</v>
      </c>
      <c r="E102" s="125" t="s">
        <v>428</v>
      </c>
      <c r="F102" s="162" t="s">
        <v>1105</v>
      </c>
      <c r="G102" s="168" t="s">
        <v>3125</v>
      </c>
      <c r="H102" s="166">
        <v>20000</v>
      </c>
      <c r="I102" s="154"/>
      <c r="J102" s="154"/>
      <c r="K102" s="154"/>
      <c r="L102" s="154" t="s">
        <v>67</v>
      </c>
      <c r="M102" s="181"/>
      <c r="N102" s="188"/>
      <c r="O102" s="130" t="s">
        <v>3152</v>
      </c>
      <c r="P102" s="130" t="s">
        <v>3153</v>
      </c>
      <c r="Q102" s="130" t="s">
        <v>3154</v>
      </c>
      <c r="R102" s="130" t="s">
        <v>806</v>
      </c>
      <c r="S102" s="124"/>
      <c r="T102" s="230"/>
      <c r="U102" s="181"/>
      <c r="V102" s="181"/>
      <c r="W102" s="181"/>
      <c r="X102" s="181"/>
      <c r="Y102" s="181"/>
      <c r="Z102" s="181"/>
      <c r="AA102" s="181"/>
      <c r="AB102" s="541"/>
    </row>
    <row r="103" spans="1:28" ht="105" customHeight="1" x14ac:dyDescent="0.25">
      <c r="A103" s="189"/>
      <c r="B103" s="124" t="s">
        <v>2999</v>
      </c>
      <c r="C103" s="140" t="s">
        <v>2819</v>
      </c>
      <c r="D103" s="125" t="s">
        <v>545</v>
      </c>
      <c r="E103" s="125" t="s">
        <v>428</v>
      </c>
      <c r="F103" s="164" t="s">
        <v>1532</v>
      </c>
      <c r="G103" s="168" t="s">
        <v>3126</v>
      </c>
      <c r="H103" s="183">
        <v>1000000</v>
      </c>
      <c r="I103" s="154"/>
      <c r="J103" s="154" t="s">
        <v>800</v>
      </c>
      <c r="K103" s="154"/>
      <c r="L103" s="154"/>
      <c r="M103" s="181"/>
      <c r="N103" s="188"/>
      <c r="O103" s="130" t="s">
        <v>3155</v>
      </c>
      <c r="P103" s="130" t="s">
        <v>1650</v>
      </c>
      <c r="Q103" s="181"/>
      <c r="R103" s="130" t="s">
        <v>3053</v>
      </c>
      <c r="S103" s="124"/>
      <c r="T103" s="230"/>
      <c r="U103" s="181"/>
      <c r="V103" s="181"/>
      <c r="W103" s="181"/>
      <c r="X103" s="181"/>
      <c r="Y103" s="181"/>
      <c r="Z103" s="181"/>
      <c r="AA103" s="181"/>
      <c r="AB103" s="541"/>
    </row>
    <row r="107" spans="1:28" s="120" customFormat="1" ht="105" customHeight="1" thickBot="1" x14ac:dyDescent="0.3">
      <c r="A107" s="545" t="s">
        <v>55</v>
      </c>
      <c r="B107" s="593">
        <f>COUNTA(B110:B119,B122:B131,B134:B143,B146:B155)</f>
        <v>2</v>
      </c>
      <c r="I107" s="121"/>
      <c r="J107" s="121"/>
      <c r="K107" s="121"/>
      <c r="L107" s="121"/>
      <c r="M107" s="121"/>
      <c r="N107" s="121"/>
    </row>
    <row r="108" spans="1:28" s="120" customFormat="1" ht="105" customHeight="1" thickTop="1" thickBot="1" x14ac:dyDescent="0.3">
      <c r="I108" s="121"/>
      <c r="J108" s="121"/>
      <c r="K108" s="121"/>
      <c r="L108" s="121"/>
      <c r="M108" s="121"/>
      <c r="N108" s="121"/>
    </row>
    <row r="109" spans="1:28" s="120" customFormat="1" ht="105" customHeight="1" thickTop="1" thickBot="1" x14ac:dyDescent="0.3">
      <c r="A109" s="54" t="s">
        <v>59</v>
      </c>
      <c r="B109" s="54" t="s">
        <v>58</v>
      </c>
      <c r="C109" s="55" t="s">
        <v>2</v>
      </c>
      <c r="D109" s="55" t="s">
        <v>6</v>
      </c>
      <c r="E109" s="55" t="s">
        <v>7</v>
      </c>
      <c r="F109" s="55" t="s">
        <v>4</v>
      </c>
      <c r="G109" s="55" t="s">
        <v>3</v>
      </c>
      <c r="H109" s="55" t="s">
        <v>5</v>
      </c>
      <c r="I109" s="121"/>
      <c r="J109" s="121"/>
      <c r="K109" s="121"/>
      <c r="L109" s="121"/>
      <c r="M109" s="121"/>
      <c r="N109" s="121"/>
    </row>
    <row r="110" spans="1:28" s="120" customFormat="1" ht="105" customHeight="1" thickTop="1" x14ac:dyDescent="0.25">
      <c r="A110" s="594" t="s">
        <v>56</v>
      </c>
      <c r="B110" s="610" t="s">
        <v>57</v>
      </c>
      <c r="C110" s="610"/>
      <c r="D110" s="610"/>
      <c r="E110" s="610"/>
      <c r="F110" s="610"/>
      <c r="G110" s="610"/>
      <c r="H110" s="610"/>
      <c r="I110" s="121"/>
      <c r="J110" s="121"/>
      <c r="K110" s="121"/>
      <c r="L110" s="121"/>
      <c r="M110" s="121"/>
      <c r="N110" s="121"/>
    </row>
    <row r="111" spans="1:28" s="120" customFormat="1" ht="105" customHeight="1" x14ac:dyDescent="0.25">
      <c r="A111" s="596"/>
      <c r="B111" s="610"/>
      <c r="C111" s="610"/>
      <c r="D111" s="610"/>
      <c r="E111" s="610"/>
      <c r="F111" s="610"/>
      <c r="G111" s="610"/>
      <c r="H111" s="610"/>
      <c r="I111" s="121"/>
      <c r="J111" s="121"/>
      <c r="K111" s="121"/>
      <c r="L111" s="121"/>
      <c r="M111" s="121"/>
      <c r="N111" s="121"/>
    </row>
    <row r="112" spans="1:28" s="120" customFormat="1" ht="105" customHeight="1" x14ac:dyDescent="0.25">
      <c r="A112" s="596"/>
      <c r="B112" s="610"/>
      <c r="C112" s="610"/>
      <c r="D112" s="610"/>
      <c r="E112" s="610"/>
      <c r="F112" s="610"/>
      <c r="G112" s="610"/>
      <c r="H112" s="610"/>
      <c r="I112" s="121"/>
      <c r="J112" s="121"/>
      <c r="K112" s="121"/>
      <c r="L112" s="121"/>
      <c r="M112" s="121"/>
      <c r="N112" s="121"/>
    </row>
    <row r="113" spans="1:14" s="120" customFormat="1" ht="105" customHeight="1" x14ac:dyDescent="0.25">
      <c r="A113" s="596"/>
      <c r="B113" s="610"/>
      <c r="C113" s="610"/>
      <c r="D113" s="610"/>
      <c r="E113" s="610"/>
      <c r="F113" s="610"/>
      <c r="G113" s="610"/>
      <c r="H113" s="610"/>
      <c r="I113" s="121"/>
      <c r="J113" s="121"/>
      <c r="K113" s="121"/>
      <c r="L113" s="121"/>
      <c r="M113" s="121"/>
      <c r="N113" s="121"/>
    </row>
    <row r="114" spans="1:14" s="120" customFormat="1" ht="105" customHeight="1" x14ac:dyDescent="0.25">
      <c r="A114" s="596"/>
      <c r="B114" s="610"/>
      <c r="C114" s="610"/>
      <c r="D114" s="610"/>
      <c r="E114" s="610"/>
      <c r="F114" s="610"/>
      <c r="G114" s="610"/>
      <c r="H114" s="610"/>
      <c r="I114" s="121"/>
      <c r="J114" s="121"/>
      <c r="K114" s="121"/>
      <c r="L114" s="121"/>
      <c r="M114" s="121"/>
      <c r="N114" s="121"/>
    </row>
    <row r="115" spans="1:14" s="120" customFormat="1" ht="105" customHeight="1" x14ac:dyDescent="0.25">
      <c r="A115" s="596"/>
      <c r="B115" s="610"/>
      <c r="C115" s="610"/>
      <c r="D115" s="610"/>
      <c r="E115" s="610"/>
      <c r="F115" s="610"/>
      <c r="G115" s="610"/>
      <c r="H115" s="610"/>
      <c r="I115" s="121"/>
      <c r="J115" s="121"/>
      <c r="K115" s="121"/>
      <c r="L115" s="121"/>
      <c r="M115" s="121"/>
      <c r="N115" s="121"/>
    </row>
    <row r="116" spans="1:14" s="120" customFormat="1" ht="105" customHeight="1" x14ac:dyDescent="0.25">
      <c r="A116" s="596"/>
      <c r="B116" s="610"/>
      <c r="C116" s="610"/>
      <c r="D116" s="610"/>
      <c r="E116" s="610"/>
      <c r="F116" s="610"/>
      <c r="G116" s="610"/>
      <c r="H116" s="610"/>
      <c r="I116" s="121"/>
      <c r="J116" s="121"/>
      <c r="K116" s="121"/>
      <c r="L116" s="121"/>
      <c r="M116" s="121"/>
      <c r="N116" s="121"/>
    </row>
    <row r="117" spans="1:14" s="120" customFormat="1" ht="105" customHeight="1" x14ac:dyDescent="0.25">
      <c r="A117" s="596"/>
      <c r="B117" s="610"/>
      <c r="C117" s="610"/>
      <c r="D117" s="610"/>
      <c r="E117" s="610"/>
      <c r="F117" s="610"/>
      <c r="G117" s="610"/>
      <c r="H117" s="610"/>
      <c r="I117" s="121"/>
      <c r="J117" s="121"/>
      <c r="K117" s="121"/>
      <c r="L117" s="121"/>
      <c r="M117" s="121"/>
      <c r="N117" s="121"/>
    </row>
    <row r="118" spans="1:14" s="120" customFormat="1" ht="105" customHeight="1" x14ac:dyDescent="0.25">
      <c r="A118" s="596"/>
      <c r="B118" s="610"/>
      <c r="C118" s="610"/>
      <c r="D118" s="610"/>
      <c r="E118" s="610"/>
      <c r="F118" s="610"/>
      <c r="G118" s="610"/>
      <c r="H118" s="610"/>
      <c r="I118" s="121"/>
      <c r="J118" s="121"/>
      <c r="K118" s="121"/>
      <c r="L118" s="121"/>
      <c r="M118" s="121"/>
      <c r="N118" s="121"/>
    </row>
    <row r="119" spans="1:14" s="120" customFormat="1" ht="105" customHeight="1" x14ac:dyDescent="0.25">
      <c r="A119" s="611"/>
      <c r="B119" s="610"/>
      <c r="C119" s="610"/>
      <c r="D119" s="610"/>
      <c r="E119" s="610"/>
      <c r="F119" s="610"/>
      <c r="G119" s="610"/>
      <c r="H119" s="610"/>
      <c r="I119" s="121"/>
      <c r="J119" s="121"/>
      <c r="K119" s="121"/>
      <c r="L119" s="121"/>
      <c r="M119" s="121"/>
      <c r="N119" s="121"/>
    </row>
    <row r="120" spans="1:14" s="120" customFormat="1" ht="105" customHeight="1" thickBot="1" x14ac:dyDescent="0.3">
      <c r="I120" s="121"/>
      <c r="J120" s="121"/>
      <c r="K120" s="121"/>
      <c r="L120" s="121"/>
      <c r="M120" s="121"/>
      <c r="N120" s="121"/>
    </row>
    <row r="121" spans="1:14" s="120" customFormat="1" ht="105" customHeight="1" thickTop="1" thickBot="1" x14ac:dyDescent="0.3">
      <c r="A121" s="54" t="s">
        <v>59</v>
      </c>
      <c r="B121" s="54" t="s">
        <v>58</v>
      </c>
      <c r="C121" s="54" t="s">
        <v>2</v>
      </c>
      <c r="D121" s="54" t="s">
        <v>6</v>
      </c>
      <c r="E121" s="54" t="s">
        <v>7</v>
      </c>
      <c r="F121" s="54" t="s">
        <v>4</v>
      </c>
      <c r="G121" s="54" t="s">
        <v>3</v>
      </c>
      <c r="H121" s="54" t="s">
        <v>5</v>
      </c>
      <c r="I121" s="121"/>
      <c r="J121" s="121"/>
      <c r="K121" s="121"/>
      <c r="L121" s="121"/>
      <c r="M121" s="121"/>
      <c r="N121" s="121"/>
    </row>
    <row r="122" spans="1:14" s="120" customFormat="1" ht="105" customHeight="1" thickTop="1" x14ac:dyDescent="0.25">
      <c r="A122" s="594" t="s">
        <v>56</v>
      </c>
      <c r="B122" s="610" t="s">
        <v>57</v>
      </c>
      <c r="C122" s="610"/>
      <c r="D122" s="610"/>
      <c r="E122" s="610"/>
      <c r="F122" s="610"/>
      <c r="G122" s="610"/>
      <c r="H122" s="610"/>
      <c r="I122" s="121"/>
      <c r="J122" s="121"/>
      <c r="K122" s="121"/>
      <c r="L122" s="121"/>
      <c r="M122" s="121"/>
      <c r="N122" s="121"/>
    </row>
    <row r="123" spans="1:14" s="120" customFormat="1" ht="105" customHeight="1" x14ac:dyDescent="0.25">
      <c r="A123" s="596"/>
      <c r="B123" s="610"/>
      <c r="C123" s="610"/>
      <c r="D123" s="610"/>
      <c r="E123" s="610"/>
      <c r="F123" s="610"/>
      <c r="G123" s="610"/>
      <c r="H123" s="610"/>
      <c r="I123" s="121"/>
      <c r="J123" s="121"/>
      <c r="K123" s="121"/>
      <c r="L123" s="121"/>
      <c r="M123" s="121"/>
      <c r="N123" s="121"/>
    </row>
    <row r="124" spans="1:14" s="120" customFormat="1" ht="105" customHeight="1" x14ac:dyDescent="0.25">
      <c r="A124" s="596"/>
      <c r="B124" s="610"/>
      <c r="C124" s="610"/>
      <c r="D124" s="610"/>
      <c r="E124" s="610"/>
      <c r="F124" s="610"/>
      <c r="G124" s="610"/>
      <c r="H124" s="610"/>
      <c r="I124" s="121"/>
      <c r="J124" s="121"/>
      <c r="K124" s="121"/>
      <c r="L124" s="121"/>
      <c r="M124" s="121"/>
      <c r="N124" s="121"/>
    </row>
    <row r="125" spans="1:14" s="120" customFormat="1" ht="105" customHeight="1" x14ac:dyDescent="0.25">
      <c r="A125" s="596"/>
      <c r="B125" s="610"/>
      <c r="C125" s="610"/>
      <c r="D125" s="610"/>
      <c r="E125" s="610"/>
      <c r="F125" s="610"/>
      <c r="G125" s="610"/>
      <c r="H125" s="610"/>
      <c r="I125" s="121"/>
      <c r="J125" s="121"/>
      <c r="K125" s="121"/>
      <c r="L125" s="121"/>
      <c r="M125" s="121"/>
      <c r="N125" s="121"/>
    </row>
    <row r="126" spans="1:14" s="120" customFormat="1" ht="105" customHeight="1" x14ac:dyDescent="0.25">
      <c r="A126" s="596"/>
      <c r="B126" s="610"/>
      <c r="C126" s="610"/>
      <c r="D126" s="610"/>
      <c r="E126" s="610"/>
      <c r="F126" s="610"/>
      <c r="G126" s="610"/>
      <c r="H126" s="610"/>
      <c r="I126" s="121"/>
      <c r="J126" s="121"/>
      <c r="K126" s="121"/>
      <c r="L126" s="121"/>
      <c r="M126" s="121"/>
      <c r="N126" s="121"/>
    </row>
    <row r="127" spans="1:14" s="120" customFormat="1" ht="105" customHeight="1" x14ac:dyDescent="0.25">
      <c r="A127" s="596"/>
      <c r="B127" s="610"/>
      <c r="C127" s="610"/>
      <c r="D127" s="610"/>
      <c r="E127" s="610"/>
      <c r="F127" s="610"/>
      <c r="G127" s="610"/>
      <c r="H127" s="610"/>
      <c r="I127" s="121"/>
      <c r="J127" s="121"/>
      <c r="K127" s="121"/>
      <c r="L127" s="121"/>
      <c r="M127" s="121"/>
      <c r="N127" s="121"/>
    </row>
    <row r="128" spans="1:14" s="120" customFormat="1" ht="105" customHeight="1" x14ac:dyDescent="0.25">
      <c r="A128" s="596"/>
      <c r="B128" s="610"/>
      <c r="C128" s="610"/>
      <c r="D128" s="610"/>
      <c r="E128" s="610"/>
      <c r="F128" s="610"/>
      <c r="G128" s="610"/>
      <c r="H128" s="610"/>
      <c r="I128" s="121"/>
      <c r="J128" s="121"/>
      <c r="K128" s="121"/>
      <c r="L128" s="121"/>
      <c r="M128" s="121"/>
      <c r="N128" s="121"/>
    </row>
    <row r="129" spans="1:14" s="120" customFormat="1" ht="105" customHeight="1" x14ac:dyDescent="0.25">
      <c r="A129" s="596"/>
      <c r="B129" s="610"/>
      <c r="C129" s="610"/>
      <c r="D129" s="610"/>
      <c r="E129" s="610"/>
      <c r="F129" s="610"/>
      <c r="G129" s="610"/>
      <c r="H129" s="610"/>
      <c r="I129" s="121"/>
      <c r="J129" s="121"/>
      <c r="K129" s="121"/>
      <c r="L129" s="121"/>
      <c r="M129" s="121"/>
      <c r="N129" s="121"/>
    </row>
    <row r="130" spans="1:14" s="120" customFormat="1" ht="105" customHeight="1" x14ac:dyDescent="0.25">
      <c r="A130" s="596"/>
      <c r="B130" s="610"/>
      <c r="C130" s="610"/>
      <c r="D130" s="610"/>
      <c r="E130" s="610"/>
      <c r="F130" s="610"/>
      <c r="G130" s="610"/>
      <c r="H130" s="610"/>
      <c r="I130" s="121"/>
      <c r="J130" s="121"/>
      <c r="K130" s="121"/>
      <c r="L130" s="121"/>
      <c r="M130" s="121"/>
      <c r="N130" s="121"/>
    </row>
    <row r="131" spans="1:14" s="120" customFormat="1" ht="105" customHeight="1" x14ac:dyDescent="0.25">
      <c r="A131" s="611"/>
      <c r="B131" s="610"/>
      <c r="C131" s="610"/>
      <c r="D131" s="610"/>
      <c r="E131" s="610"/>
      <c r="F131" s="610"/>
      <c r="G131" s="610"/>
      <c r="H131" s="610"/>
      <c r="I131" s="121"/>
      <c r="J131" s="121"/>
      <c r="K131" s="121"/>
      <c r="L131" s="121"/>
      <c r="M131" s="121"/>
      <c r="N131" s="121"/>
    </row>
    <row r="132" spans="1:14" s="120" customFormat="1" ht="105" customHeight="1" thickBot="1" x14ac:dyDescent="0.3">
      <c r="I132" s="121"/>
      <c r="J132" s="121"/>
      <c r="K132" s="121"/>
      <c r="L132" s="121"/>
      <c r="M132" s="121"/>
      <c r="N132" s="121"/>
    </row>
    <row r="133" spans="1:14" s="120" customFormat="1" ht="105" customHeight="1" thickTop="1" thickBot="1" x14ac:dyDescent="0.3">
      <c r="A133" s="54" t="s">
        <v>59</v>
      </c>
      <c r="B133" s="54" t="s">
        <v>58</v>
      </c>
      <c r="C133" s="54" t="s">
        <v>2</v>
      </c>
      <c r="D133" s="54" t="s">
        <v>6</v>
      </c>
      <c r="E133" s="54" t="s">
        <v>7</v>
      </c>
      <c r="F133" s="54" t="s">
        <v>4</v>
      </c>
      <c r="G133" s="54" t="s">
        <v>3</v>
      </c>
      <c r="H133" s="54" t="s">
        <v>5</v>
      </c>
      <c r="I133" s="121"/>
      <c r="J133" s="121"/>
      <c r="K133" s="121"/>
      <c r="L133" s="121"/>
      <c r="M133" s="121"/>
      <c r="N133" s="121"/>
    </row>
    <row r="134" spans="1:14" s="120" customFormat="1" ht="105" customHeight="1" thickTop="1" x14ac:dyDescent="0.25">
      <c r="A134" s="594" t="s">
        <v>56</v>
      </c>
      <c r="B134" s="610"/>
      <c r="C134" s="610"/>
      <c r="D134" s="610"/>
      <c r="E134" s="610"/>
      <c r="F134" s="610"/>
      <c r="G134" s="610"/>
      <c r="H134" s="610"/>
      <c r="I134" s="121"/>
      <c r="J134" s="121"/>
      <c r="K134" s="121"/>
      <c r="L134" s="121"/>
      <c r="M134" s="121"/>
      <c r="N134" s="121"/>
    </row>
    <row r="135" spans="1:14" s="120" customFormat="1" ht="105" customHeight="1" x14ac:dyDescent="0.25">
      <c r="A135" s="596"/>
      <c r="B135" s="610"/>
      <c r="C135" s="610"/>
      <c r="D135" s="610"/>
      <c r="E135" s="610"/>
      <c r="F135" s="610"/>
      <c r="G135" s="610"/>
      <c r="H135" s="610"/>
      <c r="I135" s="121"/>
      <c r="J135" s="121"/>
      <c r="K135" s="121"/>
      <c r="L135" s="121"/>
      <c r="M135" s="121"/>
      <c r="N135" s="121"/>
    </row>
    <row r="136" spans="1:14" s="120" customFormat="1" ht="105" customHeight="1" x14ac:dyDescent="0.25">
      <c r="A136" s="596"/>
      <c r="B136" s="610"/>
      <c r="C136" s="610"/>
      <c r="D136" s="610"/>
      <c r="E136" s="610"/>
      <c r="F136" s="610"/>
      <c r="G136" s="610"/>
      <c r="H136" s="610"/>
      <c r="I136" s="121"/>
      <c r="J136" s="121"/>
      <c r="K136" s="121"/>
      <c r="L136" s="121"/>
      <c r="M136" s="121"/>
      <c r="N136" s="121"/>
    </row>
    <row r="137" spans="1:14" s="120" customFormat="1" ht="105" customHeight="1" x14ac:dyDescent="0.25">
      <c r="A137" s="596"/>
      <c r="B137" s="610"/>
      <c r="C137" s="610"/>
      <c r="D137" s="610"/>
      <c r="E137" s="610"/>
      <c r="F137" s="610"/>
      <c r="G137" s="610"/>
      <c r="H137" s="610"/>
      <c r="I137" s="121"/>
      <c r="J137" s="121"/>
      <c r="K137" s="121"/>
      <c r="L137" s="121"/>
      <c r="M137" s="121"/>
      <c r="N137" s="121"/>
    </row>
    <row r="138" spans="1:14" s="120" customFormat="1" ht="105" customHeight="1" x14ac:dyDescent="0.25">
      <c r="A138" s="596"/>
      <c r="B138" s="610"/>
      <c r="C138" s="610"/>
      <c r="D138" s="610"/>
      <c r="E138" s="610"/>
      <c r="F138" s="610"/>
      <c r="G138" s="610"/>
      <c r="H138" s="610"/>
      <c r="I138" s="121"/>
      <c r="J138" s="121"/>
      <c r="K138" s="121"/>
      <c r="L138" s="121"/>
      <c r="M138" s="121"/>
      <c r="N138" s="121"/>
    </row>
    <row r="139" spans="1:14" s="120" customFormat="1" ht="105" customHeight="1" x14ac:dyDescent="0.25">
      <c r="A139" s="596"/>
      <c r="B139" s="610"/>
      <c r="C139" s="610"/>
      <c r="D139" s="610"/>
      <c r="E139" s="610"/>
      <c r="F139" s="610"/>
      <c r="G139" s="610"/>
      <c r="H139" s="610"/>
      <c r="I139" s="121"/>
      <c r="J139" s="121"/>
      <c r="K139" s="121"/>
      <c r="L139" s="121"/>
      <c r="M139" s="121"/>
      <c r="N139" s="121"/>
    </row>
    <row r="140" spans="1:14" s="120" customFormat="1" ht="105" customHeight="1" x14ac:dyDescent="0.25">
      <c r="A140" s="596"/>
      <c r="B140" s="610"/>
      <c r="C140" s="610"/>
      <c r="D140" s="610"/>
      <c r="E140" s="610"/>
      <c r="F140" s="610"/>
      <c r="G140" s="610"/>
      <c r="H140" s="610"/>
      <c r="I140" s="121"/>
      <c r="J140" s="121"/>
      <c r="K140" s="121"/>
      <c r="L140" s="121"/>
      <c r="M140" s="121"/>
      <c r="N140" s="121"/>
    </row>
    <row r="141" spans="1:14" s="120" customFormat="1" ht="105" customHeight="1" x14ac:dyDescent="0.25">
      <c r="A141" s="596"/>
      <c r="B141" s="610"/>
      <c r="C141" s="610"/>
      <c r="D141" s="610"/>
      <c r="E141" s="610"/>
      <c r="F141" s="610"/>
      <c r="G141" s="610"/>
      <c r="H141" s="610"/>
      <c r="I141" s="121"/>
      <c r="J141" s="121"/>
      <c r="K141" s="121"/>
      <c r="L141" s="121"/>
      <c r="M141" s="121"/>
      <c r="N141" s="121"/>
    </row>
    <row r="142" spans="1:14" s="120" customFormat="1" ht="105" customHeight="1" x14ac:dyDescent="0.25">
      <c r="A142" s="596"/>
      <c r="B142" s="610"/>
      <c r="C142" s="610"/>
      <c r="D142" s="610"/>
      <c r="E142" s="610"/>
      <c r="F142" s="610"/>
      <c r="G142" s="610"/>
      <c r="H142" s="610"/>
      <c r="I142" s="121"/>
      <c r="J142" s="121"/>
      <c r="K142" s="121"/>
      <c r="L142" s="121"/>
      <c r="M142" s="121"/>
      <c r="N142" s="121"/>
    </row>
    <row r="143" spans="1:14" s="120" customFormat="1" ht="105" customHeight="1" x14ac:dyDescent="0.25">
      <c r="A143" s="611"/>
      <c r="B143" s="610"/>
      <c r="C143" s="610"/>
      <c r="D143" s="610"/>
      <c r="E143" s="610"/>
      <c r="F143" s="610"/>
      <c r="G143" s="610"/>
      <c r="H143" s="610"/>
      <c r="I143" s="121"/>
      <c r="J143" s="121"/>
      <c r="K143" s="121"/>
      <c r="L143" s="121"/>
      <c r="M143" s="121"/>
      <c r="N143" s="121"/>
    </row>
    <row r="144" spans="1:14" s="120" customFormat="1" ht="105" customHeight="1" thickBot="1" x14ac:dyDescent="0.3">
      <c r="I144" s="121"/>
      <c r="J144" s="121"/>
      <c r="K144" s="121"/>
      <c r="L144" s="121"/>
      <c r="M144" s="121"/>
      <c r="N144" s="121"/>
    </row>
    <row r="145" spans="1:14" s="120" customFormat="1" ht="105" customHeight="1" thickTop="1" thickBot="1" x14ac:dyDescent="0.3">
      <c r="A145" s="54" t="s">
        <v>59</v>
      </c>
      <c r="B145" s="54" t="s">
        <v>58</v>
      </c>
      <c r="C145" s="54" t="s">
        <v>2</v>
      </c>
      <c r="D145" s="54" t="s">
        <v>6</v>
      </c>
      <c r="E145" s="54" t="s">
        <v>7</v>
      </c>
      <c r="F145" s="54" t="s">
        <v>4</v>
      </c>
      <c r="G145" s="54" t="s">
        <v>3</v>
      </c>
      <c r="H145" s="54" t="s">
        <v>5</v>
      </c>
      <c r="I145" s="121"/>
      <c r="J145" s="121"/>
      <c r="K145" s="121"/>
      <c r="L145" s="121"/>
      <c r="M145" s="121"/>
      <c r="N145" s="121"/>
    </row>
    <row r="146" spans="1:14" s="120" customFormat="1" ht="105" customHeight="1" thickTop="1" x14ac:dyDescent="0.25">
      <c r="A146" s="594" t="s">
        <v>56</v>
      </c>
      <c r="B146" s="610"/>
      <c r="C146" s="610"/>
      <c r="D146" s="610"/>
      <c r="E146" s="610"/>
      <c r="F146" s="610"/>
      <c r="G146" s="610"/>
      <c r="H146" s="610"/>
      <c r="I146" s="121"/>
      <c r="J146" s="121"/>
      <c r="K146" s="121"/>
      <c r="L146" s="121"/>
      <c r="M146" s="121"/>
      <c r="N146" s="121"/>
    </row>
    <row r="147" spans="1:14" s="120" customFormat="1" ht="105" customHeight="1" x14ac:dyDescent="0.25">
      <c r="A147" s="596"/>
      <c r="B147" s="610"/>
      <c r="C147" s="610"/>
      <c r="D147" s="610"/>
      <c r="E147" s="610"/>
      <c r="F147" s="610"/>
      <c r="G147" s="610"/>
      <c r="H147" s="610"/>
      <c r="I147" s="121"/>
      <c r="J147" s="121"/>
      <c r="K147" s="121"/>
      <c r="L147" s="121"/>
      <c r="M147" s="121"/>
      <c r="N147" s="121"/>
    </row>
    <row r="148" spans="1:14" s="120" customFormat="1" ht="105" customHeight="1" x14ac:dyDescent="0.25">
      <c r="A148" s="596"/>
      <c r="B148" s="610"/>
      <c r="C148" s="610"/>
      <c r="D148" s="610"/>
      <c r="E148" s="610"/>
      <c r="F148" s="610"/>
      <c r="G148" s="610"/>
      <c r="H148" s="610"/>
      <c r="I148" s="121"/>
      <c r="J148" s="121"/>
      <c r="K148" s="121"/>
      <c r="L148" s="121"/>
      <c r="M148" s="121"/>
      <c r="N148" s="121"/>
    </row>
    <row r="149" spans="1:14" s="120" customFormat="1" ht="105" customHeight="1" x14ac:dyDescent="0.25">
      <c r="A149" s="596"/>
      <c r="B149" s="610"/>
      <c r="C149" s="610"/>
      <c r="D149" s="610"/>
      <c r="E149" s="610"/>
      <c r="F149" s="610"/>
      <c r="G149" s="610"/>
      <c r="H149" s="610"/>
      <c r="I149" s="121"/>
      <c r="J149" s="121"/>
      <c r="K149" s="121"/>
      <c r="L149" s="121"/>
      <c r="M149" s="121"/>
      <c r="N149" s="121"/>
    </row>
    <row r="150" spans="1:14" s="120" customFormat="1" ht="105" customHeight="1" x14ac:dyDescent="0.25">
      <c r="A150" s="596"/>
      <c r="B150" s="610"/>
      <c r="C150" s="610"/>
      <c r="D150" s="610"/>
      <c r="E150" s="610"/>
      <c r="F150" s="610"/>
      <c r="G150" s="610"/>
      <c r="H150" s="610"/>
      <c r="I150" s="121"/>
      <c r="J150" s="121"/>
      <c r="K150" s="121"/>
      <c r="L150" s="121"/>
      <c r="M150" s="121"/>
      <c r="N150" s="121"/>
    </row>
    <row r="151" spans="1:14" s="120" customFormat="1" ht="105" customHeight="1" x14ac:dyDescent="0.25">
      <c r="A151" s="596"/>
      <c r="B151" s="610"/>
      <c r="C151" s="610"/>
      <c r="D151" s="610"/>
      <c r="E151" s="610"/>
      <c r="F151" s="610"/>
      <c r="G151" s="610"/>
      <c r="H151" s="610"/>
      <c r="I151" s="121"/>
      <c r="J151" s="121"/>
      <c r="K151" s="121"/>
      <c r="L151" s="121"/>
      <c r="M151" s="121"/>
      <c r="N151" s="121"/>
    </row>
    <row r="152" spans="1:14" s="120" customFormat="1" ht="105" customHeight="1" x14ac:dyDescent="0.25">
      <c r="A152" s="596"/>
      <c r="B152" s="610"/>
      <c r="C152" s="610"/>
      <c r="D152" s="610"/>
      <c r="E152" s="610"/>
      <c r="F152" s="610"/>
      <c r="G152" s="610"/>
      <c r="H152" s="610"/>
      <c r="I152" s="121"/>
      <c r="J152" s="121"/>
      <c r="K152" s="121"/>
      <c r="L152" s="121"/>
      <c r="M152" s="121"/>
      <c r="N152" s="121"/>
    </row>
    <row r="153" spans="1:14" s="120" customFormat="1" ht="105" customHeight="1" x14ac:dyDescent="0.25">
      <c r="A153" s="596"/>
      <c r="B153" s="610"/>
      <c r="C153" s="610"/>
      <c r="D153" s="610"/>
      <c r="E153" s="610"/>
      <c r="F153" s="610"/>
      <c r="G153" s="610"/>
      <c r="H153" s="610"/>
      <c r="I153" s="121"/>
      <c r="J153" s="121"/>
      <c r="K153" s="121"/>
      <c r="L153" s="121"/>
      <c r="M153" s="121"/>
      <c r="N153" s="121"/>
    </row>
    <row r="154" spans="1:14" s="120" customFormat="1" ht="105" customHeight="1" x14ac:dyDescent="0.25">
      <c r="A154" s="596"/>
      <c r="B154" s="610"/>
      <c r="C154" s="610"/>
      <c r="D154" s="610"/>
      <c r="E154" s="610"/>
      <c r="F154" s="610"/>
      <c r="G154" s="610"/>
      <c r="H154" s="610"/>
      <c r="I154" s="121"/>
      <c r="J154" s="121"/>
      <c r="K154" s="121"/>
      <c r="L154" s="121"/>
      <c r="M154" s="121"/>
      <c r="N154" s="121"/>
    </row>
    <row r="155" spans="1:14" s="120" customFormat="1" ht="105" customHeight="1" x14ac:dyDescent="0.25">
      <c r="A155" s="611"/>
      <c r="B155" s="610"/>
      <c r="C155" s="610"/>
      <c r="D155" s="610"/>
      <c r="E155" s="610"/>
      <c r="F155" s="610"/>
      <c r="G155" s="610"/>
      <c r="H155" s="610"/>
      <c r="I155" s="121"/>
      <c r="J155" s="121"/>
      <c r="K155" s="121"/>
      <c r="L155" s="121"/>
      <c r="M155" s="121"/>
      <c r="N155" s="121"/>
    </row>
    <row r="156" spans="1:14" s="120" customFormat="1" ht="105" customHeight="1" x14ac:dyDescent="0.25">
      <c r="I156" s="121"/>
      <c r="J156" s="121"/>
      <c r="K156" s="121"/>
      <c r="L156" s="121"/>
      <c r="M156" s="121"/>
      <c r="N156" s="121"/>
    </row>
  </sheetData>
  <autoFilter ref="A10:AG103" xr:uid="{00000000-0009-0000-0000-00000A000000}"/>
  <dataConsolidate/>
  <mergeCells count="7">
    <mergeCell ref="A7:C7"/>
    <mergeCell ref="D7:M7"/>
    <mergeCell ref="T9:AA9"/>
    <mergeCell ref="A1:H1"/>
    <mergeCell ref="A3:H3"/>
    <mergeCell ref="I9:R9"/>
    <mergeCell ref="A5:H5"/>
  </mergeCells>
  <conditionalFormatting sqref="I11:I103">
    <cfRule type="cellIs" dxfId="36" priority="29" stopIfTrue="1" operator="equal">
      <formula>"x"</formula>
    </cfRule>
  </conditionalFormatting>
  <conditionalFormatting sqref="J11:J12">
    <cfRule type="containsText" dxfId="35" priority="7" operator="containsText" text="Não concluída">
      <formula>NOT(ISERROR(SEARCH("Não concluída",J11)))</formula>
    </cfRule>
    <cfRule type="containsText" dxfId="34" priority="8" operator="containsText" text="Não concluída">
      <formula>NOT(ISERROR(SEARCH("Não concluída",J11)))</formula>
    </cfRule>
  </conditionalFormatting>
  <conditionalFormatting sqref="J11:J103">
    <cfRule type="colorScale" priority="11">
      <colorScale>
        <cfvo type="min"/>
        <cfvo type="percentile" val="50"/>
        <cfvo type="max"/>
        <color rgb="FFF8696B"/>
        <color rgb="FFFFEB84"/>
        <color rgb="FF63BE7B"/>
      </colorScale>
    </cfRule>
    <cfRule type="containsText" dxfId="33" priority="16" operator="containsText" text="Não concluída no prazo">
      <formula>NOT(ISERROR(SEARCH("Não concluída no prazo",J11)))</formula>
    </cfRule>
    <cfRule type="containsText" dxfId="32" priority="17" operator="containsText" text="Não iniciada">
      <formula>NOT(ISERROR(SEARCH("Não iniciada",J11)))</formula>
    </cfRule>
    <cfRule type="containsText" dxfId="31" priority="18" operator="containsText" text="Não concluída">
      <formula>NOT(ISERROR(SEARCH("Não concluída",J11)))</formula>
    </cfRule>
    <cfRule type="containsText" dxfId="30" priority="19" operator="containsText" text="Em andamento">
      <formula>NOT(ISERROR(SEARCH("Em andamento",J11)))</formula>
    </cfRule>
  </conditionalFormatting>
  <conditionalFormatting sqref="J11:J104">
    <cfRule type="cellIs" dxfId="29" priority="20" operator="equal">
      <formula>"x"</formula>
    </cfRule>
  </conditionalFormatting>
  <conditionalFormatting sqref="J24">
    <cfRule type="containsText" dxfId="28" priority="10" operator="containsText" text="Não concluída">
      <formula>NOT(ISERROR(SEARCH("Não concluída",J24)))</formula>
    </cfRule>
  </conditionalFormatting>
  <conditionalFormatting sqref="K11:K104">
    <cfRule type="cellIs" dxfId="27" priority="27" operator="equal">
      <formula>"x"</formula>
    </cfRule>
  </conditionalFormatting>
  <conditionalFormatting sqref="L11:L104 O96 Q96:S96">
    <cfRule type="cellIs" dxfId="26" priority="26" stopIfTrue="1" operator="equal">
      <formula>"x"</formula>
    </cfRule>
  </conditionalFormatting>
  <conditionalFormatting sqref="M11:M104">
    <cfRule type="cellIs" dxfId="25" priority="25" operator="equal">
      <formula>"x"</formula>
    </cfRule>
  </conditionalFormatting>
  <conditionalFormatting sqref="N11:N81">
    <cfRule type="cellIs" dxfId="24" priority="22" stopIfTrue="1" operator="equal">
      <formula>#REF!</formula>
    </cfRule>
  </conditionalFormatting>
  <conditionalFormatting sqref="N82:N98">
    <cfRule type="cellIs" dxfId="23" priority="24" stopIfTrue="1" operator="equal">
      <formula>"x"</formula>
    </cfRule>
  </conditionalFormatting>
  <conditionalFormatting sqref="AF7:AF8">
    <cfRule type="cellIs" dxfId="22" priority="1" stopIfTrue="1" operator="equal">
      <formula>$AF$7</formula>
    </cfRule>
  </conditionalFormatting>
  <dataValidations count="2">
    <dataValidation type="list" allowBlank="1" showInputMessage="1" showErrorMessage="1" sqref="J11:J103" xr:uid="{00000000-0002-0000-0A00-000000000000}">
      <formula1>funcoesvalidas</formula1>
    </dataValidation>
    <dataValidation type="list" allowBlank="1" showInputMessage="1" showErrorMessage="1" sqref="N11:N81" xr:uid="{00000000-0002-0000-0A00-000001000000}">
      <formula1>#REF!</formula1>
    </dataValidation>
  </dataValidations>
  <hyperlinks>
    <hyperlink ref="O99" r:id="rId1" display="https://www.facebook.com/events/1678169552456538" xr:uid="{00000000-0004-0000-0A00-000000000000}"/>
  </hyperlinks>
  <pageMargins left="0.511811024" right="0.511811024" top="0.78740157499999996" bottom="0.78740157499999996" header="0.31496062000000002" footer="0.31496062000000002"/>
  <pageSetup orientation="portrait" r:id="rId2"/>
  <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A1:Z44"/>
  <sheetViews>
    <sheetView showGridLines="0" topLeftCell="A10" zoomScale="50" zoomScaleNormal="50" zoomScalePageLayoutView="70" workbookViewId="0">
      <selection activeCell="E25" sqref="E25"/>
    </sheetView>
  </sheetViews>
  <sheetFormatPr defaultColWidth="8.85546875" defaultRowHeight="15" x14ac:dyDescent="0.25"/>
  <cols>
    <col min="1" max="1" width="5.28515625" customWidth="1"/>
    <col min="2" max="2" width="46.42578125" customWidth="1"/>
    <col min="3" max="3" width="14.28515625" customWidth="1"/>
    <col min="4" max="4" width="12.7109375" customWidth="1"/>
    <col min="5" max="5" width="16.28515625" customWidth="1"/>
    <col min="6" max="6" width="15.28515625" customWidth="1"/>
  </cols>
  <sheetData>
    <row r="1" spans="1:26" s="2" customFormat="1" ht="24.6" customHeight="1" thickTop="1" x14ac:dyDescent="0.3">
      <c r="A1" s="567"/>
      <c r="B1" s="558" t="str">
        <f>'Monitoria Anual - 1'!A1</f>
        <v>PLANOS DE AÇÃO NACIONAIS DE CONSERVAÇÃO DE ESPÉCIES AMEAÇADAS DE EXTINÇÃO OU DO PATRIMÔNIO ESPELEOLÓGICO  - PAN</v>
      </c>
      <c r="C1" s="559"/>
      <c r="D1" s="559"/>
      <c r="E1" s="559"/>
      <c r="F1" s="559"/>
      <c r="G1" s="559"/>
      <c r="H1" s="560"/>
      <c r="I1" s="560"/>
      <c r="J1" s="560"/>
      <c r="K1" s="560"/>
      <c r="L1" s="560"/>
      <c r="M1" s="561"/>
      <c r="N1" s="562"/>
      <c r="O1" s="562"/>
      <c r="P1" s="562"/>
      <c r="Q1" s="563"/>
      <c r="R1" s="563"/>
      <c r="S1" s="563"/>
      <c r="T1" s="563"/>
      <c r="U1" s="563"/>
      <c r="V1" s="563"/>
      <c r="W1" s="563"/>
      <c r="X1" s="563"/>
      <c r="Y1" s="563"/>
      <c r="Z1" s="564"/>
    </row>
    <row r="2" spans="1:26" s="4" customFormat="1" ht="4.1500000000000004" customHeight="1" x14ac:dyDescent="0.3">
      <c r="A2" s="489"/>
      <c r="B2" s="565"/>
      <c r="C2" s="444"/>
      <c r="D2" s="444"/>
      <c r="E2" s="444"/>
      <c r="F2" s="444"/>
      <c r="G2" s="444"/>
      <c r="H2" s="557"/>
      <c r="I2" s="557"/>
      <c r="J2" s="557"/>
      <c r="K2" s="557"/>
      <c r="L2" s="557"/>
      <c r="M2" s="279"/>
      <c r="N2" s="488"/>
      <c r="O2" s="488"/>
      <c r="P2" s="488"/>
      <c r="Z2" s="433"/>
    </row>
    <row r="3" spans="1:26" s="5" customFormat="1" ht="24.6" customHeight="1" thickBot="1" x14ac:dyDescent="0.3">
      <c r="A3" s="568"/>
      <c r="B3" s="696" t="str">
        <f>'Monitoria Anual - 1'!A3</f>
        <v>PLANO DE AÇÃO NACIONAL PARA A CONSERVAÇÃO DO PATRIMONIO ESPELEOLÓGICO NAS ÁREAS CÁRSTICAS DA BACIA DO RIO SÃO FRANCISCO - PAN CAVERNAS DO SÃO FRANCISCO</v>
      </c>
      <c r="C3" s="651"/>
      <c r="D3" s="651"/>
      <c r="E3" s="651"/>
      <c r="F3" s="651"/>
      <c r="G3" s="651"/>
      <c r="H3" s="651"/>
      <c r="I3" s="651"/>
      <c r="J3" s="651"/>
      <c r="K3" s="651"/>
      <c r="L3" s="651"/>
      <c r="M3" s="651"/>
      <c r="N3" s="651"/>
      <c r="O3" s="651"/>
      <c r="P3" s="651"/>
      <c r="Q3" s="651"/>
      <c r="R3" s="651"/>
      <c r="S3" s="651"/>
      <c r="T3" s="651"/>
      <c r="U3" s="651"/>
      <c r="V3" s="651"/>
      <c r="W3" s="651"/>
      <c r="X3" s="651"/>
      <c r="Y3" s="651"/>
      <c r="Z3" s="655"/>
    </row>
    <row r="4" spans="1:26" s="1" customFormat="1" ht="4.1500000000000004" customHeight="1" thickTop="1" x14ac:dyDescent="0.25">
      <c r="A4" s="433"/>
      <c r="B4" s="441"/>
      <c r="C4" s="4"/>
      <c r="D4" s="4"/>
      <c r="E4" s="4"/>
      <c r="F4" s="4"/>
      <c r="G4" s="4"/>
      <c r="H4" s="8"/>
      <c r="I4" s="8"/>
      <c r="J4" s="8"/>
      <c r="K4" s="8"/>
      <c r="L4" s="8"/>
      <c r="M4" s="8"/>
      <c r="N4" s="4"/>
      <c r="O4" s="4"/>
      <c r="P4" s="4"/>
      <c r="Q4" s="4"/>
      <c r="R4" s="4"/>
      <c r="S4" s="4"/>
      <c r="T4" s="4"/>
      <c r="U4" s="4"/>
      <c r="V4" s="4"/>
      <c r="W4" s="4"/>
      <c r="X4" s="4"/>
      <c r="Y4" s="4"/>
      <c r="Z4" s="433"/>
    </row>
    <row r="5" spans="1:26" s="6" customFormat="1" ht="73.900000000000006" customHeight="1" x14ac:dyDescent="0.25">
      <c r="A5" s="456"/>
      <c r="B5" s="673" t="str">
        <f>'Monitoria Anual - 1'!A5</f>
        <v>OBJETIVO GERAL DO PAN
GARANTIR A CONSERVAÇÃO DO PATRIMÔNIO ESPELEOLÓGICO BRASILEIRO, POR MEIO DO CONHECIMENTO, PROMOÇÃO DO USO SUSTENTÁVEL E REDUÇÃO DOS IMPACTOS ANTRÓPICOS, PRIORITARIAMENTE NAS ÁREAS CÁRSTICAS DA BACIA DO RIO SÃO FRANCISCO, NOS PRÓXIMOS CINCO ANOS (2012 a 2017).</v>
      </c>
      <c r="C5" s="639"/>
      <c r="D5" s="639"/>
      <c r="E5" s="639"/>
      <c r="F5" s="639"/>
      <c r="G5" s="639"/>
      <c r="H5" s="639"/>
      <c r="I5" s="639"/>
      <c r="J5" s="639"/>
      <c r="K5" s="639"/>
      <c r="L5" s="639"/>
      <c r="M5" s="639"/>
      <c r="N5" s="639"/>
      <c r="O5" s="639"/>
      <c r="P5" s="639"/>
      <c r="Q5" s="639"/>
      <c r="R5" s="556"/>
      <c r="S5" s="556"/>
      <c r="T5" s="556"/>
      <c r="U5" s="556"/>
      <c r="V5" s="556"/>
      <c r="W5" s="556"/>
      <c r="X5" s="556"/>
      <c r="Y5" s="556"/>
      <c r="Z5" s="566"/>
    </row>
    <row r="6" spans="1:26" s="1" customFormat="1" ht="7.15" customHeight="1" x14ac:dyDescent="0.25">
      <c r="A6" s="433"/>
      <c r="B6" s="441"/>
      <c r="C6" s="4"/>
      <c r="D6" s="4"/>
      <c r="E6" s="4"/>
      <c r="F6" s="4"/>
      <c r="G6" s="4"/>
      <c r="H6" s="8"/>
      <c r="I6" s="8"/>
      <c r="J6" s="8"/>
      <c r="K6" s="8"/>
      <c r="L6" s="8"/>
      <c r="M6" s="8"/>
      <c r="N6" s="4"/>
      <c r="O6" s="4"/>
      <c r="P6" s="4"/>
      <c r="Q6" s="4"/>
      <c r="R6" s="4"/>
      <c r="S6" s="4"/>
      <c r="T6" s="4"/>
      <c r="U6" s="4"/>
      <c r="V6" s="4"/>
      <c r="W6" s="4"/>
      <c r="X6" s="4"/>
      <c r="Y6" s="4"/>
      <c r="Z6" s="433"/>
    </row>
    <row r="7" spans="1:26" s="1" customFormat="1" ht="26.45" customHeight="1" x14ac:dyDescent="0.4">
      <c r="A7" s="456"/>
      <c r="B7" s="694" t="s">
        <v>2202</v>
      </c>
      <c r="C7" s="695"/>
      <c r="D7" s="695"/>
      <c r="E7" s="695"/>
      <c r="F7" s="695"/>
      <c r="G7" s="569" t="s">
        <v>1689</v>
      </c>
      <c r="H7" s="570"/>
      <c r="I7" s="570"/>
      <c r="J7" s="570"/>
      <c r="K7" s="570"/>
      <c r="L7" s="362"/>
      <c r="M7" s="362"/>
      <c r="N7" s="360"/>
      <c r="O7" s="360"/>
      <c r="P7" s="360"/>
      <c r="Q7" s="360"/>
      <c r="R7" s="360"/>
      <c r="S7" s="360"/>
      <c r="T7" s="360"/>
      <c r="U7" s="360"/>
      <c r="V7" s="360"/>
      <c r="W7" s="360"/>
      <c r="X7" s="360"/>
      <c r="Y7" s="360"/>
      <c r="Z7" s="454"/>
    </row>
    <row r="8" spans="1:26" ht="6" customHeight="1" x14ac:dyDescent="0.25">
      <c r="A8" s="433"/>
      <c r="B8" s="67"/>
      <c r="Z8" s="434"/>
    </row>
    <row r="9" spans="1:26" ht="18.75" x14ac:dyDescent="0.25">
      <c r="A9" s="457"/>
      <c r="B9" s="440" t="s">
        <v>29</v>
      </c>
      <c r="C9" s="445"/>
      <c r="D9" s="445"/>
      <c r="E9" s="445"/>
      <c r="F9" s="445"/>
      <c r="G9" s="445"/>
      <c r="H9" s="445"/>
      <c r="I9" s="445"/>
      <c r="J9" s="445"/>
      <c r="K9" s="445"/>
      <c r="L9" s="445"/>
      <c r="M9" s="445"/>
      <c r="N9" s="445"/>
      <c r="O9" s="445"/>
      <c r="P9" s="445"/>
      <c r="Q9" s="445"/>
      <c r="R9" s="445"/>
      <c r="S9" s="445"/>
      <c r="T9" s="445"/>
      <c r="U9" s="445"/>
      <c r="V9" s="445"/>
      <c r="W9" s="445"/>
      <c r="X9" s="445"/>
      <c r="Y9" s="445"/>
      <c r="Z9" s="435"/>
    </row>
    <row r="10" spans="1:26" x14ac:dyDescent="0.25">
      <c r="A10" s="434"/>
      <c r="B10" s="67"/>
      <c r="Z10" s="434"/>
    </row>
    <row r="11" spans="1:26" x14ac:dyDescent="0.25">
      <c r="A11" s="434"/>
      <c r="B11" s="446" t="s">
        <v>40</v>
      </c>
      <c r="C11" s="447"/>
      <c r="D11" s="447"/>
      <c r="Z11" s="434"/>
    </row>
    <row r="12" spans="1:26" ht="17.45" customHeight="1" thickBot="1" x14ac:dyDescent="0.3">
      <c r="A12" s="434"/>
      <c r="B12" s="67"/>
      <c r="E12" s="697" t="s">
        <v>77</v>
      </c>
      <c r="F12" s="698"/>
      <c r="Z12" s="434"/>
    </row>
    <row r="13" spans="1:26" ht="64.900000000000006" customHeight="1" thickTop="1" thickBot="1" x14ac:dyDescent="0.3">
      <c r="A13" s="434"/>
      <c r="B13" s="666" t="s">
        <v>31</v>
      </c>
      <c r="C13" s="667"/>
      <c r="D13" s="675"/>
      <c r="E13" s="699" t="s">
        <v>76</v>
      </c>
      <c r="F13" s="700"/>
      <c r="Z13" s="434"/>
    </row>
    <row r="14" spans="1:26" s="47" customFormat="1" ht="31.9" customHeight="1" thickTop="1" thickBot="1" x14ac:dyDescent="0.3">
      <c r="A14" s="436"/>
      <c r="B14" s="48" t="s">
        <v>37</v>
      </c>
      <c r="C14" s="50" t="s">
        <v>74</v>
      </c>
      <c r="D14" s="49" t="s">
        <v>38</v>
      </c>
      <c r="E14" s="50" t="s">
        <v>69</v>
      </c>
      <c r="F14" s="49" t="s">
        <v>38</v>
      </c>
      <c r="Z14" s="436"/>
    </row>
    <row r="15" spans="1:26" ht="16.5" thickTop="1" x14ac:dyDescent="0.25">
      <c r="A15" s="434"/>
      <c r="B15" s="31" t="s">
        <v>32</v>
      </c>
      <c r="C15" s="56"/>
      <c r="D15" s="57"/>
      <c r="E15" s="56">
        <f>COUNTA('[1]Monitoria Anual 5'!N10:N88)</f>
        <v>79</v>
      </c>
      <c r="F15" s="57"/>
      <c r="Z15" s="434"/>
    </row>
    <row r="16" spans="1:26" ht="15.75" x14ac:dyDescent="0.25">
      <c r="A16" s="434"/>
      <c r="B16" s="24"/>
      <c r="C16" s="58">
        <f>COUNTA('[1]Monitoria Anual 5'!I10:I102)</f>
        <v>93</v>
      </c>
      <c r="D16" s="59">
        <f>C16/C22</f>
        <v>0.2</v>
      </c>
      <c r="E16" s="58">
        <v>0</v>
      </c>
      <c r="F16" s="59">
        <f>E16/$E$22</f>
        <v>0</v>
      </c>
      <c r="Z16" s="434"/>
    </row>
    <row r="17" spans="1:26" ht="15.75" x14ac:dyDescent="0.25">
      <c r="A17" s="434"/>
      <c r="B17" s="19" t="s">
        <v>33</v>
      </c>
      <c r="C17" s="60">
        <f>COUNTA('[1]Monitoria Anual 5'!J10:J102)</f>
        <v>93</v>
      </c>
      <c r="D17" s="61">
        <f>C17/C22</f>
        <v>0.2</v>
      </c>
      <c r="E17" s="60">
        <v>25</v>
      </c>
      <c r="F17" s="59">
        <f t="shared" ref="F17:F21" si="0">E17/$E$22</f>
        <v>0.26881720430107525</v>
      </c>
      <c r="Z17" s="434"/>
    </row>
    <row r="18" spans="1:26" ht="15.75" x14ac:dyDescent="0.25">
      <c r="A18" s="434"/>
      <c r="B18" s="20" t="s">
        <v>34</v>
      </c>
      <c r="C18" s="60">
        <f>COUNTA('[1]Monitoria Anual 5'!K10:K102)</f>
        <v>93</v>
      </c>
      <c r="D18" s="61">
        <f>C18/C22</f>
        <v>0.2</v>
      </c>
      <c r="E18" s="60">
        <v>15</v>
      </c>
      <c r="F18" s="59">
        <f t="shared" si="0"/>
        <v>0.16129032258064516</v>
      </c>
      <c r="Z18" s="434"/>
    </row>
    <row r="19" spans="1:26" ht="15.75" x14ac:dyDescent="0.25">
      <c r="A19" s="434"/>
      <c r="B19" s="21" t="s">
        <v>35</v>
      </c>
      <c r="C19" s="60">
        <f>COUNTA('[1]Monitoria Anual 5'!L10:L102)</f>
        <v>93</v>
      </c>
      <c r="D19" s="61">
        <f>C19/C22</f>
        <v>0.2</v>
      </c>
      <c r="E19" s="60">
        <v>24</v>
      </c>
      <c r="F19" s="59">
        <f t="shared" si="0"/>
        <v>0.25806451612903225</v>
      </c>
      <c r="Z19" s="434"/>
    </row>
    <row r="20" spans="1:26" ht="16.5" thickBot="1" x14ac:dyDescent="0.3">
      <c r="A20" s="434"/>
      <c r="B20" s="22" t="s">
        <v>36</v>
      </c>
      <c r="C20" s="60">
        <f>COUNTA('[1]Monitoria Anual 5'!M10:M102)</f>
        <v>93</v>
      </c>
      <c r="D20" s="61">
        <f>C20/C22</f>
        <v>0.2</v>
      </c>
      <c r="E20" s="60">
        <v>29</v>
      </c>
      <c r="F20" s="59">
        <f t="shared" si="0"/>
        <v>0.31182795698924731</v>
      </c>
      <c r="Z20" s="434"/>
    </row>
    <row r="21" spans="1:26" ht="17.25" thickTop="1" thickBot="1" x14ac:dyDescent="0.3">
      <c r="A21" s="434"/>
      <c r="B21" s="53" t="s">
        <v>60</v>
      </c>
      <c r="C21" s="60"/>
      <c r="D21" s="61"/>
      <c r="E21" s="60"/>
      <c r="F21" s="59">
        <f t="shared" si="0"/>
        <v>0</v>
      </c>
      <c r="Z21" s="434"/>
    </row>
    <row r="22" spans="1:26" ht="16.5" thickTop="1" thickBot="1" x14ac:dyDescent="0.3">
      <c r="A22" s="434"/>
      <c r="B22" s="63" t="s">
        <v>39</v>
      </c>
      <c r="C22" s="64">
        <f>C16+C17+C18+C19+C20</f>
        <v>465</v>
      </c>
      <c r="D22" s="65">
        <f>SUM(D15:D21)</f>
        <v>1</v>
      </c>
      <c r="E22" s="64">
        <f>SUM(E16:E21)</f>
        <v>93</v>
      </c>
      <c r="F22" s="62">
        <f>SUM(F16:F21)</f>
        <v>1</v>
      </c>
      <c r="Z22" s="434"/>
    </row>
    <row r="23" spans="1:26" ht="16.5" thickTop="1" thickBot="1" x14ac:dyDescent="0.3">
      <c r="A23" s="434"/>
      <c r="B23" s="656" t="s">
        <v>73</v>
      </c>
      <c r="C23" s="656"/>
      <c r="D23" s="656"/>
      <c r="E23" s="419" t="e">
        <f>COUNTIF('[1]Monitoria Anual 5'!N10:N80,'[1]Monitoria Anual 5'!AE6)</f>
        <v>#VALUE!</v>
      </c>
      <c r="F23" s="66"/>
      <c r="Z23" s="434"/>
    </row>
    <row r="24" spans="1:26" ht="16.5" thickTop="1" thickBot="1" x14ac:dyDescent="0.3">
      <c r="A24" s="434"/>
      <c r="B24" s="656" t="s">
        <v>72</v>
      </c>
      <c r="C24" s="656"/>
      <c r="D24" s="656"/>
      <c r="E24" s="419" t="e">
        <f>COUNTIF('[1]Monitoria Anual 5'!N10:N80,'[1]Monitoria Anual 5'!AE7)</f>
        <v>#VALUE!</v>
      </c>
      <c r="F24" s="67"/>
      <c r="Z24" s="434"/>
    </row>
    <row r="25" spans="1:26" ht="15.75" thickTop="1" x14ac:dyDescent="0.25">
      <c r="A25" s="434"/>
      <c r="B25" s="67"/>
      <c r="Z25" s="434"/>
    </row>
    <row r="26" spans="1:26" x14ac:dyDescent="0.25">
      <c r="A26" s="434"/>
      <c r="B26" s="446" t="s">
        <v>41</v>
      </c>
      <c r="C26" s="447"/>
      <c r="D26" s="447"/>
      <c r="Z26" s="434"/>
    </row>
    <row r="27" spans="1:26" ht="3" customHeight="1" x14ac:dyDescent="0.25">
      <c r="A27" s="434"/>
      <c r="B27" s="67"/>
      <c r="Z27" s="434"/>
    </row>
    <row r="28" spans="1:26" ht="36" customHeight="1" x14ac:dyDescent="0.25">
      <c r="A28" s="434"/>
      <c r="B28" s="448" t="s">
        <v>30</v>
      </c>
      <c r="C28" s="449">
        <f>COUNTA('[1]Monitoria Anual 5'!A10:A98)</f>
        <v>89</v>
      </c>
      <c r="Z28" s="434"/>
    </row>
    <row r="29" spans="1:26" ht="6.6" customHeight="1" thickBot="1" x14ac:dyDescent="0.3">
      <c r="A29" s="434"/>
      <c r="B29" s="67"/>
      <c r="Z29" s="434"/>
    </row>
    <row r="30" spans="1:26" ht="16.5" thickTop="1" thickBot="1" x14ac:dyDescent="0.3">
      <c r="A30" s="434"/>
      <c r="B30" s="23" t="s">
        <v>42</v>
      </c>
      <c r="C30" s="423" t="s">
        <v>43</v>
      </c>
      <c r="D30" s="104"/>
      <c r="E30" s="105"/>
      <c r="F30" s="106"/>
      <c r="G30" s="107"/>
      <c r="H30" s="108"/>
      <c r="I30" s="109"/>
      <c r="Z30" s="434"/>
    </row>
    <row r="31" spans="1:26" ht="15.75" thickTop="1" x14ac:dyDescent="0.25">
      <c r="A31" s="434"/>
      <c r="B31" s="546" t="s">
        <v>45</v>
      </c>
      <c r="C31" s="547">
        <f>COUNTA('Monitoria Anual 5_virtual'!B11:B17)</f>
        <v>7</v>
      </c>
      <c r="D31" s="549"/>
      <c r="E31" s="549">
        <f>COUNTA('Monitoria Anual 5_virtual'!I11:I17)</f>
        <v>0</v>
      </c>
      <c r="F31" s="549">
        <f>COUNTA('Monitoria Anual 5_virtual'!J11:J17)</f>
        <v>0</v>
      </c>
      <c r="G31" s="549">
        <f>COUNTA('Monitoria Anual 5_virtual'!K11:K17)</f>
        <v>1</v>
      </c>
      <c r="H31" s="549">
        <f>COUNTA('Monitoria Anual 5_virtual'!L11:L17)</f>
        <v>3</v>
      </c>
      <c r="I31" s="552">
        <f>COUNTA('Monitoria Anual 5_virtual'!M11:M17)</f>
        <v>3</v>
      </c>
      <c r="Z31" s="434"/>
    </row>
    <row r="32" spans="1:26" x14ac:dyDescent="0.25">
      <c r="A32" s="434"/>
      <c r="B32" s="375" t="s">
        <v>46</v>
      </c>
      <c r="C32" s="547">
        <f>COUNTA('Monitoria Anual 5_virtual'!B18:B44)</f>
        <v>27</v>
      </c>
      <c r="D32" s="376"/>
      <c r="E32" s="549">
        <f>COUNTA('Monitoria Anual 5_virtual'!I18:I44)</f>
        <v>0</v>
      </c>
      <c r="F32" s="549">
        <f>COUNTA('Monitoria Anual 5_virtual'!J18:J44)</f>
        <v>13</v>
      </c>
      <c r="G32" s="549">
        <f>COUNTA('Monitoria Anual 5_virtual'!K18:K44)</f>
        <v>2</v>
      </c>
      <c r="H32" s="549">
        <f>COUNTA('Monitoria Anual 5_virtual'!L18:L44)</f>
        <v>6</v>
      </c>
      <c r="I32" s="550">
        <f>COUNTA('Monitoria Anual 5_virtual'!M18:M44)</f>
        <v>6</v>
      </c>
      <c r="Z32" s="434"/>
    </row>
    <row r="33" spans="1:26" x14ac:dyDescent="0.25">
      <c r="A33" s="434"/>
      <c r="B33" s="375" t="s">
        <v>47</v>
      </c>
      <c r="C33" s="547">
        <f>COUNTA('Monitoria Anual 5_virtual'!B45:B48)</f>
        <v>4</v>
      </c>
      <c r="D33" s="376"/>
      <c r="E33" s="549">
        <f>COUNTA('Monitoria Anual 5_virtual'!I13:I19)</f>
        <v>0</v>
      </c>
      <c r="F33" s="549">
        <f>COUNTA('Monitoria Anual 5_virtual'!J45:J48)</f>
        <v>2</v>
      </c>
      <c r="G33" s="549">
        <f>COUNTA('Monitoria Anual 5_virtual'!K45:K48)</f>
        <v>0</v>
      </c>
      <c r="H33" s="549">
        <f>COUNTA('Monitoria Anual 5_virtual'!L45:L48)</f>
        <v>0</v>
      </c>
      <c r="I33" s="550">
        <f>COUNTA('Monitoria Anual 5_virtual'!M45:M48)</f>
        <v>2</v>
      </c>
      <c r="Z33" s="434"/>
    </row>
    <row r="34" spans="1:26" x14ac:dyDescent="0.25">
      <c r="A34" s="434"/>
      <c r="B34" s="375" t="s">
        <v>48</v>
      </c>
      <c r="C34" s="547">
        <f>COUNTA('Monitoria Anual 5_virtual'!B49:B54)</f>
        <v>6</v>
      </c>
      <c r="D34" s="376"/>
      <c r="E34" s="549">
        <f>COUNTA('Monitoria Anual 5_virtual'!I49:I54)</f>
        <v>0</v>
      </c>
      <c r="F34" s="549">
        <f>COUNTA('Monitoria Anual 5_virtual'!J49:J54)</f>
        <v>1</v>
      </c>
      <c r="G34" s="549">
        <f>COUNTA('Monitoria Anual 5_virtual'!K49:K54)</f>
        <v>0</v>
      </c>
      <c r="H34" s="549">
        <f>COUNTA('Monitoria Anual 5_virtual'!L49:L54)</f>
        <v>2</v>
      </c>
      <c r="I34" s="550">
        <f>COUNTA('Monitoria Anual 5_virtual'!M49:M54)</f>
        <v>3</v>
      </c>
      <c r="Z34" s="434"/>
    </row>
    <row r="35" spans="1:26" x14ac:dyDescent="0.25">
      <c r="A35" s="434"/>
      <c r="B35" s="375" t="s">
        <v>49</v>
      </c>
      <c r="C35" s="547">
        <f>COUNTA('Monitoria Anual 5_virtual'!B55:B60)</f>
        <v>6</v>
      </c>
      <c r="D35" s="376"/>
      <c r="E35" s="549">
        <f>COUNTA('Monitoria Anual 5_virtual'!I55:I60)</f>
        <v>0</v>
      </c>
      <c r="F35" s="549">
        <f>COUNTA('Monitoria Anual 5_virtual'!J55:J60)</f>
        <v>1</v>
      </c>
      <c r="G35" s="549">
        <f>COUNTA('Monitoria Anual 5_virtual'!K55:K60)</f>
        <v>2</v>
      </c>
      <c r="H35" s="549">
        <f>COUNTA('Monitoria Anual 5_virtual'!L55:L60)</f>
        <v>2</v>
      </c>
      <c r="I35" s="550">
        <f>COUNTA('Monitoria Anual 5_virtual'!M55:M60)</f>
        <v>1</v>
      </c>
      <c r="Z35" s="434"/>
    </row>
    <row r="36" spans="1:26" x14ac:dyDescent="0.25">
      <c r="A36" s="434"/>
      <c r="B36" s="375" t="s">
        <v>50</v>
      </c>
      <c r="C36" s="547">
        <f>COUNTA('Monitoria Anual 5_virtual'!B61:B63)</f>
        <v>3</v>
      </c>
      <c r="D36" s="376"/>
      <c r="E36" s="549">
        <f>COUNTA('Monitoria Anual 5_virtual'!I61:I63)</f>
        <v>0</v>
      </c>
      <c r="F36" s="549">
        <f>COUNTA('Monitoria Anual 5_virtual'!J61:J63)</f>
        <v>0</v>
      </c>
      <c r="G36" s="549">
        <f>COUNTA('Monitoria Anual 5_virtual'!K61:K63)</f>
        <v>1</v>
      </c>
      <c r="H36" s="549">
        <f>COUNTA('Monitoria Anual 5_virtual'!L61:L63)</f>
        <v>2</v>
      </c>
      <c r="I36" s="550">
        <f>COUNTA('Monitoria Anual 5_virtual'!M61:M63)</f>
        <v>0</v>
      </c>
      <c r="Z36" s="434"/>
    </row>
    <row r="37" spans="1:26" x14ac:dyDescent="0.25">
      <c r="A37" s="434"/>
      <c r="B37" s="375" t="s">
        <v>51</v>
      </c>
      <c r="C37" s="547">
        <f>COUNTA('Monitoria Anual 5_virtual'!B64:B67)</f>
        <v>4</v>
      </c>
      <c r="D37" s="376"/>
      <c r="E37" s="549">
        <f>COUNTA('Monitoria Anual 5_virtual'!I64:I67)</f>
        <v>0</v>
      </c>
      <c r="F37" s="549">
        <f>COUNTA('Monitoria Anual 5_virtual'!J64:J67)</f>
        <v>1</v>
      </c>
      <c r="G37" s="549">
        <f>COUNTA('Monitoria Anual 5_virtual'!K64:K67)</f>
        <v>0</v>
      </c>
      <c r="H37" s="549">
        <f>COUNTA('Monitoria Anual 5_virtual'!L64:L67)</f>
        <v>1</v>
      </c>
      <c r="I37" s="550">
        <f>COUNTA('Monitoria Anual 5_virtual'!M64:M67)</f>
        <v>2</v>
      </c>
      <c r="Z37" s="434"/>
    </row>
    <row r="38" spans="1:26" x14ac:dyDescent="0.25">
      <c r="A38" s="434"/>
      <c r="B38" s="375" t="s">
        <v>52</v>
      </c>
      <c r="C38" s="547">
        <f>COUNTA('Monitoria Anual 5_virtual'!B68:B75)</f>
        <v>8</v>
      </c>
      <c r="D38" s="376"/>
      <c r="E38" s="549">
        <f>COUNTA('Monitoria Anual 5_virtual'!I68:I75)</f>
        <v>0</v>
      </c>
      <c r="F38" s="549">
        <f>COUNTA('Monitoria Anual 5_virtual'!J68:J75)</f>
        <v>2</v>
      </c>
      <c r="G38" s="549">
        <f>COUNTA('Monitoria Anual 5_virtual'!K68:K75)</f>
        <v>1</v>
      </c>
      <c r="H38" s="549">
        <f>COUNTA('Monitoria Anual 5_virtual'!L68:L75)</f>
        <v>1</v>
      </c>
      <c r="I38" s="550">
        <f>COUNTA('Monitoria Anual 5_virtual'!M68:M75)</f>
        <v>4</v>
      </c>
      <c r="Z38" s="434"/>
    </row>
    <row r="39" spans="1:26" x14ac:dyDescent="0.25">
      <c r="A39" s="434"/>
      <c r="B39" s="375" t="s">
        <v>53</v>
      </c>
      <c r="C39" s="547">
        <f>COUNTA('Monitoria Anual 5_virtual'!B76:B78)</f>
        <v>3</v>
      </c>
      <c r="D39" s="376"/>
      <c r="E39" s="549">
        <f>COUNTA('Monitoria Anual 5_virtual'!I76:I78)</f>
        <v>0</v>
      </c>
      <c r="F39" s="549">
        <f>COUNTA('Monitoria Anual 5_virtual'!J76:J78)</f>
        <v>0</v>
      </c>
      <c r="G39" s="549">
        <f>COUNTA('Monitoria Anual 5_virtual'!K76:K78)</f>
        <v>1</v>
      </c>
      <c r="H39" s="549">
        <f>COUNTA('Monitoria Anual 5_virtual'!L76:L78)</f>
        <v>1</v>
      </c>
      <c r="I39" s="550">
        <f>COUNTA('Monitoria Anual 5_virtual'!M76:M78)</f>
        <v>1</v>
      </c>
      <c r="Z39" s="434"/>
    </row>
    <row r="40" spans="1:26" x14ac:dyDescent="0.25">
      <c r="A40" s="434"/>
      <c r="B40" s="375" t="s">
        <v>54</v>
      </c>
      <c r="C40" s="547">
        <f>COUNTA('Monitoria Anual 5_virtual'!B79:B89)</f>
        <v>11</v>
      </c>
      <c r="D40" s="548"/>
      <c r="E40" s="549">
        <f>COUNTA('Monitoria Anual 5_virtual'!I79:I89)</f>
        <v>0</v>
      </c>
      <c r="F40" s="549">
        <f>COUNTA('Monitoria Anual 5_virtual'!J79:J89)</f>
        <v>3</v>
      </c>
      <c r="G40" s="549">
        <f>COUNTA('Monitoria Anual 5_virtual'!K79:K89)</f>
        <v>2</v>
      </c>
      <c r="H40" s="549">
        <f>COUNTA('Monitoria Anual 5_virtual'!L79:L89)</f>
        <v>4</v>
      </c>
      <c r="I40" s="550">
        <f>COUNTA('Monitoria Anual 5_virtual'!M79:M89)</f>
        <v>2</v>
      </c>
      <c r="Z40" s="434"/>
    </row>
    <row r="41" spans="1:26" x14ac:dyDescent="0.25">
      <c r="A41" s="434"/>
      <c r="B41" s="375" t="s">
        <v>711</v>
      </c>
      <c r="C41" s="547">
        <f>COUNTA('Monitoria Anual 5_virtual'!B90:B98)</f>
        <v>9</v>
      </c>
      <c r="D41" s="548"/>
      <c r="E41" s="549">
        <f>COUNTA('Monitoria Anual 5_virtual'!I90:I98)</f>
        <v>0</v>
      </c>
      <c r="F41" s="549">
        <f>COUNTA('Monitoria Anual 5_virtual'!J90:J98)</f>
        <v>0</v>
      </c>
      <c r="G41" s="549">
        <f>COUNTA('Monitoria Anual 5_virtual'!K90:K98)</f>
        <v>5</v>
      </c>
      <c r="H41" s="549">
        <f>COUNTA('Monitoria Anual 5_virtual'!L90:L98)</f>
        <v>1</v>
      </c>
      <c r="I41" s="550">
        <f>COUNTA('Monitoria Anual 5_virtual'!M90:M98)</f>
        <v>3</v>
      </c>
      <c r="Z41" s="434"/>
    </row>
    <row r="42" spans="1:26" ht="15.75" thickBot="1" x14ac:dyDescent="0.3">
      <c r="A42" s="434"/>
      <c r="B42" s="384" t="s">
        <v>712</v>
      </c>
      <c r="C42" s="380">
        <f>COUNTA('Monitoria Anual 5_virtual'!B99:B103)</f>
        <v>5</v>
      </c>
      <c r="D42" s="380"/>
      <c r="E42" s="551">
        <f>COUNTA('Monitoria Anual 5_virtual'!I99:I103)</f>
        <v>0</v>
      </c>
      <c r="F42" s="551">
        <f>COUNTA('Monitoria Anual 5_virtual'!J99:J103)</f>
        <v>2</v>
      </c>
      <c r="G42" s="551">
        <f>COUNTA('Monitoria Anual 5_virtual'!K99:K103)</f>
        <v>0</v>
      </c>
      <c r="H42" s="551">
        <f>COUNTA('Monitoria Anual 5_virtual'!L99:L103)</f>
        <v>1</v>
      </c>
      <c r="I42" s="553">
        <f>COUNTA('Monitoria Anual 5_virtual'!M99:M103)</f>
        <v>2</v>
      </c>
      <c r="Z42" s="434"/>
    </row>
    <row r="43" spans="1:26" ht="16.5" thickTop="1" thickBot="1" x14ac:dyDescent="0.3">
      <c r="A43" s="434"/>
      <c r="B43" s="438"/>
      <c r="C43" s="439"/>
      <c r="D43" s="439"/>
      <c r="E43" s="439"/>
      <c r="F43" s="439"/>
      <c r="G43" s="439"/>
      <c r="H43" s="439"/>
      <c r="I43" s="439"/>
      <c r="J43" s="439"/>
      <c r="K43" s="439"/>
      <c r="L43" s="439"/>
      <c r="M43" s="439"/>
      <c r="N43" s="439"/>
      <c r="O43" s="439"/>
      <c r="P43" s="439"/>
      <c r="Q43" s="439"/>
      <c r="R43" s="439"/>
      <c r="S43" s="439"/>
      <c r="T43" s="439"/>
      <c r="U43" s="439"/>
      <c r="V43" s="439"/>
      <c r="W43" s="439"/>
      <c r="X43" s="439"/>
      <c r="Y43" s="439"/>
      <c r="Z43" s="437"/>
    </row>
    <row r="44" spans="1:26" ht="15.75" thickTop="1" x14ac:dyDescent="0.25"/>
  </sheetData>
  <mergeCells count="8">
    <mergeCell ref="B5:Q5"/>
    <mergeCell ref="B7:F7"/>
    <mergeCell ref="B3:Z3"/>
    <mergeCell ref="B23:D23"/>
    <mergeCell ref="B24:D24"/>
    <mergeCell ref="E12:F12"/>
    <mergeCell ref="B13:D13"/>
    <mergeCell ref="E13:F13"/>
  </mergeCells>
  <conditionalFormatting sqref="D31:H39 F31:I42 E32:I42 D42:H42">
    <cfRule type="cellIs" dxfId="21" priority="10" stopIfTrue="1" operator="equal">
      <formula>0</formula>
    </cfRule>
  </conditionalFormatting>
  <conditionalFormatting sqref="D31:I31 F31:H39 I31:I42 E32:I42">
    <cfRule type="cellIs" dxfId="20" priority="5" stopIfTrue="1" operator="equal">
      <formula>0</formula>
    </cfRule>
  </conditionalFormatting>
  <conditionalFormatting sqref="F31:I42">
    <cfRule type="cellIs" dxfId="19" priority="1" operator="equal">
      <formula>0</formula>
    </cfRule>
    <cfRule type="cellIs" dxfId="18" priority="6" operator="equal">
      <formula>0</formula>
    </cfRule>
  </conditionalFormatting>
  <pageMargins left="0.51181102362204722" right="0.51181102362204722" top="0.78740157480314965" bottom="0.78740157480314965" header="0.31496062992125984" footer="0.31496062992125984"/>
  <pageSetup paperSize="5" scale="58" orientation="landscape" r:id="rId1"/>
  <colBreaks count="1" manualBreakCount="1">
    <brk id="9" max="1048575" man="1"/>
  </colBreaks>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sheetPr>
  <dimension ref="A1:V159"/>
  <sheetViews>
    <sheetView showGridLines="0" tabSelected="1" zoomScale="70" zoomScaleNormal="70" workbookViewId="0">
      <selection activeCell="O16" sqref="O16"/>
    </sheetView>
  </sheetViews>
  <sheetFormatPr defaultColWidth="8.85546875" defaultRowHeight="43.9" customHeight="1" x14ac:dyDescent="0.4"/>
  <cols>
    <col min="1" max="1" width="48" style="1" customWidth="1"/>
    <col min="2" max="2" width="60.7109375" style="1" customWidth="1"/>
    <col min="3" max="3" width="40.7109375" style="1" customWidth="1"/>
    <col min="4" max="5" width="15.7109375" style="1" customWidth="1"/>
    <col min="6" max="6" width="30.7109375" style="1" customWidth="1"/>
    <col min="7" max="7" width="60.42578125" style="1" customWidth="1"/>
    <col min="8" max="8" width="20.7109375" style="1" customWidth="1"/>
    <col min="9" max="9" width="48" style="9" hidden="1" customWidth="1"/>
    <col min="10" max="10" width="20.7109375" style="9" customWidth="1"/>
    <col min="11" max="12" width="20.7109375" style="9" hidden="1" customWidth="1"/>
    <col min="13" max="13" width="20.7109375" style="9" customWidth="1"/>
    <col min="14" max="14" width="10.7109375" style="9" hidden="1" customWidth="1"/>
    <col min="15" max="15" width="93.42578125" style="96" customWidth="1"/>
    <col min="16" max="16" width="69.42578125" style="1" customWidth="1"/>
    <col min="17" max="17" width="71.7109375" style="1" customWidth="1"/>
    <col min="18" max="18" width="41.85546875" style="1" customWidth="1"/>
    <col min="19" max="19" width="54.85546875" style="1" customWidth="1"/>
    <col min="20" max="21" width="8.85546875" style="1"/>
    <col min="22" max="22" width="8.85546875" style="1" customWidth="1"/>
    <col min="23" max="16384" width="8.85546875" style="1"/>
  </cols>
  <sheetData>
    <row r="1" spans="1:22" s="2" customFormat="1" ht="29.45" customHeight="1" x14ac:dyDescent="0.4">
      <c r="A1" s="638" t="str">
        <f>'Monitoria Anual - 1'!A1</f>
        <v>PLANOS DE AÇÃO NACIONAIS DE CONSERVAÇÃO DE ESPÉCIES AMEAÇADAS DE EXTINÇÃO OU DO PATRIMÔNIO ESPELEOLÓGICO  - PAN</v>
      </c>
      <c r="B1" s="639"/>
      <c r="C1" s="639"/>
      <c r="D1" s="639"/>
      <c r="E1" s="639"/>
      <c r="F1" s="639"/>
      <c r="G1" s="639"/>
      <c r="H1" s="639"/>
      <c r="I1" s="401"/>
      <c r="J1" s="401"/>
      <c r="K1" s="401"/>
      <c r="L1" s="401"/>
      <c r="M1" s="401"/>
      <c r="N1" s="7"/>
      <c r="O1" s="94"/>
    </row>
    <row r="2" spans="1:22" s="4" customFormat="1" ht="6" customHeight="1" x14ac:dyDescent="0.4">
      <c r="A2" s="402"/>
      <c r="B2" s="402"/>
      <c r="C2" s="402"/>
      <c r="D2" s="402"/>
      <c r="E2" s="402"/>
      <c r="F2" s="402"/>
      <c r="G2" s="402"/>
      <c r="H2" s="402"/>
      <c r="I2" s="402"/>
      <c r="J2" s="402"/>
      <c r="K2" s="402"/>
      <c r="L2" s="402"/>
      <c r="M2" s="402"/>
      <c r="N2" s="8"/>
      <c r="O2" s="95"/>
    </row>
    <row r="3" spans="1:22" s="5" customFormat="1" ht="28.15" customHeight="1" thickBot="1" x14ac:dyDescent="0.45">
      <c r="A3" s="701" t="str">
        <f>'Monitoria Anual - 1'!A3</f>
        <v>PLANO DE AÇÃO NACIONAL PARA A CONSERVAÇÃO DO PATRIMONIO ESPELEOLÓGICO NAS ÁREAS CÁRSTICAS DA BACIA DO RIO SÃO FRANCISCO - PAN CAVERNAS DO SÃO FRANCISCO</v>
      </c>
      <c r="B3" s="701"/>
      <c r="C3" s="701"/>
      <c r="D3" s="701"/>
      <c r="E3" s="701"/>
      <c r="F3" s="701"/>
      <c r="G3" s="701"/>
      <c r="H3" s="702"/>
      <c r="I3" s="403"/>
      <c r="J3" s="403"/>
      <c r="K3" s="403"/>
      <c r="L3" s="403"/>
      <c r="M3" s="403"/>
      <c r="O3" s="101"/>
      <c r="P3" s="52"/>
      <c r="Q3" s="52"/>
    </row>
    <row r="4" spans="1:22" s="6" customFormat="1" ht="5.45" customHeight="1" thickTop="1" x14ac:dyDescent="0.25">
      <c r="A4" s="402"/>
      <c r="B4" s="402"/>
      <c r="C4" s="402"/>
      <c r="D4" s="402"/>
      <c r="E4" s="402"/>
      <c r="F4" s="402"/>
      <c r="G4" s="402"/>
      <c r="H4" s="402"/>
      <c r="I4" s="402"/>
      <c r="J4" s="402"/>
      <c r="K4" s="402"/>
      <c r="L4" s="402"/>
      <c r="M4" s="402"/>
      <c r="O4" s="103"/>
    </row>
    <row r="5" spans="1:22" ht="55.9" customHeight="1" x14ac:dyDescent="0.4">
      <c r="A5" s="638" t="str">
        <f>'Monitoria Anual - 1'!A5</f>
        <v>OBJETIVO GERAL DO PAN
GARANTIR A CONSERVAÇÃO DO PATRIMÔNIO ESPELEOLÓGICO BRASILEIRO, POR MEIO DO CONHECIMENTO, PROMOÇÃO DO USO SUSTENTÁVEL E REDUÇÃO DOS IMPACTOS ANTRÓPICOS, PRIORITARIAMENTE NAS ÁREAS CÁRSTICAS DA BACIA DO RIO SÃO FRANCISCO, NOS PRÓXIMOS CINCO ANOS (2012 a 2017).</v>
      </c>
      <c r="B5" s="674"/>
      <c r="C5" s="674"/>
      <c r="D5" s="674"/>
      <c r="E5" s="674"/>
      <c r="F5" s="674"/>
      <c r="G5" s="674"/>
      <c r="H5" s="94"/>
      <c r="I5" s="94"/>
      <c r="J5" s="94"/>
      <c r="K5" s="94"/>
      <c r="L5" s="94"/>
      <c r="M5" s="94"/>
    </row>
    <row r="6" spans="1:22" ht="5.45" customHeight="1" x14ac:dyDescent="0.4">
      <c r="A6" s="325"/>
      <c r="B6" s="325"/>
      <c r="C6" s="325"/>
      <c r="D6" s="325"/>
      <c r="E6" s="325"/>
      <c r="F6" s="325"/>
      <c r="G6" s="325"/>
      <c r="H6" s="325"/>
      <c r="I6" s="325"/>
      <c r="J6" s="325"/>
      <c r="K6" s="325"/>
      <c r="L6" s="325"/>
      <c r="M6" s="325"/>
      <c r="V6" s="1" t="s">
        <v>70</v>
      </c>
    </row>
    <row r="7" spans="1:22" ht="33" customHeight="1" x14ac:dyDescent="0.4">
      <c r="A7" s="640" t="s">
        <v>2173</v>
      </c>
      <c r="B7" s="641"/>
      <c r="C7" s="641"/>
      <c r="D7" s="642" t="s">
        <v>2172</v>
      </c>
      <c r="E7" s="643"/>
      <c r="F7" s="643"/>
      <c r="G7" s="643"/>
      <c r="H7" s="644"/>
      <c r="I7" s="644"/>
      <c r="J7" s="644"/>
      <c r="K7" s="644"/>
      <c r="L7" s="644"/>
      <c r="M7" s="644"/>
      <c r="V7" s="51" t="s">
        <v>71</v>
      </c>
    </row>
    <row r="8" spans="1:22" s="96" customFormat="1" ht="43.9" customHeight="1" thickBot="1" x14ac:dyDescent="0.45">
      <c r="A8" s="645" t="s">
        <v>8</v>
      </c>
      <c r="B8" s="646"/>
      <c r="C8" s="404"/>
      <c r="D8" s="404"/>
      <c r="E8" s="404"/>
      <c r="F8" s="404"/>
      <c r="G8" s="404"/>
      <c r="H8" s="405"/>
      <c r="I8" s="632" t="s">
        <v>65</v>
      </c>
      <c r="J8" s="633"/>
      <c r="K8" s="633"/>
      <c r="L8" s="633"/>
      <c r="M8" s="633"/>
      <c r="N8" s="633"/>
      <c r="O8" s="633"/>
      <c r="P8" s="633"/>
      <c r="Q8" s="633"/>
      <c r="R8" s="634"/>
      <c r="S8" s="114"/>
      <c r="V8" s="96" t="s">
        <v>1688</v>
      </c>
    </row>
    <row r="9" spans="1:22" s="96" customFormat="1" ht="65.45" customHeight="1" thickTop="1" thickBot="1" x14ac:dyDescent="0.45">
      <c r="A9" s="15" t="s">
        <v>0</v>
      </c>
      <c r="B9" s="15" t="s">
        <v>1</v>
      </c>
      <c r="C9" s="15" t="s">
        <v>2</v>
      </c>
      <c r="D9" s="221" t="s">
        <v>1154</v>
      </c>
      <c r="E9" s="221" t="s">
        <v>3329</v>
      </c>
      <c r="F9" s="15" t="s">
        <v>3</v>
      </c>
      <c r="G9" s="15" t="s">
        <v>5</v>
      </c>
      <c r="H9" s="15" t="s">
        <v>68</v>
      </c>
      <c r="I9" s="10" t="s">
        <v>9</v>
      </c>
      <c r="J9" s="11" t="s">
        <v>3328</v>
      </c>
      <c r="K9" s="12" t="s">
        <v>11</v>
      </c>
      <c r="L9" s="13" t="s">
        <v>12</v>
      </c>
      <c r="M9" s="14" t="s">
        <v>13</v>
      </c>
      <c r="N9" s="45" t="s">
        <v>14</v>
      </c>
      <c r="O9" s="122" t="s">
        <v>15</v>
      </c>
      <c r="P9" s="122" t="s">
        <v>16</v>
      </c>
      <c r="Q9" s="122" t="s">
        <v>17</v>
      </c>
      <c r="R9" s="122" t="s">
        <v>18</v>
      </c>
      <c r="S9" s="122" t="s">
        <v>1628</v>
      </c>
      <c r="V9" s="96" t="s">
        <v>800</v>
      </c>
    </row>
    <row r="10" spans="1:22" ht="99.95" customHeight="1" thickTop="1" x14ac:dyDescent="0.25">
      <c r="A10" s="123" t="s">
        <v>1711</v>
      </c>
      <c r="B10" s="124" t="s">
        <v>1386</v>
      </c>
      <c r="C10" s="124" t="s">
        <v>2804</v>
      </c>
      <c r="D10" s="125" t="s">
        <v>427</v>
      </c>
      <c r="E10" s="125" t="s">
        <v>428</v>
      </c>
      <c r="F10" s="126" t="s">
        <v>1718</v>
      </c>
      <c r="G10" s="124" t="s">
        <v>3332</v>
      </c>
      <c r="H10" s="132">
        <v>0</v>
      </c>
      <c r="I10" s="127"/>
      <c r="J10" s="148"/>
      <c r="K10" s="127"/>
      <c r="L10" s="127"/>
      <c r="M10" s="614" t="s">
        <v>67</v>
      </c>
      <c r="N10" s="129"/>
      <c r="O10" s="124" t="s">
        <v>3249</v>
      </c>
      <c r="P10" s="124" t="s">
        <v>3209</v>
      </c>
      <c r="Q10" s="124" t="s">
        <v>1722</v>
      </c>
      <c r="R10" s="124" t="s">
        <v>3180</v>
      </c>
      <c r="S10" s="143" t="s">
        <v>3323</v>
      </c>
    </row>
    <row r="11" spans="1:22" ht="99.95" customHeight="1" x14ac:dyDescent="0.25">
      <c r="A11" s="131"/>
      <c r="B11" s="124" t="s">
        <v>2101</v>
      </c>
      <c r="C11" s="124" t="s">
        <v>2806</v>
      </c>
      <c r="D11" s="125" t="s">
        <v>427</v>
      </c>
      <c r="E11" s="125" t="s">
        <v>428</v>
      </c>
      <c r="F11" s="126" t="s">
        <v>654</v>
      </c>
      <c r="G11" s="124" t="s">
        <v>1388</v>
      </c>
      <c r="H11" s="132" t="s">
        <v>3273</v>
      </c>
      <c r="I11" s="127"/>
      <c r="J11" s="148"/>
      <c r="K11" s="127"/>
      <c r="L11" s="127"/>
      <c r="M11" s="127" t="s">
        <v>67</v>
      </c>
      <c r="N11" s="129"/>
      <c r="O11" s="124" t="s">
        <v>3202</v>
      </c>
      <c r="P11" s="124" t="s">
        <v>3363</v>
      </c>
      <c r="Q11" s="124" t="s">
        <v>3181</v>
      </c>
      <c r="R11" s="124" t="s">
        <v>1331</v>
      </c>
      <c r="S11" s="124" t="s">
        <v>3229</v>
      </c>
    </row>
    <row r="12" spans="1:22" ht="99.95" customHeight="1" x14ac:dyDescent="0.25">
      <c r="A12" s="133"/>
      <c r="B12" s="124" t="s">
        <v>1615</v>
      </c>
      <c r="C12" s="124" t="s">
        <v>78</v>
      </c>
      <c r="D12" s="125" t="s">
        <v>427</v>
      </c>
      <c r="E12" s="125" t="s">
        <v>428</v>
      </c>
      <c r="F12" s="126" t="s">
        <v>1718</v>
      </c>
      <c r="G12" s="124" t="s">
        <v>3333</v>
      </c>
      <c r="H12" s="132">
        <v>0</v>
      </c>
      <c r="I12" s="127"/>
      <c r="J12" s="148"/>
      <c r="K12" s="127"/>
      <c r="L12" s="127"/>
      <c r="M12" s="127" t="s">
        <v>67</v>
      </c>
      <c r="N12" s="129"/>
      <c r="O12" s="124" t="s">
        <v>1697</v>
      </c>
      <c r="P12" s="124" t="s">
        <v>3364</v>
      </c>
      <c r="Q12" s="124" t="s">
        <v>2184</v>
      </c>
      <c r="R12" s="124" t="s">
        <v>1718</v>
      </c>
      <c r="S12" s="124" t="s">
        <v>3169</v>
      </c>
    </row>
    <row r="13" spans="1:22" ht="99.95" customHeight="1" x14ac:dyDescent="0.25">
      <c r="A13" s="133"/>
      <c r="B13" s="124" t="s">
        <v>1616</v>
      </c>
      <c r="C13" s="124" t="s">
        <v>2979</v>
      </c>
      <c r="D13" s="125" t="s">
        <v>427</v>
      </c>
      <c r="E13" s="125" t="s">
        <v>553</v>
      </c>
      <c r="F13" s="135" t="s">
        <v>658</v>
      </c>
      <c r="G13" s="124" t="s">
        <v>3334</v>
      </c>
      <c r="H13" s="132">
        <v>1200000</v>
      </c>
      <c r="I13" s="136"/>
      <c r="J13" s="148"/>
      <c r="K13" s="136"/>
      <c r="L13" s="136"/>
      <c r="M13" s="136" t="s">
        <v>67</v>
      </c>
      <c r="N13" s="137"/>
      <c r="O13" s="190"/>
      <c r="P13" s="124" t="s">
        <v>3365</v>
      </c>
      <c r="Q13" s="616"/>
      <c r="R13" s="617" t="s">
        <v>658</v>
      </c>
      <c r="S13" s="124"/>
    </row>
    <row r="14" spans="1:22" ht="99.95" customHeight="1" x14ac:dyDescent="0.25">
      <c r="A14" s="133"/>
      <c r="B14" s="124" t="s">
        <v>1617</v>
      </c>
      <c r="C14" s="124" t="s">
        <v>816</v>
      </c>
      <c r="D14" s="125" t="s">
        <v>427</v>
      </c>
      <c r="E14" s="125" t="s">
        <v>467</v>
      </c>
      <c r="F14" s="140" t="s">
        <v>2608</v>
      </c>
      <c r="G14" s="124" t="s">
        <v>3335</v>
      </c>
      <c r="H14" s="132">
        <v>0</v>
      </c>
      <c r="I14" s="136"/>
      <c r="J14" s="148"/>
      <c r="K14" s="136"/>
      <c r="L14" s="136"/>
      <c r="M14" s="136" t="s">
        <v>67</v>
      </c>
      <c r="N14" s="137"/>
      <c r="O14" s="190"/>
      <c r="P14" s="124" t="s">
        <v>3366</v>
      </c>
      <c r="Q14" s="616"/>
      <c r="R14" s="152" t="s">
        <v>1677</v>
      </c>
      <c r="S14" s="124"/>
    </row>
    <row r="15" spans="1:22" ht="99.95" customHeight="1" x14ac:dyDescent="0.25">
      <c r="A15" s="133"/>
      <c r="B15" s="124" t="s">
        <v>1618</v>
      </c>
      <c r="C15" s="124" t="s">
        <v>103</v>
      </c>
      <c r="D15" s="125" t="s">
        <v>427</v>
      </c>
      <c r="E15" s="125" t="s">
        <v>428</v>
      </c>
      <c r="F15" s="135" t="s">
        <v>658</v>
      </c>
      <c r="G15" s="124" t="s">
        <v>3336</v>
      </c>
      <c r="H15" s="132">
        <v>35000</v>
      </c>
      <c r="I15" s="127"/>
      <c r="J15" s="148"/>
      <c r="K15" s="127"/>
      <c r="L15" s="127"/>
      <c r="M15" s="127" t="s">
        <v>67</v>
      </c>
      <c r="N15" s="129"/>
      <c r="O15" s="190" t="s">
        <v>3175</v>
      </c>
      <c r="P15" s="190" t="s">
        <v>3367</v>
      </c>
      <c r="Q15" s="124"/>
      <c r="R15" s="617" t="s">
        <v>658</v>
      </c>
      <c r="S15" s="124"/>
    </row>
    <row r="16" spans="1:22" ht="99.95" customHeight="1" x14ac:dyDescent="0.25">
      <c r="A16" s="133"/>
      <c r="B16" s="124" t="s">
        <v>1619</v>
      </c>
      <c r="C16" s="124" t="s">
        <v>1384</v>
      </c>
      <c r="D16" s="125" t="s">
        <v>442</v>
      </c>
      <c r="E16" s="125" t="s">
        <v>428</v>
      </c>
      <c r="F16" s="126" t="s">
        <v>1718</v>
      </c>
      <c r="G16" s="124" t="s">
        <v>1385</v>
      </c>
      <c r="H16" s="132">
        <v>0</v>
      </c>
      <c r="I16" s="127"/>
      <c r="J16" s="148"/>
      <c r="K16" s="127"/>
      <c r="L16" s="127"/>
      <c r="M16" s="127" t="s">
        <v>67</v>
      </c>
      <c r="N16" s="129"/>
      <c r="O16" s="124" t="s">
        <v>3400</v>
      </c>
      <c r="P16" s="124" t="s">
        <v>3203</v>
      </c>
      <c r="Q16" s="139"/>
      <c r="R16" s="124" t="s">
        <v>1718</v>
      </c>
      <c r="S16" s="124" t="s">
        <v>3182</v>
      </c>
    </row>
    <row r="17" spans="1:19" ht="99.95" customHeight="1" x14ac:dyDescent="0.25">
      <c r="A17" s="123" t="s">
        <v>1692</v>
      </c>
      <c r="B17" s="124" t="s">
        <v>1181</v>
      </c>
      <c r="C17" s="142" t="s">
        <v>1250</v>
      </c>
      <c r="D17" s="125" t="s">
        <v>427</v>
      </c>
      <c r="E17" s="125" t="s">
        <v>428</v>
      </c>
      <c r="F17" s="135" t="s">
        <v>658</v>
      </c>
      <c r="G17" s="124" t="s">
        <v>3337</v>
      </c>
      <c r="H17" s="132">
        <v>0</v>
      </c>
      <c r="I17" s="127"/>
      <c r="J17" s="148"/>
      <c r="K17" s="127"/>
      <c r="L17" s="127"/>
      <c r="M17" s="127" t="s">
        <v>67</v>
      </c>
      <c r="N17" s="129"/>
      <c r="O17" s="190" t="s">
        <v>3204</v>
      </c>
      <c r="P17" s="190" t="s">
        <v>3368</v>
      </c>
      <c r="Q17" s="124" t="s">
        <v>3183</v>
      </c>
      <c r="R17" s="190" t="s">
        <v>1520</v>
      </c>
      <c r="S17" s="143"/>
    </row>
    <row r="18" spans="1:19" ht="99.95" customHeight="1" x14ac:dyDescent="0.25">
      <c r="A18" s="133"/>
      <c r="B18" s="124" t="s">
        <v>1630</v>
      </c>
      <c r="C18" s="142" t="s">
        <v>2807</v>
      </c>
      <c r="D18" s="125" t="s">
        <v>427</v>
      </c>
      <c r="E18" s="125" t="s">
        <v>462</v>
      </c>
      <c r="F18" s="135" t="s">
        <v>658</v>
      </c>
      <c r="G18" s="124" t="s">
        <v>3338</v>
      </c>
      <c r="H18" s="132">
        <v>0</v>
      </c>
      <c r="I18" s="136"/>
      <c r="J18" s="148"/>
      <c r="K18" s="136"/>
      <c r="L18" s="136"/>
      <c r="M18" s="136" t="s">
        <v>67</v>
      </c>
      <c r="N18" s="137"/>
      <c r="O18" s="190"/>
      <c r="P18" s="124" t="s">
        <v>3369</v>
      </c>
      <c r="Q18" s="616"/>
      <c r="R18" s="617" t="s">
        <v>658</v>
      </c>
      <c r="S18" s="124"/>
    </row>
    <row r="19" spans="1:19" ht="99.95" customHeight="1" x14ac:dyDescent="0.25">
      <c r="A19" s="133"/>
      <c r="B19" s="124" t="s">
        <v>1507</v>
      </c>
      <c r="C19" s="140" t="s">
        <v>3013</v>
      </c>
      <c r="D19" s="125" t="s">
        <v>427</v>
      </c>
      <c r="E19" s="125" t="s">
        <v>456</v>
      </c>
      <c r="F19" s="135" t="s">
        <v>1733</v>
      </c>
      <c r="G19" s="124" t="s">
        <v>3339</v>
      </c>
      <c r="H19" s="132">
        <v>10000</v>
      </c>
      <c r="I19" s="136"/>
      <c r="J19" s="148"/>
      <c r="K19" s="136"/>
      <c r="L19" s="136"/>
      <c r="M19" s="136" t="s">
        <v>67</v>
      </c>
      <c r="N19" s="137"/>
      <c r="O19" s="190"/>
      <c r="P19" s="124" t="s">
        <v>3370</v>
      </c>
      <c r="Q19" s="618"/>
      <c r="R19" s="191" t="s">
        <v>1733</v>
      </c>
      <c r="S19" s="143"/>
    </row>
    <row r="20" spans="1:19" ht="99.95" customHeight="1" x14ac:dyDescent="0.25">
      <c r="A20" s="133"/>
      <c r="B20" s="124" t="s">
        <v>1629</v>
      </c>
      <c r="C20" s="142" t="s">
        <v>819</v>
      </c>
      <c r="D20" s="125" t="s">
        <v>454</v>
      </c>
      <c r="E20" s="125" t="s">
        <v>1031</v>
      </c>
      <c r="F20" s="142" t="s">
        <v>1105</v>
      </c>
      <c r="G20" s="124" t="s">
        <v>1355</v>
      </c>
      <c r="H20" s="132">
        <v>250000</v>
      </c>
      <c r="I20" s="127"/>
      <c r="J20" s="148"/>
      <c r="K20" s="127"/>
      <c r="L20" s="127"/>
      <c r="M20" s="127" t="s">
        <v>67</v>
      </c>
      <c r="N20" s="129"/>
      <c r="O20" s="190" t="s">
        <v>3184</v>
      </c>
      <c r="P20" s="124" t="s">
        <v>3371</v>
      </c>
      <c r="Q20" s="260"/>
      <c r="R20" s="617" t="s">
        <v>658</v>
      </c>
      <c r="S20" s="143"/>
    </row>
    <row r="21" spans="1:19" ht="99.95" customHeight="1" x14ac:dyDescent="0.25">
      <c r="A21" s="133"/>
      <c r="B21" s="124" t="s">
        <v>1389</v>
      </c>
      <c r="C21" s="142" t="s">
        <v>660</v>
      </c>
      <c r="D21" s="125" t="s">
        <v>427</v>
      </c>
      <c r="E21" s="125" t="s">
        <v>1411</v>
      </c>
      <c r="F21" s="126" t="s">
        <v>1718</v>
      </c>
      <c r="G21" s="627" t="s">
        <v>1390</v>
      </c>
      <c r="H21" s="132">
        <v>0</v>
      </c>
      <c r="I21" s="127"/>
      <c r="J21" s="148"/>
      <c r="K21" s="127"/>
      <c r="L21" s="127"/>
      <c r="M21" s="630" t="s">
        <v>67</v>
      </c>
      <c r="N21" s="129"/>
      <c r="O21" s="143" t="s">
        <v>3270</v>
      </c>
      <c r="P21" s="143" t="s">
        <v>1448</v>
      </c>
      <c r="Q21" s="143" t="s">
        <v>3205</v>
      </c>
      <c r="R21" s="124" t="s">
        <v>1718</v>
      </c>
      <c r="S21" s="143" t="s">
        <v>3256</v>
      </c>
    </row>
    <row r="22" spans="1:19" ht="99.95" customHeight="1" x14ac:dyDescent="0.25">
      <c r="A22" s="133"/>
      <c r="B22" s="124" t="s">
        <v>1631</v>
      </c>
      <c r="C22" s="142" t="s">
        <v>3016</v>
      </c>
      <c r="D22" s="146" t="s">
        <v>458</v>
      </c>
      <c r="E22" s="125" t="s">
        <v>428</v>
      </c>
      <c r="F22" s="126" t="s">
        <v>654</v>
      </c>
      <c r="G22" s="627" t="s">
        <v>1341</v>
      </c>
      <c r="H22" s="147">
        <v>22500</v>
      </c>
      <c r="I22" s="127"/>
      <c r="J22" s="148"/>
      <c r="K22" s="127"/>
      <c r="L22" s="127"/>
      <c r="M22" s="127" t="s">
        <v>67</v>
      </c>
      <c r="N22" s="129"/>
      <c r="O22" s="143" t="s">
        <v>3206</v>
      </c>
      <c r="P22" s="124" t="s">
        <v>3363</v>
      </c>
      <c r="Q22" s="124" t="s">
        <v>3019</v>
      </c>
      <c r="R22" s="124" t="s">
        <v>1331</v>
      </c>
      <c r="S22" s="143" t="s">
        <v>3326</v>
      </c>
    </row>
    <row r="23" spans="1:19" ht="99.95" customHeight="1" x14ac:dyDescent="0.25">
      <c r="A23" s="133"/>
      <c r="B23" s="124" t="s">
        <v>1183</v>
      </c>
      <c r="C23" s="142" t="s">
        <v>1511</v>
      </c>
      <c r="D23" s="146" t="s">
        <v>442</v>
      </c>
      <c r="E23" s="125" t="s">
        <v>428</v>
      </c>
      <c r="F23" s="135" t="s">
        <v>658</v>
      </c>
      <c r="G23" s="130" t="s">
        <v>944</v>
      </c>
      <c r="H23" s="132">
        <v>1859900</v>
      </c>
      <c r="I23" s="127"/>
      <c r="J23" s="148"/>
      <c r="K23" s="127"/>
      <c r="L23" s="127"/>
      <c r="M23" s="127" t="s">
        <v>67</v>
      </c>
      <c r="N23" s="129"/>
      <c r="O23" s="152" t="s">
        <v>3207</v>
      </c>
      <c r="P23" s="152" t="s">
        <v>3272</v>
      </c>
      <c r="Q23" s="143"/>
      <c r="R23" s="124" t="s">
        <v>1718</v>
      </c>
      <c r="S23" s="143" t="s">
        <v>3311</v>
      </c>
    </row>
    <row r="24" spans="1:19" ht="99.95" customHeight="1" x14ac:dyDescent="0.25">
      <c r="A24" s="133"/>
      <c r="B24" s="124" t="s">
        <v>1184</v>
      </c>
      <c r="C24" s="142" t="s">
        <v>1511</v>
      </c>
      <c r="D24" s="125" t="s">
        <v>554</v>
      </c>
      <c r="E24" s="125" t="s">
        <v>428</v>
      </c>
      <c r="F24" s="126" t="s">
        <v>654</v>
      </c>
      <c r="G24" s="130" t="s">
        <v>1342</v>
      </c>
      <c r="H24" s="147" t="s">
        <v>3273</v>
      </c>
      <c r="I24" s="127"/>
      <c r="J24" s="554" t="s">
        <v>2179</v>
      </c>
      <c r="K24" s="127"/>
      <c r="L24" s="127"/>
      <c r="M24" s="127"/>
      <c r="N24" s="129"/>
      <c r="O24" s="143" t="s">
        <v>3306</v>
      </c>
      <c r="P24" s="143" t="s">
        <v>1448</v>
      </c>
      <c r="Q24" s="143" t="s">
        <v>1670</v>
      </c>
      <c r="R24" s="124" t="s">
        <v>1723</v>
      </c>
      <c r="S24" s="143" t="s">
        <v>3307</v>
      </c>
    </row>
    <row r="25" spans="1:19" ht="99.95" customHeight="1" x14ac:dyDescent="0.25">
      <c r="A25" s="133"/>
      <c r="B25" s="124" t="s">
        <v>2984</v>
      </c>
      <c r="C25" s="142" t="s">
        <v>1511</v>
      </c>
      <c r="D25" s="125" t="s">
        <v>427</v>
      </c>
      <c r="E25" s="125" t="s">
        <v>428</v>
      </c>
      <c r="F25" s="149" t="s">
        <v>488</v>
      </c>
      <c r="G25" s="130" t="s">
        <v>1343</v>
      </c>
      <c r="H25" s="147">
        <v>8500</v>
      </c>
      <c r="I25" s="127"/>
      <c r="J25" s="554" t="s">
        <v>2179</v>
      </c>
      <c r="K25" s="127"/>
      <c r="L25" s="127"/>
      <c r="M25" s="127"/>
      <c r="N25" s="129"/>
      <c r="O25" s="143" t="s">
        <v>3185</v>
      </c>
      <c r="P25" s="143" t="s">
        <v>1448</v>
      </c>
      <c r="Q25" s="260"/>
      <c r="R25" s="124" t="s">
        <v>1331</v>
      </c>
      <c r="S25" s="143" t="s">
        <v>3257</v>
      </c>
    </row>
    <row r="26" spans="1:19" ht="99.95" customHeight="1" x14ac:dyDescent="0.25">
      <c r="A26" s="133"/>
      <c r="B26" s="124" t="s">
        <v>2985</v>
      </c>
      <c r="C26" s="142" t="s">
        <v>1511</v>
      </c>
      <c r="D26" s="146" t="s">
        <v>461</v>
      </c>
      <c r="E26" s="146" t="s">
        <v>428</v>
      </c>
      <c r="F26" s="150" t="s">
        <v>151</v>
      </c>
      <c r="G26" s="130" t="s">
        <v>1344</v>
      </c>
      <c r="H26" s="132">
        <v>14500</v>
      </c>
      <c r="I26" s="127"/>
      <c r="J26" s="148"/>
      <c r="K26" s="127"/>
      <c r="L26" s="127"/>
      <c r="M26" s="127" t="s">
        <v>67</v>
      </c>
      <c r="N26" s="129"/>
      <c r="O26" s="143"/>
      <c r="P26" s="143" t="s">
        <v>3363</v>
      </c>
      <c r="Q26" s="260"/>
      <c r="R26" s="124" t="s">
        <v>1331</v>
      </c>
      <c r="S26" s="143" t="s">
        <v>3325</v>
      </c>
    </row>
    <row r="27" spans="1:19" ht="99.95" customHeight="1" x14ac:dyDescent="0.25">
      <c r="A27" s="133"/>
      <c r="B27" s="130" t="s">
        <v>1187</v>
      </c>
      <c r="C27" s="142" t="s">
        <v>894</v>
      </c>
      <c r="D27" s="125" t="s">
        <v>427</v>
      </c>
      <c r="E27" s="125" t="s">
        <v>428</v>
      </c>
      <c r="F27" s="140" t="s">
        <v>2608</v>
      </c>
      <c r="G27" s="130" t="s">
        <v>1392</v>
      </c>
      <c r="H27" s="147">
        <v>0</v>
      </c>
      <c r="I27" s="127"/>
      <c r="J27" s="555" t="s">
        <v>2178</v>
      </c>
      <c r="K27" s="127"/>
      <c r="L27" s="127"/>
      <c r="M27" s="127"/>
      <c r="N27" s="129"/>
      <c r="O27" s="151" t="s">
        <v>3265</v>
      </c>
      <c r="P27" s="143" t="s">
        <v>1448</v>
      </c>
      <c r="Q27" s="152" t="s">
        <v>3276</v>
      </c>
      <c r="R27" s="152" t="s">
        <v>1677</v>
      </c>
      <c r="S27" s="143" t="s">
        <v>1710</v>
      </c>
    </row>
    <row r="28" spans="1:19" ht="99.95" customHeight="1" x14ac:dyDescent="0.25">
      <c r="A28" s="133"/>
      <c r="B28" s="130" t="s">
        <v>1632</v>
      </c>
      <c r="C28" s="142" t="s">
        <v>894</v>
      </c>
      <c r="D28" s="125" t="s">
        <v>427</v>
      </c>
      <c r="E28" s="125" t="s">
        <v>428</v>
      </c>
      <c r="F28" s="140" t="s">
        <v>2608</v>
      </c>
      <c r="G28" s="130" t="s">
        <v>1393</v>
      </c>
      <c r="H28" s="147">
        <v>0</v>
      </c>
      <c r="I28" s="127"/>
      <c r="J28" s="554" t="s">
        <v>2179</v>
      </c>
      <c r="K28" s="127"/>
      <c r="L28" s="127"/>
      <c r="M28" s="127"/>
      <c r="N28" s="129"/>
      <c r="O28" s="151" t="s">
        <v>3208</v>
      </c>
      <c r="P28" s="143" t="s">
        <v>1448</v>
      </c>
      <c r="Q28" s="260"/>
      <c r="R28" s="152" t="s">
        <v>1677</v>
      </c>
      <c r="S28" s="143" t="s">
        <v>3258</v>
      </c>
    </row>
    <row r="29" spans="1:19" ht="99.95" customHeight="1" x14ac:dyDescent="0.25">
      <c r="A29" s="133"/>
      <c r="B29" s="130" t="s">
        <v>2980</v>
      </c>
      <c r="C29" s="142" t="s">
        <v>894</v>
      </c>
      <c r="D29" s="125" t="s">
        <v>427</v>
      </c>
      <c r="E29" s="125" t="s">
        <v>428</v>
      </c>
      <c r="F29" s="135" t="s">
        <v>658</v>
      </c>
      <c r="G29" s="130" t="s">
        <v>1712</v>
      </c>
      <c r="H29" s="147">
        <v>0</v>
      </c>
      <c r="I29" s="127"/>
      <c r="J29" s="555" t="s">
        <v>2178</v>
      </c>
      <c r="K29" s="127"/>
      <c r="L29" s="127"/>
      <c r="M29" s="127"/>
      <c r="N29" s="129"/>
      <c r="O29" s="152" t="s">
        <v>419</v>
      </c>
      <c r="P29" s="143" t="s">
        <v>1448</v>
      </c>
      <c r="Q29" s="152" t="s">
        <v>3027</v>
      </c>
      <c r="R29" s="617" t="s">
        <v>658</v>
      </c>
      <c r="S29" s="143" t="s">
        <v>1710</v>
      </c>
    </row>
    <row r="30" spans="1:19" ht="99.95" customHeight="1" x14ac:dyDescent="0.25">
      <c r="A30" s="133"/>
      <c r="B30" s="130" t="s">
        <v>1609</v>
      </c>
      <c r="C30" s="140" t="s">
        <v>996</v>
      </c>
      <c r="D30" s="125" t="s">
        <v>427</v>
      </c>
      <c r="E30" s="125" t="s">
        <v>428</v>
      </c>
      <c r="F30" s="135" t="s">
        <v>137</v>
      </c>
      <c r="G30" s="130" t="s">
        <v>948</v>
      </c>
      <c r="H30" s="132">
        <v>0</v>
      </c>
      <c r="I30" s="154"/>
      <c r="J30" s="148"/>
      <c r="K30" s="154"/>
      <c r="L30" s="154"/>
      <c r="M30" s="154" t="s">
        <v>67</v>
      </c>
      <c r="N30" s="155"/>
      <c r="O30" s="152" t="s">
        <v>3264</v>
      </c>
      <c r="P30" s="152" t="s">
        <v>3372</v>
      </c>
      <c r="Q30" s="260"/>
      <c r="R30" s="191" t="s">
        <v>3220</v>
      </c>
      <c r="S30" s="143"/>
    </row>
    <row r="31" spans="1:19" ht="99.95" customHeight="1" x14ac:dyDescent="0.25">
      <c r="A31" s="133"/>
      <c r="B31" s="130" t="s">
        <v>2981</v>
      </c>
      <c r="C31" s="140" t="s">
        <v>996</v>
      </c>
      <c r="D31" s="125" t="s">
        <v>427</v>
      </c>
      <c r="E31" s="125" t="s">
        <v>428</v>
      </c>
      <c r="F31" s="135" t="s">
        <v>2310</v>
      </c>
      <c r="G31" s="130" t="s">
        <v>942</v>
      </c>
      <c r="H31" s="147">
        <v>0</v>
      </c>
      <c r="I31" s="154"/>
      <c r="J31" s="555" t="s">
        <v>2178</v>
      </c>
      <c r="K31" s="154"/>
      <c r="L31" s="154"/>
      <c r="M31" s="154"/>
      <c r="N31" s="155"/>
      <c r="O31" s="152" t="s">
        <v>419</v>
      </c>
      <c r="P31" s="143" t="s">
        <v>1448</v>
      </c>
      <c r="Q31" s="152" t="s">
        <v>3277</v>
      </c>
      <c r="R31" s="152" t="s">
        <v>1728</v>
      </c>
      <c r="S31" s="143" t="s">
        <v>1710</v>
      </c>
    </row>
    <row r="32" spans="1:19" ht="99.95" customHeight="1" x14ac:dyDescent="0.25">
      <c r="A32" s="133"/>
      <c r="B32" s="130" t="s">
        <v>1394</v>
      </c>
      <c r="C32" s="142" t="s">
        <v>1270</v>
      </c>
      <c r="D32" s="146" t="s">
        <v>436</v>
      </c>
      <c r="E32" s="146" t="s">
        <v>546</v>
      </c>
      <c r="F32" s="135" t="s">
        <v>1515</v>
      </c>
      <c r="G32" s="130" t="s">
        <v>1395</v>
      </c>
      <c r="H32" s="132">
        <v>0</v>
      </c>
      <c r="I32" s="154"/>
      <c r="J32" s="148"/>
      <c r="K32" s="154"/>
      <c r="L32" s="154"/>
      <c r="M32" s="154" t="s">
        <v>67</v>
      </c>
      <c r="N32" s="155"/>
      <c r="O32" s="143" t="s">
        <v>3271</v>
      </c>
      <c r="P32" s="143" t="s">
        <v>3373</v>
      </c>
      <c r="Q32" s="260"/>
      <c r="R32" s="143" t="s">
        <v>1726</v>
      </c>
      <c r="S32" s="124"/>
    </row>
    <row r="33" spans="1:19" ht="99.95" customHeight="1" x14ac:dyDescent="0.25">
      <c r="A33" s="133"/>
      <c r="B33" s="130" t="s">
        <v>3260</v>
      </c>
      <c r="C33" s="142" t="s">
        <v>1100</v>
      </c>
      <c r="D33" s="146" t="s">
        <v>442</v>
      </c>
      <c r="E33" s="125" t="s">
        <v>428</v>
      </c>
      <c r="F33" s="149" t="s">
        <v>2311</v>
      </c>
      <c r="G33" s="124" t="s">
        <v>2175</v>
      </c>
      <c r="H33" s="132">
        <v>2190664</v>
      </c>
      <c r="I33" s="154"/>
      <c r="J33" s="554" t="s">
        <v>2179</v>
      </c>
      <c r="K33" s="154"/>
      <c r="L33" s="154"/>
      <c r="M33" s="154"/>
      <c r="N33" s="155"/>
      <c r="O33" s="143" t="s">
        <v>3261</v>
      </c>
      <c r="P33" s="143" t="s">
        <v>3263</v>
      </c>
      <c r="Q33" s="143" t="s">
        <v>3262</v>
      </c>
      <c r="R33" s="143" t="s">
        <v>1729</v>
      </c>
      <c r="S33" s="143" t="s">
        <v>3248</v>
      </c>
    </row>
    <row r="34" spans="1:19" ht="99.95" customHeight="1" x14ac:dyDescent="0.25">
      <c r="A34" s="133"/>
      <c r="B34" s="130" t="s">
        <v>1189</v>
      </c>
      <c r="C34" s="124" t="s">
        <v>896</v>
      </c>
      <c r="D34" s="125" t="s">
        <v>547</v>
      </c>
      <c r="E34" s="125" t="s">
        <v>428</v>
      </c>
      <c r="F34" s="135" t="s">
        <v>658</v>
      </c>
      <c r="G34" s="130" t="s">
        <v>946</v>
      </c>
      <c r="H34" s="147">
        <v>0</v>
      </c>
      <c r="I34" s="154"/>
      <c r="J34" s="555" t="s">
        <v>2178</v>
      </c>
      <c r="K34" s="154"/>
      <c r="L34" s="154"/>
      <c r="M34" s="154"/>
      <c r="N34" s="155"/>
      <c r="O34" s="143" t="s">
        <v>3186</v>
      </c>
      <c r="P34" s="143" t="s">
        <v>1448</v>
      </c>
      <c r="Q34" s="143" t="s">
        <v>3187</v>
      </c>
      <c r="R34" s="617" t="s">
        <v>658</v>
      </c>
      <c r="S34" s="143" t="s">
        <v>3210</v>
      </c>
    </row>
    <row r="35" spans="1:19" ht="99.95" customHeight="1" x14ac:dyDescent="0.25">
      <c r="A35" s="133"/>
      <c r="B35" s="130" t="s">
        <v>1703</v>
      </c>
      <c r="C35" s="142" t="s">
        <v>2674</v>
      </c>
      <c r="D35" s="125" t="s">
        <v>427</v>
      </c>
      <c r="E35" s="125" t="s">
        <v>428</v>
      </c>
      <c r="F35" s="124" t="s">
        <v>2800</v>
      </c>
      <c r="G35" s="124" t="s">
        <v>1396</v>
      </c>
      <c r="H35" s="147">
        <v>0</v>
      </c>
      <c r="I35" s="154"/>
      <c r="J35" s="555" t="s">
        <v>2178</v>
      </c>
      <c r="K35" s="154"/>
      <c r="L35" s="154"/>
      <c r="M35" s="154"/>
      <c r="N35" s="155"/>
      <c r="O35" s="143" t="s">
        <v>3278</v>
      </c>
      <c r="P35" s="143" t="s">
        <v>1448</v>
      </c>
      <c r="Q35" s="143" t="s">
        <v>3279</v>
      </c>
      <c r="R35" s="612" t="s">
        <v>3290</v>
      </c>
      <c r="S35" s="143" t="s">
        <v>3211</v>
      </c>
    </row>
    <row r="36" spans="1:19" ht="99.95" customHeight="1" x14ac:dyDescent="0.25">
      <c r="A36" s="133"/>
      <c r="B36" s="130" t="s">
        <v>1644</v>
      </c>
      <c r="C36" s="142" t="s">
        <v>2878</v>
      </c>
      <c r="D36" s="125" t="s">
        <v>427</v>
      </c>
      <c r="E36" s="125" t="s">
        <v>428</v>
      </c>
      <c r="F36" s="135" t="s">
        <v>658</v>
      </c>
      <c r="G36" s="130" t="s">
        <v>1696</v>
      </c>
      <c r="H36" s="147">
        <v>0</v>
      </c>
      <c r="I36" s="154"/>
      <c r="J36" s="554" t="s">
        <v>2179</v>
      </c>
      <c r="K36" s="154"/>
      <c r="L36" s="154"/>
      <c r="M36" s="154"/>
      <c r="N36" s="155"/>
      <c r="O36" s="143" t="s">
        <v>3250</v>
      </c>
      <c r="P36" s="143" t="s">
        <v>1448</v>
      </c>
      <c r="Q36" s="143" t="s">
        <v>1648</v>
      </c>
      <c r="R36" s="143" t="s">
        <v>3188</v>
      </c>
      <c r="S36" s="143" t="s">
        <v>3312</v>
      </c>
    </row>
    <row r="37" spans="1:19" ht="99.95" customHeight="1" x14ac:dyDescent="0.25">
      <c r="A37" s="133"/>
      <c r="B37" s="130" t="s">
        <v>1397</v>
      </c>
      <c r="C37" s="140" t="s">
        <v>999</v>
      </c>
      <c r="D37" s="125" t="s">
        <v>427</v>
      </c>
      <c r="E37" s="125" t="s">
        <v>1398</v>
      </c>
      <c r="F37" s="135" t="s">
        <v>1515</v>
      </c>
      <c r="G37" s="130" t="s">
        <v>1713</v>
      </c>
      <c r="H37" s="147">
        <v>0</v>
      </c>
      <c r="I37" s="154"/>
      <c r="J37" s="555" t="s">
        <v>2178</v>
      </c>
      <c r="K37" s="154"/>
      <c r="L37" s="154"/>
      <c r="M37" s="154"/>
      <c r="N37" s="155"/>
      <c r="O37" s="151" t="s">
        <v>419</v>
      </c>
      <c r="P37" s="143" t="s">
        <v>1448</v>
      </c>
      <c r="Q37" s="143" t="s">
        <v>3280</v>
      </c>
      <c r="R37" s="152" t="s">
        <v>1726</v>
      </c>
      <c r="S37" s="143" t="s">
        <v>1710</v>
      </c>
    </row>
    <row r="38" spans="1:19" ht="99.95" customHeight="1" x14ac:dyDescent="0.25">
      <c r="A38" s="133"/>
      <c r="B38" s="130" t="s">
        <v>1399</v>
      </c>
      <c r="C38" s="142" t="s">
        <v>171</v>
      </c>
      <c r="D38" s="125" t="s">
        <v>427</v>
      </c>
      <c r="E38" s="125" t="s">
        <v>428</v>
      </c>
      <c r="F38" s="135" t="s">
        <v>658</v>
      </c>
      <c r="G38" s="124" t="s">
        <v>1124</v>
      </c>
      <c r="H38" s="147">
        <v>0</v>
      </c>
      <c r="I38" s="154"/>
      <c r="J38" s="555" t="s">
        <v>2178</v>
      </c>
      <c r="K38" s="154"/>
      <c r="L38" s="154"/>
      <c r="M38" s="154"/>
      <c r="N38" s="155"/>
      <c r="O38" s="143" t="s">
        <v>3282</v>
      </c>
      <c r="P38" s="143" t="s">
        <v>1448</v>
      </c>
      <c r="Q38" s="143" t="s">
        <v>3281</v>
      </c>
      <c r="R38" s="617" t="s">
        <v>658</v>
      </c>
      <c r="S38" s="143" t="s">
        <v>1710</v>
      </c>
    </row>
    <row r="39" spans="1:19" ht="99.95" customHeight="1" x14ac:dyDescent="0.25">
      <c r="A39" s="133"/>
      <c r="B39" s="130" t="s">
        <v>1400</v>
      </c>
      <c r="C39" s="142" t="s">
        <v>1000</v>
      </c>
      <c r="D39" s="125" t="s">
        <v>454</v>
      </c>
      <c r="E39" s="125" t="s">
        <v>428</v>
      </c>
      <c r="F39" s="140" t="s">
        <v>1620</v>
      </c>
      <c r="G39" s="627" t="s">
        <v>3340</v>
      </c>
      <c r="H39" s="132">
        <v>0</v>
      </c>
      <c r="I39" s="154"/>
      <c r="J39" s="148"/>
      <c r="K39" s="154"/>
      <c r="L39" s="154"/>
      <c r="M39" s="154" t="s">
        <v>67</v>
      </c>
      <c r="N39" s="155"/>
      <c r="O39" s="143" t="s">
        <v>3269</v>
      </c>
      <c r="P39" s="143" t="s">
        <v>3374</v>
      </c>
      <c r="Q39" s="260"/>
      <c r="R39" s="143" t="s">
        <v>1620</v>
      </c>
      <c r="S39" s="143" t="s">
        <v>3182</v>
      </c>
    </row>
    <row r="40" spans="1:19" ht="99.95" customHeight="1" x14ac:dyDescent="0.25">
      <c r="A40" s="133"/>
      <c r="B40" s="130" t="s">
        <v>1402</v>
      </c>
      <c r="C40" s="126" t="s">
        <v>997</v>
      </c>
      <c r="D40" s="125" t="s">
        <v>427</v>
      </c>
      <c r="E40" s="125" t="s">
        <v>428</v>
      </c>
      <c r="F40" s="126" t="s">
        <v>1520</v>
      </c>
      <c r="G40" s="627" t="s">
        <v>3341</v>
      </c>
      <c r="H40" s="132">
        <v>0</v>
      </c>
      <c r="I40" s="154"/>
      <c r="J40" s="148"/>
      <c r="K40" s="154"/>
      <c r="L40" s="154"/>
      <c r="M40" s="154" t="s">
        <v>67</v>
      </c>
      <c r="N40" s="155"/>
      <c r="O40" s="143" t="s">
        <v>3212</v>
      </c>
      <c r="P40" s="143" t="s">
        <v>3368</v>
      </c>
      <c r="Q40" s="143" t="s">
        <v>3045</v>
      </c>
      <c r="R40" s="143" t="s">
        <v>1520</v>
      </c>
      <c r="S40" s="143"/>
    </row>
    <row r="41" spans="1:19" ht="99.95" customHeight="1" x14ac:dyDescent="0.25">
      <c r="A41" s="133"/>
      <c r="B41" s="130" t="s">
        <v>1404</v>
      </c>
      <c r="C41" s="126" t="s">
        <v>259</v>
      </c>
      <c r="D41" s="125" t="s">
        <v>444</v>
      </c>
      <c r="E41" s="125" t="s">
        <v>506</v>
      </c>
      <c r="F41" s="135" t="s">
        <v>137</v>
      </c>
      <c r="G41" s="130" t="s">
        <v>1345</v>
      </c>
      <c r="H41" s="132" t="s">
        <v>3273</v>
      </c>
      <c r="I41" s="127"/>
      <c r="J41" s="554" t="s">
        <v>2179</v>
      </c>
      <c r="K41" s="127"/>
      <c r="L41" s="127"/>
      <c r="M41" s="127"/>
      <c r="N41" s="129"/>
      <c r="O41" s="191" t="s">
        <v>3304</v>
      </c>
      <c r="P41" s="124" t="s">
        <v>1448</v>
      </c>
      <c r="Q41" s="260"/>
      <c r="R41" s="612" t="s">
        <v>3213</v>
      </c>
      <c r="S41" s="143" t="s">
        <v>3313</v>
      </c>
    </row>
    <row r="42" spans="1:19" ht="99.95" customHeight="1" x14ac:dyDescent="0.25">
      <c r="A42" s="133"/>
      <c r="B42" s="130" t="s">
        <v>1405</v>
      </c>
      <c r="C42" s="126" t="s">
        <v>261</v>
      </c>
      <c r="D42" s="125" t="s">
        <v>444</v>
      </c>
      <c r="E42" s="125" t="s">
        <v>428</v>
      </c>
      <c r="F42" s="124" t="s">
        <v>2800</v>
      </c>
      <c r="G42" s="627" t="s">
        <v>3342</v>
      </c>
      <c r="H42" s="147">
        <v>0</v>
      </c>
      <c r="I42" s="127"/>
      <c r="J42" s="554" t="s">
        <v>2179</v>
      </c>
      <c r="K42" s="127"/>
      <c r="L42" s="127"/>
      <c r="M42" s="127"/>
      <c r="N42" s="129"/>
      <c r="O42" s="143" t="s">
        <v>3305</v>
      </c>
      <c r="P42" s="143" t="s">
        <v>1448</v>
      </c>
      <c r="Q42" s="143" t="s">
        <v>3292</v>
      </c>
      <c r="R42" s="143" t="s">
        <v>3291</v>
      </c>
      <c r="S42" s="143" t="s">
        <v>3314</v>
      </c>
    </row>
    <row r="43" spans="1:19" ht="99.95" customHeight="1" x14ac:dyDescent="0.25">
      <c r="A43" s="133"/>
      <c r="B43" s="130" t="s">
        <v>1621</v>
      </c>
      <c r="C43" s="142" t="s">
        <v>578</v>
      </c>
      <c r="D43" s="125" t="s">
        <v>444</v>
      </c>
      <c r="E43" s="125" t="s">
        <v>428</v>
      </c>
      <c r="F43" s="126" t="s">
        <v>658</v>
      </c>
      <c r="G43" s="163" t="s">
        <v>3343</v>
      </c>
      <c r="H43" s="147">
        <v>0</v>
      </c>
      <c r="I43" s="127"/>
      <c r="J43" s="555" t="s">
        <v>2178</v>
      </c>
      <c r="K43" s="127"/>
      <c r="L43" s="127"/>
      <c r="M43" s="127"/>
      <c r="N43" s="129"/>
      <c r="O43" s="143" t="s">
        <v>3189</v>
      </c>
      <c r="P43" s="143" t="s">
        <v>1448</v>
      </c>
      <c r="Q43" s="143" t="s">
        <v>3049</v>
      </c>
      <c r="R43" s="617" t="s">
        <v>658</v>
      </c>
      <c r="S43" s="143" t="s">
        <v>1709</v>
      </c>
    </row>
    <row r="44" spans="1:19" ht="99.95" customHeight="1" x14ac:dyDescent="0.25">
      <c r="A44" s="123" t="s">
        <v>1693</v>
      </c>
      <c r="B44" s="124" t="s">
        <v>1190</v>
      </c>
      <c r="C44" s="140" t="s">
        <v>891</v>
      </c>
      <c r="D44" s="125" t="s">
        <v>427</v>
      </c>
      <c r="E44" s="125" t="s">
        <v>554</v>
      </c>
      <c r="F44" s="135" t="s">
        <v>658</v>
      </c>
      <c r="G44" s="628" t="s">
        <v>498</v>
      </c>
      <c r="H44" s="157">
        <v>10819.5</v>
      </c>
      <c r="I44" s="136"/>
      <c r="J44" s="148"/>
      <c r="K44" s="136"/>
      <c r="L44" s="136"/>
      <c r="M44" s="136" t="s">
        <v>67</v>
      </c>
      <c r="N44" s="137"/>
      <c r="O44" s="143" t="s">
        <v>3214</v>
      </c>
      <c r="P44" s="143" t="s">
        <v>3375</v>
      </c>
      <c r="Q44" s="616"/>
      <c r="R44" s="617" t="s">
        <v>658</v>
      </c>
      <c r="S44" s="124"/>
    </row>
    <row r="45" spans="1:19" ht="99.95" customHeight="1" x14ac:dyDescent="0.25">
      <c r="A45" s="159"/>
      <c r="B45" s="124" t="s">
        <v>1191</v>
      </c>
      <c r="C45" s="126" t="s">
        <v>180</v>
      </c>
      <c r="D45" s="125" t="s">
        <v>547</v>
      </c>
      <c r="E45" s="125" t="s">
        <v>428</v>
      </c>
      <c r="F45" s="135" t="s">
        <v>137</v>
      </c>
      <c r="G45" s="124" t="s">
        <v>3344</v>
      </c>
      <c r="H45" s="157">
        <v>10000</v>
      </c>
      <c r="I45" s="127"/>
      <c r="J45" s="148"/>
      <c r="K45" s="127"/>
      <c r="L45" s="127"/>
      <c r="M45" s="127" t="s">
        <v>67</v>
      </c>
      <c r="N45" s="129"/>
      <c r="O45" s="152" t="s">
        <v>3215</v>
      </c>
      <c r="P45" s="143" t="s">
        <v>3376</v>
      </c>
      <c r="Q45" s="248"/>
      <c r="R45" s="617" t="s">
        <v>1725</v>
      </c>
      <c r="S45" s="143"/>
    </row>
    <row r="46" spans="1:19" ht="99.95" customHeight="1" x14ac:dyDescent="0.25">
      <c r="A46" s="133"/>
      <c r="B46" s="124" t="s">
        <v>1192</v>
      </c>
      <c r="C46" s="140" t="s">
        <v>826</v>
      </c>
      <c r="D46" s="125" t="s">
        <v>427</v>
      </c>
      <c r="E46" s="125" t="s">
        <v>467</v>
      </c>
      <c r="F46" s="135" t="s">
        <v>658</v>
      </c>
      <c r="G46" s="627" t="s">
        <v>499</v>
      </c>
      <c r="H46" s="132">
        <v>0</v>
      </c>
      <c r="I46" s="136"/>
      <c r="J46" s="148"/>
      <c r="K46" s="136"/>
      <c r="L46" s="136"/>
      <c r="M46" s="136" t="s">
        <v>67</v>
      </c>
      <c r="N46" s="137"/>
      <c r="O46" s="143"/>
      <c r="P46" s="143" t="s">
        <v>3377</v>
      </c>
      <c r="Q46" s="616"/>
      <c r="R46" s="617" t="s">
        <v>658</v>
      </c>
      <c r="S46" s="124"/>
    </row>
    <row r="47" spans="1:19" ht="99.95" customHeight="1" x14ac:dyDescent="0.25">
      <c r="A47" s="133"/>
      <c r="B47" s="124" t="s">
        <v>1413</v>
      </c>
      <c r="C47" s="140" t="s">
        <v>1291</v>
      </c>
      <c r="D47" s="125" t="s">
        <v>444</v>
      </c>
      <c r="E47" s="125" t="s">
        <v>428</v>
      </c>
      <c r="F47" s="126" t="s">
        <v>695</v>
      </c>
      <c r="G47" s="627" t="s">
        <v>1346</v>
      </c>
      <c r="H47" s="132">
        <v>0</v>
      </c>
      <c r="I47" s="127"/>
      <c r="J47" s="613"/>
      <c r="K47" s="127"/>
      <c r="L47" s="127"/>
      <c r="M47" s="127" t="s">
        <v>67</v>
      </c>
      <c r="N47" s="129"/>
      <c r="O47" s="151" t="s">
        <v>3216</v>
      </c>
      <c r="P47" s="143" t="s">
        <v>3378</v>
      </c>
      <c r="Q47" s="260"/>
      <c r="R47" s="191" t="s">
        <v>695</v>
      </c>
      <c r="S47" s="143" t="s">
        <v>3267</v>
      </c>
    </row>
    <row r="48" spans="1:19" ht="99.95" customHeight="1" x14ac:dyDescent="0.25">
      <c r="A48" s="123" t="s">
        <v>1715</v>
      </c>
      <c r="B48" s="124" t="s">
        <v>1194</v>
      </c>
      <c r="C48" s="124" t="s">
        <v>1002</v>
      </c>
      <c r="D48" s="125" t="s">
        <v>427</v>
      </c>
      <c r="E48" s="125" t="s">
        <v>1031</v>
      </c>
      <c r="F48" s="135" t="s">
        <v>658</v>
      </c>
      <c r="G48" s="627" t="s">
        <v>518</v>
      </c>
      <c r="H48" s="132">
        <v>0</v>
      </c>
      <c r="I48" s="127"/>
      <c r="J48" s="148"/>
      <c r="K48" s="127"/>
      <c r="L48" s="127"/>
      <c r="M48" s="127" t="s">
        <v>67</v>
      </c>
      <c r="N48" s="129"/>
      <c r="O48" s="190" t="s">
        <v>3217</v>
      </c>
      <c r="P48" s="190" t="s">
        <v>3372</v>
      </c>
      <c r="Q48" s="124"/>
      <c r="R48" s="190" t="s">
        <v>3172</v>
      </c>
      <c r="S48" s="124"/>
    </row>
    <row r="49" spans="1:19" ht="99.95" customHeight="1" x14ac:dyDescent="0.25">
      <c r="A49" s="160"/>
      <c r="B49" s="124" t="s">
        <v>1408</v>
      </c>
      <c r="C49" s="126" t="s">
        <v>1005</v>
      </c>
      <c r="D49" s="125" t="s">
        <v>427</v>
      </c>
      <c r="E49" s="125" t="s">
        <v>441</v>
      </c>
      <c r="F49" s="140" t="s">
        <v>1520</v>
      </c>
      <c r="G49" s="124" t="s">
        <v>523</v>
      </c>
      <c r="H49" s="132">
        <v>8042</v>
      </c>
      <c r="I49" s="136"/>
      <c r="J49" s="148"/>
      <c r="K49" s="136"/>
      <c r="L49" s="136"/>
      <c r="M49" s="136" t="s">
        <v>67</v>
      </c>
      <c r="N49" s="137"/>
      <c r="O49" s="190" t="s">
        <v>3217</v>
      </c>
      <c r="P49" s="190" t="s">
        <v>3379</v>
      </c>
      <c r="Q49" s="616"/>
      <c r="R49" s="190" t="s">
        <v>3172</v>
      </c>
      <c r="S49" s="124"/>
    </row>
    <row r="50" spans="1:19" ht="99.95" customHeight="1" x14ac:dyDescent="0.25">
      <c r="A50" s="133"/>
      <c r="B50" s="124" t="s">
        <v>1409</v>
      </c>
      <c r="C50" s="142" t="s">
        <v>1001</v>
      </c>
      <c r="D50" s="125" t="s">
        <v>427</v>
      </c>
      <c r="E50" s="125" t="s">
        <v>428</v>
      </c>
      <c r="F50" s="142" t="s">
        <v>2316</v>
      </c>
      <c r="G50" s="124" t="s">
        <v>526</v>
      </c>
      <c r="H50" s="132">
        <v>0</v>
      </c>
      <c r="I50" s="127"/>
      <c r="J50" s="554" t="s">
        <v>2179</v>
      </c>
      <c r="K50" s="127"/>
      <c r="L50" s="127"/>
      <c r="M50" s="127"/>
      <c r="N50" s="129"/>
      <c r="O50" s="124" t="s">
        <v>3219</v>
      </c>
      <c r="P50" s="124" t="s">
        <v>1448</v>
      </c>
      <c r="Q50" s="124" t="s">
        <v>3190</v>
      </c>
      <c r="R50" s="124" t="s">
        <v>1723</v>
      </c>
      <c r="S50" s="124" t="s">
        <v>3170</v>
      </c>
    </row>
    <row r="51" spans="1:19" ht="99.95" customHeight="1" x14ac:dyDescent="0.25">
      <c r="A51" s="133"/>
      <c r="B51" s="124" t="s">
        <v>1625</v>
      </c>
      <c r="C51" s="124" t="s">
        <v>1624</v>
      </c>
      <c r="D51" s="125" t="s">
        <v>444</v>
      </c>
      <c r="E51" s="125" t="s">
        <v>428</v>
      </c>
      <c r="F51" s="135" t="s">
        <v>658</v>
      </c>
      <c r="G51" s="124" t="s">
        <v>3345</v>
      </c>
      <c r="H51" s="147">
        <v>0</v>
      </c>
      <c r="I51" s="127"/>
      <c r="J51" s="555" t="s">
        <v>2178</v>
      </c>
      <c r="K51" s="127"/>
      <c r="L51" s="127"/>
      <c r="M51" s="127"/>
      <c r="N51" s="129"/>
      <c r="O51" s="190" t="s">
        <v>3191</v>
      </c>
      <c r="P51" s="143" t="s">
        <v>1448</v>
      </c>
      <c r="Q51" s="124" t="s">
        <v>3061</v>
      </c>
      <c r="R51" s="617" t="s">
        <v>658</v>
      </c>
      <c r="S51" s="143" t="s">
        <v>1710</v>
      </c>
    </row>
    <row r="52" spans="1:19" ht="99.95" customHeight="1" x14ac:dyDescent="0.25">
      <c r="A52" s="133"/>
      <c r="B52" s="124" t="s">
        <v>2066</v>
      </c>
      <c r="C52" s="124" t="s">
        <v>810</v>
      </c>
      <c r="D52" s="146" t="s">
        <v>437</v>
      </c>
      <c r="E52" s="146" t="s">
        <v>1411</v>
      </c>
      <c r="F52" s="135" t="s">
        <v>658</v>
      </c>
      <c r="G52" s="124" t="s">
        <v>3346</v>
      </c>
      <c r="H52" s="132">
        <v>0</v>
      </c>
      <c r="I52" s="127"/>
      <c r="J52" s="148"/>
      <c r="K52" s="127"/>
      <c r="L52" s="127"/>
      <c r="M52" s="127" t="s">
        <v>67</v>
      </c>
      <c r="N52" s="129"/>
      <c r="O52" s="190" t="s">
        <v>3299</v>
      </c>
      <c r="P52" s="190" t="s">
        <v>3379</v>
      </c>
      <c r="Q52" s="248"/>
      <c r="R52" s="190" t="s">
        <v>3171</v>
      </c>
      <c r="S52" s="124" t="s">
        <v>3218</v>
      </c>
    </row>
    <row r="53" spans="1:19" ht="99.95" customHeight="1" x14ac:dyDescent="0.25">
      <c r="A53" s="133"/>
      <c r="B53" s="124" t="s">
        <v>2973</v>
      </c>
      <c r="C53" s="124" t="s">
        <v>443</v>
      </c>
      <c r="D53" s="125" t="s">
        <v>491</v>
      </c>
      <c r="E53" s="125" t="s">
        <v>428</v>
      </c>
      <c r="F53" s="124" t="s">
        <v>2800</v>
      </c>
      <c r="G53" s="124" t="s">
        <v>1249</v>
      </c>
      <c r="H53" s="147">
        <v>0</v>
      </c>
      <c r="I53" s="127"/>
      <c r="J53" s="554" t="s">
        <v>2179</v>
      </c>
      <c r="K53" s="127"/>
      <c r="L53" s="127"/>
      <c r="M53" s="127"/>
      <c r="N53" s="129"/>
      <c r="O53" s="190" t="s">
        <v>3309</v>
      </c>
      <c r="P53" s="143" t="s">
        <v>1448</v>
      </c>
      <c r="Q53" s="190" t="s">
        <v>3221</v>
      </c>
      <c r="R53" s="190" t="s">
        <v>3220</v>
      </c>
      <c r="S53" s="143" t="s">
        <v>1710</v>
      </c>
    </row>
    <row r="54" spans="1:19" ht="99.95" customHeight="1" x14ac:dyDescent="0.25">
      <c r="A54" s="123" t="s">
        <v>1640</v>
      </c>
      <c r="B54" s="124" t="s">
        <v>1195</v>
      </c>
      <c r="C54" s="142" t="s">
        <v>1690</v>
      </c>
      <c r="D54" s="125" t="s">
        <v>444</v>
      </c>
      <c r="E54" s="146" t="s">
        <v>428</v>
      </c>
      <c r="F54" s="142" t="s">
        <v>2316</v>
      </c>
      <c r="G54" s="124" t="s">
        <v>3347</v>
      </c>
      <c r="H54" s="132">
        <v>0</v>
      </c>
      <c r="I54" s="127"/>
      <c r="J54" s="148"/>
      <c r="K54" s="127"/>
      <c r="L54" s="127"/>
      <c r="M54" s="127" t="s">
        <v>67</v>
      </c>
      <c r="N54" s="129"/>
      <c r="O54" s="124" t="s">
        <v>3222</v>
      </c>
      <c r="P54" s="190" t="s">
        <v>3321</v>
      </c>
      <c r="Q54" s="124" t="s">
        <v>3190</v>
      </c>
      <c r="R54" s="124" t="s">
        <v>3223</v>
      </c>
      <c r="S54" s="143" t="s">
        <v>3225</v>
      </c>
    </row>
    <row r="55" spans="1:19" ht="99.95" customHeight="1" x14ac:dyDescent="0.25">
      <c r="A55" s="160"/>
      <c r="B55" s="124" t="s">
        <v>2982</v>
      </c>
      <c r="C55" s="124" t="s">
        <v>905</v>
      </c>
      <c r="D55" s="125" t="s">
        <v>427</v>
      </c>
      <c r="E55" s="125" t="s">
        <v>445</v>
      </c>
      <c r="F55" s="142" t="s">
        <v>1520</v>
      </c>
      <c r="G55" s="124" t="s">
        <v>3348</v>
      </c>
      <c r="H55" s="132">
        <v>0</v>
      </c>
      <c r="I55" s="127"/>
      <c r="J55" s="148"/>
      <c r="K55" s="127"/>
      <c r="L55" s="127"/>
      <c r="M55" s="127" t="s">
        <v>67</v>
      </c>
      <c r="N55" s="129"/>
      <c r="O55" s="190" t="s">
        <v>3296</v>
      </c>
      <c r="P55" s="190" t="s">
        <v>3321</v>
      </c>
      <c r="Q55" s="124" t="s">
        <v>3224</v>
      </c>
      <c r="R55" s="617" t="s">
        <v>1520</v>
      </c>
      <c r="S55" s="143" t="s">
        <v>3170</v>
      </c>
    </row>
    <row r="56" spans="1:19" ht="99.95" customHeight="1" x14ac:dyDescent="0.25">
      <c r="A56" s="133"/>
      <c r="B56" s="124" t="s">
        <v>1197</v>
      </c>
      <c r="C56" s="142" t="s">
        <v>837</v>
      </c>
      <c r="D56" s="125" t="s">
        <v>427</v>
      </c>
      <c r="E56" s="125" t="s">
        <v>428</v>
      </c>
      <c r="F56" s="142" t="s">
        <v>2316</v>
      </c>
      <c r="G56" s="124" t="s">
        <v>539</v>
      </c>
      <c r="H56" s="132">
        <v>0</v>
      </c>
      <c r="I56" s="127"/>
      <c r="J56" s="554" t="s">
        <v>2179</v>
      </c>
      <c r="K56" s="127"/>
      <c r="L56" s="127"/>
      <c r="M56" s="127"/>
      <c r="N56" s="129"/>
      <c r="O56" s="124" t="s">
        <v>3297</v>
      </c>
      <c r="P56" s="124" t="s">
        <v>1448</v>
      </c>
      <c r="Q56" s="124" t="s">
        <v>3190</v>
      </c>
      <c r="R56" s="124" t="s">
        <v>1723</v>
      </c>
      <c r="S56" s="143" t="s">
        <v>3182</v>
      </c>
    </row>
    <row r="57" spans="1:19" ht="99.95" customHeight="1" x14ac:dyDescent="0.25">
      <c r="A57" s="133"/>
      <c r="B57" s="124" t="s">
        <v>1198</v>
      </c>
      <c r="C57" s="142" t="s">
        <v>228</v>
      </c>
      <c r="D57" s="125" t="s">
        <v>427</v>
      </c>
      <c r="E57" s="125" t="s">
        <v>428</v>
      </c>
      <c r="F57" s="142" t="s">
        <v>2316</v>
      </c>
      <c r="G57" s="124" t="s">
        <v>540</v>
      </c>
      <c r="H57" s="132">
        <v>9900000</v>
      </c>
      <c r="I57" s="127"/>
      <c r="J57" s="148"/>
      <c r="K57" s="127"/>
      <c r="L57" s="127"/>
      <c r="M57" s="127" t="s">
        <v>67</v>
      </c>
      <c r="N57" s="129"/>
      <c r="O57" s="124" t="s">
        <v>3315</v>
      </c>
      <c r="P57" s="124" t="s">
        <v>3252</v>
      </c>
      <c r="Q57" s="124"/>
      <c r="R57" s="124" t="s">
        <v>1731</v>
      </c>
      <c r="S57" s="124"/>
    </row>
    <row r="58" spans="1:19" ht="99.95" customHeight="1" x14ac:dyDescent="0.25">
      <c r="A58" s="133"/>
      <c r="B58" s="124" t="s">
        <v>1414</v>
      </c>
      <c r="C58" s="142" t="s">
        <v>1287</v>
      </c>
      <c r="D58" s="125" t="s">
        <v>444</v>
      </c>
      <c r="E58" s="125" t="s">
        <v>1411</v>
      </c>
      <c r="F58" s="135" t="s">
        <v>1622</v>
      </c>
      <c r="G58" s="124" t="s">
        <v>541</v>
      </c>
      <c r="H58" s="147">
        <v>0</v>
      </c>
      <c r="I58" s="127"/>
      <c r="J58" s="626" t="s">
        <v>2178</v>
      </c>
      <c r="K58" s="127"/>
      <c r="L58" s="127"/>
      <c r="M58" s="127"/>
      <c r="N58" s="129"/>
      <c r="O58" s="191" t="s">
        <v>3265</v>
      </c>
      <c r="P58" s="124" t="s">
        <v>1448</v>
      </c>
      <c r="Q58" s="124" t="s">
        <v>3283</v>
      </c>
      <c r="R58" s="617" t="s">
        <v>3290</v>
      </c>
      <c r="S58" s="143" t="s">
        <v>1707</v>
      </c>
    </row>
    <row r="59" spans="1:19" ht="99.95" customHeight="1" x14ac:dyDescent="0.25">
      <c r="A59" s="133"/>
      <c r="B59" s="124" t="s">
        <v>1623</v>
      </c>
      <c r="C59" s="142" t="s">
        <v>233</v>
      </c>
      <c r="D59" s="125" t="s">
        <v>536</v>
      </c>
      <c r="E59" s="125" t="s">
        <v>445</v>
      </c>
      <c r="F59" s="126" t="s">
        <v>1718</v>
      </c>
      <c r="G59" s="124" t="s">
        <v>542</v>
      </c>
      <c r="H59" s="132">
        <v>0</v>
      </c>
      <c r="I59" s="127"/>
      <c r="J59" s="124"/>
      <c r="K59" s="127"/>
      <c r="L59" s="127"/>
      <c r="M59" s="127" t="s">
        <v>67</v>
      </c>
      <c r="N59" s="129"/>
      <c r="O59" s="124" t="s">
        <v>3394</v>
      </c>
      <c r="P59" s="124" t="s">
        <v>3393</v>
      </c>
      <c r="Q59" s="124" t="s">
        <v>3192</v>
      </c>
      <c r="R59" s="124" t="s">
        <v>1718</v>
      </c>
      <c r="S59" s="143" t="s">
        <v>3327</v>
      </c>
    </row>
    <row r="60" spans="1:19" ht="99.95" customHeight="1" x14ac:dyDescent="0.25">
      <c r="A60" s="123" t="s">
        <v>1151</v>
      </c>
      <c r="B60" s="124" t="s">
        <v>1202</v>
      </c>
      <c r="C60" s="142" t="s">
        <v>235</v>
      </c>
      <c r="D60" s="146" t="s">
        <v>461</v>
      </c>
      <c r="E60" s="146" t="s">
        <v>428</v>
      </c>
      <c r="F60" s="126" t="s">
        <v>446</v>
      </c>
      <c r="G60" s="124" t="s">
        <v>954</v>
      </c>
      <c r="H60" s="132">
        <v>500000</v>
      </c>
      <c r="I60" s="127"/>
      <c r="J60" s="554" t="s">
        <v>2179</v>
      </c>
      <c r="K60" s="127"/>
      <c r="L60" s="127"/>
      <c r="M60" s="127"/>
      <c r="N60" s="129"/>
      <c r="O60" s="190" t="s">
        <v>3226</v>
      </c>
      <c r="P60" s="143" t="s">
        <v>1448</v>
      </c>
      <c r="Q60" s="124" t="s">
        <v>3069</v>
      </c>
      <c r="R60" s="190" t="s">
        <v>446</v>
      </c>
      <c r="S60" s="190" t="s">
        <v>3255</v>
      </c>
    </row>
    <row r="61" spans="1:19" ht="99.95" customHeight="1" x14ac:dyDescent="0.25">
      <c r="A61" s="133"/>
      <c r="B61" s="124" t="s">
        <v>2986</v>
      </c>
      <c r="C61" s="124" t="s">
        <v>1523</v>
      </c>
      <c r="D61" s="125" t="s">
        <v>444</v>
      </c>
      <c r="E61" s="146" t="s">
        <v>428</v>
      </c>
      <c r="F61" s="142" t="s">
        <v>1220</v>
      </c>
      <c r="G61" s="124" t="s">
        <v>1363</v>
      </c>
      <c r="H61" s="132">
        <v>0</v>
      </c>
      <c r="I61" s="127"/>
      <c r="J61" s="554" t="s">
        <v>2179</v>
      </c>
      <c r="K61" s="127"/>
      <c r="L61" s="127"/>
      <c r="M61" s="127"/>
      <c r="N61" s="129"/>
      <c r="O61" s="190" t="s">
        <v>3298</v>
      </c>
      <c r="P61" s="617" t="s">
        <v>1448</v>
      </c>
      <c r="Q61" s="124" t="s">
        <v>1674</v>
      </c>
      <c r="R61" s="617" t="s">
        <v>1520</v>
      </c>
      <c r="S61" s="143" t="s">
        <v>3248</v>
      </c>
    </row>
    <row r="62" spans="1:19" ht="102.75" customHeight="1" x14ac:dyDescent="0.25">
      <c r="A62" s="133"/>
      <c r="B62" s="124" t="s">
        <v>2987</v>
      </c>
      <c r="C62" s="126" t="s">
        <v>2988</v>
      </c>
      <c r="D62" s="125" t="s">
        <v>459</v>
      </c>
      <c r="E62" s="125" t="s">
        <v>428</v>
      </c>
      <c r="F62" s="140" t="s">
        <v>1520</v>
      </c>
      <c r="G62" s="124" t="s">
        <v>3362</v>
      </c>
      <c r="H62" s="132">
        <v>0</v>
      </c>
      <c r="I62" s="127"/>
      <c r="J62" s="148"/>
      <c r="K62" s="127"/>
      <c r="L62" s="127"/>
      <c r="M62" s="630" t="s">
        <v>67</v>
      </c>
      <c r="N62" s="129"/>
      <c r="O62" s="124" t="s">
        <v>3399</v>
      </c>
      <c r="P62" s="124" t="s">
        <v>3203</v>
      </c>
      <c r="Q62" s="124" t="s">
        <v>1673</v>
      </c>
      <c r="R62" s="124" t="s">
        <v>1732</v>
      </c>
      <c r="S62" s="124" t="s">
        <v>3268</v>
      </c>
    </row>
    <row r="63" spans="1:19" ht="99.95" customHeight="1" x14ac:dyDescent="0.25">
      <c r="A63" s="123" t="s">
        <v>1716</v>
      </c>
      <c r="B63" s="124" t="s">
        <v>1180</v>
      </c>
      <c r="C63" s="140" t="s">
        <v>1011</v>
      </c>
      <c r="D63" s="125" t="s">
        <v>427</v>
      </c>
      <c r="E63" s="125" t="s">
        <v>436</v>
      </c>
      <c r="F63" s="162" t="s">
        <v>1105</v>
      </c>
      <c r="G63" s="163" t="s">
        <v>3349</v>
      </c>
      <c r="H63" s="132">
        <v>0</v>
      </c>
      <c r="I63" s="136"/>
      <c r="J63" s="148"/>
      <c r="K63" s="136"/>
      <c r="L63" s="136"/>
      <c r="M63" s="136" t="s">
        <v>67</v>
      </c>
      <c r="N63" s="137"/>
      <c r="O63" s="190" t="s">
        <v>3193</v>
      </c>
      <c r="P63" s="190" t="s">
        <v>3251</v>
      </c>
      <c r="Q63" s="616"/>
      <c r="R63" s="617" t="s">
        <v>1509</v>
      </c>
      <c r="S63" s="124"/>
    </row>
    <row r="64" spans="1:19" ht="99.95" customHeight="1" x14ac:dyDescent="0.25">
      <c r="A64" s="133"/>
      <c r="B64" s="124" t="s">
        <v>1290</v>
      </c>
      <c r="C64" s="140" t="s">
        <v>123</v>
      </c>
      <c r="D64" s="125" t="s">
        <v>454</v>
      </c>
      <c r="E64" s="125" t="s">
        <v>1411</v>
      </c>
      <c r="F64" s="164" t="s">
        <v>1718</v>
      </c>
      <c r="G64" s="163" t="s">
        <v>3350</v>
      </c>
      <c r="H64" s="166">
        <v>179669</v>
      </c>
      <c r="I64" s="127"/>
      <c r="J64" s="124"/>
      <c r="K64" s="127"/>
      <c r="L64" s="127"/>
      <c r="M64" s="127" t="s">
        <v>67</v>
      </c>
      <c r="N64" s="129"/>
      <c r="O64" s="124" t="s">
        <v>3397</v>
      </c>
      <c r="P64" s="124" t="s">
        <v>3322</v>
      </c>
      <c r="Q64" s="124" t="s">
        <v>1663</v>
      </c>
      <c r="R64" s="124" t="s">
        <v>1718</v>
      </c>
      <c r="S64" s="124" t="s">
        <v>3266</v>
      </c>
    </row>
    <row r="65" spans="1:19" ht="99.95" customHeight="1" x14ac:dyDescent="0.25">
      <c r="A65" s="133"/>
      <c r="B65" s="124" t="s">
        <v>1224</v>
      </c>
      <c r="C65" s="140" t="s">
        <v>242</v>
      </c>
      <c r="D65" s="125" t="s">
        <v>436</v>
      </c>
      <c r="E65" s="125" t="s">
        <v>428</v>
      </c>
      <c r="F65" s="135" t="s">
        <v>1622</v>
      </c>
      <c r="G65" s="165" t="s">
        <v>3351</v>
      </c>
      <c r="H65" s="147">
        <v>0</v>
      </c>
      <c r="I65" s="127"/>
      <c r="J65" s="555" t="s">
        <v>2178</v>
      </c>
      <c r="K65" s="127"/>
      <c r="L65" s="127"/>
      <c r="M65" s="127"/>
      <c r="N65" s="129"/>
      <c r="O65" s="191" t="s">
        <v>3265</v>
      </c>
      <c r="P65" s="143" t="s">
        <v>1448</v>
      </c>
      <c r="Q65" s="124"/>
      <c r="R65" s="617" t="s">
        <v>3290</v>
      </c>
      <c r="S65" s="124" t="s">
        <v>1708</v>
      </c>
    </row>
    <row r="66" spans="1:19" ht="99.95" customHeight="1" x14ac:dyDescent="0.25">
      <c r="A66" s="133"/>
      <c r="B66" s="124" t="s">
        <v>1178</v>
      </c>
      <c r="C66" s="140" t="s">
        <v>1012</v>
      </c>
      <c r="D66" s="125" t="s">
        <v>436</v>
      </c>
      <c r="E66" s="125" t="s">
        <v>428</v>
      </c>
      <c r="F66" s="167" t="s">
        <v>658</v>
      </c>
      <c r="G66" s="629" t="s">
        <v>960</v>
      </c>
      <c r="H66" s="166">
        <v>500000</v>
      </c>
      <c r="I66" s="127"/>
      <c r="J66" s="148"/>
      <c r="K66" s="127"/>
      <c r="L66" s="127"/>
      <c r="M66" s="127" t="s">
        <v>67</v>
      </c>
      <c r="N66" s="129"/>
      <c r="O66" s="190" t="s">
        <v>3316</v>
      </c>
      <c r="P66" s="190" t="s">
        <v>3380</v>
      </c>
      <c r="Q66" s="248"/>
      <c r="R66" s="617" t="s">
        <v>658</v>
      </c>
      <c r="S66" s="124"/>
    </row>
    <row r="67" spans="1:19" ht="99.95" customHeight="1" x14ac:dyDescent="0.25">
      <c r="A67" s="123" t="s">
        <v>1717</v>
      </c>
      <c r="B67" s="124" t="s">
        <v>1294</v>
      </c>
      <c r="C67" s="124" t="s">
        <v>1296</v>
      </c>
      <c r="D67" s="125" t="s">
        <v>444</v>
      </c>
      <c r="E67" s="125" t="s">
        <v>428</v>
      </c>
      <c r="F67" s="167" t="s">
        <v>658</v>
      </c>
      <c r="G67" s="163" t="s">
        <v>556</v>
      </c>
      <c r="H67" s="166">
        <v>1100000</v>
      </c>
      <c r="I67" s="127"/>
      <c r="J67" s="148"/>
      <c r="K67" s="127"/>
      <c r="L67" s="127"/>
      <c r="M67" s="127" t="s">
        <v>67</v>
      </c>
      <c r="N67" s="129"/>
      <c r="O67" s="190" t="s">
        <v>3235</v>
      </c>
      <c r="P67" s="190" t="s">
        <v>3381</v>
      </c>
      <c r="Q67" s="124" t="s">
        <v>3303</v>
      </c>
      <c r="R67" s="617" t="s">
        <v>658</v>
      </c>
      <c r="S67" s="124"/>
    </row>
    <row r="68" spans="1:19" ht="99.95" customHeight="1" x14ac:dyDescent="0.25">
      <c r="A68" s="133"/>
      <c r="B68" s="124" t="s">
        <v>1177</v>
      </c>
      <c r="C68" s="142" t="s">
        <v>272</v>
      </c>
      <c r="D68" s="125" t="s">
        <v>427</v>
      </c>
      <c r="E68" s="125" t="s">
        <v>428</v>
      </c>
      <c r="F68" s="167" t="s">
        <v>2313</v>
      </c>
      <c r="G68" s="163" t="s">
        <v>3352</v>
      </c>
      <c r="H68" s="166">
        <v>0</v>
      </c>
      <c r="I68" s="127"/>
      <c r="J68" s="148"/>
      <c r="K68" s="127"/>
      <c r="L68" s="127"/>
      <c r="M68" s="127" t="s">
        <v>67</v>
      </c>
      <c r="N68" s="129"/>
      <c r="O68" s="151" t="s">
        <v>3228</v>
      </c>
      <c r="P68" s="151" t="s">
        <v>3382</v>
      </c>
      <c r="Q68" s="124" t="s">
        <v>3227</v>
      </c>
      <c r="R68" s="152" t="s">
        <v>1331</v>
      </c>
      <c r="S68" s="124"/>
    </row>
    <row r="69" spans="1:19" ht="99.95" customHeight="1" x14ac:dyDescent="0.25">
      <c r="A69" s="133"/>
      <c r="B69" s="124" t="s">
        <v>1376</v>
      </c>
      <c r="C69" s="126" t="s">
        <v>1417</v>
      </c>
      <c r="D69" s="125" t="s">
        <v>432</v>
      </c>
      <c r="E69" s="125" t="s">
        <v>1031</v>
      </c>
      <c r="F69" s="167" t="s">
        <v>658</v>
      </c>
      <c r="G69" s="163" t="s">
        <v>3353</v>
      </c>
      <c r="H69" s="166">
        <v>0</v>
      </c>
      <c r="I69" s="127"/>
      <c r="J69" s="554" t="s">
        <v>2179</v>
      </c>
      <c r="K69" s="127"/>
      <c r="L69" s="127"/>
      <c r="M69" s="127"/>
      <c r="N69" s="129"/>
      <c r="O69" s="190" t="s">
        <v>3230</v>
      </c>
      <c r="P69" s="143" t="s">
        <v>1448</v>
      </c>
      <c r="Q69" s="124" t="s">
        <v>3231</v>
      </c>
      <c r="R69" s="617" t="s">
        <v>658</v>
      </c>
      <c r="S69" s="124" t="s">
        <v>1708</v>
      </c>
    </row>
    <row r="70" spans="1:19" ht="99.95" customHeight="1" x14ac:dyDescent="0.25">
      <c r="A70" s="133"/>
      <c r="B70" s="124" t="s">
        <v>1176</v>
      </c>
      <c r="C70" s="142" t="s">
        <v>849</v>
      </c>
      <c r="D70" s="125" t="s">
        <v>427</v>
      </c>
      <c r="E70" s="125" t="s">
        <v>428</v>
      </c>
      <c r="F70" s="169" t="s">
        <v>982</v>
      </c>
      <c r="G70" s="163" t="s">
        <v>1607</v>
      </c>
      <c r="H70" s="166">
        <v>445090</v>
      </c>
      <c r="I70" s="136"/>
      <c r="J70" s="148"/>
      <c r="K70" s="136"/>
      <c r="L70" s="136"/>
      <c r="M70" s="136" t="s">
        <v>67</v>
      </c>
      <c r="N70" s="137"/>
      <c r="O70" s="190" t="s">
        <v>3232</v>
      </c>
      <c r="P70" s="151" t="s">
        <v>3383</v>
      </c>
      <c r="Q70" s="616"/>
      <c r="R70" s="617" t="s">
        <v>3290</v>
      </c>
      <c r="S70" s="124"/>
    </row>
    <row r="71" spans="1:19" ht="99.95" customHeight="1" x14ac:dyDescent="0.25">
      <c r="A71" s="133"/>
      <c r="B71" s="124" t="s">
        <v>3234</v>
      </c>
      <c r="C71" s="142" t="s">
        <v>1013</v>
      </c>
      <c r="D71" s="125" t="s">
        <v>444</v>
      </c>
      <c r="E71" s="125" t="s">
        <v>428</v>
      </c>
      <c r="F71" s="167" t="s">
        <v>137</v>
      </c>
      <c r="G71" s="163" t="s">
        <v>559</v>
      </c>
      <c r="H71" s="166">
        <v>0</v>
      </c>
      <c r="I71" s="127"/>
      <c r="J71" s="555" t="s">
        <v>2178</v>
      </c>
      <c r="K71" s="127"/>
      <c r="L71" s="127"/>
      <c r="M71" s="127"/>
      <c r="N71" s="129"/>
      <c r="O71" s="190" t="s">
        <v>3293</v>
      </c>
      <c r="P71" s="143" t="s">
        <v>1448</v>
      </c>
      <c r="Q71" s="190" t="s">
        <v>3295</v>
      </c>
      <c r="R71" s="617" t="s">
        <v>3294</v>
      </c>
      <c r="S71" s="124" t="s">
        <v>3248</v>
      </c>
    </row>
    <row r="72" spans="1:19" ht="99.95" customHeight="1" x14ac:dyDescent="0.25">
      <c r="A72" s="133"/>
      <c r="B72" s="124" t="s">
        <v>3085</v>
      </c>
      <c r="C72" s="124" t="s">
        <v>290</v>
      </c>
      <c r="D72" s="125" t="s">
        <v>427</v>
      </c>
      <c r="E72" s="125" t="s">
        <v>554</v>
      </c>
      <c r="F72" s="140" t="s">
        <v>1620</v>
      </c>
      <c r="G72" s="163" t="s">
        <v>3354</v>
      </c>
      <c r="H72" s="132">
        <v>0</v>
      </c>
      <c r="I72" s="136"/>
      <c r="J72" s="148"/>
      <c r="K72" s="136"/>
      <c r="L72" s="136"/>
      <c r="M72" s="136" t="s">
        <v>67</v>
      </c>
      <c r="N72" s="137"/>
      <c r="O72" s="190" t="s">
        <v>3236</v>
      </c>
      <c r="P72" s="151" t="s">
        <v>3384</v>
      </c>
      <c r="Q72" s="616"/>
      <c r="R72" s="617"/>
      <c r="S72" s="124"/>
    </row>
    <row r="73" spans="1:19" ht="99.95" customHeight="1" x14ac:dyDescent="0.25">
      <c r="A73" s="133"/>
      <c r="B73" s="124" t="s">
        <v>1419</v>
      </c>
      <c r="C73" s="142" t="s">
        <v>850</v>
      </c>
      <c r="D73" s="125" t="s">
        <v>465</v>
      </c>
      <c r="E73" s="125" t="s">
        <v>428</v>
      </c>
      <c r="F73" s="164" t="s">
        <v>695</v>
      </c>
      <c r="G73" s="163" t="s">
        <v>3395</v>
      </c>
      <c r="H73" s="166">
        <v>0</v>
      </c>
      <c r="I73" s="127"/>
      <c r="J73" s="554" t="s">
        <v>2179</v>
      </c>
      <c r="K73" s="127"/>
      <c r="L73" s="127"/>
      <c r="M73" s="127"/>
      <c r="N73" s="129"/>
      <c r="O73" s="151" t="s">
        <v>3237</v>
      </c>
      <c r="P73" s="143" t="s">
        <v>1448</v>
      </c>
      <c r="Q73" s="248"/>
      <c r="R73" s="617"/>
      <c r="S73" s="124" t="s">
        <v>3248</v>
      </c>
    </row>
    <row r="74" spans="1:19" ht="99.95" customHeight="1" x14ac:dyDescent="0.25">
      <c r="A74" s="133"/>
      <c r="B74" s="124" t="s">
        <v>1420</v>
      </c>
      <c r="C74" s="142" t="s">
        <v>299</v>
      </c>
      <c r="D74" s="125" t="s">
        <v>427</v>
      </c>
      <c r="E74" s="125" t="s">
        <v>428</v>
      </c>
      <c r="F74" s="140" t="s">
        <v>1620</v>
      </c>
      <c r="G74" s="163" t="s">
        <v>3355</v>
      </c>
      <c r="H74" s="132">
        <v>0</v>
      </c>
      <c r="I74" s="127"/>
      <c r="J74" s="148"/>
      <c r="K74" s="127"/>
      <c r="L74" s="127"/>
      <c r="M74" s="127" t="s">
        <v>67</v>
      </c>
      <c r="N74" s="129"/>
      <c r="O74" s="151" t="s">
        <v>3194</v>
      </c>
      <c r="P74" s="151" t="s">
        <v>3310</v>
      </c>
      <c r="Q74" s="248"/>
      <c r="R74" s="617"/>
      <c r="S74" s="124"/>
    </row>
    <row r="75" spans="1:19" ht="99.95" customHeight="1" x14ac:dyDescent="0.25">
      <c r="A75" s="123" t="s">
        <v>1641</v>
      </c>
      <c r="B75" s="124" t="s">
        <v>1421</v>
      </c>
      <c r="C75" s="124" t="s">
        <v>1102</v>
      </c>
      <c r="D75" s="125" t="s">
        <v>427</v>
      </c>
      <c r="E75" s="125" t="s">
        <v>428</v>
      </c>
      <c r="F75" s="164" t="s">
        <v>695</v>
      </c>
      <c r="G75" s="163" t="s">
        <v>3396</v>
      </c>
      <c r="H75" s="166" t="s">
        <v>3273</v>
      </c>
      <c r="I75" s="127"/>
      <c r="J75" s="148"/>
      <c r="K75" s="127"/>
      <c r="L75" s="127"/>
      <c r="M75" s="127" t="s">
        <v>67</v>
      </c>
      <c r="N75" s="129"/>
      <c r="O75" s="151" t="s">
        <v>3196</v>
      </c>
      <c r="P75" s="151" t="s">
        <v>3238</v>
      </c>
      <c r="Q75" s="248"/>
      <c r="R75" s="152" t="s">
        <v>695</v>
      </c>
      <c r="S75" s="124"/>
    </row>
    <row r="76" spans="1:19" ht="99.95" customHeight="1" x14ac:dyDescent="0.25">
      <c r="A76" s="133"/>
      <c r="B76" s="124" t="s">
        <v>2989</v>
      </c>
      <c r="C76" s="140" t="s">
        <v>1142</v>
      </c>
      <c r="D76" s="125" t="s">
        <v>465</v>
      </c>
      <c r="E76" s="125" t="s">
        <v>428</v>
      </c>
      <c r="F76" s="169" t="s">
        <v>982</v>
      </c>
      <c r="G76" s="163" t="s">
        <v>3356</v>
      </c>
      <c r="H76" s="166">
        <v>0</v>
      </c>
      <c r="I76" s="127"/>
      <c r="J76" s="152"/>
      <c r="K76" s="127"/>
      <c r="L76" s="127"/>
      <c r="M76" s="127" t="s">
        <v>67</v>
      </c>
      <c r="N76" s="129"/>
      <c r="O76" s="126" t="s">
        <v>3239</v>
      </c>
      <c r="P76" s="126" t="s">
        <v>1656</v>
      </c>
      <c r="Q76" s="126" t="s">
        <v>3195</v>
      </c>
      <c r="R76" s="126" t="s">
        <v>1725</v>
      </c>
      <c r="S76" s="126" t="s">
        <v>3317</v>
      </c>
    </row>
    <row r="77" spans="1:19" ht="99.95" customHeight="1" x14ac:dyDescent="0.25">
      <c r="A77" s="133"/>
      <c r="B77" s="124" t="s">
        <v>3331</v>
      </c>
      <c r="C77" s="142" t="s">
        <v>837</v>
      </c>
      <c r="D77" s="125" t="s">
        <v>427</v>
      </c>
      <c r="E77" s="125" t="s">
        <v>428</v>
      </c>
      <c r="F77" s="170" t="s">
        <v>1424</v>
      </c>
      <c r="G77" s="629" t="s">
        <v>3357</v>
      </c>
      <c r="H77" s="132">
        <v>0</v>
      </c>
      <c r="I77" s="127"/>
      <c r="J77" s="554" t="s">
        <v>2179</v>
      </c>
      <c r="K77" s="127"/>
      <c r="L77" s="127"/>
      <c r="M77" s="127"/>
      <c r="N77" s="129"/>
      <c r="O77" s="152" t="s">
        <v>3241</v>
      </c>
      <c r="P77" s="617" t="s">
        <v>1448</v>
      </c>
      <c r="Q77" s="248"/>
      <c r="R77" s="126" t="s">
        <v>1730</v>
      </c>
      <c r="S77" s="124" t="s">
        <v>3318</v>
      </c>
    </row>
    <row r="78" spans="1:19" ht="99.95" customHeight="1" x14ac:dyDescent="0.25">
      <c r="A78" s="123" t="s">
        <v>1642</v>
      </c>
      <c r="B78" s="124" t="s">
        <v>1173</v>
      </c>
      <c r="C78" s="140" t="s">
        <v>862</v>
      </c>
      <c r="D78" s="125" t="s">
        <v>444</v>
      </c>
      <c r="E78" s="125" t="s">
        <v>1031</v>
      </c>
      <c r="F78" s="169" t="s">
        <v>982</v>
      </c>
      <c r="G78" s="629" t="s">
        <v>3358</v>
      </c>
      <c r="H78" s="166">
        <v>5500</v>
      </c>
      <c r="I78" s="127"/>
      <c r="J78" s="148"/>
      <c r="K78" s="127"/>
      <c r="L78" s="127"/>
      <c r="M78" s="127" t="s">
        <v>67</v>
      </c>
      <c r="N78" s="129"/>
      <c r="O78" s="190" t="s">
        <v>3178</v>
      </c>
      <c r="P78" s="190" t="s">
        <v>3398</v>
      </c>
      <c r="Q78" s="124" t="s">
        <v>3242</v>
      </c>
      <c r="R78" s="190" t="s">
        <v>3168</v>
      </c>
      <c r="S78" s="124"/>
    </row>
    <row r="79" spans="1:19" ht="99.95" customHeight="1" x14ac:dyDescent="0.25">
      <c r="A79" s="133"/>
      <c r="B79" s="124" t="s">
        <v>1536</v>
      </c>
      <c r="C79" s="126" t="s">
        <v>839</v>
      </c>
      <c r="D79" s="125" t="s">
        <v>465</v>
      </c>
      <c r="E79" s="125" t="s">
        <v>428</v>
      </c>
      <c r="F79" s="140" t="s">
        <v>1620</v>
      </c>
      <c r="G79" s="629" t="s">
        <v>1590</v>
      </c>
      <c r="H79" s="166">
        <v>384423.14</v>
      </c>
      <c r="I79" s="127"/>
      <c r="J79" s="148"/>
      <c r="K79" s="127"/>
      <c r="L79" s="127"/>
      <c r="M79" s="127" t="s">
        <v>67</v>
      </c>
      <c r="N79" s="129"/>
      <c r="O79" s="190" t="s">
        <v>3302</v>
      </c>
      <c r="P79" s="124" t="s">
        <v>3385</v>
      </c>
      <c r="Q79" s="248"/>
      <c r="R79" s="617"/>
      <c r="S79" s="124" t="s">
        <v>1706</v>
      </c>
    </row>
    <row r="80" spans="1:19" ht="99.95" customHeight="1" x14ac:dyDescent="0.25">
      <c r="A80" s="133"/>
      <c r="B80" s="124" t="s">
        <v>1426</v>
      </c>
      <c r="C80" s="140" t="s">
        <v>839</v>
      </c>
      <c r="D80" s="125" t="s">
        <v>441</v>
      </c>
      <c r="E80" s="125" t="s">
        <v>428</v>
      </c>
      <c r="F80" s="135" t="s">
        <v>1622</v>
      </c>
      <c r="G80" s="629" t="s">
        <v>3359</v>
      </c>
      <c r="H80" s="132">
        <v>0</v>
      </c>
      <c r="I80" s="127"/>
      <c r="J80" s="152"/>
      <c r="K80" s="127"/>
      <c r="L80" s="127"/>
      <c r="M80" s="127" t="s">
        <v>67</v>
      </c>
      <c r="N80" s="129"/>
      <c r="O80" s="152" t="s">
        <v>3243</v>
      </c>
      <c r="P80" s="151" t="s">
        <v>3386</v>
      </c>
      <c r="Q80" s="248"/>
      <c r="R80" s="617" t="s">
        <v>3246</v>
      </c>
      <c r="S80" s="124" t="s">
        <v>3267</v>
      </c>
    </row>
    <row r="81" spans="1:19" ht="99.95" customHeight="1" x14ac:dyDescent="0.25">
      <c r="A81" s="133"/>
      <c r="B81" s="124" t="s">
        <v>1627</v>
      </c>
      <c r="C81" s="140" t="s">
        <v>290</v>
      </c>
      <c r="D81" s="125" t="s">
        <v>456</v>
      </c>
      <c r="E81" s="125" t="s">
        <v>428</v>
      </c>
      <c r="F81" s="170" t="s">
        <v>2800</v>
      </c>
      <c r="G81" s="168" t="s">
        <v>1350</v>
      </c>
      <c r="H81" s="147">
        <v>0</v>
      </c>
      <c r="I81" s="127"/>
      <c r="J81" s="555" t="s">
        <v>2178</v>
      </c>
      <c r="K81" s="127"/>
      <c r="L81" s="127"/>
      <c r="M81" s="127"/>
      <c r="N81" s="129"/>
      <c r="O81" s="190" t="s">
        <v>3245</v>
      </c>
      <c r="P81" s="143" t="s">
        <v>1448</v>
      </c>
      <c r="Q81" s="124" t="s">
        <v>3244</v>
      </c>
      <c r="R81" s="617" t="s">
        <v>3290</v>
      </c>
      <c r="S81" s="124" t="s">
        <v>3240</v>
      </c>
    </row>
    <row r="82" spans="1:19" ht="99.95" customHeight="1" x14ac:dyDescent="0.25">
      <c r="A82" s="133"/>
      <c r="B82" s="124" t="s">
        <v>1428</v>
      </c>
      <c r="C82" s="140" t="s">
        <v>1314</v>
      </c>
      <c r="D82" s="125" t="s">
        <v>465</v>
      </c>
      <c r="E82" s="125" t="s">
        <v>428</v>
      </c>
      <c r="F82" s="169" t="s">
        <v>982</v>
      </c>
      <c r="G82" s="168" t="s">
        <v>1429</v>
      </c>
      <c r="H82" s="166">
        <v>0</v>
      </c>
      <c r="I82" s="127"/>
      <c r="J82" s="554" t="s">
        <v>2179</v>
      </c>
      <c r="K82" s="127"/>
      <c r="L82" s="127"/>
      <c r="M82" s="127"/>
      <c r="N82" s="129"/>
      <c r="O82" s="126" t="s">
        <v>3308</v>
      </c>
      <c r="P82" s="143" t="s">
        <v>1448</v>
      </c>
      <c r="Q82" s="140" t="s">
        <v>3197</v>
      </c>
      <c r="R82" s="140" t="s">
        <v>1725</v>
      </c>
      <c r="S82" s="126" t="s">
        <v>3319</v>
      </c>
    </row>
    <row r="83" spans="1:19" ht="99.95" customHeight="1" x14ac:dyDescent="0.25">
      <c r="A83" s="133"/>
      <c r="B83" s="124" t="s">
        <v>2991</v>
      </c>
      <c r="C83" s="126" t="s">
        <v>1534</v>
      </c>
      <c r="D83" s="125" t="s">
        <v>441</v>
      </c>
      <c r="E83" s="125" t="s">
        <v>428</v>
      </c>
      <c r="F83" s="140" t="s">
        <v>1620</v>
      </c>
      <c r="G83" s="168" t="s">
        <v>1592</v>
      </c>
      <c r="H83" s="147">
        <v>0</v>
      </c>
      <c r="I83" s="127"/>
      <c r="J83" s="555" t="s">
        <v>2178</v>
      </c>
      <c r="K83" s="127"/>
      <c r="L83" s="127"/>
      <c r="M83" s="127"/>
      <c r="N83" s="129"/>
      <c r="O83" s="124" t="s">
        <v>3284</v>
      </c>
      <c r="P83" s="143" t="s">
        <v>1448</v>
      </c>
      <c r="Q83" s="124" t="s">
        <v>3285</v>
      </c>
      <c r="R83" s="617" t="s">
        <v>3290</v>
      </c>
      <c r="S83" s="124" t="s">
        <v>1708</v>
      </c>
    </row>
    <row r="84" spans="1:19" ht="99.95" customHeight="1" x14ac:dyDescent="0.25">
      <c r="A84" s="133"/>
      <c r="B84" s="124" t="s">
        <v>2992</v>
      </c>
      <c r="C84" s="142" t="s">
        <v>870</v>
      </c>
      <c r="D84" s="125" t="s">
        <v>440</v>
      </c>
      <c r="E84" s="125" t="s">
        <v>428</v>
      </c>
      <c r="F84" s="135" t="s">
        <v>1622</v>
      </c>
      <c r="G84" s="168" t="s">
        <v>632</v>
      </c>
      <c r="H84" s="166">
        <v>0</v>
      </c>
      <c r="I84" s="127"/>
      <c r="J84" s="148"/>
      <c r="K84" s="127"/>
      <c r="L84" s="127"/>
      <c r="M84" s="127" t="s">
        <v>67</v>
      </c>
      <c r="N84" s="129"/>
      <c r="O84" s="152" t="s">
        <v>3243</v>
      </c>
      <c r="P84" s="151" t="s">
        <v>3386</v>
      </c>
      <c r="Q84" s="248"/>
      <c r="R84" s="617" t="s">
        <v>3246</v>
      </c>
      <c r="S84" s="124"/>
    </row>
    <row r="85" spans="1:19" ht="99.95" customHeight="1" x14ac:dyDescent="0.25">
      <c r="A85" s="133"/>
      <c r="B85" s="124" t="s">
        <v>1682</v>
      </c>
      <c r="C85" s="142" t="s">
        <v>336</v>
      </c>
      <c r="D85" s="125" t="s">
        <v>427</v>
      </c>
      <c r="E85" s="125" t="s">
        <v>428</v>
      </c>
      <c r="F85" s="162" t="s">
        <v>2613</v>
      </c>
      <c r="G85" s="624" t="s">
        <v>916</v>
      </c>
      <c r="H85" s="166">
        <v>500000</v>
      </c>
      <c r="I85" s="621"/>
      <c r="J85" s="622"/>
      <c r="K85" s="621"/>
      <c r="L85" s="621"/>
      <c r="M85" s="621" t="s">
        <v>67</v>
      </c>
      <c r="N85" s="623"/>
      <c r="O85" s="190" t="s">
        <v>3253</v>
      </c>
      <c r="P85" s="190" t="s">
        <v>3387</v>
      </c>
      <c r="Q85" s="616"/>
      <c r="R85" s="617" t="s">
        <v>1734</v>
      </c>
      <c r="S85" s="615"/>
    </row>
    <row r="86" spans="1:19" ht="99.95" customHeight="1" x14ac:dyDescent="0.25">
      <c r="A86" s="133"/>
      <c r="B86" s="124" t="s">
        <v>1612</v>
      </c>
      <c r="C86" s="142" t="s">
        <v>336</v>
      </c>
      <c r="D86" s="125" t="s">
        <v>427</v>
      </c>
      <c r="E86" s="125" t="s">
        <v>428</v>
      </c>
      <c r="F86" s="162" t="s">
        <v>2613</v>
      </c>
      <c r="G86" s="168" t="s">
        <v>917</v>
      </c>
      <c r="H86" s="147">
        <v>0</v>
      </c>
      <c r="I86" s="127"/>
      <c r="J86" s="555" t="s">
        <v>2178</v>
      </c>
      <c r="K86" s="127"/>
      <c r="L86" s="127"/>
      <c r="M86" s="127"/>
      <c r="N86" s="129"/>
      <c r="O86" s="124" t="s">
        <v>3199</v>
      </c>
      <c r="P86" s="124" t="s">
        <v>1448</v>
      </c>
      <c r="Q86" s="124" t="s">
        <v>3198</v>
      </c>
      <c r="R86" s="124" t="s">
        <v>1734</v>
      </c>
      <c r="S86" s="124" t="s">
        <v>1708</v>
      </c>
    </row>
    <row r="87" spans="1:19" ht="99.95" customHeight="1" x14ac:dyDescent="0.25">
      <c r="A87" s="133"/>
      <c r="B87" s="124" t="s">
        <v>1683</v>
      </c>
      <c r="C87" s="140" t="s">
        <v>1104</v>
      </c>
      <c r="D87" s="125" t="s">
        <v>441</v>
      </c>
      <c r="E87" s="125" t="s">
        <v>428</v>
      </c>
      <c r="F87" s="140" t="s">
        <v>1620</v>
      </c>
      <c r="G87" s="168" t="s">
        <v>1593</v>
      </c>
      <c r="H87" s="147">
        <v>0</v>
      </c>
      <c r="I87" s="127"/>
      <c r="J87" s="555" t="s">
        <v>2178</v>
      </c>
      <c r="K87" s="127"/>
      <c r="L87" s="127"/>
      <c r="M87" s="127"/>
      <c r="N87" s="129"/>
      <c r="O87" s="124" t="s">
        <v>419</v>
      </c>
      <c r="P87" s="143" t="s">
        <v>1448</v>
      </c>
      <c r="Q87" s="124" t="s">
        <v>3286</v>
      </c>
      <c r="R87" s="617" t="s">
        <v>3290</v>
      </c>
      <c r="S87" s="143" t="s">
        <v>1710</v>
      </c>
    </row>
    <row r="88" spans="1:19" ht="99.95" customHeight="1" x14ac:dyDescent="0.25">
      <c r="A88" s="133"/>
      <c r="B88" s="171" t="s">
        <v>1684</v>
      </c>
      <c r="C88" s="172" t="s">
        <v>837</v>
      </c>
      <c r="D88" s="173" t="s">
        <v>568</v>
      </c>
      <c r="E88" s="173" t="s">
        <v>569</v>
      </c>
      <c r="F88" s="174" t="s">
        <v>1018</v>
      </c>
      <c r="G88" s="168" t="s">
        <v>576</v>
      </c>
      <c r="H88" s="175">
        <v>0</v>
      </c>
      <c r="I88" s="176"/>
      <c r="J88" s="148"/>
      <c r="K88" s="176"/>
      <c r="L88" s="176"/>
      <c r="M88" s="176" t="s">
        <v>67</v>
      </c>
      <c r="N88" s="177"/>
      <c r="O88" s="171" t="s">
        <v>3247</v>
      </c>
      <c r="P88" s="151" t="s">
        <v>3388</v>
      </c>
      <c r="Q88" s="124"/>
      <c r="R88" s="619" t="s">
        <v>1735</v>
      </c>
      <c r="S88" s="124"/>
    </row>
    <row r="89" spans="1:19" ht="99.95" customHeight="1" x14ac:dyDescent="0.25">
      <c r="A89" s="123" t="s">
        <v>1691</v>
      </c>
      <c r="B89" s="124" t="s">
        <v>1160</v>
      </c>
      <c r="C89" s="126" t="s">
        <v>570</v>
      </c>
      <c r="D89" s="125" t="s">
        <v>427</v>
      </c>
      <c r="E89" s="125" t="s">
        <v>571</v>
      </c>
      <c r="F89" s="169" t="s">
        <v>2974</v>
      </c>
      <c r="G89" s="629" t="s">
        <v>3360</v>
      </c>
      <c r="H89" s="132">
        <v>0</v>
      </c>
      <c r="I89" s="176"/>
      <c r="J89" s="148"/>
      <c r="K89" s="176"/>
      <c r="L89" s="176"/>
      <c r="M89" s="176" t="s">
        <v>67</v>
      </c>
      <c r="N89" s="179"/>
      <c r="O89" s="615"/>
      <c r="P89" s="124" t="s">
        <v>3389</v>
      </c>
      <c r="Q89" s="124" t="s">
        <v>3141</v>
      </c>
      <c r="R89" s="124" t="s">
        <v>3140</v>
      </c>
      <c r="S89" s="151"/>
    </row>
    <row r="90" spans="1:19" ht="99.95" customHeight="1" x14ac:dyDescent="0.25">
      <c r="A90" s="133"/>
      <c r="B90" s="124" t="s">
        <v>1161</v>
      </c>
      <c r="C90" s="126" t="s">
        <v>570</v>
      </c>
      <c r="D90" s="125" t="s">
        <v>427</v>
      </c>
      <c r="E90" s="125" t="s">
        <v>571</v>
      </c>
      <c r="F90" s="169" t="s">
        <v>2331</v>
      </c>
      <c r="G90" s="629" t="s">
        <v>1431</v>
      </c>
      <c r="H90" s="132">
        <v>0</v>
      </c>
      <c r="I90" s="136"/>
      <c r="J90" s="148"/>
      <c r="K90" s="136"/>
      <c r="L90" s="136"/>
      <c r="M90" s="136" t="s">
        <v>67</v>
      </c>
      <c r="N90" s="179"/>
      <c r="O90" s="615"/>
      <c r="P90" s="124" t="s">
        <v>3389</v>
      </c>
      <c r="Q90" s="124" t="s">
        <v>3141</v>
      </c>
      <c r="R90" s="139" t="s">
        <v>1727</v>
      </c>
      <c r="S90" s="151"/>
    </row>
    <row r="91" spans="1:19" ht="99.95" customHeight="1" x14ac:dyDescent="0.25">
      <c r="A91" s="133"/>
      <c r="B91" s="124" t="s">
        <v>1162</v>
      </c>
      <c r="C91" s="126" t="s">
        <v>290</v>
      </c>
      <c r="D91" s="125" t="s">
        <v>427</v>
      </c>
      <c r="E91" s="125" t="s">
        <v>571</v>
      </c>
      <c r="F91" s="169" t="s">
        <v>2307</v>
      </c>
      <c r="G91" s="168" t="s">
        <v>3330</v>
      </c>
      <c r="H91" s="166">
        <v>0</v>
      </c>
      <c r="I91" s="136"/>
      <c r="J91" s="148"/>
      <c r="K91" s="136"/>
      <c r="L91" s="136"/>
      <c r="M91" s="136" t="s">
        <v>67</v>
      </c>
      <c r="N91" s="179"/>
      <c r="O91" s="615"/>
      <c r="P91" s="124" t="s">
        <v>3390</v>
      </c>
      <c r="Q91" s="124" t="s">
        <v>3142</v>
      </c>
      <c r="R91" s="139" t="s">
        <v>1736</v>
      </c>
      <c r="S91" s="124"/>
    </row>
    <row r="92" spans="1:19" ht="99.95" customHeight="1" x14ac:dyDescent="0.25">
      <c r="A92" s="133"/>
      <c r="B92" s="124" t="s">
        <v>1169</v>
      </c>
      <c r="C92" s="140" t="s">
        <v>348</v>
      </c>
      <c r="D92" s="125" t="s">
        <v>533</v>
      </c>
      <c r="E92" s="125" t="s">
        <v>1031</v>
      </c>
      <c r="F92" s="164" t="s">
        <v>1718</v>
      </c>
      <c r="G92" s="168" t="s">
        <v>1594</v>
      </c>
      <c r="H92" s="132">
        <v>0</v>
      </c>
      <c r="I92" s="127"/>
      <c r="J92" s="148"/>
      <c r="K92" s="127"/>
      <c r="L92" s="127"/>
      <c r="M92" s="127" t="s">
        <v>67</v>
      </c>
      <c r="N92" s="180"/>
      <c r="O92" s="124" t="s">
        <v>3401</v>
      </c>
      <c r="P92" s="124" t="s">
        <v>3209</v>
      </c>
      <c r="Q92" s="139"/>
      <c r="R92" s="124" t="s">
        <v>1718</v>
      </c>
      <c r="S92" s="124" t="s">
        <v>3324</v>
      </c>
    </row>
    <row r="93" spans="1:19" ht="99.95" customHeight="1" x14ac:dyDescent="0.25">
      <c r="A93" s="133"/>
      <c r="B93" s="124" t="s">
        <v>2995</v>
      </c>
      <c r="C93" s="140" t="s">
        <v>1539</v>
      </c>
      <c r="D93" s="125" t="s">
        <v>442</v>
      </c>
      <c r="E93" s="125" t="s">
        <v>428</v>
      </c>
      <c r="F93" s="169" t="s">
        <v>1434</v>
      </c>
      <c r="G93" s="168" t="s">
        <v>1357</v>
      </c>
      <c r="H93" s="166">
        <v>0</v>
      </c>
      <c r="I93" s="127"/>
      <c r="J93" s="554" t="s">
        <v>2179</v>
      </c>
      <c r="K93" s="127"/>
      <c r="L93" s="127"/>
      <c r="M93" s="127"/>
      <c r="N93" s="180"/>
      <c r="O93" s="151" t="s">
        <v>3301</v>
      </c>
      <c r="P93" s="143" t="s">
        <v>1448</v>
      </c>
      <c r="Q93" s="391" t="s">
        <v>3200</v>
      </c>
      <c r="R93" s="139"/>
      <c r="S93" s="124" t="s">
        <v>3248</v>
      </c>
    </row>
    <row r="94" spans="1:19" ht="99.95" customHeight="1" x14ac:dyDescent="0.25">
      <c r="A94" s="133"/>
      <c r="B94" s="124" t="s">
        <v>1613</v>
      </c>
      <c r="C94" s="140" t="s">
        <v>1540</v>
      </c>
      <c r="D94" s="125" t="s">
        <v>1433</v>
      </c>
      <c r="E94" s="125" t="s">
        <v>428</v>
      </c>
      <c r="F94" s="164" t="s">
        <v>1434</v>
      </c>
      <c r="G94" s="168" t="s">
        <v>581</v>
      </c>
      <c r="H94" s="166">
        <v>0</v>
      </c>
      <c r="I94" s="127"/>
      <c r="J94" s="554" t="s">
        <v>2179</v>
      </c>
      <c r="K94" s="128"/>
      <c r="L94" s="127"/>
      <c r="M94" s="127"/>
      <c r="N94" s="180"/>
      <c r="O94" s="151" t="s">
        <v>3274</v>
      </c>
      <c r="P94" s="143" t="s">
        <v>1448</v>
      </c>
      <c r="Q94" s="391" t="s">
        <v>3201</v>
      </c>
      <c r="R94" s="617" t="s">
        <v>658</v>
      </c>
      <c r="S94" s="124" t="s">
        <v>3169</v>
      </c>
    </row>
    <row r="95" spans="1:19" ht="99.95" customHeight="1" x14ac:dyDescent="0.25">
      <c r="A95" s="133"/>
      <c r="B95" s="124" t="s">
        <v>1685</v>
      </c>
      <c r="C95" s="140" t="s">
        <v>1325</v>
      </c>
      <c r="D95" s="125" t="s">
        <v>554</v>
      </c>
      <c r="E95" s="125" t="s">
        <v>428</v>
      </c>
      <c r="F95" s="169" t="s">
        <v>1129</v>
      </c>
      <c r="G95" s="629" t="s">
        <v>3361</v>
      </c>
      <c r="H95" s="147">
        <v>0</v>
      </c>
      <c r="I95" s="127"/>
      <c r="J95" s="555" t="s">
        <v>2178</v>
      </c>
      <c r="K95" s="127"/>
      <c r="L95" s="127"/>
      <c r="M95" s="127"/>
      <c r="N95" s="180"/>
      <c r="O95" s="124" t="s">
        <v>419</v>
      </c>
      <c r="P95" s="143" t="s">
        <v>1448</v>
      </c>
      <c r="Q95" s="124" t="s">
        <v>3287</v>
      </c>
      <c r="R95" s="124" t="s">
        <v>1724</v>
      </c>
      <c r="S95" s="143" t="s">
        <v>1710</v>
      </c>
    </row>
    <row r="96" spans="1:19" ht="99.95" customHeight="1" x14ac:dyDescent="0.25">
      <c r="A96" s="133"/>
      <c r="B96" s="124" t="s">
        <v>1686</v>
      </c>
      <c r="C96" s="140" t="s">
        <v>362</v>
      </c>
      <c r="D96" s="125" t="s">
        <v>1433</v>
      </c>
      <c r="E96" s="125" t="s">
        <v>428</v>
      </c>
      <c r="F96" s="169" t="s">
        <v>2327</v>
      </c>
      <c r="G96" s="168" t="s">
        <v>975</v>
      </c>
      <c r="H96" s="166">
        <v>0</v>
      </c>
      <c r="I96" s="127"/>
      <c r="J96" s="554" t="s">
        <v>2179</v>
      </c>
      <c r="K96" s="127"/>
      <c r="L96" s="127"/>
      <c r="M96" s="127"/>
      <c r="N96" s="180"/>
      <c r="O96" s="151" t="s">
        <v>3274</v>
      </c>
      <c r="P96" s="143" t="s">
        <v>1448</v>
      </c>
      <c r="Q96" s="391" t="s">
        <v>3200</v>
      </c>
      <c r="R96" s="617" t="s">
        <v>658</v>
      </c>
      <c r="S96" s="124" t="s">
        <v>3248</v>
      </c>
    </row>
    <row r="97" spans="1:19" ht="99.95" customHeight="1" x14ac:dyDescent="0.25">
      <c r="A97" s="133"/>
      <c r="B97" s="124" t="s">
        <v>2996</v>
      </c>
      <c r="C97" s="142" t="s">
        <v>1303</v>
      </c>
      <c r="D97" s="185" t="s">
        <v>555</v>
      </c>
      <c r="E97" s="185" t="s">
        <v>428</v>
      </c>
      <c r="F97" s="164" t="s">
        <v>1434</v>
      </c>
      <c r="G97" s="168" t="s">
        <v>1596</v>
      </c>
      <c r="H97" s="166">
        <v>0</v>
      </c>
      <c r="I97" s="186"/>
      <c r="J97" s="554" t="s">
        <v>2179</v>
      </c>
      <c r="K97" s="186"/>
      <c r="L97" s="186"/>
      <c r="M97" s="186"/>
      <c r="N97" s="180"/>
      <c r="O97" s="151" t="s">
        <v>3275</v>
      </c>
      <c r="P97" s="143" t="s">
        <v>1448</v>
      </c>
      <c r="Q97" s="391" t="s">
        <v>3200</v>
      </c>
      <c r="R97" s="617" t="s">
        <v>658</v>
      </c>
      <c r="S97" s="124" t="s">
        <v>3248</v>
      </c>
    </row>
    <row r="98" spans="1:19" ht="99.95" customHeight="1" x14ac:dyDescent="0.25">
      <c r="A98" s="123" t="s">
        <v>1695</v>
      </c>
      <c r="B98" s="124" t="s">
        <v>1157</v>
      </c>
      <c r="C98" s="140" t="s">
        <v>244</v>
      </c>
      <c r="D98" s="125" t="s">
        <v>427</v>
      </c>
      <c r="E98" s="125" t="s">
        <v>533</v>
      </c>
      <c r="F98" s="140" t="s">
        <v>1620</v>
      </c>
      <c r="G98" s="168" t="s">
        <v>1597</v>
      </c>
      <c r="H98" s="132">
        <v>0</v>
      </c>
      <c r="I98" s="136"/>
      <c r="J98" s="148"/>
      <c r="K98" s="136"/>
      <c r="L98" s="136"/>
      <c r="M98" s="136" t="s">
        <v>67</v>
      </c>
      <c r="N98" s="187"/>
      <c r="O98" s="124" t="s">
        <v>3300</v>
      </c>
      <c r="P98" s="124" t="s">
        <v>3392</v>
      </c>
      <c r="Q98" s="616"/>
      <c r="R98" s="190" t="s">
        <v>1620</v>
      </c>
      <c r="S98" s="124" t="s">
        <v>3320</v>
      </c>
    </row>
    <row r="99" spans="1:19" ht="99.95" customHeight="1" x14ac:dyDescent="0.25">
      <c r="A99" s="133"/>
      <c r="B99" s="124" t="s">
        <v>2998</v>
      </c>
      <c r="C99" s="126" t="s">
        <v>882</v>
      </c>
      <c r="D99" s="125" t="s">
        <v>462</v>
      </c>
      <c r="E99" s="125" t="s">
        <v>428</v>
      </c>
      <c r="F99" s="162" t="s">
        <v>2613</v>
      </c>
      <c r="G99" s="168" t="s">
        <v>582</v>
      </c>
      <c r="H99" s="147">
        <v>0</v>
      </c>
      <c r="I99" s="127"/>
      <c r="J99" s="555" t="s">
        <v>2178</v>
      </c>
      <c r="K99" s="127"/>
      <c r="L99" s="127"/>
      <c r="M99" s="127"/>
      <c r="N99" s="188"/>
      <c r="O99" s="124" t="s">
        <v>3265</v>
      </c>
      <c r="P99" s="143" t="s">
        <v>1448</v>
      </c>
      <c r="Q99" s="124" t="s">
        <v>3288</v>
      </c>
      <c r="R99" s="124" t="s">
        <v>1734</v>
      </c>
      <c r="S99" s="124" t="s">
        <v>1708</v>
      </c>
    </row>
    <row r="100" spans="1:19" ht="99.95" customHeight="1" x14ac:dyDescent="0.25">
      <c r="A100" s="133"/>
      <c r="B100" s="124" t="s">
        <v>1159</v>
      </c>
      <c r="C100" s="124" t="s">
        <v>250</v>
      </c>
      <c r="D100" s="125" t="s">
        <v>444</v>
      </c>
      <c r="E100" s="125" t="s">
        <v>491</v>
      </c>
      <c r="F100" s="169" t="s">
        <v>2307</v>
      </c>
      <c r="G100" s="168" t="s">
        <v>1354</v>
      </c>
      <c r="H100" s="166">
        <v>25759.1</v>
      </c>
      <c r="I100" s="136"/>
      <c r="J100" s="148"/>
      <c r="K100" s="136"/>
      <c r="L100" s="136"/>
      <c r="M100" s="176" t="s">
        <v>67</v>
      </c>
      <c r="N100" s="187"/>
      <c r="O100" s="615"/>
      <c r="P100" s="124" t="s">
        <v>3391</v>
      </c>
      <c r="Q100" s="620"/>
      <c r="R100" s="139" t="s">
        <v>1520</v>
      </c>
      <c r="S100" s="615"/>
    </row>
    <row r="101" spans="1:19" ht="99.95" customHeight="1" x14ac:dyDescent="0.25">
      <c r="A101" s="133"/>
      <c r="B101" s="124" t="s">
        <v>2815</v>
      </c>
      <c r="C101" s="142" t="s">
        <v>1022</v>
      </c>
      <c r="D101" s="125" t="s">
        <v>1433</v>
      </c>
      <c r="E101" s="125" t="s">
        <v>428</v>
      </c>
      <c r="F101" s="162" t="s">
        <v>1105</v>
      </c>
      <c r="G101" s="168" t="s">
        <v>1598</v>
      </c>
      <c r="H101" s="166">
        <v>0</v>
      </c>
      <c r="I101" s="127"/>
      <c r="J101" s="554" t="s">
        <v>2179</v>
      </c>
      <c r="K101" s="127"/>
      <c r="L101" s="127"/>
      <c r="M101" s="181"/>
      <c r="N101" s="188"/>
      <c r="O101" s="124" t="s">
        <v>3254</v>
      </c>
      <c r="P101" s="143" t="s">
        <v>1448</v>
      </c>
      <c r="Q101" s="124" t="s">
        <v>3154</v>
      </c>
      <c r="R101" s="124" t="s">
        <v>1105</v>
      </c>
      <c r="S101" s="124" t="s">
        <v>1708</v>
      </c>
    </row>
    <row r="102" spans="1:19" ht="99.95" customHeight="1" x14ac:dyDescent="0.25">
      <c r="A102" s="189"/>
      <c r="B102" s="124" t="s">
        <v>2999</v>
      </c>
      <c r="C102" s="140" t="s">
        <v>2819</v>
      </c>
      <c r="D102" s="125" t="s">
        <v>545</v>
      </c>
      <c r="E102" s="125" t="s">
        <v>428</v>
      </c>
      <c r="F102" s="164" t="s">
        <v>1532</v>
      </c>
      <c r="G102" s="168" t="s">
        <v>1437</v>
      </c>
      <c r="H102" s="147">
        <v>0</v>
      </c>
      <c r="I102" s="127"/>
      <c r="J102" s="555" t="s">
        <v>2178</v>
      </c>
      <c r="K102" s="127"/>
      <c r="L102" s="127"/>
      <c r="M102" s="181"/>
      <c r="N102" s="188"/>
      <c r="O102" s="124" t="s">
        <v>3265</v>
      </c>
      <c r="P102" s="143" t="s">
        <v>1448</v>
      </c>
      <c r="Q102" s="124" t="s">
        <v>3289</v>
      </c>
      <c r="R102" s="124" t="s">
        <v>1520</v>
      </c>
      <c r="S102" s="124" t="s">
        <v>1708</v>
      </c>
    </row>
    <row r="109" spans="1:19" ht="43.9" customHeight="1" x14ac:dyDescent="0.4">
      <c r="I109" s="1"/>
      <c r="J109" s="1"/>
      <c r="K109" s="1"/>
      <c r="L109" s="1"/>
      <c r="M109" s="1"/>
    </row>
    <row r="110" spans="1:19" ht="43.9" customHeight="1" x14ac:dyDescent="0.4">
      <c r="I110" s="1"/>
      <c r="J110" s="1"/>
      <c r="K110" s="1"/>
      <c r="L110" s="1"/>
      <c r="M110" s="1"/>
    </row>
    <row r="111" spans="1:19" ht="43.9" customHeight="1" x14ac:dyDescent="0.4">
      <c r="I111" s="1"/>
      <c r="J111" s="1"/>
      <c r="K111" s="1"/>
      <c r="L111" s="1"/>
      <c r="M111" s="1"/>
    </row>
    <row r="112" spans="1:19" ht="43.9" customHeight="1" x14ac:dyDescent="0.4">
      <c r="I112" s="1"/>
      <c r="J112" s="1"/>
      <c r="K112" s="1"/>
      <c r="L112" s="1"/>
      <c r="M112" s="1"/>
    </row>
    <row r="113" spans="9:13" ht="43.9" customHeight="1" x14ac:dyDescent="0.4">
      <c r="I113" s="1"/>
      <c r="J113" s="1"/>
      <c r="K113" s="1"/>
      <c r="L113" s="1"/>
      <c r="M113" s="1"/>
    </row>
    <row r="114" spans="9:13" ht="43.9" customHeight="1" x14ac:dyDescent="0.4">
      <c r="I114" s="1"/>
      <c r="J114" s="1"/>
      <c r="K114" s="1"/>
      <c r="L114" s="1"/>
      <c r="M114" s="1"/>
    </row>
    <row r="115" spans="9:13" ht="43.9" customHeight="1" x14ac:dyDescent="0.4">
      <c r="I115" s="1"/>
      <c r="J115" s="1"/>
      <c r="K115" s="1"/>
      <c r="L115" s="1"/>
      <c r="M115" s="1"/>
    </row>
    <row r="116" spans="9:13" ht="43.9" customHeight="1" x14ac:dyDescent="0.4">
      <c r="I116" s="1"/>
      <c r="J116" s="1"/>
      <c r="K116" s="1"/>
      <c r="L116" s="1"/>
      <c r="M116" s="1"/>
    </row>
    <row r="117" spans="9:13" ht="43.9" customHeight="1" x14ac:dyDescent="0.4">
      <c r="I117" s="1"/>
      <c r="J117" s="1"/>
      <c r="K117" s="1"/>
      <c r="L117" s="1"/>
      <c r="M117" s="1"/>
    </row>
    <row r="118" spans="9:13" ht="43.9" customHeight="1" x14ac:dyDescent="0.4">
      <c r="I118" s="1"/>
      <c r="J118" s="1"/>
      <c r="K118" s="1"/>
      <c r="L118" s="1"/>
      <c r="M118" s="1"/>
    </row>
    <row r="119" spans="9:13" ht="43.9" customHeight="1" x14ac:dyDescent="0.4">
      <c r="I119" s="1"/>
      <c r="J119" s="1"/>
      <c r="K119" s="1"/>
      <c r="L119" s="1"/>
      <c r="M119" s="1"/>
    </row>
    <row r="120" spans="9:13" ht="43.9" customHeight="1" x14ac:dyDescent="0.4">
      <c r="I120" s="1"/>
      <c r="J120" s="1"/>
      <c r="K120" s="1"/>
      <c r="L120" s="1"/>
      <c r="M120" s="1"/>
    </row>
    <row r="121" spans="9:13" ht="43.9" customHeight="1" x14ac:dyDescent="0.4">
      <c r="I121" s="1"/>
      <c r="J121" s="1"/>
      <c r="K121" s="1"/>
      <c r="L121" s="1"/>
      <c r="M121" s="1"/>
    </row>
    <row r="122" spans="9:13" ht="43.9" customHeight="1" x14ac:dyDescent="0.4">
      <c r="I122" s="1"/>
      <c r="J122" s="1"/>
      <c r="K122" s="1"/>
      <c r="L122" s="1"/>
      <c r="M122" s="1"/>
    </row>
    <row r="123" spans="9:13" ht="43.9" customHeight="1" x14ac:dyDescent="0.4">
      <c r="I123" s="1"/>
      <c r="J123" s="1"/>
      <c r="K123" s="1"/>
      <c r="L123" s="1"/>
      <c r="M123" s="1"/>
    </row>
    <row r="124" spans="9:13" ht="43.9" customHeight="1" x14ac:dyDescent="0.4">
      <c r="I124" s="1"/>
      <c r="J124" s="1"/>
      <c r="K124" s="1"/>
      <c r="L124" s="1"/>
      <c r="M124" s="1"/>
    </row>
    <row r="125" spans="9:13" ht="43.9" customHeight="1" x14ac:dyDescent="0.4">
      <c r="I125" s="1"/>
      <c r="J125" s="1"/>
      <c r="K125" s="1"/>
      <c r="L125" s="1"/>
      <c r="M125" s="1"/>
    </row>
    <row r="126" spans="9:13" ht="43.9" customHeight="1" x14ac:dyDescent="0.4">
      <c r="I126" s="1"/>
      <c r="J126" s="1"/>
      <c r="K126" s="1"/>
      <c r="L126" s="1"/>
      <c r="M126" s="1"/>
    </row>
    <row r="127" spans="9:13" ht="43.9" customHeight="1" x14ac:dyDescent="0.4">
      <c r="I127" s="1"/>
      <c r="J127" s="1"/>
      <c r="K127" s="1"/>
      <c r="L127" s="1"/>
      <c r="M127" s="1"/>
    </row>
    <row r="128" spans="9:13" ht="43.9" customHeight="1" x14ac:dyDescent="0.4">
      <c r="I128" s="1"/>
      <c r="J128" s="1"/>
      <c r="K128" s="1"/>
      <c r="L128" s="1"/>
      <c r="M128" s="1"/>
    </row>
    <row r="129" spans="9:13" ht="43.9" customHeight="1" x14ac:dyDescent="0.4">
      <c r="I129" s="1"/>
      <c r="J129" s="1"/>
      <c r="K129" s="1"/>
      <c r="L129" s="1"/>
      <c r="M129" s="1"/>
    </row>
    <row r="130" spans="9:13" ht="43.9" customHeight="1" x14ac:dyDescent="0.4">
      <c r="I130" s="1"/>
      <c r="J130" s="1"/>
      <c r="K130" s="1"/>
      <c r="L130" s="1"/>
      <c r="M130" s="1"/>
    </row>
    <row r="131" spans="9:13" ht="43.9" customHeight="1" x14ac:dyDescent="0.4">
      <c r="I131" s="1"/>
      <c r="J131" s="1"/>
      <c r="K131" s="1"/>
      <c r="L131" s="1"/>
      <c r="M131" s="1"/>
    </row>
    <row r="132" spans="9:13" ht="43.9" customHeight="1" x14ac:dyDescent="0.4">
      <c r="I132" s="1"/>
      <c r="J132" s="1"/>
      <c r="K132" s="1"/>
      <c r="L132" s="1"/>
      <c r="M132" s="1"/>
    </row>
    <row r="133" spans="9:13" ht="43.9" customHeight="1" x14ac:dyDescent="0.4">
      <c r="I133" s="1"/>
      <c r="J133" s="1"/>
      <c r="K133" s="1"/>
      <c r="L133" s="1"/>
      <c r="M133" s="1"/>
    </row>
    <row r="134" spans="9:13" ht="43.9" customHeight="1" x14ac:dyDescent="0.4">
      <c r="I134" s="1"/>
      <c r="J134" s="1"/>
      <c r="K134" s="1"/>
      <c r="L134" s="1"/>
      <c r="M134" s="1"/>
    </row>
    <row r="135" spans="9:13" ht="43.9" customHeight="1" x14ac:dyDescent="0.4">
      <c r="I135" s="1"/>
      <c r="J135" s="1"/>
      <c r="K135" s="1"/>
      <c r="L135" s="1"/>
      <c r="M135" s="1"/>
    </row>
    <row r="136" spans="9:13" ht="43.9" customHeight="1" x14ac:dyDescent="0.4">
      <c r="I136" s="1"/>
      <c r="J136" s="1"/>
      <c r="K136" s="1"/>
      <c r="L136" s="1"/>
      <c r="M136" s="1"/>
    </row>
    <row r="137" spans="9:13" ht="43.9" customHeight="1" x14ac:dyDescent="0.4">
      <c r="I137" s="1"/>
      <c r="J137" s="1"/>
      <c r="K137" s="1"/>
      <c r="L137" s="1"/>
      <c r="M137" s="1"/>
    </row>
    <row r="138" spans="9:13" ht="43.9" customHeight="1" x14ac:dyDescent="0.4">
      <c r="I138" s="1"/>
      <c r="J138" s="1"/>
      <c r="K138" s="1"/>
      <c r="L138" s="1"/>
      <c r="M138" s="1"/>
    </row>
    <row r="139" spans="9:13" ht="43.9" customHeight="1" x14ac:dyDescent="0.4">
      <c r="I139" s="1"/>
      <c r="J139" s="1"/>
      <c r="K139" s="1"/>
      <c r="L139" s="1"/>
      <c r="M139" s="1"/>
    </row>
    <row r="140" spans="9:13" ht="43.9" customHeight="1" x14ac:dyDescent="0.4">
      <c r="I140" s="1"/>
      <c r="J140" s="1"/>
      <c r="K140" s="1"/>
      <c r="L140" s="1"/>
      <c r="M140" s="1"/>
    </row>
    <row r="141" spans="9:13" ht="43.9" customHeight="1" x14ac:dyDescent="0.4">
      <c r="I141" s="1"/>
      <c r="J141" s="1"/>
      <c r="K141" s="1"/>
      <c r="L141" s="1"/>
      <c r="M141" s="1"/>
    </row>
    <row r="142" spans="9:13" ht="43.9" customHeight="1" x14ac:dyDescent="0.4">
      <c r="I142" s="1"/>
      <c r="J142" s="1"/>
      <c r="K142" s="1"/>
      <c r="L142" s="1"/>
      <c r="M142" s="1"/>
    </row>
    <row r="143" spans="9:13" ht="43.9" customHeight="1" x14ac:dyDescent="0.4">
      <c r="I143" s="1"/>
      <c r="J143" s="1"/>
      <c r="K143" s="1"/>
      <c r="L143" s="1"/>
      <c r="M143" s="1"/>
    </row>
    <row r="144" spans="9:13" ht="43.9" customHeight="1" x14ac:dyDescent="0.4">
      <c r="I144" s="1"/>
      <c r="J144" s="1"/>
      <c r="K144" s="1"/>
      <c r="L144" s="1"/>
      <c r="M144" s="1"/>
    </row>
    <row r="145" spans="9:13" ht="43.9" customHeight="1" x14ac:dyDescent="0.4">
      <c r="I145" s="1"/>
      <c r="J145" s="1"/>
      <c r="K145" s="1"/>
      <c r="L145" s="1"/>
      <c r="M145" s="1"/>
    </row>
    <row r="146" spans="9:13" ht="43.9" customHeight="1" x14ac:dyDescent="0.4">
      <c r="I146" s="1"/>
      <c r="J146" s="1"/>
      <c r="K146" s="1"/>
      <c r="L146" s="1"/>
      <c r="M146" s="1"/>
    </row>
    <row r="147" spans="9:13" ht="43.9" customHeight="1" x14ac:dyDescent="0.4">
      <c r="I147" s="1"/>
      <c r="J147" s="1"/>
      <c r="K147" s="1"/>
      <c r="L147" s="1"/>
      <c r="M147" s="1"/>
    </row>
    <row r="148" spans="9:13" ht="43.9" customHeight="1" x14ac:dyDescent="0.4">
      <c r="I148" s="1"/>
      <c r="J148" s="1"/>
      <c r="K148" s="1"/>
      <c r="L148" s="1"/>
      <c r="M148" s="1"/>
    </row>
    <row r="149" spans="9:13" ht="43.9" customHeight="1" x14ac:dyDescent="0.4">
      <c r="I149" s="1"/>
      <c r="J149" s="1"/>
      <c r="K149" s="1"/>
      <c r="L149" s="1"/>
      <c r="M149" s="1"/>
    </row>
    <row r="150" spans="9:13" ht="43.9" customHeight="1" x14ac:dyDescent="0.4">
      <c r="I150" s="1"/>
      <c r="J150" s="1"/>
      <c r="K150" s="1"/>
      <c r="L150" s="1"/>
      <c r="M150" s="1"/>
    </row>
    <row r="151" spans="9:13" ht="43.9" customHeight="1" x14ac:dyDescent="0.4">
      <c r="I151" s="1"/>
      <c r="J151" s="1"/>
      <c r="K151" s="1"/>
      <c r="L151" s="1"/>
      <c r="M151" s="1"/>
    </row>
    <row r="152" spans="9:13" ht="43.9" customHeight="1" x14ac:dyDescent="0.4">
      <c r="I152" s="1"/>
      <c r="J152" s="1"/>
      <c r="K152" s="1"/>
      <c r="L152" s="1"/>
      <c r="M152" s="1"/>
    </row>
    <row r="153" spans="9:13" ht="43.9" customHeight="1" x14ac:dyDescent="0.4">
      <c r="I153" s="1"/>
      <c r="J153" s="1"/>
      <c r="K153" s="1"/>
      <c r="L153" s="1"/>
      <c r="M153" s="1"/>
    </row>
    <row r="154" spans="9:13" ht="43.9" customHeight="1" x14ac:dyDescent="0.4">
      <c r="I154" s="1"/>
      <c r="J154" s="1"/>
      <c r="K154" s="1"/>
      <c r="L154" s="1"/>
      <c r="M154" s="1"/>
    </row>
    <row r="155" spans="9:13" ht="43.9" customHeight="1" x14ac:dyDescent="0.4">
      <c r="I155" s="1"/>
      <c r="J155" s="1"/>
      <c r="K155" s="1"/>
      <c r="L155" s="1"/>
      <c r="M155" s="1"/>
    </row>
    <row r="156" spans="9:13" ht="43.9" customHeight="1" x14ac:dyDescent="0.4">
      <c r="I156" s="1"/>
      <c r="J156" s="1"/>
      <c r="K156" s="1"/>
      <c r="L156" s="1"/>
      <c r="M156" s="1"/>
    </row>
    <row r="157" spans="9:13" ht="43.9" customHeight="1" x14ac:dyDescent="0.4">
      <c r="I157" s="1"/>
      <c r="J157" s="1"/>
      <c r="K157" s="1"/>
      <c r="L157" s="1"/>
      <c r="M157" s="1"/>
    </row>
    <row r="158" spans="9:13" ht="43.9" customHeight="1" x14ac:dyDescent="0.4">
      <c r="I158" s="1"/>
      <c r="J158" s="1"/>
      <c r="K158" s="1"/>
      <c r="L158" s="1"/>
      <c r="M158" s="1"/>
    </row>
    <row r="159" spans="9:13" ht="43.9" customHeight="1" x14ac:dyDescent="0.4">
      <c r="I159" s="1"/>
      <c r="J159" s="1"/>
      <c r="K159" s="1"/>
      <c r="L159" s="1"/>
      <c r="M159" s="1"/>
    </row>
  </sheetData>
  <autoFilter ref="A9:V102" xr:uid="{00000000-0009-0000-0000-00000C000000}"/>
  <dataConsolidate/>
  <mergeCells count="7">
    <mergeCell ref="I8:R8"/>
    <mergeCell ref="A8:B8"/>
    <mergeCell ref="A1:H1"/>
    <mergeCell ref="A3:H3"/>
    <mergeCell ref="A7:C7"/>
    <mergeCell ref="D7:M7"/>
    <mergeCell ref="A5:G5"/>
  </mergeCells>
  <conditionalFormatting sqref="I10:I102">
    <cfRule type="cellIs" dxfId="17" priority="360" stopIfTrue="1" operator="equal">
      <formula>"x"</formula>
    </cfRule>
  </conditionalFormatting>
  <conditionalFormatting sqref="J11:J58 J60:J63 J65:J105">
    <cfRule type="cellIs" dxfId="16" priority="359" operator="equal">
      <formula>"x"</formula>
    </cfRule>
  </conditionalFormatting>
  <conditionalFormatting sqref="J23">
    <cfRule type="containsText" dxfId="15" priority="9" operator="containsText" text="Não concluída">
      <formula>NOT(ISERROR(SEARCH("Não concluída",J23)))</formula>
    </cfRule>
  </conditionalFormatting>
  <conditionalFormatting sqref="J65:J102 J60:J63 J10:J58">
    <cfRule type="colorScale" priority="12">
      <colorScale>
        <cfvo type="min"/>
        <cfvo type="percentile" val="50"/>
        <cfvo type="max"/>
        <color rgb="FFF8696B"/>
        <color rgb="FFFFEB84"/>
        <color rgb="FF63BE7B"/>
      </colorScale>
    </cfRule>
  </conditionalFormatting>
  <conditionalFormatting sqref="K10:K105">
    <cfRule type="cellIs" dxfId="14" priority="358" operator="equal">
      <formula>"x"</formula>
    </cfRule>
  </conditionalFormatting>
  <conditionalFormatting sqref="L10:L105">
    <cfRule type="cellIs" dxfId="13" priority="357" stopIfTrue="1" operator="equal">
      <formula>"x"</formula>
    </cfRule>
  </conditionalFormatting>
  <conditionalFormatting sqref="M10:M105">
    <cfRule type="cellIs" dxfId="12" priority="356" operator="equal">
      <formula>"x"</formula>
    </cfRule>
  </conditionalFormatting>
  <conditionalFormatting sqref="N10:N80">
    <cfRule type="cellIs" dxfId="11" priority="412" stopIfTrue="1" operator="equal">
      <formula>$V$7</formula>
    </cfRule>
    <cfRule type="cellIs" dxfId="10" priority="413" stopIfTrue="1" operator="equal">
      <formula>$V$6</formula>
    </cfRule>
  </conditionalFormatting>
  <conditionalFormatting sqref="N81:N97">
    <cfRule type="cellIs" dxfId="9" priority="135" stopIfTrue="1" operator="equal">
      <formula>"x"</formula>
    </cfRule>
  </conditionalFormatting>
  <conditionalFormatting sqref="O95">
    <cfRule type="cellIs" dxfId="8" priority="3" stopIfTrue="1" operator="equal">
      <formula>"x"</formula>
    </cfRule>
  </conditionalFormatting>
  <conditionalFormatting sqref="Q95:R95">
    <cfRule type="cellIs" dxfId="7" priority="1" stopIfTrue="1" operator="equal">
      <formula>"x"</formula>
    </cfRule>
  </conditionalFormatting>
  <conditionalFormatting sqref="V6:V7">
    <cfRule type="cellIs" dxfId="6" priority="361" stopIfTrue="1" operator="equal">
      <formula>$V$6</formula>
    </cfRule>
  </conditionalFormatting>
  <dataValidations xWindow="521" yWindow="437" count="2">
    <dataValidation type="list" allowBlank="1" showInputMessage="1" showErrorMessage="1" sqref="N10:N80" xr:uid="{00000000-0002-0000-0C00-000000000000}">
      <formula1>$V$6:$V$7</formula1>
    </dataValidation>
    <dataValidation type="list" allowBlank="1" showInputMessage="1" showErrorMessage="1" sqref="J10:J102" xr:uid="{00000000-0002-0000-0C00-000001000000}">
      <formula1>periodo</formula1>
    </dataValidation>
  </dataValidations>
  <hyperlinks>
    <hyperlink ref="P11" r:id="rId1" display="http://www.icmbio.gov.br/cecav/images/stories/projetos-e-atividades/PAN/Relatorio_Final_das_A%C3%A7%C3%B5es_1.2_2.6_e_2.10_final.pdf" xr:uid="{00000000-0004-0000-0C00-000000000000}"/>
  </hyperlinks>
  <pageMargins left="0.511811024" right="0.511811024" top="0.78740157499999996" bottom="0.78740157499999996" header="0.31496062000000002" footer="0.31496062000000002"/>
  <pageSetup orientation="portrait"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pageSetUpPr fitToPage="1"/>
  </sheetPr>
  <dimension ref="A1:AC44"/>
  <sheetViews>
    <sheetView showGridLines="0" zoomScale="50" zoomScaleNormal="50" zoomScalePageLayoutView="70" workbookViewId="0">
      <selection activeCell="C39" sqref="C39"/>
    </sheetView>
  </sheetViews>
  <sheetFormatPr defaultRowHeight="15" x14ac:dyDescent="0.25"/>
  <cols>
    <col min="1" max="1" width="2.5703125" customWidth="1"/>
    <col min="2" max="2" width="52.7109375" customWidth="1"/>
    <col min="3" max="3" width="15.85546875" customWidth="1"/>
    <col min="4" max="4" width="10.85546875" customWidth="1"/>
    <col min="5" max="5" width="12.42578125" customWidth="1"/>
    <col min="6" max="6" width="18" customWidth="1"/>
    <col min="25" max="25" width="8.5703125" customWidth="1"/>
    <col min="26" max="26" width="8.28515625" customWidth="1"/>
    <col min="27" max="27" width="5" customWidth="1"/>
    <col min="35" max="35" width="35.85546875" customWidth="1"/>
  </cols>
  <sheetData>
    <row r="1" spans="1:29" s="2" customFormat="1" ht="30.6" customHeight="1" thickTop="1" x14ac:dyDescent="0.25">
      <c r="A1" s="469"/>
      <c r="B1" s="466"/>
      <c r="C1" s="459"/>
      <c r="D1" s="459"/>
      <c r="E1" s="459"/>
      <c r="F1" s="459"/>
      <c r="G1" s="459"/>
      <c r="H1" s="461"/>
      <c r="I1" s="461"/>
      <c r="J1" s="461"/>
      <c r="K1" s="461"/>
      <c r="L1" s="461"/>
      <c r="M1" s="461"/>
      <c r="N1" s="459"/>
      <c r="O1" s="459"/>
      <c r="P1" s="459"/>
      <c r="Q1" s="459"/>
      <c r="R1" s="459"/>
      <c r="S1" s="459"/>
      <c r="T1" s="459"/>
      <c r="U1" s="430"/>
      <c r="V1" s="430"/>
      <c r="W1" s="430"/>
      <c r="X1" s="430"/>
      <c r="Y1" s="430"/>
      <c r="Z1" s="432"/>
    </row>
    <row r="2" spans="1:29" s="4" customFormat="1" ht="4.1500000000000004" customHeight="1" x14ac:dyDescent="0.25">
      <c r="A2" s="433"/>
      <c r="B2" s="441"/>
      <c r="H2" s="8"/>
      <c r="I2" s="8"/>
      <c r="J2" s="8"/>
      <c r="K2" s="8"/>
      <c r="L2" s="8"/>
      <c r="M2" s="8"/>
      <c r="Z2" s="433"/>
    </row>
    <row r="3" spans="1:29" s="5" customFormat="1" ht="30" customHeight="1" thickBot="1" x14ac:dyDescent="0.35">
      <c r="A3" s="470"/>
      <c r="B3" s="703" t="str">
        <f>'Monitoria Anual - 1'!A3</f>
        <v>PLANO DE AÇÃO NACIONAL PARA A CONSERVAÇÃO DO PATRIMONIO ESPELEOLÓGICO NAS ÁREAS CÁRSTICAS DA BACIA DO RIO SÃO FRANCISCO - PAN CAVERNAS DO SÃO FRANCISCO</v>
      </c>
      <c r="C3" s="704"/>
      <c r="D3" s="704"/>
      <c r="E3" s="704"/>
      <c r="F3" s="704"/>
      <c r="G3" s="704"/>
      <c r="H3" s="704"/>
      <c r="I3" s="704"/>
      <c r="J3" s="704"/>
      <c r="K3" s="704"/>
      <c r="L3" s="704"/>
      <c r="M3" s="704"/>
      <c r="N3" s="704"/>
      <c r="O3" s="704"/>
      <c r="P3" s="704"/>
      <c r="Q3" s="704"/>
      <c r="R3" s="704"/>
      <c r="S3" s="704"/>
      <c r="T3" s="704"/>
      <c r="U3" s="704"/>
      <c r="V3" s="704"/>
      <c r="W3" s="704"/>
      <c r="X3" s="704"/>
      <c r="Y3" s="704"/>
      <c r="Z3" s="705"/>
      <c r="AA3" s="118"/>
      <c r="AB3" s="118"/>
      <c r="AC3" s="118"/>
    </row>
    <row r="4" spans="1:29" s="1" customFormat="1" ht="4.1500000000000004" customHeight="1" thickTop="1" x14ac:dyDescent="0.25">
      <c r="A4" s="433"/>
      <c r="B4" s="467"/>
      <c r="C4" s="463"/>
      <c r="D4" s="463"/>
      <c r="E4" s="463"/>
      <c r="F4" s="463"/>
      <c r="G4" s="463"/>
      <c r="H4" s="464"/>
      <c r="I4" s="464"/>
      <c r="J4" s="464"/>
      <c r="K4" s="464"/>
      <c r="L4" s="464"/>
      <c r="M4" s="464"/>
      <c r="N4" s="463"/>
      <c r="O4" s="463"/>
      <c r="P4" s="463"/>
      <c r="Q4" s="463"/>
      <c r="R4" s="463"/>
      <c r="S4" s="463"/>
      <c r="T4" s="463"/>
      <c r="U4" s="463"/>
      <c r="V4" s="463"/>
      <c r="W4" s="463"/>
      <c r="X4" s="463"/>
      <c r="Y4" s="463"/>
      <c r="Z4" s="465"/>
      <c r="AA4" s="462"/>
      <c r="AB4" s="462"/>
      <c r="AC4" s="120"/>
    </row>
    <row r="5" spans="1:29" s="6" customFormat="1" ht="84.6" customHeight="1" thickBot="1" x14ac:dyDescent="0.3">
      <c r="A5" s="456"/>
      <c r="B5" s="708" t="str">
        <f>'Monitoria Anual - 1'!A5</f>
        <v>OBJETIVO GERAL DO PAN
GARANTIR A CONSERVAÇÃO DO PATRIMÔNIO ESPELEOLÓGICO BRASILEIRO, POR MEIO DO CONHECIMENTO, PROMOÇÃO DO USO SUSTENTÁVEL E REDUÇÃO DOS IMPACTOS ANTRÓPICOS, PRIORITARIAMENTE NAS ÁREAS CÁRSTICAS DA BACIA DO RIO SÃO FRANCISCO, NOS PRÓXIMOS CINCO ANOS (2012 a 2017).</v>
      </c>
      <c r="C5" s="709"/>
      <c r="D5" s="709"/>
      <c r="E5" s="709"/>
      <c r="F5" s="709"/>
      <c r="G5" s="709"/>
      <c r="H5" s="709"/>
      <c r="I5" s="709"/>
      <c r="J5" s="709"/>
      <c r="K5" s="709"/>
      <c r="L5" s="709"/>
      <c r="M5" s="709"/>
      <c r="N5" s="709"/>
      <c r="O5" s="709"/>
      <c r="P5" s="709"/>
      <c r="Q5" s="709"/>
      <c r="R5" s="709"/>
      <c r="S5" s="709"/>
      <c r="T5" s="443"/>
      <c r="U5" s="443"/>
      <c r="V5" s="443"/>
      <c r="W5" s="443"/>
      <c r="X5" s="443"/>
      <c r="Y5" s="443"/>
      <c r="Z5" s="468"/>
    </row>
    <row r="6" spans="1:29" s="1" customFormat="1" ht="6.6" customHeight="1" thickTop="1" x14ac:dyDescent="0.25">
      <c r="A6" s="433"/>
      <c r="B6" s="441"/>
      <c r="C6" s="4"/>
      <c r="D6" s="4"/>
      <c r="E6" s="4"/>
      <c r="F6" s="4"/>
      <c r="G6" s="4"/>
      <c r="H6" s="8"/>
      <c r="I6" s="8"/>
      <c r="J6" s="8"/>
      <c r="K6" s="8"/>
      <c r="L6" s="8"/>
      <c r="M6" s="8"/>
      <c r="N6" s="4"/>
      <c r="O6" s="4"/>
      <c r="P6" s="4"/>
      <c r="Q6" s="4"/>
      <c r="R6" s="4"/>
      <c r="S6" s="4"/>
      <c r="T6" s="4"/>
      <c r="U6" s="4"/>
      <c r="V6" s="4"/>
      <c r="W6" s="4"/>
      <c r="X6" s="4"/>
      <c r="Y6" s="4"/>
      <c r="Z6" s="433"/>
    </row>
    <row r="7" spans="1:29" s="1" customFormat="1" ht="27" thickBot="1" x14ac:dyDescent="0.45">
      <c r="A7" s="471"/>
      <c r="B7" s="706" t="s">
        <v>2180</v>
      </c>
      <c r="C7" s="707"/>
      <c r="D7" s="707"/>
      <c r="E7" s="707"/>
      <c r="F7" s="707"/>
      <c r="G7" s="442" t="s">
        <v>1689</v>
      </c>
      <c r="H7" s="442"/>
      <c r="I7" s="362"/>
      <c r="J7" s="362"/>
      <c r="K7" s="362"/>
      <c r="L7" s="362"/>
      <c r="M7" s="362"/>
      <c r="N7" s="360"/>
      <c r="O7" s="360"/>
      <c r="P7" s="360"/>
      <c r="Q7" s="360"/>
      <c r="R7" s="360"/>
      <c r="S7" s="360"/>
      <c r="T7" s="360"/>
      <c r="U7" s="360"/>
      <c r="V7" s="360"/>
      <c r="W7" s="360"/>
      <c r="X7" s="360"/>
      <c r="Y7" s="360"/>
      <c r="Z7" s="454"/>
    </row>
    <row r="8" spans="1:29" ht="15.75" thickTop="1" x14ac:dyDescent="0.25">
      <c r="A8" s="433"/>
      <c r="B8" s="67"/>
      <c r="Z8" s="434"/>
    </row>
    <row r="9" spans="1:29" ht="18.75" x14ac:dyDescent="0.25">
      <c r="A9" s="457"/>
      <c r="B9" s="440" t="s">
        <v>29</v>
      </c>
      <c r="C9" s="445"/>
      <c r="D9" s="445"/>
      <c r="E9" s="445"/>
      <c r="F9" s="445"/>
      <c r="G9" s="445"/>
      <c r="H9" s="445"/>
      <c r="I9" s="445"/>
      <c r="J9" s="445"/>
      <c r="K9" s="445"/>
      <c r="L9" s="445"/>
      <c r="M9" s="445"/>
      <c r="N9" s="445"/>
      <c r="O9" s="445"/>
      <c r="P9" s="445"/>
      <c r="Q9" s="445"/>
      <c r="R9" s="445"/>
      <c r="S9" s="445"/>
      <c r="T9" s="445"/>
      <c r="U9" s="445"/>
      <c r="V9" s="445"/>
      <c r="W9" s="445"/>
      <c r="X9" s="445"/>
      <c r="Y9" s="445"/>
      <c r="Z9" s="435"/>
    </row>
    <row r="10" spans="1:29" x14ac:dyDescent="0.25">
      <c r="A10" s="433"/>
      <c r="B10" s="67"/>
      <c r="Z10" s="434"/>
    </row>
    <row r="11" spans="1:29" x14ac:dyDescent="0.25">
      <c r="A11" s="434"/>
      <c r="B11" s="446" t="s">
        <v>40</v>
      </c>
      <c r="C11" s="447"/>
      <c r="D11" s="447"/>
      <c r="Z11" s="434"/>
    </row>
    <row r="12" spans="1:29" ht="19.899999999999999" customHeight="1" thickBot="1" x14ac:dyDescent="0.3">
      <c r="A12" s="434"/>
      <c r="B12" s="67"/>
      <c r="E12" s="659" t="s">
        <v>77</v>
      </c>
      <c r="F12" s="660"/>
      <c r="Z12" s="434"/>
    </row>
    <row r="13" spans="1:29" ht="64.900000000000006" customHeight="1" thickTop="1" thickBot="1" x14ac:dyDescent="0.3">
      <c r="A13" s="434"/>
      <c r="B13" s="666" t="s">
        <v>31</v>
      </c>
      <c r="C13" s="667"/>
      <c r="D13" s="675"/>
      <c r="E13" s="699" t="s">
        <v>76</v>
      </c>
      <c r="F13" s="700"/>
      <c r="Z13" s="434"/>
    </row>
    <row r="14" spans="1:29" s="47" customFormat="1" ht="31.9" customHeight="1" thickTop="1" thickBot="1" x14ac:dyDescent="0.3">
      <c r="A14" s="436"/>
      <c r="B14" s="48" t="s">
        <v>37</v>
      </c>
      <c r="C14" s="50" t="s">
        <v>74</v>
      </c>
      <c r="D14" s="49" t="s">
        <v>38</v>
      </c>
      <c r="E14" s="50" t="s">
        <v>69</v>
      </c>
      <c r="F14" s="49" t="s">
        <v>38</v>
      </c>
      <c r="Z14" s="436"/>
    </row>
    <row r="15" spans="1:29" ht="16.5" thickTop="1" x14ac:dyDescent="0.25">
      <c r="A15" s="434"/>
      <c r="B15" s="31" t="s">
        <v>32</v>
      </c>
      <c r="C15" s="56"/>
      <c r="D15" s="57"/>
      <c r="E15" s="56">
        <f>COUNTA('Avaliação Final'!N10:N88)</f>
        <v>0</v>
      </c>
      <c r="F15" s="57"/>
      <c r="Z15" s="434"/>
    </row>
    <row r="16" spans="1:29" ht="15.75" x14ac:dyDescent="0.25">
      <c r="A16" s="434"/>
      <c r="B16" s="24" t="s">
        <v>44</v>
      </c>
      <c r="C16" s="58">
        <f>COUNTA('Avaliação Final'!I10:I102)</f>
        <v>0</v>
      </c>
      <c r="D16" s="59">
        <f>C16/C22</f>
        <v>0</v>
      </c>
      <c r="E16" s="58"/>
      <c r="F16" s="59">
        <f t="shared" ref="F16:F21" si="0">E16/$E$22</f>
        <v>0</v>
      </c>
      <c r="Z16" s="434"/>
    </row>
    <row r="17" spans="1:26" ht="15.75" x14ac:dyDescent="0.25">
      <c r="A17" s="434"/>
      <c r="B17" s="19" t="s">
        <v>2201</v>
      </c>
      <c r="C17" s="60">
        <f>COUNTA('Avaliação Final'!J10:J102)</f>
        <v>40</v>
      </c>
      <c r="D17" s="61">
        <f>C17/C22</f>
        <v>0.43010752688172044</v>
      </c>
      <c r="E17" s="60">
        <f>C17-0</f>
        <v>40</v>
      </c>
      <c r="F17" s="59">
        <f t="shared" si="0"/>
        <v>0.43010752688172044</v>
      </c>
      <c r="Z17" s="434"/>
    </row>
    <row r="18" spans="1:26" ht="15.75" x14ac:dyDescent="0.25">
      <c r="A18" s="434"/>
      <c r="B18" s="20" t="s">
        <v>34</v>
      </c>
      <c r="C18" s="60">
        <f>COUNTA('Avaliação Final'!K10:K102)</f>
        <v>0</v>
      </c>
      <c r="D18" s="61">
        <f>C18/C22</f>
        <v>0</v>
      </c>
      <c r="E18" s="60"/>
      <c r="F18" s="59">
        <f t="shared" si="0"/>
        <v>0</v>
      </c>
      <c r="Z18" s="434"/>
    </row>
    <row r="19" spans="1:26" ht="15.75" x14ac:dyDescent="0.25">
      <c r="A19" s="434"/>
      <c r="B19" s="21" t="s">
        <v>35</v>
      </c>
      <c r="C19" s="60">
        <f>COUNTA('Avaliação Final'!L10:L102)</f>
        <v>0</v>
      </c>
      <c r="D19" s="61">
        <f>C19/C22</f>
        <v>0</v>
      </c>
      <c r="E19" s="60"/>
      <c r="F19" s="59">
        <f t="shared" si="0"/>
        <v>0</v>
      </c>
      <c r="Z19" s="434"/>
    </row>
    <row r="20" spans="1:26" ht="16.5" thickBot="1" x14ac:dyDescent="0.3">
      <c r="A20" s="434"/>
      <c r="B20" s="22" t="s">
        <v>36</v>
      </c>
      <c r="C20" s="60">
        <f>COUNTA('Avaliação Final'!M10:M102)</f>
        <v>53</v>
      </c>
      <c r="D20" s="61">
        <f>C20/C22</f>
        <v>0.56989247311827962</v>
      </c>
      <c r="E20" s="60">
        <f>C20-0</f>
        <v>53</v>
      </c>
      <c r="F20" s="59">
        <f t="shared" si="0"/>
        <v>0.56989247311827962</v>
      </c>
      <c r="Z20" s="434"/>
    </row>
    <row r="21" spans="1:26" ht="17.25" thickTop="1" thickBot="1" x14ac:dyDescent="0.3">
      <c r="A21" s="434"/>
      <c r="B21" s="53" t="s">
        <v>60</v>
      </c>
      <c r="C21" s="60"/>
      <c r="D21" s="61"/>
      <c r="E21" s="60"/>
      <c r="F21" s="59">
        <f t="shared" si="0"/>
        <v>0</v>
      </c>
      <c r="Z21" s="434"/>
    </row>
    <row r="22" spans="1:26" ht="16.5" thickTop="1" thickBot="1" x14ac:dyDescent="0.3">
      <c r="A22" s="434"/>
      <c r="B22" s="63" t="s">
        <v>39</v>
      </c>
      <c r="C22" s="64">
        <f>C16+C17+C18+C19+C20</f>
        <v>93</v>
      </c>
      <c r="D22" s="65">
        <f>SUM(D15:D21)</f>
        <v>1</v>
      </c>
      <c r="E22" s="64">
        <f>SUM(E16:E21)</f>
        <v>93</v>
      </c>
      <c r="F22" s="62">
        <f>SUM(F16:F21)</f>
        <v>1</v>
      </c>
      <c r="Z22" s="434"/>
    </row>
    <row r="23" spans="1:26" ht="16.5" thickTop="1" thickBot="1" x14ac:dyDescent="0.3">
      <c r="A23" s="434"/>
      <c r="B23" s="656" t="s">
        <v>73</v>
      </c>
      <c r="C23" s="656"/>
      <c r="D23" s="656"/>
      <c r="E23" s="419">
        <f>COUNTIF('Avaliação Final'!N10:N80,'Avaliação Final'!V6)</f>
        <v>0</v>
      </c>
      <c r="F23" s="66"/>
      <c r="Z23" s="434"/>
    </row>
    <row r="24" spans="1:26" ht="16.5" thickTop="1" thickBot="1" x14ac:dyDescent="0.3">
      <c r="A24" s="434"/>
      <c r="B24" s="656" t="s">
        <v>72</v>
      </c>
      <c r="C24" s="656"/>
      <c r="D24" s="656"/>
      <c r="E24" s="419">
        <f>COUNTIF('Avaliação Final'!N10:N80,'Avaliação Final'!V7)</f>
        <v>0</v>
      </c>
      <c r="F24" s="67"/>
      <c r="Z24" s="434"/>
    </row>
    <row r="25" spans="1:26" ht="15.75" thickTop="1" x14ac:dyDescent="0.25">
      <c r="A25" s="434"/>
      <c r="B25" s="67"/>
      <c r="Z25" s="434"/>
    </row>
    <row r="26" spans="1:26" x14ac:dyDescent="0.25">
      <c r="A26" s="434"/>
      <c r="B26" s="446" t="s">
        <v>41</v>
      </c>
      <c r="C26" s="447"/>
      <c r="D26" s="447"/>
      <c r="Z26" s="434"/>
    </row>
    <row r="27" spans="1:26" ht="3" customHeight="1" x14ac:dyDescent="0.25">
      <c r="A27" s="434"/>
      <c r="B27" s="67"/>
      <c r="Z27" s="434"/>
    </row>
    <row r="28" spans="1:26" ht="36" customHeight="1" x14ac:dyDescent="0.25">
      <c r="A28" s="434"/>
      <c r="B28" s="448" t="s">
        <v>30</v>
      </c>
      <c r="C28" s="449">
        <f>COUNTA('Avaliação Final'!A10:A98)</f>
        <v>12</v>
      </c>
      <c r="Z28" s="434"/>
    </row>
    <row r="29" spans="1:26" ht="6.6" customHeight="1" thickBot="1" x14ac:dyDescent="0.3">
      <c r="A29" s="434"/>
      <c r="B29" s="67"/>
      <c r="Z29" s="434"/>
    </row>
    <row r="30" spans="1:26" ht="16.5" thickTop="1" thickBot="1" x14ac:dyDescent="0.3">
      <c r="A30" s="434"/>
      <c r="B30" s="23" t="s">
        <v>42</v>
      </c>
      <c r="C30" s="423" t="s">
        <v>43</v>
      </c>
      <c r="D30" s="104"/>
      <c r="E30" s="105"/>
      <c r="F30" s="106"/>
      <c r="G30" s="107"/>
      <c r="H30" s="108"/>
      <c r="I30" s="109"/>
      <c r="Z30" s="434"/>
    </row>
    <row r="31" spans="1:26" ht="15.75" thickTop="1" x14ac:dyDescent="0.25">
      <c r="A31" s="434"/>
      <c r="B31" s="546" t="s">
        <v>45</v>
      </c>
      <c r="C31" s="547">
        <f>COUNTA('Avaliação Final'!B10:B16)</f>
        <v>7</v>
      </c>
      <c r="D31" s="625">
        <f>COUNTA('Avaliação Final'!N10:N17)</f>
        <v>0</v>
      </c>
      <c r="E31" s="625">
        <f>COUNTA('Avaliação Final'!I10:I16)</f>
        <v>0</v>
      </c>
      <c r="F31" s="625">
        <f>COUNTA('Avaliação Final'!J10:J16)</f>
        <v>0</v>
      </c>
      <c r="G31" s="625">
        <f>COUNTA('Avaliação Final'!K10:K16)</f>
        <v>0</v>
      </c>
      <c r="H31" s="625">
        <f>COUNTA('Avaliação Final'!L10:L16)</f>
        <v>0</v>
      </c>
      <c r="I31" s="547">
        <f>COUNTA('Avaliação Final'!M10:M16)</f>
        <v>7</v>
      </c>
      <c r="Z31" s="434"/>
    </row>
    <row r="32" spans="1:26" x14ac:dyDescent="0.25">
      <c r="A32" s="434"/>
      <c r="B32" s="375" t="s">
        <v>46</v>
      </c>
      <c r="C32" s="376">
        <f>COUNTA('Avaliação Final'!B17:B43)</f>
        <v>27</v>
      </c>
      <c r="D32" s="376">
        <f>COUNTA('Avaliação Final'!N18:N44)</f>
        <v>0</v>
      </c>
      <c r="E32" s="376">
        <f>COUNTA('Avaliação Final'!I17:I43)</f>
        <v>0</v>
      </c>
      <c r="F32" s="376">
        <f>COUNTA('Avaliação Final'!J17:J43)</f>
        <v>15</v>
      </c>
      <c r="G32" s="376">
        <f>COUNTA('Avaliação Final'!K17:K43)</f>
        <v>0</v>
      </c>
      <c r="H32" s="376">
        <f>COUNTA('Avaliação Final'!L17:L43)</f>
        <v>0</v>
      </c>
      <c r="I32" s="376">
        <f>COUNTA('Avaliação Final'!M17:M43)</f>
        <v>12</v>
      </c>
      <c r="Z32" s="434"/>
    </row>
    <row r="33" spans="1:26" x14ac:dyDescent="0.25">
      <c r="A33" s="434"/>
      <c r="B33" s="375" t="s">
        <v>47</v>
      </c>
      <c r="C33" s="376">
        <f>COUNTA('Avaliação Final'!B44:B47)</f>
        <v>4</v>
      </c>
      <c r="D33" s="376">
        <f>COUNTA('Avaliação Final'!N45:N48)</f>
        <v>0</v>
      </c>
      <c r="E33" s="376">
        <f>COUNTA('Avaliação Final'!I44:I47)</f>
        <v>0</v>
      </c>
      <c r="F33" s="376">
        <f>COUNTA('Avaliação Final'!J44:J47)</f>
        <v>0</v>
      </c>
      <c r="G33" s="376">
        <f>COUNTA('Avaliação Final'!K44:K47)</f>
        <v>0</v>
      </c>
      <c r="H33" s="376">
        <f>COUNTA('Avaliação Final'!L44:L47)</f>
        <v>0</v>
      </c>
      <c r="I33" s="376">
        <f>COUNTA('Avaliação Final'!M44:M47)</f>
        <v>4</v>
      </c>
      <c r="Z33" s="434"/>
    </row>
    <row r="34" spans="1:26" x14ac:dyDescent="0.25">
      <c r="A34" s="434"/>
      <c r="B34" s="375" t="s">
        <v>48</v>
      </c>
      <c r="C34" s="376">
        <f>COUNTA('Avaliação Final'!B48:B53)</f>
        <v>6</v>
      </c>
      <c r="D34" s="376">
        <f>COUNTA('Avaliação Final'!N49:N55)</f>
        <v>0</v>
      </c>
      <c r="E34" s="376">
        <f>COUNTA('Avaliação Final'!I48:I53)</f>
        <v>0</v>
      </c>
      <c r="F34" s="376">
        <f>COUNTA('Avaliação Final'!J48:J53)</f>
        <v>3</v>
      </c>
      <c r="G34" s="376">
        <f>COUNTA('Avaliação Final'!K48:K53)</f>
        <v>0</v>
      </c>
      <c r="H34" s="376">
        <f>COUNTA('Avaliação Final'!L48:L53)</f>
        <v>0</v>
      </c>
      <c r="I34" s="376">
        <f>COUNTA('Avaliação Final'!M48:M53)</f>
        <v>3</v>
      </c>
      <c r="Z34" s="434"/>
    </row>
    <row r="35" spans="1:26" x14ac:dyDescent="0.25">
      <c r="A35" s="434"/>
      <c r="B35" s="375" t="s">
        <v>49</v>
      </c>
      <c r="C35" s="376">
        <f>COUNTA('Avaliação Final'!B54:B59)</f>
        <v>6</v>
      </c>
      <c r="D35" s="376">
        <f>COUNTA('Avaliação Final'!N56:N61)</f>
        <v>0</v>
      </c>
      <c r="E35" s="376">
        <f>COUNTA('Avaliação Final'!I54:I59)</f>
        <v>0</v>
      </c>
      <c r="F35" s="376">
        <f>COUNTA('Avaliação Final'!J54:J59)</f>
        <v>2</v>
      </c>
      <c r="G35" s="376">
        <f>COUNTA('Avaliação Final'!K54:K59)</f>
        <v>0</v>
      </c>
      <c r="H35" s="376">
        <f>COUNTA('Avaliação Final'!L54:L59)</f>
        <v>0</v>
      </c>
      <c r="I35" s="376">
        <f>COUNTA('Avaliação Final'!M54:M59)</f>
        <v>4</v>
      </c>
      <c r="Z35" s="434"/>
    </row>
    <row r="36" spans="1:26" x14ac:dyDescent="0.25">
      <c r="A36" s="434"/>
      <c r="B36" s="375" t="s">
        <v>50</v>
      </c>
      <c r="C36" s="376">
        <f>COUNTA('Avaliação Final'!B60:B62)</f>
        <v>3</v>
      </c>
      <c r="D36" s="376">
        <f>COUNTA('Avaliação Final'!N62:N64)</f>
        <v>0</v>
      </c>
      <c r="E36" s="376">
        <f>COUNTA('Avaliação Final'!I60:I62)</f>
        <v>0</v>
      </c>
      <c r="F36" s="376">
        <f>COUNTA('Avaliação Final'!J60:J62)</f>
        <v>2</v>
      </c>
      <c r="G36" s="376">
        <f>COUNTA('Avaliação Final'!K60:K62)</f>
        <v>0</v>
      </c>
      <c r="H36" s="376">
        <f>COUNTA('Avaliação Final'!L60:L62)</f>
        <v>0</v>
      </c>
      <c r="I36" s="376">
        <f>COUNTA('Avaliação Final'!M60:M62)</f>
        <v>1</v>
      </c>
      <c r="Z36" s="434"/>
    </row>
    <row r="37" spans="1:26" x14ac:dyDescent="0.25">
      <c r="A37" s="434"/>
      <c r="B37" s="375" t="s">
        <v>51</v>
      </c>
      <c r="C37" s="376">
        <f>COUNTA('Avaliação Final'!B63:B66)</f>
        <v>4</v>
      </c>
      <c r="D37" s="376">
        <f>COUNTA('Avaliação Final'!N65:N68)</f>
        <v>0</v>
      </c>
      <c r="E37" s="376">
        <f>COUNTA('Avaliação Final'!I63:I66)</f>
        <v>0</v>
      </c>
      <c r="F37" s="376">
        <f>COUNTA('Avaliação Final'!J63:J66)</f>
        <v>1</v>
      </c>
      <c r="G37" s="376">
        <f>COUNTA('Avaliação Final'!K63:K66)</f>
        <v>0</v>
      </c>
      <c r="H37" s="376">
        <f>COUNTA('Avaliação Final'!L63:L66)</f>
        <v>0</v>
      </c>
      <c r="I37" s="376">
        <f>COUNTA('Avaliação Final'!M63:M66)</f>
        <v>3</v>
      </c>
      <c r="Z37" s="434"/>
    </row>
    <row r="38" spans="1:26" x14ac:dyDescent="0.25">
      <c r="A38" s="434"/>
      <c r="B38" s="375" t="s">
        <v>52</v>
      </c>
      <c r="C38" s="376">
        <f>COUNTA('Avaliação Final'!B67:B74)</f>
        <v>8</v>
      </c>
      <c r="D38" s="376">
        <f>COUNTA('Avaliação Final'!N69:N76)</f>
        <v>0</v>
      </c>
      <c r="E38" s="376">
        <f>COUNTA('Avaliação Final'!I67:I74)</f>
        <v>0</v>
      </c>
      <c r="F38" s="376">
        <f>COUNTA('Avaliação Final'!J67:J74)</f>
        <v>3</v>
      </c>
      <c r="G38" s="376">
        <f>COUNTA('Avaliação Final'!K67:K74)</f>
        <v>0</v>
      </c>
      <c r="H38" s="376">
        <f>COUNTA('Avaliação Final'!L67:L74)</f>
        <v>0</v>
      </c>
      <c r="I38" s="376">
        <f>COUNTA('Avaliação Final'!M67:M74)</f>
        <v>5</v>
      </c>
      <c r="Z38" s="434"/>
    </row>
    <row r="39" spans="1:26" x14ac:dyDescent="0.25">
      <c r="A39" s="434"/>
      <c r="B39" s="375" t="s">
        <v>53</v>
      </c>
      <c r="C39" s="376">
        <f>COUNTA('Avaliação Final'!B75:B77)</f>
        <v>3</v>
      </c>
      <c r="D39" s="376">
        <f>COUNTA('Avaliação Final'!N77:N79)</f>
        <v>0</v>
      </c>
      <c r="E39" s="376">
        <f>COUNTA('Avaliação Final'!I75:I77)</f>
        <v>0</v>
      </c>
      <c r="F39" s="376">
        <f>COUNTA('Avaliação Final'!J75:J77)</f>
        <v>1</v>
      </c>
      <c r="G39" s="376">
        <f>COUNTA('Avaliação Final'!K75:K77)</f>
        <v>0</v>
      </c>
      <c r="H39" s="376">
        <f>COUNTA('Avaliação Final'!L75:L77)</f>
        <v>0</v>
      </c>
      <c r="I39" s="376">
        <f>COUNTA('Avaliação Final'!M75:M77)</f>
        <v>2</v>
      </c>
      <c r="Z39" s="434"/>
    </row>
    <row r="40" spans="1:26" x14ac:dyDescent="0.25">
      <c r="A40" s="434"/>
      <c r="B40" s="375" t="s">
        <v>54</v>
      </c>
      <c r="C40" s="548">
        <f>COUNTA('Avaliação Final'!B78:B88)</f>
        <v>11</v>
      </c>
      <c r="D40" s="548">
        <f>COUNTA('Avaliação Final'!N80:N90)</f>
        <v>0</v>
      </c>
      <c r="E40" s="548">
        <f>COUNTA('Avaliação Final'!I78:I88)</f>
        <v>0</v>
      </c>
      <c r="F40" s="548">
        <f>COUNTA('Avaliação Final'!J78:J88)</f>
        <v>5</v>
      </c>
      <c r="G40" s="548">
        <f>COUNTA('Avaliação Final'!K78:K88)</f>
        <v>0</v>
      </c>
      <c r="H40" s="548">
        <f>COUNTA('Avaliação Final'!L78:L88)</f>
        <v>0</v>
      </c>
      <c r="I40" s="376">
        <f>COUNTA('Avaliação Final'!M78:M88)</f>
        <v>6</v>
      </c>
      <c r="Z40" s="434"/>
    </row>
    <row r="41" spans="1:26" x14ac:dyDescent="0.25">
      <c r="A41" s="434"/>
      <c r="B41" s="375" t="s">
        <v>711</v>
      </c>
      <c r="C41" s="548">
        <f>COUNTA('Avaliação Final'!B89:B97)</f>
        <v>9</v>
      </c>
      <c r="D41" s="548">
        <f>COUNTA('Avaliação Final'!N91:N99)</f>
        <v>0</v>
      </c>
      <c r="E41" s="548">
        <f>COUNTA('Avaliação Final'!I89:I97)</f>
        <v>0</v>
      </c>
      <c r="F41" s="548">
        <f>COUNTA('Avaliação Final'!J89:J97)</f>
        <v>5</v>
      </c>
      <c r="G41" s="548">
        <f>COUNTA('Avaliação Final'!K89:K97)</f>
        <v>0</v>
      </c>
      <c r="H41" s="548">
        <f>COUNTA('Avaliação Final'!L89:L97)</f>
        <v>0</v>
      </c>
      <c r="I41" s="376">
        <f>COUNTA('Avaliação Final'!M89:M97)</f>
        <v>4</v>
      </c>
      <c r="Z41" s="434"/>
    </row>
    <row r="42" spans="1:26" ht="15.75" thickBot="1" x14ac:dyDescent="0.3">
      <c r="A42" s="434"/>
      <c r="B42" s="384" t="s">
        <v>712</v>
      </c>
      <c r="C42" s="380">
        <f>COUNTA('Avaliação Final'!B98:B102)</f>
        <v>5</v>
      </c>
      <c r="D42" s="380">
        <f>COUNTA('Avaliação Final'!N100:N102)</f>
        <v>0</v>
      </c>
      <c r="E42" s="380">
        <f>COUNTA('Avaliação Final'!I98:I102)</f>
        <v>0</v>
      </c>
      <c r="F42" s="380">
        <f>COUNTA('Avaliação Final'!J98:J102)</f>
        <v>3</v>
      </c>
      <c r="G42" s="380">
        <f>COUNTA('Avaliação Final'!K98:K102)</f>
        <v>0</v>
      </c>
      <c r="H42" s="380">
        <f>COUNTA('Avaliação Final'!L98:L102)</f>
        <v>0</v>
      </c>
      <c r="I42" s="387">
        <f>COUNTA('Avaliação Final'!M98:M102)</f>
        <v>2</v>
      </c>
      <c r="Z42" s="434"/>
    </row>
    <row r="43" spans="1:26" ht="22.9" customHeight="1" thickTop="1" thickBot="1" x14ac:dyDescent="0.3">
      <c r="A43" s="434"/>
      <c r="B43" s="438"/>
      <c r="C43" s="439"/>
      <c r="D43" s="439"/>
      <c r="E43" s="439"/>
      <c r="F43" s="439"/>
      <c r="G43" s="439"/>
      <c r="H43" s="439"/>
      <c r="I43" s="439"/>
      <c r="J43" s="439"/>
      <c r="K43" s="439"/>
      <c r="L43" s="439"/>
      <c r="M43" s="439"/>
      <c r="N43" s="439"/>
      <c r="O43" s="439"/>
      <c r="P43" s="439"/>
      <c r="Q43" s="439"/>
      <c r="R43" s="439"/>
      <c r="S43" s="439"/>
      <c r="T43" s="439"/>
      <c r="U43" s="439"/>
      <c r="V43" s="439"/>
      <c r="W43" s="439"/>
      <c r="X43" s="439"/>
      <c r="Y43" s="439"/>
      <c r="Z43" s="437"/>
    </row>
    <row r="44" spans="1:26" ht="15.75" thickTop="1" x14ac:dyDescent="0.25">
      <c r="B44" s="472"/>
      <c r="C44" s="472"/>
      <c r="D44" s="472"/>
      <c r="E44" s="472"/>
      <c r="F44" s="472"/>
      <c r="G44" s="472"/>
      <c r="H44" s="472"/>
      <c r="I44" s="472"/>
      <c r="J44" s="472"/>
      <c r="K44" s="472"/>
      <c r="L44" s="472"/>
      <c r="M44" s="472"/>
      <c r="N44" s="472"/>
      <c r="O44" s="472"/>
      <c r="P44" s="472"/>
      <c r="Q44" s="472"/>
      <c r="R44" s="472"/>
      <c r="S44" s="472"/>
      <c r="T44" s="472"/>
      <c r="U44" s="472"/>
      <c r="V44" s="472"/>
      <c r="W44" s="472"/>
      <c r="X44" s="472"/>
      <c r="Y44" s="472"/>
      <c r="Z44" s="472"/>
    </row>
  </sheetData>
  <mergeCells count="8">
    <mergeCell ref="B3:Z3"/>
    <mergeCell ref="B13:D13"/>
    <mergeCell ref="B23:D23"/>
    <mergeCell ref="B24:D24"/>
    <mergeCell ref="E12:F12"/>
    <mergeCell ref="E13:F13"/>
    <mergeCell ref="B7:F7"/>
    <mergeCell ref="B5:S5"/>
  </mergeCells>
  <conditionalFormatting sqref="D31:E31 E31:I36 D37:H39 I37:I42 D42:H42">
    <cfRule type="cellIs" dxfId="5" priority="5" stopIfTrue="1" operator="equal">
      <formula>0</formula>
    </cfRule>
  </conditionalFormatting>
  <conditionalFormatting sqref="D31:I36">
    <cfRule type="cellIs" dxfId="4" priority="10" stopIfTrue="1" operator="equal">
      <formula>0</formula>
    </cfRule>
  </conditionalFormatting>
  <conditionalFormatting sqref="E31:I31">
    <cfRule type="cellIs" dxfId="3" priority="1" operator="equal">
      <formula>0</formula>
    </cfRule>
    <cfRule type="cellIs" dxfId="2" priority="6" operator="equal">
      <formula>0</formula>
    </cfRule>
  </conditionalFormatting>
  <pageMargins left="0.51181102362204722" right="0.51181102362204722" top="0.78740157480314965" bottom="0.78740157480314965" header="0.31496062992125984" footer="0.31496062992125984"/>
  <pageSetup paperSize="5" scale="58" orientation="landscape" r:id="rId1"/>
  <colBreaks count="1" manualBreakCount="1">
    <brk id="9" max="1048575" man="1"/>
  </colBreaks>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
  <sheetViews>
    <sheetView workbookViewId="0">
      <selection sqref="A1:A2"/>
    </sheetView>
  </sheetViews>
  <sheetFormatPr defaultRowHeight="15" x14ac:dyDescent="0.25"/>
  <cols>
    <col min="1" max="1" width="21.85546875" customWidth="1"/>
  </cols>
  <sheetData>
    <row r="1" spans="1:1" x14ac:dyDescent="0.25">
      <c r="A1" s="113" t="s">
        <v>1639</v>
      </c>
    </row>
    <row r="2" spans="1:1" x14ac:dyDescent="0.25">
      <c r="A2" s="112" t="s">
        <v>800</v>
      </c>
    </row>
    <row r="3" spans="1:1" x14ac:dyDescent="0.25">
      <c r="A3" s="112" t="s">
        <v>67</v>
      </c>
    </row>
  </sheetData>
  <sortState xmlns:xlrd2="http://schemas.microsoft.com/office/spreadsheetml/2017/richdata2" ref="A1:A3">
    <sortCondition ref="A1"/>
  </sortState>
  <dataConsolidate/>
  <conditionalFormatting sqref="A1:A3">
    <cfRule type="containsText" dxfId="1" priority="1" operator="containsText" text="Não concluída no prazo">
      <formula>NOT(ISERROR(SEARCH("Não concluída no prazo",A1)))</formula>
    </cfRule>
  </conditionalFormatting>
  <pageMargins left="0.511811024" right="0.511811024" top="0.78740157499999996" bottom="0.78740157499999996" header="0.31496062000000002" footer="0.3149606200000000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election activeCell="I18" sqref="I18"/>
    </sheetView>
  </sheetViews>
  <sheetFormatPr defaultColWidth="8.85546875" defaultRowHeight="15" x14ac:dyDescent="0.25"/>
  <cols>
    <col min="1" max="1" width="44.28515625" customWidth="1"/>
  </cols>
  <sheetData>
    <row r="1" spans="1:1" x14ac:dyDescent="0.25">
      <c r="A1" t="s">
        <v>2179</v>
      </c>
    </row>
    <row r="2" spans="1:1" x14ac:dyDescent="0.25">
      <c r="A2" s="112" t="s">
        <v>2178</v>
      </c>
    </row>
  </sheetData>
  <dataConsolidate/>
  <conditionalFormatting sqref="A2">
    <cfRule type="containsText" dxfId="0" priority="1" operator="containsText" text="Não concluída no prazo">
      <formula>NOT(ISERROR(SEARCH("Não concluída no prazo",A2)))</formula>
    </cfRule>
  </conditionalFormatting>
  <dataValidations count="1">
    <dataValidation type="list" allowBlank="1" showInputMessage="1" showErrorMessage="1" sqref="A1:A2" xr:uid="{00000000-0002-0000-0F00-000000000000}">
      <formula1>funcoes</formula1>
    </dataValidation>
  </dataValidations>
  <pageMargins left="0.511811024" right="0.511811024" top="0.78740157499999996" bottom="0.78740157499999996" header="0.31496062000000002" footer="0.3149606200000000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topLeftCell="A3" workbookViewId="0">
      <selection activeCell="C4" sqref="C4"/>
    </sheetView>
  </sheetViews>
  <sheetFormatPr defaultRowHeight="15" x14ac:dyDescent="0.25"/>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4"/>
  <sheetViews>
    <sheetView showGridLines="0" topLeftCell="A82" zoomScale="85" zoomScaleNormal="85" workbookViewId="0"/>
  </sheetViews>
  <sheetFormatPr defaultRowHeight="15" x14ac:dyDescent="0.25"/>
  <cols>
    <col min="2" max="2" width="8.85546875" customWidth="1"/>
  </cols>
  <sheetData>
    <row r="1" spans="1:18" s="2" customFormat="1" x14ac:dyDescent="0.25">
      <c r="A1" s="3" t="s">
        <v>61</v>
      </c>
      <c r="I1" s="7"/>
      <c r="J1" s="7"/>
      <c r="K1" s="7"/>
      <c r="L1" s="7"/>
      <c r="M1" s="7"/>
      <c r="R1" s="7"/>
    </row>
    <row r="39" spans="17:20" x14ac:dyDescent="0.25">
      <c r="Q39" s="43"/>
    </row>
    <row r="40" spans="17:20" ht="14.45" customHeight="1" x14ac:dyDescent="0.25">
      <c r="Q40" s="631"/>
      <c r="R40" s="631"/>
      <c r="S40" s="631"/>
      <c r="T40" s="631"/>
    </row>
    <row r="41" spans="17:20" x14ac:dyDescent="0.25">
      <c r="Q41" s="631"/>
      <c r="R41" s="631"/>
      <c r="S41" s="631"/>
      <c r="T41" s="631"/>
    </row>
    <row r="42" spans="17:20" x14ac:dyDescent="0.25">
      <c r="Q42" s="631"/>
      <c r="R42" s="631"/>
      <c r="S42" s="631"/>
      <c r="T42" s="631"/>
    </row>
    <row r="43" spans="17:20" x14ac:dyDescent="0.25">
      <c r="Q43" s="631"/>
      <c r="R43" s="631"/>
      <c r="S43" s="631"/>
      <c r="T43" s="631"/>
    </row>
    <row r="44" spans="17:20" x14ac:dyDescent="0.25">
      <c r="Q44" s="631"/>
      <c r="R44" s="631"/>
      <c r="S44" s="631"/>
      <c r="T44" s="631"/>
    </row>
  </sheetData>
  <mergeCells count="1">
    <mergeCell ref="Q40:T44"/>
  </mergeCells>
  <pageMargins left="0.511811024" right="0.511811024" top="0.78740157499999996" bottom="0.78740157499999996" header="0.31496062000000002" footer="0.31496062000000002"/>
  <pageSetup orientation="portrait" r:id="rId1"/>
  <drawing r:id="rId2"/>
  <legacyDrawing r:id="rId3"/>
  <oleObjects>
    <mc:AlternateContent xmlns:mc="http://schemas.openxmlformats.org/markup-compatibility/2006">
      <mc:Choice Requires="x14">
        <oleObject progId="Word.Document.12" shapeId="11275" r:id="rId4">
          <objectPr defaultSize="0" autoPict="0" r:id="rId5">
            <anchor moveWithCells="1">
              <from>
                <xdr:col>0</xdr:col>
                <xdr:colOff>457200</xdr:colOff>
                <xdr:row>55</xdr:row>
                <xdr:rowOff>76200</xdr:rowOff>
              </from>
              <to>
                <xdr:col>15</xdr:col>
                <xdr:colOff>19050</xdr:colOff>
                <xdr:row>93</xdr:row>
                <xdr:rowOff>95250</xdr:rowOff>
              </to>
            </anchor>
          </objectPr>
        </oleObject>
      </mc:Choice>
      <mc:Fallback>
        <oleObject progId="Word.Document.12" shapeId="11275"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tabColor rgb="FF00B0F0"/>
  </sheetPr>
  <dimension ref="A1:IA156"/>
  <sheetViews>
    <sheetView showGridLines="0" topLeftCell="A135" zoomScale="50" zoomScaleNormal="50" workbookViewId="0">
      <selection activeCell="A136" sqref="A136"/>
    </sheetView>
  </sheetViews>
  <sheetFormatPr defaultColWidth="8.85546875" defaultRowHeight="15" x14ac:dyDescent="0.25"/>
  <cols>
    <col min="1" max="1" width="33.5703125" style="1" customWidth="1"/>
    <col min="2" max="2" width="61.28515625" style="1" customWidth="1"/>
    <col min="3" max="3" width="26.7109375" style="1" customWidth="1"/>
    <col min="4" max="5" width="16.7109375" style="1" customWidth="1"/>
    <col min="6" max="6" width="60.5703125" style="1" customWidth="1"/>
    <col min="7" max="7" width="72.28515625" style="1" customWidth="1"/>
    <col min="8" max="8" width="27.5703125" style="1" customWidth="1"/>
    <col min="9" max="9" width="20" style="9" customWidth="1"/>
    <col min="10" max="10" width="21" style="9" customWidth="1"/>
    <col min="11" max="11" width="19" style="9" customWidth="1"/>
    <col min="12" max="12" width="15.85546875" style="9" customWidth="1"/>
    <col min="13" max="13" width="17.7109375" style="9" customWidth="1"/>
    <col min="14" max="14" width="17.140625" style="9" customWidth="1"/>
    <col min="15" max="15" width="100.85546875" style="1" customWidth="1"/>
    <col min="16" max="16" width="76.7109375" style="1" customWidth="1"/>
    <col min="17" max="17" width="51.42578125" style="1" customWidth="1"/>
    <col min="18" max="18" width="25" style="1" customWidth="1"/>
    <col min="19" max="19" width="19.42578125" style="1" customWidth="1"/>
    <col min="20" max="20" width="58.140625" style="1" customWidth="1"/>
    <col min="21" max="21" width="28" style="1" customWidth="1"/>
    <col min="22" max="23" width="18.7109375" style="1" customWidth="1"/>
    <col min="24" max="24" width="18.85546875" style="1" customWidth="1"/>
    <col min="25" max="25" width="20.42578125" style="1" customWidth="1"/>
    <col min="26" max="26" width="51.28515625" style="1" customWidth="1"/>
    <col min="27" max="27" width="88.5703125" style="1" customWidth="1"/>
    <col min="28" max="28" width="27.7109375" style="1" customWidth="1"/>
    <col min="29" max="30" width="8.85546875" style="1"/>
    <col min="31" max="31" width="0" style="1" hidden="1" customWidth="1"/>
    <col min="32" max="32" width="8.85546875" style="1" hidden="1" customWidth="1"/>
    <col min="33" max="16384" width="8.85546875" style="1"/>
  </cols>
  <sheetData>
    <row r="1" spans="1:235" s="2" customFormat="1" ht="28.9" customHeight="1" x14ac:dyDescent="0.3">
      <c r="A1" s="638" t="s">
        <v>720</v>
      </c>
      <c r="B1" s="639"/>
      <c r="C1" s="639"/>
      <c r="D1" s="639"/>
      <c r="E1" s="639"/>
      <c r="F1" s="639"/>
      <c r="G1" s="639"/>
      <c r="H1" s="639"/>
      <c r="I1" s="357"/>
      <c r="J1" s="357"/>
      <c r="K1" s="357"/>
      <c r="L1" s="357"/>
      <c r="M1" s="406"/>
      <c r="N1" s="407"/>
      <c r="O1" s="408"/>
      <c r="P1" s="408"/>
      <c r="Q1" s="408"/>
      <c r="R1" s="408"/>
      <c r="S1" s="408"/>
      <c r="T1" s="408"/>
      <c r="U1" s="408"/>
      <c r="V1" s="408"/>
      <c r="W1" s="408"/>
      <c r="X1" s="408"/>
      <c r="Y1" s="408"/>
      <c r="Z1" s="408"/>
      <c r="AA1" s="408"/>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row>
    <row r="2" spans="1:235" s="4" customFormat="1" ht="4.1500000000000004" customHeight="1" x14ac:dyDescent="0.3">
      <c r="A2" s="279"/>
      <c r="B2" s="279"/>
      <c r="C2" s="279"/>
      <c r="D2" s="279"/>
      <c r="E2" s="279"/>
      <c r="F2" s="279"/>
      <c r="G2" s="279"/>
      <c r="H2" s="279"/>
      <c r="I2" s="279"/>
      <c r="J2" s="279"/>
      <c r="K2" s="279"/>
      <c r="L2" s="279"/>
      <c r="M2" s="410"/>
      <c r="N2" s="362"/>
      <c r="O2" s="360"/>
      <c r="P2" s="360"/>
      <c r="Q2" s="360"/>
      <c r="R2" s="360"/>
      <c r="S2" s="360"/>
      <c r="T2" s="360"/>
      <c r="U2" s="360"/>
      <c r="V2" s="360"/>
      <c r="W2" s="360"/>
      <c r="X2" s="360"/>
      <c r="Y2" s="360"/>
      <c r="Z2" s="360"/>
      <c r="AA2" s="360"/>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row>
    <row r="3" spans="1:235" s="5" customFormat="1" ht="27.6" customHeight="1" thickBot="1" x14ac:dyDescent="0.35">
      <c r="A3" s="648" t="s">
        <v>715</v>
      </c>
      <c r="B3" s="648"/>
      <c r="C3" s="648"/>
      <c r="D3" s="648"/>
      <c r="E3" s="648"/>
      <c r="F3" s="648"/>
      <c r="G3" s="648"/>
      <c r="H3" s="649"/>
      <c r="I3" s="356"/>
      <c r="J3" s="356"/>
      <c r="K3" s="356"/>
      <c r="L3" s="356"/>
      <c r="M3" s="356"/>
      <c r="N3" s="360"/>
      <c r="O3" s="356"/>
      <c r="P3" s="360"/>
      <c r="Q3" s="356"/>
      <c r="R3" s="360"/>
      <c r="S3" s="356"/>
      <c r="T3" s="360"/>
      <c r="U3" s="356"/>
      <c r="V3" s="360"/>
      <c r="W3" s="356"/>
      <c r="X3" s="360"/>
      <c r="Y3" s="356"/>
      <c r="Z3" s="360"/>
      <c r="AA3" s="356"/>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c r="HU3"/>
      <c r="HV3"/>
      <c r="HW3"/>
      <c r="HX3"/>
      <c r="HY3"/>
      <c r="HZ3"/>
      <c r="IA3"/>
    </row>
    <row r="4" spans="1:235" ht="5.25" customHeight="1" thickTop="1" x14ac:dyDescent="0.3">
      <c r="A4" s="279"/>
      <c r="B4" s="279"/>
      <c r="C4" s="279"/>
      <c r="D4" s="279"/>
      <c r="E4" s="279"/>
      <c r="F4" s="279"/>
      <c r="G4" s="279"/>
      <c r="H4" s="279"/>
      <c r="I4" s="279"/>
      <c r="J4" s="279"/>
      <c r="K4" s="279"/>
      <c r="L4" s="279"/>
      <c r="M4" s="409"/>
      <c r="N4" s="1"/>
      <c r="O4" s="409"/>
      <c r="Q4" s="409"/>
      <c r="S4" s="409"/>
      <c r="U4" s="409"/>
      <c r="W4" s="409"/>
      <c r="Y4" s="409"/>
      <c r="AA4" s="409"/>
      <c r="HT4"/>
      <c r="HU4"/>
      <c r="HV4"/>
      <c r="HW4"/>
      <c r="HX4"/>
      <c r="HY4"/>
      <c r="HZ4"/>
      <c r="IA4"/>
    </row>
    <row r="5" spans="1:235" s="6" customFormat="1" ht="63.6" customHeight="1" x14ac:dyDescent="0.25">
      <c r="A5" s="638" t="s">
        <v>2176</v>
      </c>
      <c r="B5" s="651"/>
      <c r="C5" s="651"/>
      <c r="D5" s="651"/>
      <c r="E5" s="651"/>
      <c r="F5" s="651"/>
      <c r="G5" s="651"/>
      <c r="H5" s="651"/>
      <c r="I5" s="650"/>
      <c r="J5" s="651"/>
      <c r="K5" s="651"/>
      <c r="L5" s="651"/>
      <c r="M5" s="651"/>
      <c r="N5" s="650"/>
      <c r="O5" s="651"/>
      <c r="P5" s="651"/>
      <c r="Q5" s="651"/>
      <c r="R5" s="651"/>
      <c r="S5" s="651"/>
      <c r="T5" s="651"/>
      <c r="U5" s="651"/>
      <c r="V5" s="651"/>
      <c r="W5" s="651"/>
      <c r="X5" s="651"/>
      <c r="Y5" s="651"/>
      <c r="Z5" s="651"/>
      <c r="AA5" s="399"/>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c r="HU5"/>
      <c r="HV5"/>
      <c r="HW5"/>
      <c r="HX5"/>
      <c r="HY5"/>
      <c r="HZ5"/>
      <c r="IA5"/>
    </row>
    <row r="6" spans="1:235" ht="6" customHeight="1" x14ac:dyDescent="0.3">
      <c r="A6" s="325"/>
      <c r="B6" s="325"/>
      <c r="C6" s="325"/>
      <c r="D6" s="325"/>
      <c r="E6" s="325"/>
      <c r="F6" s="325"/>
      <c r="G6" s="325"/>
      <c r="H6" s="325"/>
      <c r="I6" s="325"/>
      <c r="J6" s="325"/>
      <c r="K6" s="325"/>
      <c r="L6" s="325"/>
      <c r="M6" s="325"/>
    </row>
    <row r="7" spans="1:235" ht="27.6" customHeight="1" x14ac:dyDescent="0.4">
      <c r="A7" s="640" t="s">
        <v>2017</v>
      </c>
      <c r="B7" s="641"/>
      <c r="C7" s="641"/>
      <c r="D7" s="642" t="s">
        <v>2089</v>
      </c>
      <c r="E7" s="643"/>
      <c r="F7" s="643"/>
      <c r="G7" s="643"/>
      <c r="H7" s="644"/>
      <c r="I7" s="644"/>
      <c r="J7" s="644"/>
      <c r="K7" s="644"/>
      <c r="L7" s="644"/>
      <c r="M7" s="644"/>
      <c r="N7" s="362"/>
      <c r="O7" s="360"/>
      <c r="P7" s="360"/>
      <c r="Q7" s="360"/>
      <c r="R7" s="360"/>
      <c r="S7" s="360"/>
      <c r="T7" s="360"/>
      <c r="U7" s="360"/>
      <c r="V7" s="360"/>
      <c r="W7" s="360"/>
      <c r="X7" s="360"/>
      <c r="Y7" s="360"/>
      <c r="Z7" s="360"/>
      <c r="AA7" s="360"/>
      <c r="AF7" t="s">
        <v>70</v>
      </c>
    </row>
    <row r="8" spans="1:235" ht="37.5" customHeight="1" thickBot="1" x14ac:dyDescent="0.3">
      <c r="A8" s="645" t="s">
        <v>8</v>
      </c>
      <c r="B8" s="646"/>
      <c r="C8" s="646"/>
      <c r="D8" s="646"/>
      <c r="E8" s="646"/>
      <c r="F8" s="646"/>
      <c r="G8" s="646"/>
      <c r="H8" s="647"/>
      <c r="I8" s="632" t="s">
        <v>65</v>
      </c>
      <c r="J8" s="633"/>
      <c r="K8" s="633"/>
      <c r="L8" s="633"/>
      <c r="M8" s="633"/>
      <c r="N8" s="633"/>
      <c r="O8" s="633"/>
      <c r="P8" s="633"/>
      <c r="Q8" s="633"/>
      <c r="R8" s="634"/>
      <c r="S8" s="46"/>
      <c r="T8" s="635" t="s">
        <v>27</v>
      </c>
      <c r="U8" s="636"/>
      <c r="V8" s="636"/>
      <c r="W8" s="636"/>
      <c r="X8" s="636"/>
      <c r="Y8" s="636"/>
      <c r="Z8" s="636"/>
      <c r="AA8" s="637"/>
      <c r="AF8" s="51" t="s">
        <v>71</v>
      </c>
    </row>
    <row r="9" spans="1:235" ht="72.599999999999994" customHeight="1" thickTop="1" thickBot="1" x14ac:dyDescent="0.3">
      <c r="A9" s="87" t="s">
        <v>0</v>
      </c>
      <c r="B9" s="87" t="s">
        <v>1</v>
      </c>
      <c r="C9" s="87" t="s">
        <v>2</v>
      </c>
      <c r="D9" s="87" t="s">
        <v>6</v>
      </c>
      <c r="E9" s="87" t="s">
        <v>7</v>
      </c>
      <c r="F9" s="87" t="s">
        <v>3</v>
      </c>
      <c r="G9" s="15" t="s">
        <v>5</v>
      </c>
      <c r="H9" s="15" t="s">
        <v>68</v>
      </c>
      <c r="I9" s="10" t="s">
        <v>9</v>
      </c>
      <c r="J9" s="11" t="s">
        <v>10</v>
      </c>
      <c r="K9" s="12" t="s">
        <v>11</v>
      </c>
      <c r="L9" s="13" t="s">
        <v>12</v>
      </c>
      <c r="M9" s="14" t="s">
        <v>13</v>
      </c>
      <c r="N9" s="45" t="s">
        <v>14</v>
      </c>
      <c r="O9" s="16" t="s">
        <v>15</v>
      </c>
      <c r="P9" s="16" t="s">
        <v>16</v>
      </c>
      <c r="Q9" s="16" t="s">
        <v>17</v>
      </c>
      <c r="R9" s="16" t="s">
        <v>18</v>
      </c>
      <c r="S9" s="16" t="s">
        <v>66</v>
      </c>
      <c r="T9" s="17" t="s">
        <v>19</v>
      </c>
      <c r="U9" s="18" t="s">
        <v>20</v>
      </c>
      <c r="V9" s="18" t="s">
        <v>21</v>
      </c>
      <c r="W9" s="18" t="s">
        <v>22</v>
      </c>
      <c r="X9" s="18" t="s">
        <v>23</v>
      </c>
      <c r="Y9" s="18" t="s">
        <v>24</v>
      </c>
      <c r="Z9" s="18" t="s">
        <v>25</v>
      </c>
      <c r="AA9" s="18" t="s">
        <v>26</v>
      </c>
    </row>
    <row r="10" spans="1:235" ht="142.9" customHeight="1" thickTop="1" thickBot="1" x14ac:dyDescent="0.3">
      <c r="A10" s="573" t="s">
        <v>502</v>
      </c>
      <c r="B10" s="583" t="s">
        <v>2204</v>
      </c>
      <c r="C10" s="130" t="s">
        <v>78</v>
      </c>
      <c r="D10" s="584">
        <v>40940</v>
      </c>
      <c r="E10" s="584">
        <v>41244</v>
      </c>
      <c r="F10" s="130" t="s">
        <v>1718</v>
      </c>
      <c r="G10" s="148" t="s">
        <v>80</v>
      </c>
      <c r="H10" s="201">
        <v>10000</v>
      </c>
      <c r="I10" s="148"/>
      <c r="J10" s="197"/>
      <c r="K10" s="148"/>
      <c r="L10" s="148" t="s">
        <v>67</v>
      </c>
      <c r="M10" s="148"/>
      <c r="N10" s="129"/>
      <c r="O10" s="148" t="s">
        <v>2361</v>
      </c>
      <c r="P10" s="148" t="s">
        <v>367</v>
      </c>
      <c r="Q10" s="148"/>
      <c r="R10" s="148" t="s">
        <v>368</v>
      </c>
      <c r="S10" s="148"/>
      <c r="T10" s="207" t="s">
        <v>448</v>
      </c>
      <c r="U10" s="208" t="s">
        <v>426</v>
      </c>
      <c r="V10" s="213"/>
      <c r="W10" s="213">
        <v>42767</v>
      </c>
      <c r="X10" s="209"/>
      <c r="Y10" s="210"/>
      <c r="Z10" s="208" t="s">
        <v>1739</v>
      </c>
      <c r="AA10" s="207" t="s">
        <v>2362</v>
      </c>
    </row>
    <row r="11" spans="1:235" ht="118.15" customHeight="1" thickTop="1" thickBot="1" x14ac:dyDescent="0.3">
      <c r="A11" s="574"/>
      <c r="B11" s="583" t="s">
        <v>2205</v>
      </c>
      <c r="C11" s="130" t="s">
        <v>78</v>
      </c>
      <c r="D11" s="584">
        <v>40940</v>
      </c>
      <c r="E11" s="584">
        <v>41244</v>
      </c>
      <c r="F11" s="130" t="s">
        <v>654</v>
      </c>
      <c r="G11" s="141" t="s">
        <v>82</v>
      </c>
      <c r="H11" s="202">
        <v>10000</v>
      </c>
      <c r="I11" s="148"/>
      <c r="J11" s="141"/>
      <c r="K11" s="148"/>
      <c r="L11" s="148" t="s">
        <v>67</v>
      </c>
      <c r="M11" s="148"/>
      <c r="N11" s="129"/>
      <c r="O11" s="141" t="s">
        <v>369</v>
      </c>
      <c r="P11" s="141"/>
      <c r="Q11" s="141" t="s">
        <v>370</v>
      </c>
      <c r="R11" s="141" t="s">
        <v>1737</v>
      </c>
      <c r="S11" s="141"/>
      <c r="T11" s="207" t="s">
        <v>2363</v>
      </c>
      <c r="U11" s="208" t="s">
        <v>426</v>
      </c>
      <c r="V11" s="214"/>
      <c r="W11" s="213">
        <v>42767</v>
      </c>
      <c r="X11" s="208" t="s">
        <v>651</v>
      </c>
      <c r="Y11" s="211"/>
      <c r="Z11" s="207" t="s">
        <v>652</v>
      </c>
      <c r="AA11" s="207" t="s">
        <v>2362</v>
      </c>
    </row>
    <row r="12" spans="1:235" ht="121.9" customHeight="1" thickTop="1" x14ac:dyDescent="0.25">
      <c r="A12" s="574"/>
      <c r="B12" s="583" t="s">
        <v>2246</v>
      </c>
      <c r="C12" s="130" t="s">
        <v>78</v>
      </c>
      <c r="D12" s="584">
        <v>40940</v>
      </c>
      <c r="E12" s="584">
        <v>41244</v>
      </c>
      <c r="F12" s="130" t="s">
        <v>658</v>
      </c>
      <c r="G12" s="141" t="s">
        <v>84</v>
      </c>
      <c r="H12" s="202">
        <v>10000</v>
      </c>
      <c r="I12" s="148"/>
      <c r="J12" s="141"/>
      <c r="K12" s="148"/>
      <c r="L12" s="148" t="s">
        <v>67</v>
      </c>
      <c r="M12" s="148"/>
      <c r="N12" s="129"/>
      <c r="O12" s="141" t="s">
        <v>371</v>
      </c>
      <c r="P12" s="141"/>
      <c r="Q12" s="141" t="s">
        <v>2359</v>
      </c>
      <c r="R12" s="141" t="s">
        <v>372</v>
      </c>
      <c r="S12" s="141"/>
      <c r="T12" s="207" t="s">
        <v>2360</v>
      </c>
      <c r="U12" s="208" t="s">
        <v>653</v>
      </c>
      <c r="V12" s="214"/>
      <c r="W12" s="214"/>
      <c r="X12" s="207" t="s">
        <v>446</v>
      </c>
      <c r="Y12" s="211"/>
      <c r="Z12" s="207" t="s">
        <v>1740</v>
      </c>
      <c r="AA12" s="207" t="s">
        <v>2362</v>
      </c>
    </row>
    <row r="13" spans="1:235" ht="107.45" customHeight="1" x14ac:dyDescent="0.25">
      <c r="A13" s="574"/>
      <c r="B13" s="583" t="s">
        <v>2247</v>
      </c>
      <c r="C13" s="130" t="s">
        <v>85</v>
      </c>
      <c r="D13" s="584">
        <v>40969</v>
      </c>
      <c r="E13" s="584">
        <v>42767</v>
      </c>
      <c r="F13" s="130" t="s">
        <v>2321</v>
      </c>
      <c r="G13" s="141" t="s">
        <v>86</v>
      </c>
      <c r="H13" s="202">
        <v>15000</v>
      </c>
      <c r="I13" s="148"/>
      <c r="J13" s="141"/>
      <c r="K13" s="148"/>
      <c r="L13" s="148" t="s">
        <v>67</v>
      </c>
      <c r="M13" s="148"/>
      <c r="N13" s="129"/>
      <c r="O13" s="141"/>
      <c r="P13" s="141"/>
      <c r="Q13" s="141"/>
      <c r="R13" s="141"/>
      <c r="S13" s="141"/>
      <c r="T13" s="207" t="s">
        <v>431</v>
      </c>
      <c r="U13" s="207" t="s">
        <v>653</v>
      </c>
      <c r="V13" s="214"/>
      <c r="W13" s="214"/>
      <c r="X13" s="211"/>
      <c r="Y13" s="211"/>
      <c r="Z13" s="207" t="s">
        <v>2364</v>
      </c>
      <c r="AA13" s="207" t="s">
        <v>2365</v>
      </c>
    </row>
    <row r="14" spans="1:235" ht="116.45" customHeight="1" x14ac:dyDescent="0.25">
      <c r="A14" s="574"/>
      <c r="B14" s="583" t="s">
        <v>2248</v>
      </c>
      <c r="C14" s="130" t="s">
        <v>78</v>
      </c>
      <c r="D14" s="584">
        <v>41000</v>
      </c>
      <c r="E14" s="584">
        <v>41456</v>
      </c>
      <c r="F14" s="130" t="s">
        <v>1718</v>
      </c>
      <c r="G14" s="141" t="s">
        <v>87</v>
      </c>
      <c r="H14" s="202">
        <v>10000</v>
      </c>
      <c r="I14" s="148"/>
      <c r="J14" s="141" t="s">
        <v>67</v>
      </c>
      <c r="K14" s="148"/>
      <c r="L14" s="148"/>
      <c r="M14" s="148"/>
      <c r="N14" s="129"/>
      <c r="O14" s="141" t="s">
        <v>2366</v>
      </c>
      <c r="P14" s="141"/>
      <c r="Q14" s="141"/>
      <c r="R14" s="141" t="s">
        <v>368</v>
      </c>
      <c r="S14" s="141"/>
      <c r="T14" s="207" t="s">
        <v>433</v>
      </c>
      <c r="U14" s="207" t="s">
        <v>434</v>
      </c>
      <c r="V14" s="214"/>
      <c r="W14" s="214"/>
      <c r="X14" s="211"/>
      <c r="Y14" s="211"/>
      <c r="Z14" s="207" t="s">
        <v>2367</v>
      </c>
      <c r="AA14" s="207" t="s">
        <v>671</v>
      </c>
    </row>
    <row r="15" spans="1:235" ht="98.45" customHeight="1" x14ac:dyDescent="0.25">
      <c r="A15" s="574"/>
      <c r="B15" s="583" t="s">
        <v>2249</v>
      </c>
      <c r="C15" s="130" t="s">
        <v>88</v>
      </c>
      <c r="D15" s="584">
        <v>40940</v>
      </c>
      <c r="E15" s="584">
        <v>42767</v>
      </c>
      <c r="F15" s="130" t="s">
        <v>658</v>
      </c>
      <c r="G15" s="141" t="s">
        <v>89</v>
      </c>
      <c r="H15" s="202">
        <v>1000000</v>
      </c>
      <c r="I15" s="148"/>
      <c r="J15" s="141"/>
      <c r="K15" s="148"/>
      <c r="L15" s="148" t="s">
        <v>67</v>
      </c>
      <c r="M15" s="148"/>
      <c r="N15" s="129"/>
      <c r="O15" s="141" t="s">
        <v>2368</v>
      </c>
      <c r="P15" s="141" t="s">
        <v>2353</v>
      </c>
      <c r="Q15" s="141"/>
      <c r="R15" s="141" t="s">
        <v>372</v>
      </c>
      <c r="S15" s="141"/>
      <c r="T15" s="207" t="s">
        <v>2369</v>
      </c>
      <c r="U15" s="207"/>
      <c r="V15" s="214"/>
      <c r="W15" s="214"/>
      <c r="X15" s="207" t="s">
        <v>654</v>
      </c>
      <c r="Y15" s="211"/>
      <c r="Z15" s="207" t="s">
        <v>1741</v>
      </c>
      <c r="AA15" s="207" t="s">
        <v>2370</v>
      </c>
    </row>
    <row r="16" spans="1:235" ht="163.9" customHeight="1" x14ac:dyDescent="0.25">
      <c r="A16" s="574"/>
      <c r="B16" s="583" t="s">
        <v>2206</v>
      </c>
      <c r="C16" s="130" t="s">
        <v>78</v>
      </c>
      <c r="D16" s="584">
        <v>40940</v>
      </c>
      <c r="E16" s="584">
        <v>41244</v>
      </c>
      <c r="F16" s="130" t="s">
        <v>1718</v>
      </c>
      <c r="G16" s="141" t="s">
        <v>90</v>
      </c>
      <c r="H16" s="203">
        <v>0</v>
      </c>
      <c r="I16" s="148"/>
      <c r="J16" s="141"/>
      <c r="K16" s="148"/>
      <c r="L16" s="148" t="s">
        <v>67</v>
      </c>
      <c r="M16" s="148"/>
      <c r="N16" s="129"/>
      <c r="O16" s="141" t="s">
        <v>2371</v>
      </c>
      <c r="P16" s="141"/>
      <c r="Q16" s="141"/>
      <c r="R16" s="141" t="s">
        <v>368</v>
      </c>
      <c r="S16" s="141"/>
      <c r="T16" s="207" t="s">
        <v>449</v>
      </c>
      <c r="U16" s="207"/>
      <c r="V16" s="214"/>
      <c r="W16" s="215">
        <v>41609</v>
      </c>
      <c r="X16" s="211"/>
      <c r="Y16" s="211" t="s">
        <v>447</v>
      </c>
      <c r="Z16" s="207" t="s">
        <v>672</v>
      </c>
      <c r="AA16" s="207" t="s">
        <v>673</v>
      </c>
    </row>
    <row r="17" spans="1:27" ht="79.900000000000006" customHeight="1" x14ac:dyDescent="0.25">
      <c r="A17" s="574"/>
      <c r="B17" s="583" t="s">
        <v>438</v>
      </c>
      <c r="C17" s="130" t="s">
        <v>91</v>
      </c>
      <c r="D17" s="584">
        <v>40940</v>
      </c>
      <c r="E17" s="584">
        <v>41244</v>
      </c>
      <c r="F17" s="130" t="s">
        <v>658</v>
      </c>
      <c r="G17" s="141" t="s">
        <v>92</v>
      </c>
      <c r="H17" s="202">
        <v>100000</v>
      </c>
      <c r="I17" s="148"/>
      <c r="J17" s="141"/>
      <c r="K17" s="148"/>
      <c r="L17" s="148" t="s">
        <v>67</v>
      </c>
      <c r="M17" s="148"/>
      <c r="N17" s="129"/>
      <c r="O17" s="141" t="s">
        <v>373</v>
      </c>
      <c r="P17" s="141"/>
      <c r="Q17" s="141" t="s">
        <v>2372</v>
      </c>
      <c r="R17" s="141" t="s">
        <v>374</v>
      </c>
      <c r="S17" s="141"/>
      <c r="T17" s="207" t="s">
        <v>438</v>
      </c>
      <c r="U17" s="207"/>
      <c r="V17" s="214"/>
      <c r="W17" s="215">
        <v>41456</v>
      </c>
      <c r="X17" s="211"/>
      <c r="Y17" s="211"/>
      <c r="Z17" s="207"/>
      <c r="AA17" s="207" t="s">
        <v>2373</v>
      </c>
    </row>
    <row r="18" spans="1:27" ht="79.900000000000006" customHeight="1" x14ac:dyDescent="0.25">
      <c r="A18" s="574"/>
      <c r="B18" s="583" t="s">
        <v>2207</v>
      </c>
      <c r="C18" s="130" t="s">
        <v>93</v>
      </c>
      <c r="D18" s="584">
        <v>40940</v>
      </c>
      <c r="E18" s="584">
        <v>41609</v>
      </c>
      <c r="F18" s="130" t="s">
        <v>94</v>
      </c>
      <c r="G18" s="141" t="s">
        <v>95</v>
      </c>
      <c r="H18" s="202">
        <v>120000</v>
      </c>
      <c r="I18" s="148"/>
      <c r="J18" s="141" t="s">
        <v>67</v>
      </c>
      <c r="K18" s="148"/>
      <c r="L18" s="148"/>
      <c r="M18" s="148"/>
      <c r="N18" s="129"/>
      <c r="O18" s="141" t="s">
        <v>375</v>
      </c>
      <c r="P18" s="141"/>
      <c r="Q18" s="141" t="s">
        <v>2374</v>
      </c>
      <c r="R18" s="141" t="s">
        <v>648</v>
      </c>
      <c r="S18" s="141"/>
      <c r="T18" s="207" t="s">
        <v>439</v>
      </c>
      <c r="U18" s="207" t="s">
        <v>655</v>
      </c>
      <c r="V18" s="214"/>
      <c r="W18" s="215">
        <v>42767</v>
      </c>
      <c r="X18" s="212" t="s">
        <v>2375</v>
      </c>
      <c r="Y18" s="211"/>
      <c r="Z18" s="207" t="s">
        <v>656</v>
      </c>
      <c r="AA18" s="207" t="s">
        <v>674</v>
      </c>
    </row>
    <row r="19" spans="1:27" ht="79.900000000000006" hidden="1" customHeight="1" x14ac:dyDescent="0.25">
      <c r="A19" s="131"/>
      <c r="B19" s="572" t="s">
        <v>2250</v>
      </c>
      <c r="C19" s="145" t="s">
        <v>96</v>
      </c>
      <c r="D19" s="582">
        <v>40940</v>
      </c>
      <c r="E19" s="582">
        <v>41244</v>
      </c>
      <c r="F19" s="145" t="s">
        <v>83</v>
      </c>
      <c r="G19" s="141" t="s">
        <v>97</v>
      </c>
      <c r="H19" s="202">
        <v>500000</v>
      </c>
      <c r="I19" s="148"/>
      <c r="J19" s="141" t="s">
        <v>67</v>
      </c>
      <c r="K19" s="148"/>
      <c r="L19" s="148"/>
      <c r="M19" s="148"/>
      <c r="N19" s="144" t="s">
        <v>71</v>
      </c>
      <c r="O19" s="141" t="s">
        <v>376</v>
      </c>
      <c r="P19" s="141"/>
      <c r="Q19" s="141" t="s">
        <v>732</v>
      </c>
      <c r="R19" s="141" t="s">
        <v>377</v>
      </c>
      <c r="S19" s="141"/>
      <c r="T19" s="207"/>
      <c r="U19" s="207"/>
      <c r="V19" s="214"/>
      <c r="W19" s="214"/>
      <c r="X19" s="211"/>
      <c r="Y19" s="211"/>
      <c r="Z19" s="207"/>
      <c r="AA19" s="207" t="s">
        <v>1752</v>
      </c>
    </row>
    <row r="20" spans="1:27" ht="79.900000000000006" hidden="1" customHeight="1" x14ac:dyDescent="0.25">
      <c r="A20" s="131"/>
      <c r="B20" s="577" t="s">
        <v>98</v>
      </c>
      <c r="C20" s="192" t="s">
        <v>99</v>
      </c>
      <c r="D20" s="578">
        <v>40940</v>
      </c>
      <c r="E20" s="578">
        <v>41244</v>
      </c>
      <c r="F20" s="192" t="s">
        <v>81</v>
      </c>
      <c r="G20" s="141" t="s">
        <v>100</v>
      </c>
      <c r="H20" s="202">
        <v>30000</v>
      </c>
      <c r="I20" s="148"/>
      <c r="J20" s="141"/>
      <c r="K20" s="148"/>
      <c r="L20" s="148" t="s">
        <v>67</v>
      </c>
      <c r="M20" s="148"/>
      <c r="N20" s="144" t="s">
        <v>70</v>
      </c>
      <c r="O20" s="141" t="s">
        <v>378</v>
      </c>
      <c r="P20" s="141"/>
      <c r="Q20" s="141"/>
      <c r="R20" s="141" t="s">
        <v>1738</v>
      </c>
      <c r="S20" s="141"/>
      <c r="T20" s="207"/>
      <c r="U20" s="207"/>
      <c r="V20" s="214"/>
      <c r="W20" s="214"/>
      <c r="X20" s="211"/>
      <c r="Y20" s="211"/>
      <c r="Z20" s="207"/>
      <c r="AA20" s="207" t="s">
        <v>733</v>
      </c>
    </row>
    <row r="21" spans="1:27" ht="114.6" customHeight="1" x14ac:dyDescent="0.25">
      <c r="A21" s="574"/>
      <c r="B21" s="583" t="s">
        <v>2208</v>
      </c>
      <c r="C21" s="130" t="s">
        <v>101</v>
      </c>
      <c r="D21" s="584">
        <v>41214</v>
      </c>
      <c r="E21" s="584">
        <v>41122</v>
      </c>
      <c r="F21" s="130" t="s">
        <v>2333</v>
      </c>
      <c r="G21" s="141" t="s">
        <v>102</v>
      </c>
      <c r="H21" s="202">
        <v>50000</v>
      </c>
      <c r="I21" s="148"/>
      <c r="J21" s="141"/>
      <c r="K21" s="148"/>
      <c r="L21" s="148"/>
      <c r="M21" s="148" t="s">
        <v>67</v>
      </c>
      <c r="N21" s="129"/>
      <c r="O21" s="141" t="s">
        <v>379</v>
      </c>
      <c r="P21" s="141"/>
      <c r="Q21" s="141" t="s">
        <v>647</v>
      </c>
      <c r="R21" s="141" t="s">
        <v>380</v>
      </c>
      <c r="S21" s="141"/>
      <c r="T21" s="207" t="s">
        <v>450</v>
      </c>
      <c r="U21" s="207"/>
      <c r="V21" s="214"/>
      <c r="W21" s="214"/>
      <c r="X21" s="211"/>
      <c r="Y21" s="211"/>
      <c r="Z21" s="207" t="s">
        <v>657</v>
      </c>
      <c r="AA21" s="207" t="s">
        <v>1774</v>
      </c>
    </row>
    <row r="22" spans="1:27" ht="143.44999999999999" customHeight="1" x14ac:dyDescent="0.25">
      <c r="A22" s="574"/>
      <c r="B22" s="583" t="s">
        <v>2251</v>
      </c>
      <c r="C22" s="130" t="s">
        <v>103</v>
      </c>
      <c r="D22" s="584">
        <v>40940</v>
      </c>
      <c r="E22" s="584">
        <v>41609</v>
      </c>
      <c r="F22" s="130" t="s">
        <v>112</v>
      </c>
      <c r="G22" s="141" t="s">
        <v>104</v>
      </c>
      <c r="H22" s="202">
        <v>100000</v>
      </c>
      <c r="I22" s="148"/>
      <c r="J22" s="141"/>
      <c r="K22" s="148"/>
      <c r="L22" s="148" t="s">
        <v>67</v>
      </c>
      <c r="M22" s="148"/>
      <c r="N22" s="129"/>
      <c r="O22" s="141" t="s">
        <v>2376</v>
      </c>
      <c r="P22" s="141" t="s">
        <v>2354</v>
      </c>
      <c r="Q22" s="141" t="s">
        <v>381</v>
      </c>
      <c r="R22" s="141" t="s">
        <v>382</v>
      </c>
      <c r="S22" s="141"/>
      <c r="T22" s="207" t="s">
        <v>2203</v>
      </c>
      <c r="U22" s="207"/>
      <c r="V22" s="214"/>
      <c r="W22" s="214"/>
      <c r="X22" s="211"/>
      <c r="Y22" s="211"/>
      <c r="Z22" s="207"/>
      <c r="AA22" s="207" t="s">
        <v>675</v>
      </c>
    </row>
    <row r="23" spans="1:27" ht="64.150000000000006" customHeight="1" x14ac:dyDescent="0.25">
      <c r="A23" s="574"/>
      <c r="B23" s="583" t="s">
        <v>2209</v>
      </c>
      <c r="C23" s="130" t="s">
        <v>105</v>
      </c>
      <c r="D23" s="584">
        <v>41334</v>
      </c>
      <c r="E23" s="584">
        <v>42767</v>
      </c>
      <c r="F23" s="130" t="s">
        <v>2307</v>
      </c>
      <c r="G23" s="141" t="s">
        <v>107</v>
      </c>
      <c r="H23" s="202">
        <v>10000</v>
      </c>
      <c r="I23" s="148" t="s">
        <v>67</v>
      </c>
      <c r="J23" s="141"/>
      <c r="K23" s="148"/>
      <c r="L23" s="148"/>
      <c r="M23" s="148"/>
      <c r="N23" s="129"/>
      <c r="O23" s="141"/>
      <c r="P23" s="141"/>
      <c r="Q23" s="141"/>
      <c r="R23" s="141"/>
      <c r="S23" s="141"/>
      <c r="T23" s="207" t="s">
        <v>2377</v>
      </c>
      <c r="U23" s="207"/>
      <c r="V23" s="214"/>
      <c r="W23" s="214"/>
      <c r="X23" s="211"/>
      <c r="Y23" s="211"/>
      <c r="Z23" s="207" t="s">
        <v>1742</v>
      </c>
      <c r="AA23" s="207"/>
    </row>
    <row r="24" spans="1:27" ht="52.9" hidden="1" customHeight="1" thickBot="1" x14ac:dyDescent="0.3">
      <c r="A24" s="131"/>
      <c r="B24" s="572" t="s">
        <v>2252</v>
      </c>
      <c r="C24" s="145" t="s">
        <v>108</v>
      </c>
      <c r="D24" s="582">
        <v>41640</v>
      </c>
      <c r="E24" s="582">
        <v>42767</v>
      </c>
      <c r="F24" s="145" t="s">
        <v>2320</v>
      </c>
      <c r="G24" s="141" t="s">
        <v>109</v>
      </c>
      <c r="H24" s="202">
        <v>200000</v>
      </c>
      <c r="I24" s="148" t="s">
        <v>67</v>
      </c>
      <c r="J24" s="141"/>
      <c r="K24" s="148"/>
      <c r="L24" s="148"/>
      <c r="M24" s="148"/>
      <c r="N24" s="144" t="s">
        <v>71</v>
      </c>
      <c r="O24" s="141"/>
      <c r="P24" s="141"/>
      <c r="Q24" s="141"/>
      <c r="R24" s="141"/>
      <c r="S24" s="141"/>
      <c r="T24" s="207"/>
      <c r="U24" s="207"/>
      <c r="V24" s="214"/>
      <c r="W24" s="214"/>
      <c r="X24" s="211"/>
      <c r="Y24" s="211"/>
      <c r="Z24" s="207"/>
      <c r="AA24" s="207" t="s">
        <v>2378</v>
      </c>
    </row>
    <row r="25" spans="1:27" ht="97.15" hidden="1" customHeight="1" x14ac:dyDescent="0.25">
      <c r="A25" s="145"/>
      <c r="B25" s="577" t="s">
        <v>2253</v>
      </c>
      <c r="C25" s="192" t="s">
        <v>110</v>
      </c>
      <c r="D25" s="579">
        <v>40940</v>
      </c>
      <c r="E25" s="579">
        <v>42767</v>
      </c>
      <c r="F25" s="192" t="s">
        <v>658</v>
      </c>
      <c r="G25" s="141" t="s">
        <v>111</v>
      </c>
      <c r="H25" s="202">
        <v>90000</v>
      </c>
      <c r="I25" s="148"/>
      <c r="J25" s="141" t="s">
        <v>67</v>
      </c>
      <c r="K25" s="148"/>
      <c r="L25" s="148"/>
      <c r="M25" s="148"/>
      <c r="N25" s="144" t="s">
        <v>71</v>
      </c>
      <c r="O25" s="141"/>
      <c r="P25" s="141"/>
      <c r="Q25" s="141" t="s">
        <v>383</v>
      </c>
      <c r="R25" s="141" t="s">
        <v>372</v>
      </c>
      <c r="S25" s="141"/>
      <c r="T25" s="207"/>
      <c r="U25" s="207"/>
      <c r="V25" s="214"/>
      <c r="W25" s="214"/>
      <c r="X25" s="211"/>
      <c r="Y25" s="211"/>
      <c r="Z25" s="207"/>
      <c r="AA25" s="207" t="s">
        <v>676</v>
      </c>
    </row>
    <row r="26" spans="1:27" ht="79.900000000000006" customHeight="1" x14ac:dyDescent="0.25">
      <c r="A26" s="573" t="s">
        <v>501</v>
      </c>
      <c r="B26" s="583" t="s">
        <v>2210</v>
      </c>
      <c r="C26" s="130" t="s">
        <v>2334</v>
      </c>
      <c r="D26" s="584">
        <v>40940</v>
      </c>
      <c r="E26" s="584">
        <v>41244</v>
      </c>
      <c r="F26" s="130" t="s">
        <v>112</v>
      </c>
      <c r="G26" s="141" t="s">
        <v>2336</v>
      </c>
      <c r="H26" s="203">
        <v>0</v>
      </c>
      <c r="I26" s="148"/>
      <c r="J26" s="141"/>
      <c r="K26" s="148"/>
      <c r="L26" s="148" t="s">
        <v>67</v>
      </c>
      <c r="M26" s="148"/>
      <c r="N26" s="129"/>
      <c r="O26" s="141"/>
      <c r="P26" s="141"/>
      <c r="Q26" s="141"/>
      <c r="R26" s="141"/>
      <c r="S26" s="141"/>
      <c r="T26" s="207" t="s">
        <v>734</v>
      </c>
      <c r="U26" s="207" t="s">
        <v>452</v>
      </c>
      <c r="V26" s="214"/>
      <c r="W26" s="215">
        <v>42767</v>
      </c>
      <c r="X26" s="207" t="s">
        <v>658</v>
      </c>
      <c r="Y26" s="211"/>
      <c r="Z26" s="207" t="s">
        <v>659</v>
      </c>
      <c r="AA26" s="207" t="s">
        <v>677</v>
      </c>
    </row>
    <row r="27" spans="1:27" ht="105" customHeight="1" x14ac:dyDescent="0.25">
      <c r="A27" s="575"/>
      <c r="B27" s="583" t="s">
        <v>2254</v>
      </c>
      <c r="C27" s="130" t="s">
        <v>113</v>
      </c>
      <c r="D27" s="584">
        <v>40940</v>
      </c>
      <c r="E27" s="584">
        <v>41244</v>
      </c>
      <c r="F27" s="130" t="s">
        <v>658</v>
      </c>
      <c r="G27" s="141" t="s">
        <v>2336</v>
      </c>
      <c r="H27" s="203">
        <v>0</v>
      </c>
      <c r="I27" s="148"/>
      <c r="J27" s="141"/>
      <c r="K27" s="148"/>
      <c r="L27" s="148" t="s">
        <v>67</v>
      </c>
      <c r="M27" s="148"/>
      <c r="N27" s="129"/>
      <c r="O27" s="141"/>
      <c r="P27" s="141"/>
      <c r="Q27" s="141"/>
      <c r="R27" s="141"/>
      <c r="S27" s="141"/>
      <c r="T27" s="207" t="s">
        <v>453</v>
      </c>
      <c r="U27" s="207"/>
      <c r="V27" s="214"/>
      <c r="W27" s="215">
        <v>41609</v>
      </c>
      <c r="X27" s="211"/>
      <c r="Y27" s="211"/>
      <c r="Z27" s="217" t="s">
        <v>2337</v>
      </c>
      <c r="AA27" s="207"/>
    </row>
    <row r="28" spans="1:27" ht="79.900000000000006" hidden="1" customHeight="1" thickBot="1" x14ac:dyDescent="0.3">
      <c r="A28" s="133"/>
      <c r="B28" s="571" t="s">
        <v>114</v>
      </c>
      <c r="C28" s="145" t="s">
        <v>78</v>
      </c>
      <c r="D28" s="582">
        <v>40940</v>
      </c>
      <c r="E28" s="582">
        <v>41609</v>
      </c>
      <c r="F28" s="145" t="s">
        <v>316</v>
      </c>
      <c r="G28" s="148" t="s">
        <v>116</v>
      </c>
      <c r="H28" s="201">
        <v>200000</v>
      </c>
      <c r="I28" s="148"/>
      <c r="J28" s="141"/>
      <c r="K28" s="148"/>
      <c r="L28" s="148" t="s">
        <v>67</v>
      </c>
      <c r="M28" s="148"/>
      <c r="N28" s="144" t="s">
        <v>70</v>
      </c>
      <c r="O28" s="148"/>
      <c r="P28" s="148"/>
      <c r="Q28" s="148"/>
      <c r="R28" s="148"/>
      <c r="S28" s="148"/>
      <c r="T28" s="207"/>
      <c r="U28" s="207"/>
      <c r="V28" s="214"/>
      <c r="W28" s="214"/>
      <c r="X28" s="211"/>
      <c r="Y28" s="211"/>
      <c r="Z28" s="207"/>
      <c r="AA28" s="207" t="s">
        <v>1775</v>
      </c>
    </row>
    <row r="29" spans="1:27" ht="59.45" hidden="1" customHeight="1" x14ac:dyDescent="0.25">
      <c r="A29" s="133"/>
      <c r="B29" s="580" t="s">
        <v>117</v>
      </c>
      <c r="C29" s="131" t="s">
        <v>78</v>
      </c>
      <c r="D29" s="581">
        <v>40940</v>
      </c>
      <c r="E29" s="581">
        <v>41609</v>
      </c>
      <c r="F29" s="131" t="s">
        <v>2320</v>
      </c>
      <c r="G29" s="148" t="s">
        <v>118</v>
      </c>
      <c r="H29" s="201">
        <v>200000</v>
      </c>
      <c r="I29" s="148"/>
      <c r="J29" s="141"/>
      <c r="K29" s="148"/>
      <c r="L29" s="148" t="s">
        <v>67</v>
      </c>
      <c r="M29" s="148"/>
      <c r="N29" s="144" t="s">
        <v>70</v>
      </c>
      <c r="O29" s="148"/>
      <c r="P29" s="148"/>
      <c r="Q29" s="148"/>
      <c r="R29" s="148"/>
      <c r="S29" s="148"/>
      <c r="T29" s="207"/>
      <c r="U29" s="207"/>
      <c r="V29" s="214"/>
      <c r="W29" s="214"/>
      <c r="X29" s="211"/>
      <c r="Y29" s="211"/>
      <c r="Z29" s="207"/>
      <c r="AA29" s="207" t="s">
        <v>1776</v>
      </c>
    </row>
    <row r="30" spans="1:27" ht="206.45" customHeight="1" x14ac:dyDescent="0.25">
      <c r="A30" s="575"/>
      <c r="B30" s="583" t="s">
        <v>2211</v>
      </c>
      <c r="C30" s="130" t="s">
        <v>119</v>
      </c>
      <c r="D30" s="584">
        <v>40940</v>
      </c>
      <c r="E30" s="584">
        <v>41456</v>
      </c>
      <c r="F30" s="130" t="s">
        <v>1718</v>
      </c>
      <c r="G30" s="148" t="s">
        <v>120</v>
      </c>
      <c r="H30" s="201">
        <v>80000</v>
      </c>
      <c r="I30" s="148"/>
      <c r="J30" s="141"/>
      <c r="K30" s="148"/>
      <c r="L30" s="148" t="s">
        <v>67</v>
      </c>
      <c r="M30" s="148"/>
      <c r="N30" s="129"/>
      <c r="O30" s="148" t="s">
        <v>2379</v>
      </c>
      <c r="P30" s="148"/>
      <c r="Q30" s="148"/>
      <c r="R30" s="148" t="s">
        <v>368</v>
      </c>
      <c r="S30" s="148"/>
      <c r="T30" s="207" t="s">
        <v>468</v>
      </c>
      <c r="U30" s="207" t="s">
        <v>660</v>
      </c>
      <c r="V30" s="214"/>
      <c r="W30" s="215">
        <v>41609</v>
      </c>
      <c r="X30" s="209"/>
      <c r="Y30" s="211"/>
      <c r="Z30" s="207" t="s">
        <v>1743</v>
      </c>
      <c r="AA30" s="207"/>
    </row>
    <row r="31" spans="1:27" ht="345.6" customHeight="1" x14ac:dyDescent="0.25">
      <c r="A31" s="575"/>
      <c r="B31" s="583" t="s">
        <v>2255</v>
      </c>
      <c r="C31" s="130" t="s">
        <v>121</v>
      </c>
      <c r="D31" s="584">
        <v>41091</v>
      </c>
      <c r="E31" s="584">
        <v>41456</v>
      </c>
      <c r="F31" s="130" t="s">
        <v>1718</v>
      </c>
      <c r="G31" s="148" t="s">
        <v>122</v>
      </c>
      <c r="H31" s="201">
        <v>50000</v>
      </c>
      <c r="I31" s="148"/>
      <c r="J31" s="141"/>
      <c r="K31" s="148"/>
      <c r="L31" s="148" t="s">
        <v>67</v>
      </c>
      <c r="M31" s="148"/>
      <c r="N31" s="129"/>
      <c r="O31" s="148" t="s">
        <v>2380</v>
      </c>
      <c r="P31" s="148" t="s">
        <v>384</v>
      </c>
      <c r="Q31" s="148"/>
      <c r="R31" s="148" t="s">
        <v>368</v>
      </c>
      <c r="S31" s="148"/>
      <c r="T31" s="207" t="s">
        <v>469</v>
      </c>
      <c r="U31" s="207" t="s">
        <v>661</v>
      </c>
      <c r="V31" s="214"/>
      <c r="W31" s="215">
        <v>41609</v>
      </c>
      <c r="X31" s="207" t="s">
        <v>2338</v>
      </c>
      <c r="Y31" s="211"/>
      <c r="Z31" s="207" t="s">
        <v>1744</v>
      </c>
      <c r="AA31" s="207" t="s">
        <v>1753</v>
      </c>
    </row>
    <row r="32" spans="1:27" ht="79.900000000000006" customHeight="1" x14ac:dyDescent="0.25">
      <c r="A32" s="575"/>
      <c r="B32" s="583" t="s">
        <v>2212</v>
      </c>
      <c r="C32" s="130" t="s">
        <v>123</v>
      </c>
      <c r="D32" s="584">
        <v>40940</v>
      </c>
      <c r="E32" s="584">
        <v>41609</v>
      </c>
      <c r="F32" s="130" t="s">
        <v>1733</v>
      </c>
      <c r="G32" s="148" t="s">
        <v>124</v>
      </c>
      <c r="H32" s="201">
        <v>30000</v>
      </c>
      <c r="I32" s="148"/>
      <c r="J32" s="141"/>
      <c r="K32" s="148"/>
      <c r="L32" s="148" t="s">
        <v>67</v>
      </c>
      <c r="M32" s="148"/>
      <c r="N32" s="129"/>
      <c r="O32" s="148"/>
      <c r="P32" s="148"/>
      <c r="Q32" s="148"/>
      <c r="R32" s="148"/>
      <c r="S32" s="148"/>
      <c r="T32" s="207" t="s">
        <v>470</v>
      </c>
      <c r="U32" s="207" t="s">
        <v>455</v>
      </c>
      <c r="V32" s="214"/>
      <c r="W32" s="215">
        <v>41974</v>
      </c>
      <c r="X32" s="211"/>
      <c r="Y32" s="211"/>
      <c r="Z32" s="207" t="s">
        <v>2381</v>
      </c>
      <c r="AA32" s="207" t="s">
        <v>2382</v>
      </c>
    </row>
    <row r="33" spans="1:27" ht="93.6" customHeight="1" x14ac:dyDescent="0.25">
      <c r="A33" s="575"/>
      <c r="B33" s="583" t="s">
        <v>2256</v>
      </c>
      <c r="C33" s="130" t="s">
        <v>125</v>
      </c>
      <c r="D33" s="584">
        <v>41183</v>
      </c>
      <c r="E33" s="584">
        <v>42767</v>
      </c>
      <c r="F33" s="130" t="s">
        <v>654</v>
      </c>
      <c r="G33" s="148" t="s">
        <v>126</v>
      </c>
      <c r="H33" s="201">
        <v>200000</v>
      </c>
      <c r="I33" s="148"/>
      <c r="J33" s="141"/>
      <c r="K33" s="148"/>
      <c r="L33" s="148" t="s">
        <v>28</v>
      </c>
      <c r="M33" s="148"/>
      <c r="N33" s="129"/>
      <c r="O33" s="148" t="s">
        <v>2345</v>
      </c>
      <c r="P33" s="148"/>
      <c r="Q33" s="148"/>
      <c r="R33" s="148" t="s">
        <v>1737</v>
      </c>
      <c r="S33" s="148"/>
      <c r="T33" s="207" t="s">
        <v>471</v>
      </c>
      <c r="U33" s="207" t="s">
        <v>457</v>
      </c>
      <c r="V33" s="214"/>
      <c r="W33" s="214"/>
      <c r="X33" s="211"/>
      <c r="Y33" s="219">
        <v>400000</v>
      </c>
      <c r="Z33" s="207" t="s">
        <v>1745</v>
      </c>
      <c r="AA33" s="207" t="s">
        <v>1754</v>
      </c>
    </row>
    <row r="34" spans="1:27" ht="72" hidden="1" customHeight="1" x14ac:dyDescent="0.25">
      <c r="A34" s="133"/>
      <c r="B34" s="580" t="s">
        <v>2213</v>
      </c>
      <c r="C34" s="131" t="s">
        <v>127</v>
      </c>
      <c r="D34" s="581">
        <v>41183</v>
      </c>
      <c r="E34" s="581">
        <v>42767</v>
      </c>
      <c r="F34" s="131" t="s">
        <v>654</v>
      </c>
      <c r="G34" s="148" t="s">
        <v>128</v>
      </c>
      <c r="H34" s="201">
        <v>200000</v>
      </c>
      <c r="I34" s="148"/>
      <c r="J34" s="141"/>
      <c r="K34" s="148"/>
      <c r="L34" s="148" t="s">
        <v>67</v>
      </c>
      <c r="M34" s="148"/>
      <c r="N34" s="144" t="s">
        <v>70</v>
      </c>
      <c r="O34" s="148" t="s">
        <v>2383</v>
      </c>
      <c r="P34" s="148"/>
      <c r="Q34" s="148"/>
      <c r="R34" s="148" t="s">
        <v>1737</v>
      </c>
      <c r="S34" s="148"/>
      <c r="T34" s="207"/>
      <c r="U34" s="207"/>
      <c r="V34" s="214"/>
      <c r="W34" s="214"/>
      <c r="X34" s="211"/>
      <c r="Y34" s="211"/>
      <c r="Z34" s="207"/>
      <c r="AA34" s="207" t="s">
        <v>2384</v>
      </c>
    </row>
    <row r="35" spans="1:27" ht="79.900000000000006" customHeight="1" x14ac:dyDescent="0.25">
      <c r="A35" s="575"/>
      <c r="B35" s="583" t="s">
        <v>129</v>
      </c>
      <c r="C35" s="130" t="s">
        <v>130</v>
      </c>
      <c r="D35" s="584">
        <v>41306</v>
      </c>
      <c r="E35" s="584">
        <v>42767</v>
      </c>
      <c r="F35" s="130" t="s">
        <v>654</v>
      </c>
      <c r="G35" s="148" t="s">
        <v>131</v>
      </c>
      <c r="H35" s="201">
        <v>200000</v>
      </c>
      <c r="I35" s="148" t="s">
        <v>67</v>
      </c>
      <c r="J35" s="141"/>
      <c r="K35" s="148"/>
      <c r="L35" s="148"/>
      <c r="M35" s="148"/>
      <c r="N35" s="129"/>
      <c r="O35" s="148"/>
      <c r="P35" s="148"/>
      <c r="Q35" s="148"/>
      <c r="R35" s="148" t="s">
        <v>368</v>
      </c>
      <c r="S35" s="148"/>
      <c r="T35" s="207" t="s">
        <v>472</v>
      </c>
      <c r="U35" s="207"/>
      <c r="V35" s="214"/>
      <c r="W35" s="214"/>
      <c r="X35" s="211"/>
      <c r="Y35" s="211"/>
      <c r="Z35" s="207" t="s">
        <v>662</v>
      </c>
      <c r="AA35" s="207" t="s">
        <v>1777</v>
      </c>
    </row>
    <row r="36" spans="1:27" ht="99" customHeight="1" x14ac:dyDescent="0.25">
      <c r="A36" s="575"/>
      <c r="B36" s="583" t="s">
        <v>2214</v>
      </c>
      <c r="C36" s="130" t="s">
        <v>132</v>
      </c>
      <c r="D36" s="584">
        <v>40940</v>
      </c>
      <c r="E36" s="584">
        <v>42767</v>
      </c>
      <c r="F36" s="130" t="s">
        <v>2308</v>
      </c>
      <c r="G36" s="148" t="s">
        <v>133</v>
      </c>
      <c r="H36" s="201">
        <v>750000</v>
      </c>
      <c r="I36" s="148"/>
      <c r="J36" s="141" t="s">
        <v>67</v>
      </c>
      <c r="K36" s="148"/>
      <c r="L36" s="148"/>
      <c r="M36" s="148"/>
      <c r="N36" s="129"/>
      <c r="O36" s="148"/>
      <c r="P36" s="148"/>
      <c r="Q36" s="148"/>
      <c r="R36" s="148"/>
      <c r="S36" s="148"/>
      <c r="T36" s="207" t="s">
        <v>473</v>
      </c>
      <c r="U36" s="207"/>
      <c r="V36" s="214"/>
      <c r="W36" s="214"/>
      <c r="X36" s="211"/>
      <c r="Y36" s="211"/>
      <c r="Z36" s="207" t="s">
        <v>2385</v>
      </c>
      <c r="AA36" s="207" t="s">
        <v>678</v>
      </c>
    </row>
    <row r="37" spans="1:27" ht="97.9" customHeight="1" x14ac:dyDescent="0.25">
      <c r="A37" s="575"/>
      <c r="B37" s="583" t="s">
        <v>2215</v>
      </c>
      <c r="C37" s="130" t="s">
        <v>132</v>
      </c>
      <c r="D37" s="584">
        <v>40940</v>
      </c>
      <c r="E37" s="584">
        <v>42767</v>
      </c>
      <c r="F37" s="130" t="s">
        <v>2308</v>
      </c>
      <c r="G37" s="148" t="s">
        <v>134</v>
      </c>
      <c r="H37" s="201">
        <v>750000</v>
      </c>
      <c r="I37" s="148"/>
      <c r="J37" s="141"/>
      <c r="K37" s="148"/>
      <c r="L37" s="148" t="s">
        <v>67</v>
      </c>
      <c r="M37" s="148"/>
      <c r="N37" s="129"/>
      <c r="O37" s="148"/>
      <c r="P37" s="148"/>
      <c r="Q37" s="148"/>
      <c r="R37" s="148"/>
      <c r="S37" s="148"/>
      <c r="T37" s="207" t="s">
        <v>474</v>
      </c>
      <c r="U37" s="207"/>
      <c r="V37" s="214"/>
      <c r="W37" s="214"/>
      <c r="X37" s="211"/>
      <c r="Y37" s="211"/>
      <c r="Z37" s="207" t="s">
        <v>2386</v>
      </c>
      <c r="AA37" s="207" t="s">
        <v>678</v>
      </c>
    </row>
    <row r="38" spans="1:27" ht="79.900000000000006" customHeight="1" x14ac:dyDescent="0.25">
      <c r="A38" s="575"/>
      <c r="B38" s="583" t="s">
        <v>2257</v>
      </c>
      <c r="C38" s="130" t="s">
        <v>132</v>
      </c>
      <c r="D38" s="584">
        <v>40940</v>
      </c>
      <c r="E38" s="584">
        <v>42767</v>
      </c>
      <c r="F38" s="130" t="s">
        <v>2309</v>
      </c>
      <c r="G38" s="148" t="s">
        <v>135</v>
      </c>
      <c r="H38" s="201">
        <v>1250000</v>
      </c>
      <c r="I38" s="148"/>
      <c r="J38" s="141" t="s">
        <v>67</v>
      </c>
      <c r="K38" s="148"/>
      <c r="L38" s="148"/>
      <c r="M38" s="148"/>
      <c r="N38" s="129"/>
      <c r="O38" s="148"/>
      <c r="P38" s="148"/>
      <c r="Q38" s="148"/>
      <c r="R38" s="148"/>
      <c r="S38" s="148"/>
      <c r="T38" s="207" t="s">
        <v>475</v>
      </c>
      <c r="U38" s="207"/>
      <c r="V38" s="214"/>
      <c r="W38" s="214"/>
      <c r="X38" s="211"/>
      <c r="Y38" s="211"/>
      <c r="Z38" s="207" t="s">
        <v>2387</v>
      </c>
      <c r="AA38" s="207" t="s">
        <v>678</v>
      </c>
    </row>
    <row r="39" spans="1:27" ht="79.900000000000006" customHeight="1" x14ac:dyDescent="0.25">
      <c r="A39" s="575"/>
      <c r="B39" s="583" t="s">
        <v>2216</v>
      </c>
      <c r="C39" s="130" t="s">
        <v>136</v>
      </c>
      <c r="D39" s="584">
        <v>40940</v>
      </c>
      <c r="E39" s="584">
        <v>42767</v>
      </c>
      <c r="F39" s="130" t="s">
        <v>137</v>
      </c>
      <c r="G39" s="148" t="s">
        <v>138</v>
      </c>
      <c r="H39" s="201">
        <v>1000000</v>
      </c>
      <c r="I39" s="148"/>
      <c r="J39" s="141"/>
      <c r="K39" s="148"/>
      <c r="L39" s="148" t="s">
        <v>67</v>
      </c>
      <c r="M39" s="148"/>
      <c r="N39" s="129"/>
      <c r="O39" s="148"/>
      <c r="P39" s="148"/>
      <c r="Q39" s="148"/>
      <c r="R39" s="148"/>
      <c r="S39" s="148"/>
      <c r="T39" s="207" t="s">
        <v>476</v>
      </c>
      <c r="U39" s="207"/>
      <c r="V39" s="214"/>
      <c r="W39" s="214"/>
      <c r="X39" s="211"/>
      <c r="Y39" s="211"/>
      <c r="Z39" s="207"/>
      <c r="AA39" s="207"/>
    </row>
    <row r="40" spans="1:27" ht="79.900000000000006" customHeight="1" x14ac:dyDescent="0.25">
      <c r="A40" s="575"/>
      <c r="B40" s="583" t="s">
        <v>2258</v>
      </c>
      <c r="C40" s="130" t="s">
        <v>139</v>
      </c>
      <c r="D40" s="584">
        <v>40940</v>
      </c>
      <c r="E40" s="584">
        <v>42767</v>
      </c>
      <c r="F40" s="130" t="s">
        <v>2310</v>
      </c>
      <c r="G40" s="148" t="s">
        <v>140</v>
      </c>
      <c r="H40" s="201">
        <v>1200000</v>
      </c>
      <c r="I40" s="148"/>
      <c r="J40" s="141" t="s">
        <v>67</v>
      </c>
      <c r="K40" s="148"/>
      <c r="L40" s="148"/>
      <c r="M40" s="148"/>
      <c r="N40" s="129"/>
      <c r="O40" s="148"/>
      <c r="P40" s="148"/>
      <c r="Q40" s="148"/>
      <c r="R40" s="148"/>
      <c r="S40" s="148"/>
      <c r="T40" s="207" t="s">
        <v>2388</v>
      </c>
      <c r="U40" s="207"/>
      <c r="V40" s="214"/>
      <c r="W40" s="214"/>
      <c r="X40" s="211"/>
      <c r="Y40" s="211"/>
      <c r="Z40" s="207" t="s">
        <v>663</v>
      </c>
      <c r="AA40" s="207" t="s">
        <v>678</v>
      </c>
    </row>
    <row r="41" spans="1:27" ht="136.9" customHeight="1" x14ac:dyDescent="0.25">
      <c r="A41" s="575"/>
      <c r="B41" s="583" t="s">
        <v>2259</v>
      </c>
      <c r="C41" s="130" t="s">
        <v>141</v>
      </c>
      <c r="D41" s="584">
        <v>41456</v>
      </c>
      <c r="E41" s="584">
        <v>41699</v>
      </c>
      <c r="F41" s="130" t="s">
        <v>658</v>
      </c>
      <c r="G41" s="148" t="s">
        <v>2339</v>
      </c>
      <c r="H41" s="201">
        <v>100000</v>
      </c>
      <c r="I41" s="148" t="s">
        <v>67</v>
      </c>
      <c r="J41" s="141"/>
      <c r="K41" s="148"/>
      <c r="L41" s="148"/>
      <c r="M41" s="148"/>
      <c r="N41" s="129"/>
      <c r="O41" s="148"/>
      <c r="P41" s="148"/>
      <c r="Q41" s="148"/>
      <c r="R41" s="148"/>
      <c r="S41" s="148"/>
      <c r="T41" s="207" t="s">
        <v>477</v>
      </c>
      <c r="U41" s="207"/>
      <c r="V41" s="214"/>
      <c r="W41" s="214"/>
      <c r="X41" s="211"/>
      <c r="Y41" s="211"/>
      <c r="Z41" s="207"/>
      <c r="AA41" s="207"/>
    </row>
    <row r="42" spans="1:27" ht="79.900000000000006" customHeight="1" x14ac:dyDescent="0.25">
      <c r="A42" s="575"/>
      <c r="B42" s="583" t="s">
        <v>2260</v>
      </c>
      <c r="C42" s="130" t="s">
        <v>142</v>
      </c>
      <c r="D42" s="584">
        <v>41334</v>
      </c>
      <c r="E42" s="584">
        <v>42767</v>
      </c>
      <c r="F42" s="130" t="s">
        <v>2311</v>
      </c>
      <c r="G42" s="148" t="s">
        <v>143</v>
      </c>
      <c r="H42" s="201">
        <v>2000000</v>
      </c>
      <c r="I42" s="148" t="s">
        <v>67</v>
      </c>
      <c r="J42" s="141"/>
      <c r="K42" s="148"/>
      <c r="L42" s="148"/>
      <c r="M42" s="148"/>
      <c r="N42" s="129"/>
      <c r="O42" s="148"/>
      <c r="P42" s="148"/>
      <c r="Q42" s="148"/>
      <c r="R42" s="148" t="s">
        <v>385</v>
      </c>
      <c r="S42" s="148"/>
      <c r="T42" s="207" t="s">
        <v>2389</v>
      </c>
      <c r="U42" s="207"/>
      <c r="V42" s="214"/>
      <c r="W42" s="214"/>
      <c r="X42" s="211"/>
      <c r="Y42" s="211"/>
      <c r="Z42" s="207"/>
      <c r="AA42" s="207" t="s">
        <v>1746</v>
      </c>
    </row>
    <row r="43" spans="1:27" ht="79.900000000000006" customHeight="1" x14ac:dyDescent="0.25">
      <c r="A43" s="575"/>
      <c r="B43" s="583" t="s">
        <v>2217</v>
      </c>
      <c r="C43" s="130" t="s">
        <v>144</v>
      </c>
      <c r="D43" s="584">
        <v>41334</v>
      </c>
      <c r="E43" s="584">
        <v>42767</v>
      </c>
      <c r="F43" s="130" t="s">
        <v>2312</v>
      </c>
      <c r="G43" s="148" t="s">
        <v>145</v>
      </c>
      <c r="H43" s="204" t="s">
        <v>146</v>
      </c>
      <c r="I43" s="148" t="s">
        <v>67</v>
      </c>
      <c r="J43" s="141"/>
      <c r="K43" s="148"/>
      <c r="L43" s="148"/>
      <c r="M43" s="148"/>
      <c r="N43" s="129"/>
      <c r="O43" s="148"/>
      <c r="P43" s="148"/>
      <c r="Q43" s="148"/>
      <c r="R43" s="148"/>
      <c r="S43" s="148"/>
      <c r="T43" s="207" t="s">
        <v>478</v>
      </c>
      <c r="U43" s="207"/>
      <c r="V43" s="214"/>
      <c r="W43" s="214"/>
      <c r="X43" s="211"/>
      <c r="Y43" s="211"/>
      <c r="Z43" s="207"/>
      <c r="AA43" s="207"/>
    </row>
    <row r="44" spans="1:27" ht="91.9" customHeight="1" x14ac:dyDescent="0.25">
      <c r="A44" s="575"/>
      <c r="B44" s="585" t="s">
        <v>2218</v>
      </c>
      <c r="C44" s="130" t="s">
        <v>724</v>
      </c>
      <c r="D44" s="584">
        <v>40940</v>
      </c>
      <c r="E44" s="584">
        <v>41244</v>
      </c>
      <c r="F44" s="130" t="s">
        <v>147</v>
      </c>
      <c r="G44" s="148" t="s">
        <v>148</v>
      </c>
      <c r="H44" s="201">
        <v>10000</v>
      </c>
      <c r="I44" s="148"/>
      <c r="J44" s="141"/>
      <c r="K44" s="148"/>
      <c r="L44" s="148" t="s">
        <v>67</v>
      </c>
      <c r="M44" s="148"/>
      <c r="N44" s="129"/>
      <c r="O44" s="148"/>
      <c r="P44" s="148"/>
      <c r="Q44" s="148"/>
      <c r="R44" s="148"/>
      <c r="S44" s="148"/>
      <c r="T44" s="207" t="s">
        <v>479</v>
      </c>
      <c r="U44" s="207" t="s">
        <v>460</v>
      </c>
      <c r="V44" s="214"/>
      <c r="W44" s="215">
        <v>42767</v>
      </c>
      <c r="X44" s="207" t="s">
        <v>664</v>
      </c>
      <c r="Y44" s="211"/>
      <c r="Z44" s="207" t="s">
        <v>2390</v>
      </c>
      <c r="AA44" s="207" t="s">
        <v>737</v>
      </c>
    </row>
    <row r="45" spans="1:27" ht="55.9" hidden="1" customHeight="1" thickBot="1" x14ac:dyDescent="0.3">
      <c r="A45" s="133"/>
      <c r="B45" s="571" t="s">
        <v>2219</v>
      </c>
      <c r="C45" s="145" t="s">
        <v>149</v>
      </c>
      <c r="D45" s="582">
        <v>40940</v>
      </c>
      <c r="E45" s="582">
        <v>41244</v>
      </c>
      <c r="F45" s="145" t="s">
        <v>112</v>
      </c>
      <c r="G45" s="148" t="s">
        <v>148</v>
      </c>
      <c r="H45" s="204">
        <v>0</v>
      </c>
      <c r="I45" s="148"/>
      <c r="J45" s="141"/>
      <c r="K45" s="148"/>
      <c r="L45" s="148" t="s">
        <v>67</v>
      </c>
      <c r="M45" s="148"/>
      <c r="N45" s="144" t="s">
        <v>70</v>
      </c>
      <c r="O45" s="148" t="s">
        <v>386</v>
      </c>
      <c r="P45" s="148" t="s">
        <v>387</v>
      </c>
      <c r="Q45" s="148" t="s">
        <v>388</v>
      </c>
      <c r="R45" s="148" t="s">
        <v>389</v>
      </c>
      <c r="S45" s="148"/>
      <c r="T45" s="207"/>
      <c r="U45" s="207"/>
      <c r="V45" s="214"/>
      <c r="W45" s="214"/>
      <c r="X45" s="211"/>
      <c r="Y45" s="211"/>
      <c r="Z45" s="207"/>
      <c r="AA45" s="207" t="s">
        <v>725</v>
      </c>
    </row>
    <row r="46" spans="1:27" ht="61.15" hidden="1" customHeight="1" thickBot="1" x14ac:dyDescent="0.3">
      <c r="A46" s="133"/>
      <c r="B46" s="571" t="s">
        <v>2220</v>
      </c>
      <c r="C46" s="148" t="s">
        <v>150</v>
      </c>
      <c r="D46" s="200">
        <v>40940</v>
      </c>
      <c r="E46" s="200">
        <v>41244</v>
      </c>
      <c r="F46" s="148" t="s">
        <v>151</v>
      </c>
      <c r="G46" s="148" t="s">
        <v>152</v>
      </c>
      <c r="H46" s="204">
        <v>0</v>
      </c>
      <c r="I46" s="148"/>
      <c r="J46" s="141"/>
      <c r="K46" s="148"/>
      <c r="L46" s="148" t="s">
        <v>67</v>
      </c>
      <c r="M46" s="148"/>
      <c r="N46" s="144" t="s">
        <v>70</v>
      </c>
      <c r="O46" s="148"/>
      <c r="P46" s="148"/>
      <c r="Q46" s="148"/>
      <c r="R46" s="148"/>
      <c r="S46" s="148"/>
      <c r="T46" s="207"/>
      <c r="U46" s="207"/>
      <c r="V46" s="214"/>
      <c r="W46" s="214"/>
      <c r="X46" s="211"/>
      <c r="Y46" s="211"/>
      <c r="Z46" s="207"/>
      <c r="AA46" s="207" t="s">
        <v>725</v>
      </c>
    </row>
    <row r="47" spans="1:27" ht="57" hidden="1" customHeight="1" thickBot="1" x14ac:dyDescent="0.3">
      <c r="A47" s="133"/>
      <c r="B47" s="580" t="s">
        <v>2221</v>
      </c>
      <c r="C47" s="131" t="s">
        <v>153</v>
      </c>
      <c r="D47" s="581">
        <v>40940</v>
      </c>
      <c r="E47" s="581">
        <v>41244</v>
      </c>
      <c r="F47" s="131" t="s">
        <v>2313</v>
      </c>
      <c r="G47" s="148" t="s">
        <v>154</v>
      </c>
      <c r="H47" s="204">
        <v>0</v>
      </c>
      <c r="I47" s="148"/>
      <c r="J47" s="141" t="s">
        <v>67</v>
      </c>
      <c r="K47" s="148"/>
      <c r="L47" s="148"/>
      <c r="M47" s="148"/>
      <c r="N47" s="144" t="s">
        <v>70</v>
      </c>
      <c r="O47" s="148"/>
      <c r="P47" s="148"/>
      <c r="Q47" s="148"/>
      <c r="R47" s="148"/>
      <c r="S47" s="148"/>
      <c r="T47" s="207"/>
      <c r="U47" s="207"/>
      <c r="V47" s="214"/>
      <c r="W47" s="214"/>
      <c r="X47" s="211"/>
      <c r="Y47" s="211"/>
      <c r="Z47" s="207"/>
      <c r="AA47" s="207" t="s">
        <v>1778</v>
      </c>
    </row>
    <row r="48" spans="1:27" ht="79.900000000000006" customHeight="1" x14ac:dyDescent="0.25">
      <c r="A48" s="575"/>
      <c r="B48" s="583" t="s">
        <v>2222</v>
      </c>
      <c r="C48" s="130" t="s">
        <v>155</v>
      </c>
      <c r="D48" s="584">
        <v>41275</v>
      </c>
      <c r="E48" s="584">
        <v>42186</v>
      </c>
      <c r="F48" s="130" t="s">
        <v>151</v>
      </c>
      <c r="G48" s="148" t="s">
        <v>156</v>
      </c>
      <c r="H48" s="201">
        <v>200000</v>
      </c>
      <c r="I48" s="148" t="s">
        <v>67</v>
      </c>
      <c r="J48" s="141"/>
      <c r="K48" s="148"/>
      <c r="L48" s="148"/>
      <c r="M48" s="148"/>
      <c r="N48" s="129"/>
      <c r="O48" s="148"/>
      <c r="P48" s="148"/>
      <c r="Q48" s="148"/>
      <c r="R48" s="148"/>
      <c r="S48" s="148"/>
      <c r="T48" s="207" t="s">
        <v>735</v>
      </c>
      <c r="U48" s="207"/>
      <c r="V48" s="214"/>
      <c r="W48" s="214"/>
      <c r="X48" s="211"/>
      <c r="Y48" s="211"/>
      <c r="Z48" s="207"/>
      <c r="AA48" s="207" t="s">
        <v>1779</v>
      </c>
    </row>
    <row r="49" spans="1:27" ht="56.45" customHeight="1" x14ac:dyDescent="0.25">
      <c r="A49" s="575"/>
      <c r="B49" s="583" t="s">
        <v>2261</v>
      </c>
      <c r="C49" s="130" t="s">
        <v>157</v>
      </c>
      <c r="D49" s="584">
        <v>40940</v>
      </c>
      <c r="E49" s="584">
        <v>42767</v>
      </c>
      <c r="F49" s="130" t="s">
        <v>2797</v>
      </c>
      <c r="G49" s="148" t="s">
        <v>158</v>
      </c>
      <c r="H49" s="201">
        <v>200000</v>
      </c>
      <c r="I49" s="148"/>
      <c r="J49" s="141" t="s">
        <v>67</v>
      </c>
      <c r="K49" s="148"/>
      <c r="L49" s="148"/>
      <c r="M49" s="148"/>
      <c r="N49" s="129"/>
      <c r="O49" s="148"/>
      <c r="P49" s="148"/>
      <c r="Q49" s="148"/>
      <c r="R49" s="148"/>
      <c r="S49" s="148"/>
      <c r="T49" s="207" t="s">
        <v>480</v>
      </c>
      <c r="U49" s="207" t="s">
        <v>463</v>
      </c>
      <c r="V49" s="214"/>
      <c r="W49" s="214"/>
      <c r="X49" s="207" t="s">
        <v>665</v>
      </c>
      <c r="Y49" s="211"/>
      <c r="Z49" s="207" t="s">
        <v>2391</v>
      </c>
      <c r="AA49" s="207" t="s">
        <v>1779</v>
      </c>
    </row>
    <row r="50" spans="1:27" ht="75" hidden="1" customHeight="1" x14ac:dyDescent="0.25">
      <c r="A50" s="133"/>
      <c r="B50" s="580" t="s">
        <v>2262</v>
      </c>
      <c r="C50" s="131" t="s">
        <v>155</v>
      </c>
      <c r="D50" s="581">
        <v>40940</v>
      </c>
      <c r="E50" s="581">
        <v>42767</v>
      </c>
      <c r="F50" s="131" t="s">
        <v>159</v>
      </c>
      <c r="G50" s="148" t="s">
        <v>160</v>
      </c>
      <c r="H50" s="201">
        <v>200000</v>
      </c>
      <c r="I50" s="148"/>
      <c r="J50" s="141" t="s">
        <v>67</v>
      </c>
      <c r="K50" s="148"/>
      <c r="L50" s="148"/>
      <c r="M50" s="148"/>
      <c r="N50" s="144" t="s">
        <v>70</v>
      </c>
      <c r="O50" s="148"/>
      <c r="P50" s="148"/>
      <c r="Q50" s="148"/>
      <c r="R50" s="148"/>
      <c r="S50" s="148"/>
      <c r="T50" s="207"/>
      <c r="U50" s="207"/>
      <c r="V50" s="214"/>
      <c r="W50" s="214"/>
      <c r="X50" s="211"/>
      <c r="Y50" s="211"/>
      <c r="Z50" s="207"/>
      <c r="AA50" s="207" t="s">
        <v>1780</v>
      </c>
    </row>
    <row r="51" spans="1:27" ht="80.45" customHeight="1" x14ac:dyDescent="0.25">
      <c r="A51" s="575"/>
      <c r="B51" s="583" t="s">
        <v>2263</v>
      </c>
      <c r="C51" s="130" t="s">
        <v>161</v>
      </c>
      <c r="D51" s="584">
        <v>40940</v>
      </c>
      <c r="E51" s="584">
        <v>42767</v>
      </c>
      <c r="F51" s="130" t="s">
        <v>2314</v>
      </c>
      <c r="G51" s="148" t="s">
        <v>162</v>
      </c>
      <c r="H51" s="204" t="s">
        <v>163</v>
      </c>
      <c r="I51" s="148"/>
      <c r="J51" s="141" t="s">
        <v>67</v>
      </c>
      <c r="K51" s="148"/>
      <c r="L51" s="148"/>
      <c r="M51" s="148"/>
      <c r="N51" s="129"/>
      <c r="O51" s="148"/>
      <c r="P51" s="148"/>
      <c r="Q51" s="148"/>
      <c r="R51" s="148"/>
      <c r="S51" s="148"/>
      <c r="T51" s="207" t="s">
        <v>481</v>
      </c>
      <c r="U51" s="207"/>
      <c r="V51" s="214"/>
      <c r="W51" s="214"/>
      <c r="X51" s="207" t="s">
        <v>489</v>
      </c>
      <c r="Y51" s="211"/>
      <c r="Z51" s="207" t="s">
        <v>666</v>
      </c>
      <c r="AA51" s="207" t="s">
        <v>1781</v>
      </c>
    </row>
    <row r="52" spans="1:27" ht="79.900000000000006" customHeight="1" x14ac:dyDescent="0.25">
      <c r="A52" s="575"/>
      <c r="B52" s="583" t="s">
        <v>2264</v>
      </c>
      <c r="C52" s="130" t="s">
        <v>2392</v>
      </c>
      <c r="D52" s="584">
        <v>40940</v>
      </c>
      <c r="E52" s="584">
        <v>42767</v>
      </c>
      <c r="F52" s="130" t="s">
        <v>716</v>
      </c>
      <c r="G52" s="148" t="s">
        <v>164</v>
      </c>
      <c r="H52" s="204" t="s">
        <v>165</v>
      </c>
      <c r="I52" s="148"/>
      <c r="J52" s="141"/>
      <c r="K52" s="148"/>
      <c r="L52" s="148" t="s">
        <v>67</v>
      </c>
      <c r="M52" s="148"/>
      <c r="N52" s="129"/>
      <c r="O52" s="148"/>
      <c r="P52" s="148"/>
      <c r="Q52" s="148"/>
      <c r="R52" s="148"/>
      <c r="S52" s="148"/>
      <c r="T52" s="207" t="s">
        <v>482</v>
      </c>
      <c r="U52" s="207"/>
      <c r="V52" s="214"/>
      <c r="W52" s="214"/>
      <c r="X52" s="211"/>
      <c r="Y52" s="211"/>
      <c r="Z52" s="207" t="s">
        <v>667</v>
      </c>
      <c r="AA52" s="207" t="s">
        <v>1782</v>
      </c>
    </row>
    <row r="53" spans="1:27" ht="79.900000000000006" customHeight="1" x14ac:dyDescent="0.25">
      <c r="A53" s="575"/>
      <c r="B53" s="583" t="s">
        <v>2265</v>
      </c>
      <c r="C53" s="130" t="s">
        <v>78</v>
      </c>
      <c r="D53" s="584">
        <v>40940</v>
      </c>
      <c r="E53" s="586" t="s">
        <v>366</v>
      </c>
      <c r="F53" s="130" t="s">
        <v>2328</v>
      </c>
      <c r="G53" s="148" t="s">
        <v>2340</v>
      </c>
      <c r="H53" s="201">
        <v>50000</v>
      </c>
      <c r="I53" s="148"/>
      <c r="J53" s="141" t="s">
        <v>67</v>
      </c>
      <c r="K53" s="148"/>
      <c r="L53" s="148"/>
      <c r="M53" s="148"/>
      <c r="N53" s="129"/>
      <c r="O53" s="148"/>
      <c r="P53" s="148"/>
      <c r="Q53" s="148"/>
      <c r="R53" s="148"/>
      <c r="S53" s="148"/>
      <c r="T53" s="207" t="s">
        <v>2393</v>
      </c>
      <c r="U53" s="207"/>
      <c r="V53" s="214"/>
      <c r="W53" s="214"/>
      <c r="X53" s="211"/>
      <c r="Y53" s="211"/>
      <c r="Z53" s="207"/>
      <c r="AA53" s="207" t="s">
        <v>679</v>
      </c>
    </row>
    <row r="54" spans="1:27" ht="79.900000000000006" customHeight="1" x14ac:dyDescent="0.25">
      <c r="A54" s="575"/>
      <c r="B54" s="583" t="s">
        <v>2266</v>
      </c>
      <c r="C54" s="130" t="s">
        <v>166</v>
      </c>
      <c r="D54" s="584">
        <v>40940</v>
      </c>
      <c r="E54" s="584" t="s">
        <v>366</v>
      </c>
      <c r="F54" s="130" t="s">
        <v>2315</v>
      </c>
      <c r="G54" s="148" t="s">
        <v>2341</v>
      </c>
      <c r="H54" s="204" t="s">
        <v>167</v>
      </c>
      <c r="I54" s="148"/>
      <c r="J54" s="141" t="s">
        <v>67</v>
      </c>
      <c r="K54" s="148"/>
      <c r="L54" s="148"/>
      <c r="M54" s="148"/>
      <c r="N54" s="129"/>
      <c r="O54" s="148"/>
      <c r="P54" s="148"/>
      <c r="Q54" s="148"/>
      <c r="R54" s="148"/>
      <c r="S54" s="148"/>
      <c r="T54" s="207" t="s">
        <v>483</v>
      </c>
      <c r="U54" s="207"/>
      <c r="V54" s="214"/>
      <c r="W54" s="214"/>
      <c r="X54" s="211"/>
      <c r="Y54" s="211"/>
      <c r="Z54" s="207"/>
      <c r="AA54" s="207" t="s">
        <v>679</v>
      </c>
    </row>
    <row r="55" spans="1:27" ht="79.900000000000006" customHeight="1" x14ac:dyDescent="0.25">
      <c r="A55" s="575"/>
      <c r="B55" s="583" t="s">
        <v>2267</v>
      </c>
      <c r="C55" s="130" t="s">
        <v>168</v>
      </c>
      <c r="D55" s="584">
        <v>40940</v>
      </c>
      <c r="E55" s="586" t="s">
        <v>366</v>
      </c>
      <c r="F55" s="130" t="s">
        <v>2313</v>
      </c>
      <c r="G55" s="148" t="s">
        <v>170</v>
      </c>
      <c r="H55" s="201">
        <v>300000</v>
      </c>
      <c r="I55" s="148"/>
      <c r="J55" s="141"/>
      <c r="K55" s="148"/>
      <c r="L55" s="148" t="s">
        <v>67</v>
      </c>
      <c r="M55" s="148"/>
      <c r="N55" s="129"/>
      <c r="O55" s="148" t="s">
        <v>390</v>
      </c>
      <c r="P55" s="148"/>
      <c r="Q55" s="148"/>
      <c r="R55" s="148"/>
      <c r="S55" s="148"/>
      <c r="T55" s="207" t="s">
        <v>484</v>
      </c>
      <c r="U55" s="207"/>
      <c r="V55" s="214"/>
      <c r="W55" s="215">
        <v>41974</v>
      </c>
      <c r="X55" s="211"/>
      <c r="Y55" s="211"/>
      <c r="Z55" s="207"/>
      <c r="AA55" s="207" t="s">
        <v>1783</v>
      </c>
    </row>
    <row r="56" spans="1:27" ht="79.900000000000006" customHeight="1" x14ac:dyDescent="0.25">
      <c r="A56" s="575"/>
      <c r="B56" s="583" t="s">
        <v>2268</v>
      </c>
      <c r="C56" s="130" t="s">
        <v>171</v>
      </c>
      <c r="D56" s="584">
        <v>40940</v>
      </c>
      <c r="E56" s="584">
        <v>42339</v>
      </c>
      <c r="F56" s="130" t="s">
        <v>658</v>
      </c>
      <c r="G56" s="148" t="s">
        <v>172</v>
      </c>
      <c r="H56" s="204" t="s">
        <v>173</v>
      </c>
      <c r="I56" s="148"/>
      <c r="J56" s="141" t="s">
        <v>67</v>
      </c>
      <c r="K56" s="148"/>
      <c r="L56" s="148"/>
      <c r="M56" s="148"/>
      <c r="N56" s="129"/>
      <c r="O56" s="148"/>
      <c r="P56" s="148"/>
      <c r="Q56" s="148"/>
      <c r="R56" s="148"/>
      <c r="S56" s="148"/>
      <c r="T56" s="207" t="s">
        <v>2394</v>
      </c>
      <c r="U56" s="207"/>
      <c r="V56" s="214"/>
      <c r="W56" s="215">
        <v>41487</v>
      </c>
      <c r="X56" s="211"/>
      <c r="Y56" s="211"/>
      <c r="Z56" s="207" t="s">
        <v>2395</v>
      </c>
      <c r="AA56" s="207" t="s">
        <v>2396</v>
      </c>
    </row>
    <row r="57" spans="1:27" ht="79.900000000000006" customHeight="1" x14ac:dyDescent="0.25">
      <c r="A57" s="576"/>
      <c r="B57" s="583" t="s">
        <v>2269</v>
      </c>
      <c r="C57" s="130" t="s">
        <v>174</v>
      </c>
      <c r="D57" s="584">
        <v>41091</v>
      </c>
      <c r="E57" s="584">
        <v>42767</v>
      </c>
      <c r="F57" s="130" t="s">
        <v>2329</v>
      </c>
      <c r="G57" s="148" t="s">
        <v>175</v>
      </c>
      <c r="H57" s="203">
        <v>0</v>
      </c>
      <c r="I57" s="148"/>
      <c r="J57" s="141"/>
      <c r="K57" s="148"/>
      <c r="L57" s="148" t="s">
        <v>67</v>
      </c>
      <c r="M57" s="148"/>
      <c r="N57" s="129"/>
      <c r="O57" s="148"/>
      <c r="P57" s="148"/>
      <c r="Q57" s="148"/>
      <c r="R57" s="148"/>
      <c r="S57" s="148"/>
      <c r="T57" s="207" t="s">
        <v>736</v>
      </c>
      <c r="U57" s="207" t="s">
        <v>466</v>
      </c>
      <c r="V57" s="214"/>
      <c r="W57" s="214"/>
      <c r="X57" s="211"/>
      <c r="Y57" s="211"/>
      <c r="Z57" s="207" t="s">
        <v>668</v>
      </c>
      <c r="AA57" s="207"/>
    </row>
    <row r="58" spans="1:27" ht="83.45" hidden="1" customHeight="1" thickBot="1" x14ac:dyDescent="0.3">
      <c r="A58" s="123" t="s">
        <v>633</v>
      </c>
      <c r="B58" s="580" t="s">
        <v>2270</v>
      </c>
      <c r="C58" s="131" t="s">
        <v>176</v>
      </c>
      <c r="D58" s="581">
        <v>40940</v>
      </c>
      <c r="E58" s="581">
        <v>41244</v>
      </c>
      <c r="F58" s="131" t="s">
        <v>2310</v>
      </c>
      <c r="G58" s="141" t="s">
        <v>177</v>
      </c>
      <c r="H58" s="202">
        <v>20000</v>
      </c>
      <c r="I58" s="148"/>
      <c r="J58" s="141" t="s">
        <v>67</v>
      </c>
      <c r="K58" s="148"/>
      <c r="L58" s="148"/>
      <c r="M58" s="148"/>
      <c r="N58" s="144" t="s">
        <v>71</v>
      </c>
      <c r="O58" s="141"/>
      <c r="P58" s="141"/>
      <c r="Q58" s="141"/>
      <c r="R58" s="141"/>
      <c r="S58" s="141"/>
      <c r="T58" s="207"/>
      <c r="U58" s="207"/>
      <c r="V58" s="214"/>
      <c r="W58" s="214"/>
      <c r="X58" s="211"/>
      <c r="Y58" s="211"/>
      <c r="Z58" s="207"/>
      <c r="AA58" s="207" t="s">
        <v>680</v>
      </c>
    </row>
    <row r="59" spans="1:27" ht="78" customHeight="1" x14ac:dyDescent="0.25">
      <c r="A59" s="575"/>
      <c r="B59" s="583" t="s">
        <v>2271</v>
      </c>
      <c r="C59" s="130" t="s">
        <v>178</v>
      </c>
      <c r="D59" s="584">
        <v>40940</v>
      </c>
      <c r="E59" s="584">
        <v>41244</v>
      </c>
      <c r="F59" s="130" t="s">
        <v>658</v>
      </c>
      <c r="G59" s="141" t="s">
        <v>179</v>
      </c>
      <c r="H59" s="202">
        <v>30000</v>
      </c>
      <c r="I59" s="148"/>
      <c r="J59" s="141"/>
      <c r="K59" s="148"/>
      <c r="L59" s="148" t="s">
        <v>67</v>
      </c>
      <c r="M59" s="148"/>
      <c r="N59" s="129"/>
      <c r="O59" s="141"/>
      <c r="P59" s="141"/>
      <c r="Q59" s="141"/>
      <c r="R59" s="141"/>
      <c r="S59" s="141"/>
      <c r="T59" s="207" t="s">
        <v>493</v>
      </c>
      <c r="U59" s="207"/>
      <c r="V59" s="214"/>
      <c r="W59" s="215">
        <v>41609</v>
      </c>
      <c r="X59" s="211"/>
      <c r="Y59" s="211"/>
      <c r="Z59" s="207"/>
      <c r="AA59" s="207" t="s">
        <v>1751</v>
      </c>
    </row>
    <row r="60" spans="1:27" ht="79.900000000000006" customHeight="1" x14ac:dyDescent="0.25">
      <c r="A60" s="575"/>
      <c r="B60" s="583" t="s">
        <v>2272</v>
      </c>
      <c r="C60" s="130" t="s">
        <v>180</v>
      </c>
      <c r="D60" s="584">
        <v>40940</v>
      </c>
      <c r="E60" s="584">
        <v>41579</v>
      </c>
      <c r="F60" s="130" t="s">
        <v>658</v>
      </c>
      <c r="G60" s="141" t="s">
        <v>181</v>
      </c>
      <c r="H60" s="202">
        <v>150000</v>
      </c>
      <c r="I60" s="148" t="s">
        <v>28</v>
      </c>
      <c r="J60" s="141"/>
      <c r="K60" s="148"/>
      <c r="L60" s="148"/>
      <c r="M60" s="148"/>
      <c r="N60" s="129"/>
      <c r="O60" s="141"/>
      <c r="P60" s="141"/>
      <c r="Q60" s="141"/>
      <c r="R60" s="141"/>
      <c r="S60" s="141"/>
      <c r="T60" s="207" t="s">
        <v>494</v>
      </c>
      <c r="U60" s="207"/>
      <c r="V60" s="215">
        <v>41306</v>
      </c>
      <c r="W60" s="215">
        <v>41944</v>
      </c>
      <c r="X60" s="207" t="s">
        <v>497</v>
      </c>
      <c r="Y60" s="211"/>
      <c r="Z60" s="207" t="s">
        <v>681</v>
      </c>
      <c r="AA60" s="207" t="s">
        <v>682</v>
      </c>
    </row>
    <row r="61" spans="1:27" ht="105.6" customHeight="1" x14ac:dyDescent="0.25">
      <c r="A61" s="575"/>
      <c r="B61" s="583" t="s">
        <v>2273</v>
      </c>
      <c r="C61" s="130" t="s">
        <v>182</v>
      </c>
      <c r="D61" s="584">
        <v>41275</v>
      </c>
      <c r="E61" s="584">
        <v>41609</v>
      </c>
      <c r="F61" s="130" t="s">
        <v>2308</v>
      </c>
      <c r="G61" s="148" t="s">
        <v>183</v>
      </c>
      <c r="H61" s="201">
        <v>1000000</v>
      </c>
      <c r="I61" s="148" t="s">
        <v>67</v>
      </c>
      <c r="J61" s="141"/>
      <c r="K61" s="148"/>
      <c r="L61" s="148"/>
      <c r="M61" s="148"/>
      <c r="N61" s="129"/>
      <c r="O61" s="148"/>
      <c r="P61" s="148"/>
      <c r="Q61" s="148"/>
      <c r="R61" s="148"/>
      <c r="S61" s="148"/>
      <c r="T61" s="152" t="s">
        <v>630</v>
      </c>
      <c r="U61" s="152"/>
      <c r="V61" s="216"/>
      <c r="W61" s="216"/>
      <c r="X61" s="191"/>
      <c r="Y61" s="191"/>
      <c r="Z61" s="191"/>
      <c r="AA61" s="191"/>
    </row>
    <row r="62" spans="1:27" ht="79.900000000000006" customHeight="1" x14ac:dyDescent="0.25">
      <c r="A62" s="575"/>
      <c r="B62" s="583" t="s">
        <v>2274</v>
      </c>
      <c r="C62" s="130" t="s">
        <v>184</v>
      </c>
      <c r="D62" s="584">
        <v>40940</v>
      </c>
      <c r="E62" s="584">
        <v>41974</v>
      </c>
      <c r="F62" s="130" t="s">
        <v>709</v>
      </c>
      <c r="G62" s="148" t="s">
        <v>185</v>
      </c>
      <c r="H62" s="204" t="s">
        <v>186</v>
      </c>
      <c r="I62" s="148"/>
      <c r="J62" s="141"/>
      <c r="K62" s="148"/>
      <c r="L62" s="148" t="s">
        <v>67</v>
      </c>
      <c r="M62" s="148"/>
      <c r="N62" s="129"/>
      <c r="O62" s="148" t="s">
        <v>391</v>
      </c>
      <c r="P62" s="148" t="s">
        <v>392</v>
      </c>
      <c r="Q62" s="148"/>
      <c r="R62" s="148" t="s">
        <v>412</v>
      </c>
      <c r="S62" s="148"/>
      <c r="T62" s="152" t="s">
        <v>485</v>
      </c>
      <c r="U62" s="152"/>
      <c r="V62" s="216"/>
      <c r="W62" s="216"/>
      <c r="X62" s="191"/>
      <c r="Y62" s="191"/>
      <c r="Z62" s="191"/>
      <c r="AA62" s="191"/>
    </row>
    <row r="63" spans="1:27" ht="102" customHeight="1" x14ac:dyDescent="0.25">
      <c r="A63" s="573" t="s">
        <v>634</v>
      </c>
      <c r="B63" s="583" t="s">
        <v>2275</v>
      </c>
      <c r="C63" s="130" t="s">
        <v>187</v>
      </c>
      <c r="D63" s="584">
        <v>40940</v>
      </c>
      <c r="E63" s="584">
        <v>41061</v>
      </c>
      <c r="F63" s="130" t="s">
        <v>658</v>
      </c>
      <c r="G63" s="141" t="s">
        <v>188</v>
      </c>
      <c r="H63" s="203">
        <v>0</v>
      </c>
      <c r="I63" s="148"/>
      <c r="J63" s="141"/>
      <c r="K63" s="148"/>
      <c r="L63" s="148"/>
      <c r="M63" s="148" t="s">
        <v>28</v>
      </c>
      <c r="N63" s="129"/>
      <c r="O63" s="141" t="s">
        <v>2399</v>
      </c>
      <c r="P63" s="141" t="s">
        <v>2351</v>
      </c>
      <c r="Q63" s="141" t="s">
        <v>2398</v>
      </c>
      <c r="R63" s="141" t="s">
        <v>402</v>
      </c>
      <c r="S63" s="141"/>
      <c r="T63" s="152" t="s">
        <v>504</v>
      </c>
      <c r="U63" s="207"/>
      <c r="V63" s="214"/>
      <c r="W63" s="217" t="s">
        <v>683</v>
      </c>
      <c r="X63" s="211"/>
      <c r="Y63" s="211"/>
      <c r="Z63" s="207"/>
      <c r="AA63" s="207" t="s">
        <v>2397</v>
      </c>
    </row>
    <row r="64" spans="1:27" ht="79.900000000000006" customHeight="1" x14ac:dyDescent="0.25">
      <c r="A64" s="575"/>
      <c r="B64" s="583" t="s">
        <v>189</v>
      </c>
      <c r="C64" s="130" t="s">
        <v>190</v>
      </c>
      <c r="D64" s="584">
        <v>40940</v>
      </c>
      <c r="E64" s="584">
        <v>41244</v>
      </c>
      <c r="F64" s="130" t="s">
        <v>658</v>
      </c>
      <c r="G64" s="141" t="s">
        <v>191</v>
      </c>
      <c r="H64" s="203">
        <v>0</v>
      </c>
      <c r="I64" s="148"/>
      <c r="J64" s="141" t="s">
        <v>67</v>
      </c>
      <c r="K64" s="148"/>
      <c r="L64" s="148"/>
      <c r="M64" s="148"/>
      <c r="N64" s="129"/>
      <c r="O64" s="141" t="s">
        <v>393</v>
      </c>
      <c r="P64" s="141"/>
      <c r="Q64" s="141" t="s">
        <v>2400</v>
      </c>
      <c r="R64" s="141" t="s">
        <v>402</v>
      </c>
      <c r="S64" s="141"/>
      <c r="T64" s="152" t="s">
        <v>189</v>
      </c>
      <c r="U64" s="207"/>
      <c r="V64" s="214"/>
      <c r="W64" s="214"/>
      <c r="X64" s="211"/>
      <c r="Y64" s="211"/>
      <c r="Z64" s="207"/>
      <c r="AA64" s="207" t="s">
        <v>2401</v>
      </c>
    </row>
    <row r="65" spans="1:27" ht="93.6" customHeight="1" x14ac:dyDescent="0.25">
      <c r="A65" s="575"/>
      <c r="B65" s="583" t="s">
        <v>2276</v>
      </c>
      <c r="C65" s="130" t="s">
        <v>192</v>
      </c>
      <c r="D65" s="584">
        <v>40940</v>
      </c>
      <c r="E65" s="584">
        <v>42767</v>
      </c>
      <c r="F65" s="130" t="s">
        <v>658</v>
      </c>
      <c r="G65" s="141" t="s">
        <v>193</v>
      </c>
      <c r="H65" s="202">
        <v>50000</v>
      </c>
      <c r="I65" s="148"/>
      <c r="J65" s="141"/>
      <c r="K65" s="148"/>
      <c r="L65" s="148" t="s">
        <v>67</v>
      </c>
      <c r="M65" s="148"/>
      <c r="N65" s="129"/>
      <c r="O65" s="141" t="s">
        <v>2402</v>
      </c>
      <c r="P65" s="141"/>
      <c r="Q65" s="141"/>
      <c r="R65" s="141" t="s">
        <v>402</v>
      </c>
      <c r="S65" s="141"/>
      <c r="T65" s="152" t="s">
        <v>509</v>
      </c>
      <c r="U65" s="207"/>
      <c r="V65" s="214"/>
      <c r="W65" s="214"/>
      <c r="X65" s="211"/>
      <c r="Y65" s="211"/>
      <c r="Z65" s="207"/>
      <c r="AA65" s="207"/>
    </row>
    <row r="66" spans="1:27" ht="76.900000000000006" customHeight="1" x14ac:dyDescent="0.25">
      <c r="A66" s="575"/>
      <c r="B66" s="583" t="s">
        <v>194</v>
      </c>
      <c r="C66" s="130" t="s">
        <v>195</v>
      </c>
      <c r="D66" s="584">
        <v>40940</v>
      </c>
      <c r="E66" s="584">
        <v>42767</v>
      </c>
      <c r="F66" s="130" t="s">
        <v>658</v>
      </c>
      <c r="G66" s="141" t="s">
        <v>196</v>
      </c>
      <c r="H66" s="202">
        <v>50000</v>
      </c>
      <c r="I66" s="148"/>
      <c r="J66" s="141"/>
      <c r="K66" s="148"/>
      <c r="L66" s="148" t="s">
        <v>67</v>
      </c>
      <c r="M66" s="148"/>
      <c r="N66" s="129"/>
      <c r="O66" s="141" t="s">
        <v>2403</v>
      </c>
      <c r="P66" s="141" t="s">
        <v>394</v>
      </c>
      <c r="Q66" s="141"/>
      <c r="R66" s="141" t="s">
        <v>402</v>
      </c>
      <c r="S66" s="141"/>
      <c r="T66" s="152" t="s">
        <v>510</v>
      </c>
      <c r="U66" s="207"/>
      <c r="V66" s="214"/>
      <c r="W66" s="214"/>
      <c r="X66" s="211"/>
      <c r="Y66" s="211"/>
      <c r="Z66" s="207"/>
      <c r="AA66" s="207"/>
    </row>
    <row r="67" spans="1:27" ht="91.15" hidden="1" customHeight="1" x14ac:dyDescent="0.25">
      <c r="A67" s="133"/>
      <c r="B67" s="580" t="s">
        <v>197</v>
      </c>
      <c r="C67" s="131" t="s">
        <v>198</v>
      </c>
      <c r="D67" s="581">
        <v>40940</v>
      </c>
      <c r="E67" s="581">
        <v>41426</v>
      </c>
      <c r="F67" s="131" t="s">
        <v>199</v>
      </c>
      <c r="G67" s="141" t="s">
        <v>200</v>
      </c>
      <c r="H67" s="203">
        <v>0</v>
      </c>
      <c r="I67" s="148"/>
      <c r="J67" s="141" t="s">
        <v>67</v>
      </c>
      <c r="K67" s="148"/>
      <c r="L67" s="148"/>
      <c r="M67" s="148"/>
      <c r="N67" s="144" t="s">
        <v>71</v>
      </c>
      <c r="O67" s="141" t="s">
        <v>395</v>
      </c>
      <c r="P67" s="141"/>
      <c r="Q67" s="141" t="s">
        <v>396</v>
      </c>
      <c r="R67" s="141" t="s">
        <v>402</v>
      </c>
      <c r="S67" s="141"/>
      <c r="T67" s="207"/>
      <c r="U67" s="207"/>
      <c r="V67" s="214"/>
      <c r="W67" s="214"/>
      <c r="X67" s="211"/>
      <c r="Y67" s="211"/>
      <c r="Z67" s="207"/>
      <c r="AA67" s="207" t="s">
        <v>1784</v>
      </c>
    </row>
    <row r="68" spans="1:27" ht="78.599999999999994" customHeight="1" x14ac:dyDescent="0.25">
      <c r="A68" s="575"/>
      <c r="B68" s="583" t="s">
        <v>201</v>
      </c>
      <c r="C68" s="130" t="s">
        <v>202</v>
      </c>
      <c r="D68" s="584">
        <v>40940</v>
      </c>
      <c r="E68" s="584">
        <v>41426</v>
      </c>
      <c r="F68" s="130" t="s">
        <v>2798</v>
      </c>
      <c r="G68" s="141" t="s">
        <v>203</v>
      </c>
      <c r="H68" s="203">
        <v>0</v>
      </c>
      <c r="I68" s="148"/>
      <c r="J68" s="141" t="s">
        <v>67</v>
      </c>
      <c r="K68" s="148"/>
      <c r="L68" s="148"/>
      <c r="M68" s="148"/>
      <c r="N68" s="129"/>
      <c r="O68" s="141" t="s">
        <v>2405</v>
      </c>
      <c r="P68" s="141"/>
      <c r="Q68" s="141"/>
      <c r="R68" s="141" t="s">
        <v>397</v>
      </c>
      <c r="S68" s="141"/>
      <c r="T68" s="207" t="s">
        <v>511</v>
      </c>
      <c r="U68" s="207"/>
      <c r="V68" s="214"/>
      <c r="W68" s="215">
        <v>41944</v>
      </c>
      <c r="X68" s="211"/>
      <c r="Y68" s="211"/>
      <c r="Z68" s="207"/>
      <c r="AA68" s="207" t="s">
        <v>2404</v>
      </c>
    </row>
    <row r="69" spans="1:27" ht="109.9" customHeight="1" x14ac:dyDescent="0.25">
      <c r="A69" s="575"/>
      <c r="B69" s="583" t="s">
        <v>204</v>
      </c>
      <c r="C69" s="130" t="s">
        <v>205</v>
      </c>
      <c r="D69" s="584">
        <v>40940</v>
      </c>
      <c r="E69" s="584">
        <v>41122</v>
      </c>
      <c r="F69" s="130" t="s">
        <v>1520</v>
      </c>
      <c r="G69" s="141" t="s">
        <v>206</v>
      </c>
      <c r="H69" s="202">
        <v>150000</v>
      </c>
      <c r="I69" s="148"/>
      <c r="J69" s="141"/>
      <c r="K69" s="148"/>
      <c r="L69" s="148"/>
      <c r="M69" s="148" t="s">
        <v>28</v>
      </c>
      <c r="N69" s="129"/>
      <c r="O69" s="141" t="s">
        <v>2406</v>
      </c>
      <c r="P69" s="141" t="s">
        <v>2355</v>
      </c>
      <c r="Q69" s="141"/>
      <c r="R69" s="141" t="s">
        <v>402</v>
      </c>
      <c r="S69" s="141"/>
      <c r="T69" s="207" t="s">
        <v>512</v>
      </c>
      <c r="U69" s="207"/>
      <c r="V69" s="214"/>
      <c r="W69" s="214"/>
      <c r="X69" s="211"/>
      <c r="Y69" s="211"/>
      <c r="Z69" s="207"/>
      <c r="AA69" s="207" t="s">
        <v>684</v>
      </c>
    </row>
    <row r="70" spans="1:27" ht="86.45" customHeight="1" x14ac:dyDescent="0.25">
      <c r="A70" s="575"/>
      <c r="B70" s="583" t="s">
        <v>207</v>
      </c>
      <c r="C70" s="130" t="s">
        <v>208</v>
      </c>
      <c r="D70" s="587">
        <v>41487</v>
      </c>
      <c r="E70" s="587">
        <v>42675</v>
      </c>
      <c r="F70" s="130" t="s">
        <v>658</v>
      </c>
      <c r="G70" s="141" t="s">
        <v>209</v>
      </c>
      <c r="H70" s="202">
        <v>100000</v>
      </c>
      <c r="I70" s="148" t="s">
        <v>67</v>
      </c>
      <c r="J70" s="141"/>
      <c r="K70" s="148"/>
      <c r="L70" s="148"/>
      <c r="M70" s="148"/>
      <c r="N70" s="129"/>
      <c r="O70" s="141" t="s">
        <v>398</v>
      </c>
      <c r="P70" s="141"/>
      <c r="Q70" s="141" t="s">
        <v>2400</v>
      </c>
      <c r="R70" s="141" t="s">
        <v>402</v>
      </c>
      <c r="S70" s="141"/>
      <c r="T70" s="207" t="s">
        <v>513</v>
      </c>
      <c r="U70" s="207"/>
      <c r="V70" s="215">
        <v>41487</v>
      </c>
      <c r="W70" s="215">
        <v>42675</v>
      </c>
      <c r="X70" s="211"/>
      <c r="Y70" s="211"/>
      <c r="Z70" s="207"/>
      <c r="AA70" s="207" t="s">
        <v>1755</v>
      </c>
    </row>
    <row r="71" spans="1:27" ht="409.15" customHeight="1" x14ac:dyDescent="0.25">
      <c r="A71" s="575"/>
      <c r="B71" s="583" t="s">
        <v>210</v>
      </c>
      <c r="C71" s="130" t="s">
        <v>211</v>
      </c>
      <c r="D71" s="584">
        <v>40940</v>
      </c>
      <c r="E71" s="584">
        <v>41487</v>
      </c>
      <c r="F71" s="130" t="s">
        <v>112</v>
      </c>
      <c r="G71" s="148" t="s">
        <v>212</v>
      </c>
      <c r="H71" s="204">
        <v>0</v>
      </c>
      <c r="I71" s="148"/>
      <c r="J71" s="141"/>
      <c r="K71" s="148"/>
      <c r="L71" s="148" t="s">
        <v>67</v>
      </c>
      <c r="M71" s="148"/>
      <c r="N71" s="129"/>
      <c r="O71" s="148" t="s">
        <v>2407</v>
      </c>
      <c r="P71" s="148" t="s">
        <v>2408</v>
      </c>
      <c r="Q71" s="148" t="s">
        <v>399</v>
      </c>
      <c r="R71" s="148" t="s">
        <v>382</v>
      </c>
      <c r="S71" s="148"/>
      <c r="T71" s="207" t="s">
        <v>514</v>
      </c>
      <c r="U71" s="207"/>
      <c r="V71" s="214"/>
      <c r="W71" s="214"/>
      <c r="X71" s="211"/>
      <c r="Y71" s="211"/>
      <c r="Z71" s="207"/>
      <c r="AA71" s="207"/>
    </row>
    <row r="72" spans="1:27" ht="79.900000000000006" customHeight="1" x14ac:dyDescent="0.25">
      <c r="A72" s="575"/>
      <c r="B72" s="583" t="s">
        <v>213</v>
      </c>
      <c r="C72" s="130" t="s">
        <v>214</v>
      </c>
      <c r="D72" s="584">
        <v>40940</v>
      </c>
      <c r="E72" s="584">
        <v>42767</v>
      </c>
      <c r="F72" s="130" t="s">
        <v>2316</v>
      </c>
      <c r="G72" s="148" t="s">
        <v>216</v>
      </c>
      <c r="H72" s="201">
        <v>100000</v>
      </c>
      <c r="I72" s="148"/>
      <c r="J72" s="141"/>
      <c r="K72" s="148"/>
      <c r="L72" s="148" t="s">
        <v>67</v>
      </c>
      <c r="M72" s="148"/>
      <c r="N72" s="129"/>
      <c r="O72" s="148"/>
      <c r="P72" s="148"/>
      <c r="Q72" s="148"/>
      <c r="R72" s="148"/>
      <c r="S72" s="148"/>
      <c r="T72" s="207" t="s">
        <v>515</v>
      </c>
      <c r="U72" s="207"/>
      <c r="V72" s="214"/>
      <c r="W72" s="214"/>
      <c r="X72" s="211"/>
      <c r="Y72" s="211"/>
      <c r="Z72" s="207"/>
      <c r="AA72" s="207" t="s">
        <v>1785</v>
      </c>
    </row>
    <row r="73" spans="1:27" ht="125.45" customHeight="1" x14ac:dyDescent="0.25">
      <c r="A73" s="575"/>
      <c r="B73" s="583" t="s">
        <v>2277</v>
      </c>
      <c r="C73" s="130" t="s">
        <v>217</v>
      </c>
      <c r="D73" s="584">
        <v>40940</v>
      </c>
      <c r="E73" s="584">
        <v>41609</v>
      </c>
      <c r="F73" s="130" t="s">
        <v>2307</v>
      </c>
      <c r="G73" s="148" t="s">
        <v>218</v>
      </c>
      <c r="H73" s="201">
        <v>5000</v>
      </c>
      <c r="I73" s="148"/>
      <c r="J73" s="141" t="s">
        <v>67</v>
      </c>
      <c r="K73" s="148"/>
      <c r="L73" s="148"/>
      <c r="M73" s="148"/>
      <c r="N73" s="129"/>
      <c r="O73" s="148" t="s">
        <v>400</v>
      </c>
      <c r="P73" s="148"/>
      <c r="Q73" s="148" t="s">
        <v>2400</v>
      </c>
      <c r="R73" s="141" t="s">
        <v>402</v>
      </c>
      <c r="S73" s="148"/>
      <c r="T73" s="207" t="s">
        <v>516</v>
      </c>
      <c r="U73" s="207"/>
      <c r="V73" s="214"/>
      <c r="W73" s="214"/>
      <c r="X73" s="211"/>
      <c r="Y73" s="211"/>
      <c r="Z73" s="207"/>
      <c r="AA73" s="207"/>
    </row>
    <row r="74" spans="1:27" ht="79.900000000000006" customHeight="1" x14ac:dyDescent="0.25">
      <c r="A74" s="573" t="s">
        <v>635</v>
      </c>
      <c r="B74" s="583" t="s">
        <v>219</v>
      </c>
      <c r="C74" s="130" t="s">
        <v>220</v>
      </c>
      <c r="D74" s="587">
        <v>41306</v>
      </c>
      <c r="E74" s="587">
        <v>41579</v>
      </c>
      <c r="F74" s="130" t="s">
        <v>2316</v>
      </c>
      <c r="G74" s="141" t="s">
        <v>221</v>
      </c>
      <c r="H74" s="202">
        <v>5000</v>
      </c>
      <c r="I74" s="148" t="s">
        <v>67</v>
      </c>
      <c r="J74" s="198"/>
      <c r="K74" s="148"/>
      <c r="L74" s="148"/>
      <c r="M74" s="148"/>
      <c r="N74" s="129"/>
      <c r="O74" s="141"/>
      <c r="P74" s="141"/>
      <c r="Q74" s="141"/>
      <c r="R74" s="141"/>
      <c r="S74" s="141"/>
      <c r="T74" s="207" t="s">
        <v>537</v>
      </c>
      <c r="U74" s="207"/>
      <c r="V74" s="215">
        <v>41306</v>
      </c>
      <c r="W74" s="215">
        <v>41579</v>
      </c>
      <c r="X74" s="211"/>
      <c r="Y74" s="211"/>
      <c r="Z74" s="207"/>
      <c r="AA74" s="207" t="s">
        <v>1786</v>
      </c>
    </row>
    <row r="75" spans="1:27" ht="79.900000000000006" customHeight="1" x14ac:dyDescent="0.25">
      <c r="A75" s="575"/>
      <c r="B75" s="583" t="s">
        <v>222</v>
      </c>
      <c r="C75" s="130" t="s">
        <v>223</v>
      </c>
      <c r="D75" s="584">
        <v>40940</v>
      </c>
      <c r="E75" s="584">
        <v>41306</v>
      </c>
      <c r="F75" s="130" t="s">
        <v>2317</v>
      </c>
      <c r="G75" s="141" t="s">
        <v>224</v>
      </c>
      <c r="H75" s="202">
        <v>5000</v>
      </c>
      <c r="I75" s="148"/>
      <c r="J75" s="198" t="s">
        <v>67</v>
      </c>
      <c r="K75" s="148"/>
      <c r="L75" s="148"/>
      <c r="M75" s="148"/>
      <c r="N75" s="129"/>
      <c r="O75" s="141"/>
      <c r="P75" s="141"/>
      <c r="Q75" s="141"/>
      <c r="R75" s="141"/>
      <c r="S75" s="141"/>
      <c r="T75" s="207" t="s">
        <v>685</v>
      </c>
      <c r="U75" s="207"/>
      <c r="V75" s="214"/>
      <c r="W75" s="214"/>
      <c r="X75" s="211"/>
      <c r="Y75" s="211"/>
      <c r="Z75" s="207"/>
      <c r="AA75" s="207" t="s">
        <v>1787</v>
      </c>
    </row>
    <row r="76" spans="1:27" ht="79.900000000000006" customHeight="1" x14ac:dyDescent="0.25">
      <c r="A76" s="575"/>
      <c r="B76" s="583" t="s">
        <v>225</v>
      </c>
      <c r="C76" s="130" t="s">
        <v>226</v>
      </c>
      <c r="D76" s="584">
        <v>40940</v>
      </c>
      <c r="E76" s="584">
        <v>42767</v>
      </c>
      <c r="F76" s="130" t="s">
        <v>2316</v>
      </c>
      <c r="G76" s="141" t="s">
        <v>227</v>
      </c>
      <c r="H76" s="202">
        <v>100000</v>
      </c>
      <c r="I76" s="148"/>
      <c r="J76" s="198"/>
      <c r="K76" s="148"/>
      <c r="L76" s="148" t="s">
        <v>67</v>
      </c>
      <c r="M76" s="148"/>
      <c r="N76" s="129"/>
      <c r="O76" s="141"/>
      <c r="P76" s="141"/>
      <c r="Q76" s="141"/>
      <c r="R76" s="141"/>
      <c r="S76" s="141"/>
      <c r="T76" s="207"/>
      <c r="U76" s="207"/>
      <c r="V76" s="214"/>
      <c r="W76" s="214"/>
      <c r="X76" s="211"/>
      <c r="Y76" s="211"/>
      <c r="Z76" s="207"/>
      <c r="AA76" s="207"/>
    </row>
    <row r="77" spans="1:27" ht="79.900000000000006" customHeight="1" x14ac:dyDescent="0.25">
      <c r="A77" s="575"/>
      <c r="B77" s="583" t="s">
        <v>2278</v>
      </c>
      <c r="C77" s="130" t="s">
        <v>228</v>
      </c>
      <c r="D77" s="584">
        <v>40940</v>
      </c>
      <c r="E77" s="584">
        <v>41974</v>
      </c>
      <c r="F77" s="130" t="s">
        <v>2316</v>
      </c>
      <c r="G77" s="141" t="s">
        <v>229</v>
      </c>
      <c r="H77" s="202">
        <v>300000</v>
      </c>
      <c r="I77" s="148"/>
      <c r="J77" s="198"/>
      <c r="K77" s="148"/>
      <c r="L77" s="148" t="s">
        <v>67</v>
      </c>
      <c r="M77" s="148"/>
      <c r="N77" s="129"/>
      <c r="O77" s="141"/>
      <c r="P77" s="141"/>
      <c r="Q77" s="141"/>
      <c r="R77" s="141"/>
      <c r="S77" s="141"/>
      <c r="T77" s="207" t="s">
        <v>686</v>
      </c>
      <c r="U77" s="207"/>
      <c r="V77" s="214"/>
      <c r="W77" s="215">
        <v>43040</v>
      </c>
      <c r="X77" s="211"/>
      <c r="Y77" s="211"/>
      <c r="Z77" s="207"/>
      <c r="AA77" s="207" t="s">
        <v>1788</v>
      </c>
    </row>
    <row r="78" spans="1:27" ht="79.900000000000006" customHeight="1" x14ac:dyDescent="0.25">
      <c r="A78" s="575"/>
      <c r="B78" s="583" t="s">
        <v>2279</v>
      </c>
      <c r="C78" s="130" t="s">
        <v>230</v>
      </c>
      <c r="D78" s="587">
        <v>41306</v>
      </c>
      <c r="E78" s="587">
        <v>41426</v>
      </c>
      <c r="F78" s="130" t="s">
        <v>2318</v>
      </c>
      <c r="G78" s="141" t="s">
        <v>231</v>
      </c>
      <c r="H78" s="202">
        <v>10000</v>
      </c>
      <c r="I78" s="148" t="s">
        <v>67</v>
      </c>
      <c r="J78" s="198"/>
      <c r="K78" s="148"/>
      <c r="L78" s="148"/>
      <c r="M78" s="148"/>
      <c r="N78" s="129"/>
      <c r="O78" s="141"/>
      <c r="P78" s="141"/>
      <c r="Q78" s="141"/>
      <c r="R78" s="141"/>
      <c r="S78" s="141"/>
      <c r="T78" s="207" t="s">
        <v>532</v>
      </c>
      <c r="U78" s="207"/>
      <c r="V78" s="215">
        <v>41306</v>
      </c>
      <c r="W78" s="215">
        <v>41426</v>
      </c>
      <c r="X78" s="211"/>
      <c r="Y78" s="211"/>
      <c r="Z78" s="207"/>
      <c r="AA78" s="207" t="s">
        <v>1789</v>
      </c>
    </row>
    <row r="79" spans="1:27" ht="132.6" customHeight="1" x14ac:dyDescent="0.25">
      <c r="A79" s="575"/>
      <c r="B79" s="583" t="s">
        <v>2280</v>
      </c>
      <c r="C79" s="130" t="s">
        <v>232</v>
      </c>
      <c r="D79" s="584">
        <v>40940</v>
      </c>
      <c r="E79" s="584">
        <v>41306</v>
      </c>
      <c r="F79" s="130" t="s">
        <v>1718</v>
      </c>
      <c r="G79" s="141" t="s">
        <v>209</v>
      </c>
      <c r="H79" s="203">
        <v>0</v>
      </c>
      <c r="I79" s="148"/>
      <c r="J79" s="198"/>
      <c r="K79" s="148" t="s">
        <v>67</v>
      </c>
      <c r="L79" s="148"/>
      <c r="M79" s="148"/>
      <c r="N79" s="129"/>
      <c r="O79" s="141" t="s">
        <v>2409</v>
      </c>
      <c r="P79" s="141"/>
      <c r="Q79" s="141"/>
      <c r="R79" s="141" t="s">
        <v>368</v>
      </c>
      <c r="S79" s="141"/>
      <c r="T79" s="207"/>
      <c r="U79" s="207"/>
      <c r="V79" s="214"/>
      <c r="W79" s="215">
        <v>41456</v>
      </c>
      <c r="X79" s="211"/>
      <c r="Y79" s="211"/>
      <c r="Z79" s="207"/>
      <c r="AA79" s="207" t="s">
        <v>1747</v>
      </c>
    </row>
    <row r="80" spans="1:27" ht="103.9" customHeight="1" x14ac:dyDescent="0.25">
      <c r="A80" s="575"/>
      <c r="B80" s="583" t="s">
        <v>2281</v>
      </c>
      <c r="C80" s="130" t="s">
        <v>233</v>
      </c>
      <c r="D80" s="584">
        <v>41061</v>
      </c>
      <c r="E80" s="584">
        <v>41974</v>
      </c>
      <c r="F80" s="130" t="s">
        <v>1718</v>
      </c>
      <c r="G80" s="141" t="s">
        <v>234</v>
      </c>
      <c r="H80" s="202">
        <v>100000</v>
      </c>
      <c r="I80" s="148"/>
      <c r="J80" s="198" t="s">
        <v>67</v>
      </c>
      <c r="K80" s="148"/>
      <c r="L80" s="148"/>
      <c r="M80" s="148"/>
      <c r="N80" s="129"/>
      <c r="O80" s="141" t="s">
        <v>2410</v>
      </c>
      <c r="P80" s="141"/>
      <c r="Q80" s="141"/>
      <c r="R80" s="141" t="s">
        <v>368</v>
      </c>
      <c r="S80" s="141"/>
      <c r="T80" s="207"/>
      <c r="U80" s="207"/>
      <c r="V80" s="214"/>
      <c r="W80" s="214"/>
      <c r="X80" s="211"/>
      <c r="Y80" s="211"/>
      <c r="Z80" s="207"/>
      <c r="AA80" s="207" t="s">
        <v>687</v>
      </c>
    </row>
    <row r="81" spans="1:27" ht="79.900000000000006" customHeight="1" x14ac:dyDescent="0.25">
      <c r="A81" s="573" t="s">
        <v>636</v>
      </c>
      <c r="B81" s="583" t="s">
        <v>2282</v>
      </c>
      <c r="C81" s="130" t="s">
        <v>235</v>
      </c>
      <c r="D81" s="584">
        <v>41275</v>
      </c>
      <c r="E81" s="584">
        <v>41974</v>
      </c>
      <c r="F81" s="130" t="s">
        <v>2307</v>
      </c>
      <c r="G81" s="141" t="s">
        <v>236</v>
      </c>
      <c r="H81" s="202">
        <v>200000</v>
      </c>
      <c r="I81" s="148" t="s">
        <v>67</v>
      </c>
      <c r="J81" s="141"/>
      <c r="K81" s="148"/>
      <c r="L81" s="148"/>
      <c r="M81" s="148"/>
      <c r="N81" s="129"/>
      <c r="O81" s="141"/>
      <c r="P81" s="141"/>
      <c r="Q81" s="141"/>
      <c r="R81" s="141"/>
      <c r="S81" s="141"/>
      <c r="T81" s="207"/>
      <c r="U81" s="207"/>
      <c r="V81" s="214"/>
      <c r="W81" s="214"/>
      <c r="X81" s="211"/>
      <c r="Y81" s="211"/>
      <c r="Z81" s="207"/>
      <c r="AA81" s="207"/>
    </row>
    <row r="82" spans="1:27" ht="79.900000000000006" customHeight="1" x14ac:dyDescent="0.25">
      <c r="A82" s="575"/>
      <c r="B82" s="583" t="s">
        <v>2283</v>
      </c>
      <c r="C82" s="130" t="s">
        <v>237</v>
      </c>
      <c r="D82" s="587">
        <v>41306</v>
      </c>
      <c r="E82" s="587">
        <v>41974</v>
      </c>
      <c r="F82" s="130" t="s">
        <v>2319</v>
      </c>
      <c r="G82" s="141" t="s">
        <v>238</v>
      </c>
      <c r="H82" s="202">
        <v>500000</v>
      </c>
      <c r="I82" s="148" t="s">
        <v>67</v>
      </c>
      <c r="J82" s="141"/>
      <c r="K82" s="148"/>
      <c r="L82" s="148"/>
      <c r="M82" s="148"/>
      <c r="N82" s="129"/>
      <c r="O82" s="141" t="s">
        <v>401</v>
      </c>
      <c r="P82" s="141"/>
      <c r="Q82" s="141" t="s">
        <v>2411</v>
      </c>
      <c r="R82" s="141" t="s">
        <v>402</v>
      </c>
      <c r="S82" s="141"/>
      <c r="T82" s="207"/>
      <c r="U82" s="207"/>
      <c r="V82" s="215">
        <v>41306</v>
      </c>
      <c r="W82" s="214"/>
      <c r="X82" s="211"/>
      <c r="Y82" s="211"/>
      <c r="Z82" s="207" t="s">
        <v>688</v>
      </c>
      <c r="AA82" s="207" t="s">
        <v>1756</v>
      </c>
    </row>
    <row r="83" spans="1:27" ht="79.900000000000006" customHeight="1" x14ac:dyDescent="0.25">
      <c r="A83" s="575"/>
      <c r="B83" s="583" t="s">
        <v>2284</v>
      </c>
      <c r="C83" s="130" t="s">
        <v>239</v>
      </c>
      <c r="D83" s="584">
        <v>42005</v>
      </c>
      <c r="E83" s="584">
        <v>42339</v>
      </c>
      <c r="F83" s="130" t="s">
        <v>2319</v>
      </c>
      <c r="G83" s="141" t="s">
        <v>2342</v>
      </c>
      <c r="H83" s="202">
        <v>10000</v>
      </c>
      <c r="I83" s="148" t="s">
        <v>67</v>
      </c>
      <c r="J83" s="141"/>
      <c r="K83" s="148"/>
      <c r="L83" s="148"/>
      <c r="M83" s="148"/>
      <c r="N83" s="129"/>
      <c r="O83" s="141"/>
      <c r="P83" s="141"/>
      <c r="Q83" s="141" t="s">
        <v>2411</v>
      </c>
      <c r="R83" s="141" t="s">
        <v>402</v>
      </c>
      <c r="S83" s="141"/>
      <c r="T83" s="207"/>
      <c r="U83" s="207"/>
      <c r="V83" s="214"/>
      <c r="W83" s="214"/>
      <c r="X83" s="211"/>
      <c r="Y83" s="211"/>
      <c r="Z83" s="207" t="s">
        <v>688</v>
      </c>
      <c r="AA83" s="207" t="s">
        <v>1757</v>
      </c>
    </row>
    <row r="84" spans="1:27" ht="79.900000000000006" customHeight="1" x14ac:dyDescent="0.25">
      <c r="A84" s="575"/>
      <c r="B84" s="583" t="s">
        <v>2285</v>
      </c>
      <c r="C84" s="130" t="s">
        <v>365</v>
      </c>
      <c r="D84" s="584">
        <v>41640</v>
      </c>
      <c r="E84" s="584">
        <v>42767</v>
      </c>
      <c r="F84" s="130" t="s">
        <v>2320</v>
      </c>
      <c r="G84" s="141" t="s">
        <v>2343</v>
      </c>
      <c r="H84" s="202">
        <v>200000</v>
      </c>
      <c r="I84" s="148" t="s">
        <v>67</v>
      </c>
      <c r="J84" s="141"/>
      <c r="K84" s="148"/>
      <c r="L84" s="148"/>
      <c r="M84" s="148"/>
      <c r="N84" s="129"/>
      <c r="O84" s="141"/>
      <c r="P84" s="141"/>
      <c r="Q84" s="141"/>
      <c r="R84" s="141"/>
      <c r="S84" s="141"/>
      <c r="T84" s="207" t="s">
        <v>2412</v>
      </c>
      <c r="U84" s="207"/>
      <c r="V84" s="214"/>
      <c r="W84" s="214"/>
      <c r="X84" s="211"/>
      <c r="Y84" s="211"/>
      <c r="Z84" s="207" t="s">
        <v>688</v>
      </c>
      <c r="AA84" s="207" t="s">
        <v>1748</v>
      </c>
    </row>
    <row r="85" spans="1:27" ht="88.15" customHeight="1" x14ac:dyDescent="0.25">
      <c r="A85" s="573" t="s">
        <v>637</v>
      </c>
      <c r="B85" s="583" t="s">
        <v>240</v>
      </c>
      <c r="C85" s="130" t="s">
        <v>241</v>
      </c>
      <c r="D85" s="584">
        <v>40940</v>
      </c>
      <c r="E85" s="584">
        <v>41244</v>
      </c>
      <c r="F85" s="130" t="s">
        <v>2321</v>
      </c>
      <c r="G85" s="141" t="s">
        <v>236</v>
      </c>
      <c r="H85" s="203">
        <v>0</v>
      </c>
      <c r="I85" s="148"/>
      <c r="J85" s="141"/>
      <c r="K85" s="148"/>
      <c r="L85" s="148" t="s">
        <v>67</v>
      </c>
      <c r="M85" s="148"/>
      <c r="N85" s="129"/>
      <c r="O85" s="141" t="s">
        <v>2346</v>
      </c>
      <c r="P85" s="141"/>
      <c r="Q85" s="141"/>
      <c r="R85" s="141" t="s">
        <v>368</v>
      </c>
      <c r="S85" s="141"/>
      <c r="T85" s="207" t="s">
        <v>689</v>
      </c>
      <c r="U85" s="207"/>
      <c r="V85" s="214"/>
      <c r="W85" s="215">
        <v>41456</v>
      </c>
      <c r="X85" s="211"/>
      <c r="Y85" s="211"/>
      <c r="Z85" s="207"/>
      <c r="AA85" s="207" t="s">
        <v>2413</v>
      </c>
    </row>
    <row r="86" spans="1:27" ht="296.45" customHeight="1" x14ac:dyDescent="0.25">
      <c r="A86" s="575"/>
      <c r="B86" s="583" t="s">
        <v>2286</v>
      </c>
      <c r="C86" s="130" t="s">
        <v>123</v>
      </c>
      <c r="D86" s="584">
        <v>41091</v>
      </c>
      <c r="E86" s="584">
        <v>41609</v>
      </c>
      <c r="F86" s="130" t="s">
        <v>1718</v>
      </c>
      <c r="G86" s="141" t="s">
        <v>238</v>
      </c>
      <c r="H86" s="202">
        <v>500000</v>
      </c>
      <c r="I86" s="148"/>
      <c r="J86" s="141"/>
      <c r="K86" s="148"/>
      <c r="L86" s="148" t="s">
        <v>67</v>
      </c>
      <c r="M86" s="148"/>
      <c r="N86" s="129"/>
      <c r="O86" s="141" t="s">
        <v>2347</v>
      </c>
      <c r="P86" s="141" t="s">
        <v>2356</v>
      </c>
      <c r="Q86" s="141"/>
      <c r="R86" s="141" t="s">
        <v>368</v>
      </c>
      <c r="S86" s="141"/>
      <c r="T86" s="207"/>
      <c r="U86" s="207"/>
      <c r="V86" s="214"/>
      <c r="W86" s="214"/>
      <c r="X86" s="211"/>
      <c r="Y86" s="211"/>
      <c r="Z86" s="207"/>
      <c r="AA86" s="207"/>
    </row>
    <row r="87" spans="1:27" ht="79.900000000000006" customHeight="1" x14ac:dyDescent="0.25">
      <c r="A87" s="575"/>
      <c r="B87" s="583" t="s">
        <v>550</v>
      </c>
      <c r="C87" s="130" t="s">
        <v>242</v>
      </c>
      <c r="D87" s="584">
        <v>41456</v>
      </c>
      <c r="E87" s="584">
        <v>42767</v>
      </c>
      <c r="F87" s="130" t="s">
        <v>658</v>
      </c>
      <c r="G87" s="141" t="s">
        <v>2342</v>
      </c>
      <c r="H87" s="202">
        <v>100000</v>
      </c>
      <c r="I87" s="148" t="s">
        <v>67</v>
      </c>
      <c r="J87" s="141"/>
      <c r="K87" s="148"/>
      <c r="L87" s="148"/>
      <c r="M87" s="148"/>
      <c r="N87" s="129"/>
      <c r="O87" s="141"/>
      <c r="P87" s="141"/>
      <c r="Q87" s="141"/>
      <c r="R87" s="141" t="s">
        <v>382</v>
      </c>
      <c r="S87" s="141"/>
      <c r="T87" s="207"/>
      <c r="U87" s="207"/>
      <c r="V87" s="214"/>
      <c r="W87" s="214"/>
      <c r="X87" s="211"/>
      <c r="Y87" s="211"/>
      <c r="Z87" s="207"/>
      <c r="AA87" s="207"/>
    </row>
    <row r="88" spans="1:27" ht="79.900000000000006" customHeight="1" x14ac:dyDescent="0.25">
      <c r="A88" s="575"/>
      <c r="B88" s="583" t="s">
        <v>2223</v>
      </c>
      <c r="C88" s="130" t="s">
        <v>243</v>
      </c>
      <c r="D88" s="584">
        <v>41456</v>
      </c>
      <c r="E88" s="584">
        <v>42767</v>
      </c>
      <c r="F88" s="130" t="s">
        <v>658</v>
      </c>
      <c r="G88" s="141" t="s">
        <v>2343</v>
      </c>
      <c r="H88" s="202">
        <v>500000</v>
      </c>
      <c r="I88" s="148" t="s">
        <v>67</v>
      </c>
      <c r="J88" s="141"/>
      <c r="K88" s="148"/>
      <c r="L88" s="148"/>
      <c r="M88" s="148"/>
      <c r="N88" s="129"/>
      <c r="O88" s="141"/>
      <c r="P88" s="141"/>
      <c r="Q88" s="141"/>
      <c r="R88" s="141" t="s">
        <v>382</v>
      </c>
      <c r="S88" s="141"/>
      <c r="T88" s="207"/>
      <c r="U88" s="207"/>
      <c r="V88" s="214"/>
      <c r="W88" s="214"/>
      <c r="X88" s="211"/>
      <c r="Y88" s="211"/>
      <c r="Z88" s="207"/>
      <c r="AA88" s="207"/>
    </row>
    <row r="89" spans="1:27" ht="79.900000000000006" customHeight="1" x14ac:dyDescent="0.25">
      <c r="A89" s="573" t="s">
        <v>638</v>
      </c>
      <c r="B89" s="583" t="s">
        <v>2224</v>
      </c>
      <c r="C89" s="130" t="s">
        <v>244</v>
      </c>
      <c r="D89" s="584">
        <v>40940</v>
      </c>
      <c r="E89" s="584">
        <v>41244</v>
      </c>
      <c r="F89" s="130" t="s">
        <v>2322</v>
      </c>
      <c r="G89" s="141" t="s">
        <v>245</v>
      </c>
      <c r="H89" s="203">
        <v>0</v>
      </c>
      <c r="I89" s="148"/>
      <c r="J89" s="141" t="s">
        <v>67</v>
      </c>
      <c r="K89" s="148"/>
      <c r="L89" s="148"/>
      <c r="M89" s="148"/>
      <c r="N89" s="129"/>
      <c r="O89" s="141" t="s">
        <v>403</v>
      </c>
      <c r="P89" s="141"/>
      <c r="Q89" s="141"/>
      <c r="R89" s="141" t="s">
        <v>368</v>
      </c>
      <c r="S89" s="141"/>
      <c r="T89" s="207" t="s">
        <v>626</v>
      </c>
      <c r="U89" s="207"/>
      <c r="V89" s="214"/>
      <c r="W89" s="215">
        <v>41426</v>
      </c>
      <c r="X89" s="207" t="s">
        <v>690</v>
      </c>
      <c r="Y89" s="211"/>
      <c r="Z89" s="207" t="s">
        <v>691</v>
      </c>
      <c r="AA89" s="207" t="s">
        <v>1790</v>
      </c>
    </row>
    <row r="90" spans="1:27" ht="79.900000000000006" customHeight="1" x14ac:dyDescent="0.25">
      <c r="A90" s="575"/>
      <c r="B90" s="583" t="s">
        <v>2287</v>
      </c>
      <c r="C90" s="130" t="s">
        <v>246</v>
      </c>
      <c r="D90" s="584">
        <v>41275</v>
      </c>
      <c r="E90" s="584">
        <v>42767</v>
      </c>
      <c r="F90" s="130" t="s">
        <v>247</v>
      </c>
      <c r="G90" s="141" t="s">
        <v>248</v>
      </c>
      <c r="H90" s="202">
        <v>500000</v>
      </c>
      <c r="I90" s="148" t="s">
        <v>67</v>
      </c>
      <c r="J90" s="141"/>
      <c r="K90" s="148"/>
      <c r="L90" s="148"/>
      <c r="M90" s="148"/>
      <c r="N90" s="129"/>
      <c r="O90" s="141"/>
      <c r="P90" s="141"/>
      <c r="Q90" s="141"/>
      <c r="R90" s="141" t="s">
        <v>404</v>
      </c>
      <c r="S90" s="141"/>
      <c r="T90" s="207" t="s">
        <v>627</v>
      </c>
      <c r="U90" s="207"/>
      <c r="V90" s="214"/>
      <c r="W90" s="214"/>
      <c r="X90" s="211"/>
      <c r="Y90" s="211"/>
      <c r="Z90" s="207"/>
      <c r="AA90" s="207" t="s">
        <v>1791</v>
      </c>
    </row>
    <row r="91" spans="1:27" ht="79.900000000000006" customHeight="1" x14ac:dyDescent="0.25">
      <c r="A91" s="575"/>
      <c r="B91" s="583" t="s">
        <v>249</v>
      </c>
      <c r="C91" s="130" t="s">
        <v>250</v>
      </c>
      <c r="D91" s="584">
        <v>40940</v>
      </c>
      <c r="E91" s="584">
        <v>41456</v>
      </c>
      <c r="F91" s="130" t="s">
        <v>2307</v>
      </c>
      <c r="G91" s="141" t="s">
        <v>251</v>
      </c>
      <c r="H91" s="202">
        <v>150000</v>
      </c>
      <c r="I91" s="148"/>
      <c r="J91" s="141" t="s">
        <v>67</v>
      </c>
      <c r="K91" s="148"/>
      <c r="L91" s="148"/>
      <c r="M91" s="148"/>
      <c r="N91" s="129"/>
      <c r="O91" s="141" t="s">
        <v>405</v>
      </c>
      <c r="P91" s="141"/>
      <c r="Q91" s="141"/>
      <c r="R91" s="141" t="s">
        <v>406</v>
      </c>
      <c r="S91" s="141"/>
      <c r="T91" s="207" t="s">
        <v>628</v>
      </c>
      <c r="U91" s="207"/>
      <c r="V91" s="215">
        <v>41306</v>
      </c>
      <c r="W91" s="215">
        <v>41579</v>
      </c>
      <c r="X91" s="211"/>
      <c r="Y91" s="211"/>
      <c r="Z91" s="207"/>
      <c r="AA91" s="207" t="s">
        <v>1792</v>
      </c>
    </row>
    <row r="92" spans="1:27" ht="79.900000000000006" customHeight="1" x14ac:dyDescent="0.25">
      <c r="A92" s="575"/>
      <c r="B92" s="583" t="s">
        <v>252</v>
      </c>
      <c r="C92" s="130" t="s">
        <v>253</v>
      </c>
      <c r="D92" s="584">
        <v>41456</v>
      </c>
      <c r="E92" s="584">
        <v>41821</v>
      </c>
      <c r="F92" s="130" t="s">
        <v>2307</v>
      </c>
      <c r="G92" s="141" t="s">
        <v>254</v>
      </c>
      <c r="H92" s="202">
        <v>20000</v>
      </c>
      <c r="I92" s="148" t="s">
        <v>67</v>
      </c>
      <c r="J92" s="141"/>
      <c r="K92" s="148"/>
      <c r="L92" s="148"/>
      <c r="M92" s="148"/>
      <c r="N92" s="129"/>
      <c r="O92" s="141"/>
      <c r="P92" s="141"/>
      <c r="Q92" s="141"/>
      <c r="R92" s="141" t="s">
        <v>406</v>
      </c>
      <c r="S92" s="141"/>
      <c r="T92" s="207" t="s">
        <v>629</v>
      </c>
      <c r="U92" s="207"/>
      <c r="V92" s="214"/>
      <c r="W92" s="214"/>
      <c r="X92" s="211"/>
      <c r="Y92" s="211"/>
      <c r="Z92" s="207"/>
      <c r="AA92" s="207" t="s">
        <v>1793</v>
      </c>
    </row>
    <row r="93" spans="1:27" ht="99.6" hidden="1" customHeight="1" thickBot="1" x14ac:dyDescent="0.3">
      <c r="A93" s="123" t="s">
        <v>639</v>
      </c>
      <c r="B93" s="580" t="s">
        <v>2288</v>
      </c>
      <c r="C93" s="131" t="s">
        <v>255</v>
      </c>
      <c r="D93" s="581">
        <v>41275</v>
      </c>
      <c r="E93" s="581">
        <v>41791</v>
      </c>
      <c r="F93" s="131" t="s">
        <v>2321</v>
      </c>
      <c r="G93" s="141" t="s">
        <v>256</v>
      </c>
      <c r="H93" s="203">
        <v>0</v>
      </c>
      <c r="I93" s="148" t="s">
        <v>67</v>
      </c>
      <c r="J93" s="141"/>
      <c r="K93" s="148"/>
      <c r="L93" s="148"/>
      <c r="M93" s="148"/>
      <c r="N93" s="144" t="s">
        <v>71</v>
      </c>
      <c r="O93" s="141"/>
      <c r="P93" s="141"/>
      <c r="Q93" s="141"/>
      <c r="R93" s="141"/>
      <c r="S93" s="141"/>
      <c r="T93" s="207"/>
      <c r="U93" s="207"/>
      <c r="V93" s="214"/>
      <c r="W93" s="215"/>
      <c r="X93" s="211"/>
      <c r="Y93" s="211"/>
      <c r="Z93" s="207"/>
      <c r="AA93" s="207" t="s">
        <v>739</v>
      </c>
    </row>
    <row r="94" spans="1:27" ht="79.900000000000006" customHeight="1" x14ac:dyDescent="0.25">
      <c r="A94" s="575"/>
      <c r="B94" s="583" t="s">
        <v>257</v>
      </c>
      <c r="C94" s="130" t="s">
        <v>258</v>
      </c>
      <c r="D94" s="584">
        <v>41306</v>
      </c>
      <c r="E94" s="584">
        <v>41671</v>
      </c>
      <c r="F94" s="130" t="s">
        <v>1718</v>
      </c>
      <c r="G94" s="141" t="s">
        <v>256</v>
      </c>
      <c r="H94" s="202">
        <v>500000</v>
      </c>
      <c r="I94" s="148" t="s">
        <v>67</v>
      </c>
      <c r="J94" s="141"/>
      <c r="K94" s="148"/>
      <c r="L94" s="148"/>
      <c r="M94" s="148"/>
      <c r="N94" s="129"/>
      <c r="O94" s="141"/>
      <c r="P94" s="141"/>
      <c r="Q94" s="141"/>
      <c r="R94" s="141" t="s">
        <v>368</v>
      </c>
      <c r="S94" s="141"/>
      <c r="T94" s="207" t="s">
        <v>726</v>
      </c>
      <c r="U94" s="207" t="s">
        <v>492</v>
      </c>
      <c r="V94" s="214"/>
      <c r="W94" s="215">
        <v>43040</v>
      </c>
      <c r="X94" s="211" t="s">
        <v>658</v>
      </c>
      <c r="Y94" s="211"/>
      <c r="Z94" s="207"/>
      <c r="AA94" s="207" t="s">
        <v>1758</v>
      </c>
    </row>
    <row r="95" spans="1:27" ht="79.900000000000006" customHeight="1" x14ac:dyDescent="0.25">
      <c r="A95" s="573" t="s">
        <v>640</v>
      </c>
      <c r="B95" s="583" t="s">
        <v>2225</v>
      </c>
      <c r="C95" s="130" t="s">
        <v>259</v>
      </c>
      <c r="D95" s="587">
        <v>41306</v>
      </c>
      <c r="E95" s="587">
        <v>42675</v>
      </c>
      <c r="F95" s="130" t="s">
        <v>137</v>
      </c>
      <c r="G95" s="141" t="s">
        <v>260</v>
      </c>
      <c r="H95" s="202">
        <v>500000</v>
      </c>
      <c r="I95" s="148" t="s">
        <v>67</v>
      </c>
      <c r="J95" s="141"/>
      <c r="K95" s="148"/>
      <c r="L95" s="148"/>
      <c r="M95" s="148"/>
      <c r="N95" s="129"/>
      <c r="O95" s="141"/>
      <c r="P95" s="141"/>
      <c r="Q95" s="141"/>
      <c r="R95" s="141"/>
      <c r="S95" s="141"/>
      <c r="T95" s="207" t="s">
        <v>486</v>
      </c>
      <c r="U95" s="207"/>
      <c r="V95" s="218">
        <v>41306</v>
      </c>
      <c r="W95" s="215">
        <v>42675</v>
      </c>
      <c r="X95" s="211"/>
      <c r="Y95" s="211"/>
      <c r="Z95" s="207"/>
      <c r="AA95" s="207" t="s">
        <v>2414</v>
      </c>
    </row>
    <row r="96" spans="1:27" ht="79.900000000000006" customHeight="1" x14ac:dyDescent="0.25">
      <c r="A96" s="575"/>
      <c r="B96" s="583" t="s">
        <v>2226</v>
      </c>
      <c r="C96" s="130" t="s">
        <v>261</v>
      </c>
      <c r="D96" s="587">
        <v>41306</v>
      </c>
      <c r="E96" s="587">
        <v>41609</v>
      </c>
      <c r="F96" s="130" t="s">
        <v>716</v>
      </c>
      <c r="G96" s="141" t="s">
        <v>2344</v>
      </c>
      <c r="H96" s="202">
        <v>500000</v>
      </c>
      <c r="I96" s="148" t="s">
        <v>67</v>
      </c>
      <c r="J96" s="141"/>
      <c r="K96" s="148"/>
      <c r="L96" s="148"/>
      <c r="M96" s="148"/>
      <c r="N96" s="129"/>
      <c r="O96" s="141"/>
      <c r="P96" s="141"/>
      <c r="Q96" s="141"/>
      <c r="R96" s="141"/>
      <c r="S96" s="141"/>
      <c r="T96" s="207" t="s">
        <v>487</v>
      </c>
      <c r="U96" s="207" t="s">
        <v>492</v>
      </c>
      <c r="V96" s="218">
        <v>41306</v>
      </c>
      <c r="W96" s="215">
        <v>43040</v>
      </c>
      <c r="X96" s="211" t="s">
        <v>658</v>
      </c>
      <c r="Y96" s="211"/>
      <c r="Z96" s="207"/>
      <c r="AA96" s="207" t="s">
        <v>1794</v>
      </c>
    </row>
    <row r="97" spans="1:27" ht="79.900000000000006" customHeight="1" x14ac:dyDescent="0.25">
      <c r="A97" s="575"/>
      <c r="B97" s="583" t="s">
        <v>2227</v>
      </c>
      <c r="C97" s="130" t="s">
        <v>262</v>
      </c>
      <c r="D97" s="584">
        <v>40940</v>
      </c>
      <c r="E97" s="584">
        <v>41244</v>
      </c>
      <c r="F97" s="130" t="s">
        <v>658</v>
      </c>
      <c r="G97" s="141" t="s">
        <v>263</v>
      </c>
      <c r="H97" s="202">
        <v>50000</v>
      </c>
      <c r="I97" s="148"/>
      <c r="J97" s="141"/>
      <c r="K97" s="148"/>
      <c r="L97" s="148"/>
      <c r="M97" s="148" t="s">
        <v>67</v>
      </c>
      <c r="N97" s="129"/>
      <c r="O97" s="141"/>
      <c r="P97" s="141"/>
      <c r="Q97" s="141"/>
      <c r="R97" s="141"/>
      <c r="S97" s="141"/>
      <c r="T97" s="207" t="s">
        <v>495</v>
      </c>
      <c r="U97" s="207"/>
      <c r="V97" s="214"/>
      <c r="W97" s="215"/>
      <c r="X97" s="211"/>
      <c r="Y97" s="211"/>
      <c r="Z97" s="207"/>
      <c r="AA97" s="207"/>
    </row>
    <row r="98" spans="1:27" ht="79.900000000000006" customHeight="1" x14ac:dyDescent="0.25">
      <c r="A98" s="575"/>
      <c r="B98" s="583" t="s">
        <v>2228</v>
      </c>
      <c r="C98" s="130" t="s">
        <v>264</v>
      </c>
      <c r="D98" s="584">
        <v>40940</v>
      </c>
      <c r="E98" s="584">
        <v>41244</v>
      </c>
      <c r="F98" s="130" t="s">
        <v>2316</v>
      </c>
      <c r="G98" s="141" t="s">
        <v>265</v>
      </c>
      <c r="H98" s="203">
        <v>0</v>
      </c>
      <c r="I98" s="148"/>
      <c r="J98" s="141" t="s">
        <v>67</v>
      </c>
      <c r="K98" s="148"/>
      <c r="L98" s="148"/>
      <c r="M98" s="148"/>
      <c r="N98" s="129"/>
      <c r="O98" s="141"/>
      <c r="P98" s="141"/>
      <c r="Q98" s="141"/>
      <c r="R98" s="141"/>
      <c r="S98" s="141"/>
      <c r="T98" s="207" t="s">
        <v>496</v>
      </c>
      <c r="U98" s="207" t="s">
        <v>492</v>
      </c>
      <c r="V98" s="214"/>
      <c r="W98" s="215">
        <v>43040</v>
      </c>
      <c r="X98" s="207" t="s">
        <v>658</v>
      </c>
      <c r="Y98" s="211"/>
      <c r="Z98" s="207"/>
      <c r="AA98" s="207" t="s">
        <v>1794</v>
      </c>
    </row>
    <row r="99" spans="1:27" ht="79.900000000000006" customHeight="1" x14ac:dyDescent="0.25">
      <c r="A99" s="573" t="s">
        <v>641</v>
      </c>
      <c r="B99" s="583" t="s">
        <v>2229</v>
      </c>
      <c r="C99" s="130" t="s">
        <v>266</v>
      </c>
      <c r="D99" s="584">
        <v>40940</v>
      </c>
      <c r="E99" s="584">
        <v>41244</v>
      </c>
      <c r="F99" s="130" t="s">
        <v>658</v>
      </c>
      <c r="G99" s="141" t="s">
        <v>267</v>
      </c>
      <c r="H99" s="202">
        <v>10000</v>
      </c>
      <c r="I99" s="148"/>
      <c r="J99" s="141"/>
      <c r="K99" s="148"/>
      <c r="L99" s="148" t="s">
        <v>67</v>
      </c>
      <c r="M99" s="148"/>
      <c r="N99" s="129"/>
      <c r="O99" s="141" t="s">
        <v>407</v>
      </c>
      <c r="P99" s="141"/>
      <c r="Q99" s="141" t="s">
        <v>408</v>
      </c>
      <c r="R99" s="141" t="s">
        <v>409</v>
      </c>
      <c r="S99" s="141"/>
      <c r="T99" s="207" t="s">
        <v>584</v>
      </c>
      <c r="U99" s="207"/>
      <c r="V99" s="214"/>
      <c r="W99" s="215">
        <v>42767</v>
      </c>
      <c r="X99" s="211"/>
      <c r="Y99" s="211"/>
      <c r="Z99" s="207"/>
      <c r="AA99" s="207" t="s">
        <v>1759</v>
      </c>
    </row>
    <row r="100" spans="1:27" ht="234.6" customHeight="1" x14ac:dyDescent="0.25">
      <c r="A100" s="575"/>
      <c r="B100" s="583" t="s">
        <v>2289</v>
      </c>
      <c r="C100" s="130" t="s">
        <v>268</v>
      </c>
      <c r="D100" s="584">
        <v>40940</v>
      </c>
      <c r="E100" s="584">
        <v>41244</v>
      </c>
      <c r="F100" s="130" t="s">
        <v>1718</v>
      </c>
      <c r="G100" s="141" t="s">
        <v>267</v>
      </c>
      <c r="H100" s="202">
        <v>10000</v>
      </c>
      <c r="I100" s="148"/>
      <c r="J100" s="141"/>
      <c r="K100" s="148"/>
      <c r="L100" s="148" t="s">
        <v>67</v>
      </c>
      <c r="M100" s="148"/>
      <c r="N100" s="129"/>
      <c r="O100" s="141" t="s">
        <v>2415</v>
      </c>
      <c r="P100" s="141"/>
      <c r="Q100" s="141"/>
      <c r="R100" s="141" t="s">
        <v>368</v>
      </c>
      <c r="S100" s="141"/>
      <c r="T100" s="207" t="s">
        <v>2416</v>
      </c>
      <c r="U100" s="207"/>
      <c r="V100" s="214"/>
      <c r="W100" s="215">
        <v>41791</v>
      </c>
      <c r="X100" s="211"/>
      <c r="Y100" s="211"/>
      <c r="Z100" s="207"/>
      <c r="AA100" s="207" t="s">
        <v>1760</v>
      </c>
    </row>
    <row r="101" spans="1:27" ht="79.900000000000006" customHeight="1" x14ac:dyDescent="0.25">
      <c r="A101" s="575"/>
      <c r="B101" s="583" t="s">
        <v>2230</v>
      </c>
      <c r="C101" s="130" t="s">
        <v>269</v>
      </c>
      <c r="D101" s="584">
        <v>41306</v>
      </c>
      <c r="E101" s="584">
        <v>42767</v>
      </c>
      <c r="F101" s="130" t="s">
        <v>658</v>
      </c>
      <c r="G101" s="141" t="s">
        <v>270</v>
      </c>
      <c r="H101" s="202">
        <v>750000</v>
      </c>
      <c r="I101" s="148" t="s">
        <v>67</v>
      </c>
      <c r="J101" s="141"/>
      <c r="K101" s="148"/>
      <c r="L101" s="148"/>
      <c r="M101" s="148"/>
      <c r="N101" s="129"/>
      <c r="O101" s="141"/>
      <c r="P101" s="141"/>
      <c r="Q101" s="141"/>
      <c r="R101" s="141"/>
      <c r="S101" s="141"/>
      <c r="T101" s="207" t="s">
        <v>727</v>
      </c>
      <c r="U101" s="207"/>
      <c r="V101" s="214"/>
      <c r="W101" s="214"/>
      <c r="X101" s="211"/>
      <c r="Y101" s="211"/>
      <c r="Z101" s="207"/>
      <c r="AA101" s="207" t="s">
        <v>1795</v>
      </c>
    </row>
    <row r="102" spans="1:27" ht="79.900000000000006" customHeight="1" x14ac:dyDescent="0.25">
      <c r="A102" s="575"/>
      <c r="B102" s="583" t="s">
        <v>271</v>
      </c>
      <c r="C102" s="130" t="s">
        <v>272</v>
      </c>
      <c r="D102" s="584">
        <v>40940</v>
      </c>
      <c r="E102" s="584">
        <v>42767</v>
      </c>
      <c r="F102" s="130" t="s">
        <v>2313</v>
      </c>
      <c r="G102" s="141" t="s">
        <v>273</v>
      </c>
      <c r="H102" s="202">
        <v>500000</v>
      </c>
      <c r="I102" s="148"/>
      <c r="J102" s="141"/>
      <c r="K102" s="148"/>
      <c r="L102" s="148" t="s">
        <v>67</v>
      </c>
      <c r="M102" s="148"/>
      <c r="N102" s="129"/>
      <c r="O102" s="141" t="s">
        <v>410</v>
      </c>
      <c r="P102" s="141"/>
      <c r="Q102" s="141"/>
      <c r="R102" s="141" t="s">
        <v>2417</v>
      </c>
      <c r="S102" s="141"/>
      <c r="T102" s="207" t="s">
        <v>586</v>
      </c>
      <c r="U102" s="207"/>
      <c r="V102" s="214"/>
      <c r="W102" s="214"/>
      <c r="X102" s="211"/>
      <c r="Y102" s="211"/>
      <c r="Z102" s="207"/>
      <c r="AA102" s="207"/>
    </row>
    <row r="103" spans="1:27" ht="79.900000000000006" customHeight="1" x14ac:dyDescent="0.25">
      <c r="A103" s="575"/>
      <c r="B103" s="583" t="s">
        <v>2290</v>
      </c>
      <c r="C103" s="130" t="s">
        <v>274</v>
      </c>
      <c r="D103" s="584">
        <v>40969</v>
      </c>
      <c r="E103" s="584">
        <v>41974</v>
      </c>
      <c r="F103" s="130" t="s">
        <v>658</v>
      </c>
      <c r="G103" s="141" t="s">
        <v>275</v>
      </c>
      <c r="H103" s="202">
        <v>500000</v>
      </c>
      <c r="I103" s="148"/>
      <c r="J103" s="141"/>
      <c r="K103" s="148"/>
      <c r="L103" s="148" t="s">
        <v>67</v>
      </c>
      <c r="M103" s="148"/>
      <c r="N103" s="129"/>
      <c r="O103" s="141" t="s">
        <v>411</v>
      </c>
      <c r="P103" s="141" t="s">
        <v>2357</v>
      </c>
      <c r="Q103" s="141"/>
      <c r="R103" s="141" t="s">
        <v>409</v>
      </c>
      <c r="S103" s="141"/>
      <c r="T103" s="207" t="s">
        <v>728</v>
      </c>
      <c r="U103" s="207"/>
      <c r="V103" s="214"/>
      <c r="W103" s="214"/>
      <c r="X103" s="211"/>
      <c r="Y103" s="211"/>
      <c r="Z103" s="207"/>
      <c r="AA103" s="207" t="s">
        <v>1749</v>
      </c>
    </row>
    <row r="104" spans="1:27" ht="79.900000000000006" customHeight="1" x14ac:dyDescent="0.25">
      <c r="A104" s="575"/>
      <c r="B104" s="583" t="s">
        <v>2231</v>
      </c>
      <c r="C104" s="130" t="s">
        <v>2305</v>
      </c>
      <c r="D104" s="584">
        <v>40940</v>
      </c>
      <c r="E104" s="584">
        <v>41244</v>
      </c>
      <c r="F104" s="130" t="s">
        <v>709</v>
      </c>
      <c r="G104" s="141" t="s">
        <v>277</v>
      </c>
      <c r="H104" s="202">
        <v>10000</v>
      </c>
      <c r="I104" s="148"/>
      <c r="J104" s="141"/>
      <c r="K104" s="148"/>
      <c r="L104" s="148" t="s">
        <v>67</v>
      </c>
      <c r="M104" s="148"/>
      <c r="N104" s="129"/>
      <c r="O104" s="141" t="s">
        <v>2348</v>
      </c>
      <c r="P104" s="141" t="s">
        <v>2419</v>
      </c>
      <c r="Q104" s="141" t="s">
        <v>2418</v>
      </c>
      <c r="R104" s="141" t="s">
        <v>412</v>
      </c>
      <c r="S104" s="141"/>
      <c r="T104" s="207" t="s">
        <v>587</v>
      </c>
      <c r="U104" s="207"/>
      <c r="V104" s="214"/>
      <c r="W104" s="215">
        <v>42767</v>
      </c>
      <c r="X104" s="211"/>
      <c r="Y104" s="211" t="s">
        <v>692</v>
      </c>
      <c r="Z104" s="207" t="s">
        <v>693</v>
      </c>
      <c r="AA104" s="207" t="s">
        <v>1761</v>
      </c>
    </row>
    <row r="105" spans="1:27" ht="79.900000000000006" customHeight="1" x14ac:dyDescent="0.25">
      <c r="A105" s="575"/>
      <c r="B105" s="583" t="s">
        <v>2232</v>
      </c>
      <c r="C105" s="130" t="s">
        <v>269</v>
      </c>
      <c r="D105" s="584">
        <v>41306</v>
      </c>
      <c r="E105" s="584">
        <v>42767</v>
      </c>
      <c r="F105" s="130" t="s">
        <v>278</v>
      </c>
      <c r="G105" s="141" t="s">
        <v>279</v>
      </c>
      <c r="H105" s="202">
        <v>800000</v>
      </c>
      <c r="I105" s="148" t="s">
        <v>67</v>
      </c>
      <c r="J105" s="141"/>
      <c r="K105" s="148"/>
      <c r="L105" s="148"/>
      <c r="M105" s="148"/>
      <c r="N105" s="129"/>
      <c r="O105" s="141"/>
      <c r="P105" s="141"/>
      <c r="Q105" s="141"/>
      <c r="R105" s="141" t="s">
        <v>413</v>
      </c>
      <c r="S105" s="141"/>
      <c r="T105" s="207" t="s">
        <v>588</v>
      </c>
      <c r="U105" s="207"/>
      <c r="V105" s="214"/>
      <c r="W105" s="214"/>
      <c r="X105" s="211"/>
      <c r="Y105" s="211"/>
      <c r="Z105" s="207"/>
      <c r="AA105" s="207"/>
    </row>
    <row r="106" spans="1:27" ht="79.900000000000006" customHeight="1" x14ac:dyDescent="0.25">
      <c r="A106" s="575"/>
      <c r="B106" s="583" t="s">
        <v>2233</v>
      </c>
      <c r="C106" s="130" t="s">
        <v>268</v>
      </c>
      <c r="D106" s="584">
        <v>41334</v>
      </c>
      <c r="E106" s="584">
        <v>41518</v>
      </c>
      <c r="F106" s="130" t="s">
        <v>2323</v>
      </c>
      <c r="G106" s="141" t="s">
        <v>280</v>
      </c>
      <c r="H106" s="202">
        <v>200000</v>
      </c>
      <c r="I106" s="148" t="s">
        <v>67</v>
      </c>
      <c r="J106" s="141"/>
      <c r="K106" s="148"/>
      <c r="L106" s="148"/>
      <c r="M106" s="148"/>
      <c r="N106" s="129"/>
      <c r="O106" s="141"/>
      <c r="P106" s="141"/>
      <c r="Q106" s="141"/>
      <c r="R106" s="141" t="s">
        <v>413</v>
      </c>
      <c r="S106" s="141"/>
      <c r="T106" s="207" t="s">
        <v>589</v>
      </c>
      <c r="U106" s="207"/>
      <c r="V106" s="214"/>
      <c r="W106" s="214"/>
      <c r="X106" s="211"/>
      <c r="Y106" s="211"/>
      <c r="Z106" s="207"/>
      <c r="AA106" s="207" t="s">
        <v>1796</v>
      </c>
    </row>
    <row r="107" spans="1:27" ht="79.900000000000006" customHeight="1" x14ac:dyDescent="0.25">
      <c r="A107" s="575"/>
      <c r="B107" s="583" t="s">
        <v>2291</v>
      </c>
      <c r="C107" s="130" t="s">
        <v>281</v>
      </c>
      <c r="D107" s="584">
        <v>41518</v>
      </c>
      <c r="E107" s="584">
        <v>42767</v>
      </c>
      <c r="F107" s="130" t="s">
        <v>2323</v>
      </c>
      <c r="G107" s="141" t="s">
        <v>282</v>
      </c>
      <c r="H107" s="202">
        <v>1000000</v>
      </c>
      <c r="I107" s="148" t="s">
        <v>67</v>
      </c>
      <c r="J107" s="141"/>
      <c r="K107" s="148"/>
      <c r="L107" s="148"/>
      <c r="M107" s="148"/>
      <c r="N107" s="129"/>
      <c r="O107" s="141"/>
      <c r="P107" s="141"/>
      <c r="Q107" s="141"/>
      <c r="R107" s="141" t="s">
        <v>413</v>
      </c>
      <c r="S107" s="141"/>
      <c r="T107" s="207" t="s">
        <v>590</v>
      </c>
      <c r="U107" s="207"/>
      <c r="V107" s="214"/>
      <c r="W107" s="214"/>
      <c r="X107" s="211"/>
      <c r="Y107" s="211"/>
      <c r="Z107" s="207"/>
      <c r="AA107" s="207" t="s">
        <v>1796</v>
      </c>
    </row>
    <row r="108" spans="1:27" ht="79.900000000000006" customHeight="1" x14ac:dyDescent="0.25">
      <c r="A108" s="575"/>
      <c r="B108" s="583" t="s">
        <v>283</v>
      </c>
      <c r="C108" s="130" t="s">
        <v>284</v>
      </c>
      <c r="D108" s="584">
        <v>41091</v>
      </c>
      <c r="E108" s="584">
        <v>42767</v>
      </c>
      <c r="F108" s="130" t="s">
        <v>658</v>
      </c>
      <c r="G108" s="141" t="s">
        <v>285</v>
      </c>
      <c r="H108" s="202">
        <v>10000</v>
      </c>
      <c r="I108" s="148"/>
      <c r="J108" s="141"/>
      <c r="K108" s="148"/>
      <c r="L108" s="148" t="s">
        <v>67</v>
      </c>
      <c r="M108" s="148"/>
      <c r="N108" s="129"/>
      <c r="O108" s="141" t="s">
        <v>2420</v>
      </c>
      <c r="P108" s="141"/>
      <c r="Q108" s="141" t="s">
        <v>414</v>
      </c>
      <c r="R108" s="141" t="s">
        <v>409</v>
      </c>
      <c r="S108" s="141"/>
      <c r="T108" s="207" t="s">
        <v>591</v>
      </c>
      <c r="U108" s="207"/>
      <c r="V108" s="214"/>
      <c r="W108" s="214"/>
      <c r="X108" s="211"/>
      <c r="Y108" s="211"/>
      <c r="Z108" s="207"/>
      <c r="AA108" s="207"/>
    </row>
    <row r="109" spans="1:27" ht="79.900000000000006" hidden="1" customHeight="1" x14ac:dyDescent="0.25">
      <c r="A109" s="133"/>
      <c r="B109" s="580" t="s">
        <v>2292</v>
      </c>
      <c r="C109" s="131" t="s">
        <v>286</v>
      </c>
      <c r="D109" s="581">
        <v>40969</v>
      </c>
      <c r="E109" s="581">
        <v>41974</v>
      </c>
      <c r="F109" s="131" t="s">
        <v>287</v>
      </c>
      <c r="G109" s="141" t="s">
        <v>288</v>
      </c>
      <c r="H109" s="202">
        <v>700000</v>
      </c>
      <c r="I109" s="148"/>
      <c r="J109" s="199" t="s">
        <v>67</v>
      </c>
      <c r="K109" s="148"/>
      <c r="L109" s="148"/>
      <c r="M109" s="148"/>
      <c r="N109" s="144" t="s">
        <v>70</v>
      </c>
      <c r="O109" s="141" t="s">
        <v>403</v>
      </c>
      <c r="P109" s="141"/>
      <c r="Q109" s="141"/>
      <c r="R109" s="141" t="s">
        <v>368</v>
      </c>
      <c r="S109" s="141"/>
      <c r="T109" s="207" t="s">
        <v>593</v>
      </c>
      <c r="U109" s="207"/>
      <c r="V109" s="214"/>
      <c r="W109" s="214"/>
      <c r="X109" s="211"/>
      <c r="Y109" s="211"/>
      <c r="Z109" s="207"/>
      <c r="AA109" s="207" t="s">
        <v>1797</v>
      </c>
    </row>
    <row r="110" spans="1:27" ht="79.900000000000006" customHeight="1" x14ac:dyDescent="0.25">
      <c r="A110" s="575"/>
      <c r="B110" s="583" t="s">
        <v>289</v>
      </c>
      <c r="C110" s="130" t="s">
        <v>290</v>
      </c>
      <c r="D110" s="584">
        <v>40940</v>
      </c>
      <c r="E110" s="584">
        <v>41244</v>
      </c>
      <c r="F110" s="130" t="s">
        <v>2324</v>
      </c>
      <c r="G110" s="141" t="s">
        <v>291</v>
      </c>
      <c r="H110" s="202">
        <v>10000</v>
      </c>
      <c r="I110" s="148"/>
      <c r="J110" s="141"/>
      <c r="K110" s="148" t="s">
        <v>67</v>
      </c>
      <c r="L110" s="148"/>
      <c r="M110" s="148"/>
      <c r="N110" s="129"/>
      <c r="O110" s="141" t="s">
        <v>415</v>
      </c>
      <c r="P110" s="141"/>
      <c r="Q110" s="141" t="s">
        <v>416</v>
      </c>
      <c r="R110" s="141" t="s">
        <v>417</v>
      </c>
      <c r="S110" s="141"/>
      <c r="T110" s="207" t="s">
        <v>592</v>
      </c>
      <c r="U110" s="207"/>
      <c r="V110" s="214"/>
      <c r="W110" s="214"/>
      <c r="X110" s="211"/>
      <c r="Y110" s="211"/>
      <c r="Z110" s="207"/>
      <c r="AA110" s="207" t="s">
        <v>1762</v>
      </c>
    </row>
    <row r="111" spans="1:27" ht="79.900000000000006" customHeight="1" x14ac:dyDescent="0.25">
      <c r="A111" s="575"/>
      <c r="B111" s="583" t="s">
        <v>292</v>
      </c>
      <c r="C111" s="130" t="s">
        <v>293</v>
      </c>
      <c r="D111" s="584">
        <v>41487</v>
      </c>
      <c r="E111" s="584">
        <v>42767</v>
      </c>
      <c r="F111" s="130" t="s">
        <v>2323</v>
      </c>
      <c r="G111" s="141" t="s">
        <v>294</v>
      </c>
      <c r="H111" s="202">
        <v>600000</v>
      </c>
      <c r="I111" s="148" t="s">
        <v>67</v>
      </c>
      <c r="J111" s="141"/>
      <c r="K111" s="148"/>
      <c r="L111" s="148"/>
      <c r="M111" s="148"/>
      <c r="N111" s="129"/>
      <c r="O111" s="141"/>
      <c r="P111" s="141"/>
      <c r="Q111" s="141"/>
      <c r="R111" s="141" t="s">
        <v>368</v>
      </c>
      <c r="S111" s="141"/>
      <c r="T111" s="207" t="s">
        <v>593</v>
      </c>
      <c r="U111" s="207"/>
      <c r="V111" s="214"/>
      <c r="W111" s="214"/>
      <c r="X111" s="211"/>
      <c r="Y111" s="211"/>
      <c r="Z111" s="207"/>
      <c r="AA111" s="207" t="s">
        <v>1763</v>
      </c>
    </row>
    <row r="112" spans="1:27" ht="59.45" customHeight="1" x14ac:dyDescent="0.25">
      <c r="A112" s="575"/>
      <c r="B112" s="583" t="s">
        <v>2293</v>
      </c>
      <c r="C112" s="130" t="s">
        <v>2306</v>
      </c>
      <c r="D112" s="584">
        <v>41456</v>
      </c>
      <c r="E112" s="584">
        <v>42767</v>
      </c>
      <c r="F112" s="130" t="s">
        <v>316</v>
      </c>
      <c r="G112" s="141" t="s">
        <v>295</v>
      </c>
      <c r="H112" s="202">
        <v>100000</v>
      </c>
      <c r="I112" s="148" t="s">
        <v>67</v>
      </c>
      <c r="J112" s="141"/>
      <c r="K112" s="148"/>
      <c r="L112" s="148"/>
      <c r="M112" s="148"/>
      <c r="N112" s="129"/>
      <c r="O112" s="141"/>
      <c r="P112" s="141"/>
      <c r="Q112" s="141"/>
      <c r="R112" s="141" t="s">
        <v>368</v>
      </c>
      <c r="S112" s="141"/>
      <c r="T112" s="207" t="s">
        <v>594</v>
      </c>
      <c r="U112" s="207"/>
      <c r="V112" s="214"/>
      <c r="W112" s="214"/>
      <c r="X112" s="211"/>
      <c r="Y112" s="211" t="s">
        <v>694</v>
      </c>
      <c r="Z112" s="207"/>
      <c r="AA112" s="207" t="s">
        <v>2421</v>
      </c>
    </row>
    <row r="113" spans="1:27" ht="57" hidden="1" customHeight="1" x14ac:dyDescent="0.25">
      <c r="A113" s="133"/>
      <c r="B113" s="580" t="s">
        <v>296</v>
      </c>
      <c r="C113" s="131" t="s">
        <v>297</v>
      </c>
      <c r="D113" s="581">
        <v>40940</v>
      </c>
      <c r="E113" s="581">
        <v>41456</v>
      </c>
      <c r="F113" s="130" t="s">
        <v>2797</v>
      </c>
      <c r="G113" s="141" t="s">
        <v>294</v>
      </c>
      <c r="H113" s="202">
        <v>140000</v>
      </c>
      <c r="I113" s="148"/>
      <c r="J113" s="141"/>
      <c r="K113" s="148"/>
      <c r="L113" s="148" t="s">
        <v>67</v>
      </c>
      <c r="M113" s="148"/>
      <c r="N113" s="144" t="s">
        <v>70</v>
      </c>
      <c r="O113" s="141"/>
      <c r="P113" s="141"/>
      <c r="Q113" s="141"/>
      <c r="R113" s="141" t="s">
        <v>413</v>
      </c>
      <c r="S113" s="141"/>
      <c r="T113" s="207"/>
      <c r="U113" s="207"/>
      <c r="V113" s="214"/>
      <c r="W113" s="214"/>
      <c r="X113" s="211"/>
      <c r="Y113" s="211"/>
      <c r="Z113" s="207"/>
      <c r="AA113" s="207" t="s">
        <v>1764</v>
      </c>
    </row>
    <row r="114" spans="1:27" ht="146.44999999999999" customHeight="1" x14ac:dyDescent="0.25">
      <c r="A114" s="576"/>
      <c r="B114" s="583" t="s">
        <v>298</v>
      </c>
      <c r="C114" s="130" t="s">
        <v>299</v>
      </c>
      <c r="D114" s="584">
        <v>40940</v>
      </c>
      <c r="E114" s="584">
        <v>42767</v>
      </c>
      <c r="F114" s="130" t="s">
        <v>709</v>
      </c>
      <c r="G114" s="141" t="s">
        <v>300</v>
      </c>
      <c r="H114" s="202">
        <v>10000</v>
      </c>
      <c r="I114" s="148"/>
      <c r="J114" s="141"/>
      <c r="K114" s="148"/>
      <c r="L114" s="148" t="s">
        <v>67</v>
      </c>
      <c r="M114" s="148"/>
      <c r="N114" s="129"/>
      <c r="O114" s="141" t="s">
        <v>2423</v>
      </c>
      <c r="P114" s="141" t="s">
        <v>2424</v>
      </c>
      <c r="Q114" s="141" t="s">
        <v>2425</v>
      </c>
      <c r="R114" s="141" t="s">
        <v>418</v>
      </c>
      <c r="S114" s="141"/>
      <c r="T114" s="207" t="s">
        <v>729</v>
      </c>
      <c r="U114" s="207"/>
      <c r="V114" s="214"/>
      <c r="W114" s="214"/>
      <c r="X114" s="211"/>
      <c r="Y114" s="211"/>
      <c r="Z114" s="207" t="s">
        <v>695</v>
      </c>
      <c r="AA114" s="207" t="s">
        <v>2422</v>
      </c>
    </row>
    <row r="115" spans="1:27" ht="99.6" customHeight="1" x14ac:dyDescent="0.25">
      <c r="A115" s="573" t="s">
        <v>642</v>
      </c>
      <c r="B115" s="583" t="s">
        <v>2294</v>
      </c>
      <c r="C115" s="130" t="s">
        <v>301</v>
      </c>
      <c r="D115" s="584">
        <v>40940</v>
      </c>
      <c r="E115" s="584">
        <v>42767</v>
      </c>
      <c r="F115" s="130" t="s">
        <v>658</v>
      </c>
      <c r="G115" s="141" t="s">
        <v>302</v>
      </c>
      <c r="H115" s="202" t="s">
        <v>303</v>
      </c>
      <c r="I115" s="148"/>
      <c r="J115" s="141"/>
      <c r="K115" s="148"/>
      <c r="L115" s="148" t="s">
        <v>67</v>
      </c>
      <c r="M115" s="148"/>
      <c r="N115" s="129"/>
      <c r="O115" s="141"/>
      <c r="P115" s="141"/>
      <c r="Q115" s="141"/>
      <c r="R115" s="141"/>
      <c r="S115" s="141"/>
      <c r="T115" s="207" t="s">
        <v>596</v>
      </c>
      <c r="U115" s="207"/>
      <c r="V115" s="214"/>
      <c r="W115" s="214"/>
      <c r="X115" s="211"/>
      <c r="Y115" s="211"/>
      <c r="Z115" s="207"/>
      <c r="AA115" s="207" t="s">
        <v>1798</v>
      </c>
    </row>
    <row r="116" spans="1:27" ht="79.900000000000006" customHeight="1" x14ac:dyDescent="0.25">
      <c r="A116" s="575"/>
      <c r="B116" s="583" t="s">
        <v>1637</v>
      </c>
      <c r="C116" s="130" t="s">
        <v>304</v>
      </c>
      <c r="D116" s="584">
        <v>40940</v>
      </c>
      <c r="E116" s="584">
        <v>42767</v>
      </c>
      <c r="F116" s="130" t="s">
        <v>2313</v>
      </c>
      <c r="G116" s="141" t="s">
        <v>305</v>
      </c>
      <c r="H116" s="202">
        <v>10000</v>
      </c>
      <c r="I116" s="148"/>
      <c r="J116" s="141"/>
      <c r="K116" s="148"/>
      <c r="L116" s="148" t="s">
        <v>67</v>
      </c>
      <c r="M116" s="148"/>
      <c r="N116" s="129"/>
      <c r="O116" s="141" t="s">
        <v>2427</v>
      </c>
      <c r="P116" s="141"/>
      <c r="Q116" s="141"/>
      <c r="R116" s="141" t="s">
        <v>2417</v>
      </c>
      <c r="S116" s="141"/>
      <c r="T116" s="207" t="s">
        <v>597</v>
      </c>
      <c r="U116" s="207" t="s">
        <v>2426</v>
      </c>
      <c r="V116" s="214"/>
      <c r="W116" s="214"/>
      <c r="X116" s="211"/>
      <c r="Y116" s="211"/>
      <c r="Z116" s="207"/>
      <c r="AA116" s="207" t="s">
        <v>1799</v>
      </c>
    </row>
    <row r="117" spans="1:27" ht="79.900000000000006" customHeight="1" x14ac:dyDescent="0.25">
      <c r="A117" s="575"/>
      <c r="B117" s="585" t="s">
        <v>1634</v>
      </c>
      <c r="C117" s="124" t="s">
        <v>205</v>
      </c>
      <c r="D117" s="587">
        <v>40940</v>
      </c>
      <c r="E117" s="587">
        <v>42767</v>
      </c>
      <c r="F117" s="130" t="s">
        <v>658</v>
      </c>
      <c r="G117" s="190" t="s">
        <v>306</v>
      </c>
      <c r="H117" s="205">
        <v>600000</v>
      </c>
      <c r="I117" s="148"/>
      <c r="J117" s="141"/>
      <c r="K117" s="148"/>
      <c r="L117" s="148" t="s">
        <v>67</v>
      </c>
      <c r="M117" s="148"/>
      <c r="N117" s="129"/>
      <c r="O117" s="141"/>
      <c r="P117" s="141"/>
      <c r="Q117" s="141"/>
      <c r="R117" s="141"/>
      <c r="S117" s="141"/>
      <c r="T117" s="207" t="s">
        <v>598</v>
      </c>
      <c r="U117" s="207"/>
      <c r="V117" s="214"/>
      <c r="W117" s="214"/>
      <c r="X117" s="211"/>
      <c r="Y117" s="211"/>
      <c r="Z117" s="207" t="s">
        <v>696</v>
      </c>
      <c r="AA117" s="207" t="s">
        <v>2428</v>
      </c>
    </row>
    <row r="118" spans="1:27" ht="178.9" customHeight="1" x14ac:dyDescent="0.25">
      <c r="A118" s="575"/>
      <c r="B118" s="585" t="s">
        <v>307</v>
      </c>
      <c r="C118" s="124" t="s">
        <v>308</v>
      </c>
      <c r="D118" s="587">
        <v>41487</v>
      </c>
      <c r="E118" s="587">
        <v>42767</v>
      </c>
      <c r="F118" s="124" t="s">
        <v>2325</v>
      </c>
      <c r="G118" s="190" t="s">
        <v>309</v>
      </c>
      <c r="H118" s="206" t="s">
        <v>310</v>
      </c>
      <c r="I118" s="148" t="s">
        <v>67</v>
      </c>
      <c r="J118" s="141"/>
      <c r="K118" s="148"/>
      <c r="L118" s="148"/>
      <c r="M118" s="148"/>
      <c r="N118" s="129"/>
      <c r="O118" s="141" t="s">
        <v>2349</v>
      </c>
      <c r="P118" s="141"/>
      <c r="Q118" s="141" t="s">
        <v>2429</v>
      </c>
      <c r="R118" s="141" t="s">
        <v>2430</v>
      </c>
      <c r="S118" s="141"/>
      <c r="T118" s="207" t="s">
        <v>599</v>
      </c>
      <c r="U118" s="207"/>
      <c r="V118" s="214"/>
      <c r="W118" s="214"/>
      <c r="X118" s="211"/>
      <c r="Y118" s="211"/>
      <c r="Z118" s="207"/>
      <c r="AA118" s="207" t="s">
        <v>1801</v>
      </c>
    </row>
    <row r="119" spans="1:27" ht="79.900000000000006" customHeight="1" x14ac:dyDescent="0.25">
      <c r="A119" s="575"/>
      <c r="B119" s="583" t="s">
        <v>1635</v>
      </c>
      <c r="C119" s="130" t="s">
        <v>311</v>
      </c>
      <c r="D119" s="584">
        <v>41487</v>
      </c>
      <c r="E119" s="584">
        <v>42767</v>
      </c>
      <c r="F119" s="130" t="s">
        <v>2320</v>
      </c>
      <c r="G119" s="141" t="s">
        <v>312</v>
      </c>
      <c r="H119" s="202">
        <v>150000</v>
      </c>
      <c r="I119" s="148" t="s">
        <v>67</v>
      </c>
      <c r="J119" s="141"/>
      <c r="K119" s="148"/>
      <c r="L119" s="148"/>
      <c r="M119" s="148"/>
      <c r="N119" s="129"/>
      <c r="O119" s="141"/>
      <c r="P119" s="141"/>
      <c r="Q119" s="141"/>
      <c r="R119" s="141"/>
      <c r="S119" s="141"/>
      <c r="T119" s="207" t="s">
        <v>600</v>
      </c>
      <c r="U119" s="207"/>
      <c r="V119" s="214"/>
      <c r="W119" s="214"/>
      <c r="X119" s="211"/>
      <c r="Y119" s="211"/>
      <c r="Z119" s="207"/>
      <c r="AA119" s="207" t="s">
        <v>1800</v>
      </c>
    </row>
    <row r="120" spans="1:27" ht="79.900000000000006" customHeight="1" x14ac:dyDescent="0.25">
      <c r="A120" s="575"/>
      <c r="B120" s="583" t="s">
        <v>1636</v>
      </c>
      <c r="C120" s="130" t="s">
        <v>313</v>
      </c>
      <c r="D120" s="587">
        <v>41487</v>
      </c>
      <c r="E120" s="587">
        <v>42767</v>
      </c>
      <c r="F120" s="130" t="s">
        <v>112</v>
      </c>
      <c r="G120" s="141" t="s">
        <v>314</v>
      </c>
      <c r="H120" s="202">
        <v>5000</v>
      </c>
      <c r="I120" s="148" t="s">
        <v>67</v>
      </c>
      <c r="J120" s="141"/>
      <c r="K120" s="148"/>
      <c r="L120" s="148"/>
      <c r="M120" s="148"/>
      <c r="N120" s="129"/>
      <c r="O120" s="141" t="s">
        <v>419</v>
      </c>
      <c r="P120" s="141"/>
      <c r="Q120" s="141" t="s">
        <v>388</v>
      </c>
      <c r="R120" s="141" t="s">
        <v>382</v>
      </c>
      <c r="S120" s="141"/>
      <c r="T120" s="207" t="s">
        <v>601</v>
      </c>
      <c r="U120" s="207"/>
      <c r="V120" s="215">
        <v>41487</v>
      </c>
      <c r="W120" s="215">
        <v>42767</v>
      </c>
      <c r="X120" s="207" t="s">
        <v>697</v>
      </c>
      <c r="Y120" s="211"/>
      <c r="Z120" s="207" t="s">
        <v>698</v>
      </c>
      <c r="AA120" s="207" t="s">
        <v>1802</v>
      </c>
    </row>
    <row r="121" spans="1:27" ht="79.900000000000006" customHeight="1" x14ac:dyDescent="0.25">
      <c r="A121" s="573" t="s">
        <v>643</v>
      </c>
      <c r="B121" s="583" t="s">
        <v>2234</v>
      </c>
      <c r="C121" s="130" t="s">
        <v>315</v>
      </c>
      <c r="D121" s="587">
        <v>41306</v>
      </c>
      <c r="E121" s="587">
        <v>41609</v>
      </c>
      <c r="F121" s="130" t="s">
        <v>316</v>
      </c>
      <c r="G121" s="141" t="s">
        <v>317</v>
      </c>
      <c r="H121" s="202">
        <v>30000</v>
      </c>
      <c r="I121" s="148" t="s">
        <v>67</v>
      </c>
      <c r="J121" s="141"/>
      <c r="K121" s="148"/>
      <c r="L121" s="148"/>
      <c r="M121" s="148"/>
      <c r="N121" s="129"/>
      <c r="O121" s="141"/>
      <c r="P121" s="141"/>
      <c r="Q121" s="141"/>
      <c r="R121" s="141"/>
      <c r="S121" s="141"/>
      <c r="T121" s="207" t="s">
        <v>603</v>
      </c>
      <c r="U121" s="207"/>
      <c r="V121" s="215">
        <v>41306</v>
      </c>
      <c r="W121" s="215">
        <v>41609</v>
      </c>
      <c r="X121" s="207" t="s">
        <v>699</v>
      </c>
      <c r="Y121" s="211"/>
      <c r="Z121" s="207" t="s">
        <v>700</v>
      </c>
      <c r="AA121" s="207" t="s">
        <v>1765</v>
      </c>
    </row>
    <row r="122" spans="1:27" ht="79.900000000000006" customHeight="1" x14ac:dyDescent="0.25">
      <c r="A122" s="575"/>
      <c r="B122" s="583" t="s">
        <v>2235</v>
      </c>
      <c r="C122" s="130" t="s">
        <v>318</v>
      </c>
      <c r="D122" s="587">
        <v>41487</v>
      </c>
      <c r="E122" s="587">
        <v>42767</v>
      </c>
      <c r="F122" s="130" t="s">
        <v>2326</v>
      </c>
      <c r="G122" s="141" t="s">
        <v>319</v>
      </c>
      <c r="H122" s="202">
        <v>300000</v>
      </c>
      <c r="I122" s="148" t="s">
        <v>67</v>
      </c>
      <c r="J122" s="141"/>
      <c r="K122" s="148"/>
      <c r="L122" s="148"/>
      <c r="M122" s="148"/>
      <c r="N122" s="129"/>
      <c r="O122" s="141"/>
      <c r="P122" s="141"/>
      <c r="Q122" s="141"/>
      <c r="R122" s="141"/>
      <c r="S122" s="141"/>
      <c r="T122" s="207" t="s">
        <v>604</v>
      </c>
      <c r="U122" s="207"/>
      <c r="V122" s="215">
        <v>41487</v>
      </c>
      <c r="W122" s="215">
        <v>42767</v>
      </c>
      <c r="X122" s="207"/>
      <c r="Y122" s="211"/>
      <c r="Z122" s="207" t="s">
        <v>701</v>
      </c>
      <c r="AA122" s="207" t="s">
        <v>1766</v>
      </c>
    </row>
    <row r="123" spans="1:27" ht="79.900000000000006" customHeight="1" x14ac:dyDescent="0.25">
      <c r="A123" s="575"/>
      <c r="B123" s="583" t="s">
        <v>2295</v>
      </c>
      <c r="C123" s="130" t="s">
        <v>320</v>
      </c>
      <c r="D123" s="584">
        <v>41122</v>
      </c>
      <c r="E123" s="584">
        <v>42767</v>
      </c>
      <c r="F123" s="130" t="s">
        <v>2313</v>
      </c>
      <c r="G123" s="141" t="s">
        <v>321</v>
      </c>
      <c r="H123" s="202">
        <v>5000</v>
      </c>
      <c r="I123" s="148"/>
      <c r="J123" s="141" t="s">
        <v>67</v>
      </c>
      <c r="K123" s="148"/>
      <c r="L123" s="148"/>
      <c r="M123" s="148"/>
      <c r="N123" s="129"/>
      <c r="O123" s="141"/>
      <c r="P123" s="141"/>
      <c r="Q123" s="141"/>
      <c r="R123" s="141" t="s">
        <v>368</v>
      </c>
      <c r="S123" s="141"/>
      <c r="T123" s="207" t="s">
        <v>730</v>
      </c>
      <c r="U123" s="207"/>
      <c r="V123" s="214"/>
      <c r="W123" s="214"/>
      <c r="X123" s="211"/>
      <c r="Y123" s="211"/>
      <c r="Z123" s="207"/>
      <c r="AA123" s="207" t="s">
        <v>1767</v>
      </c>
    </row>
    <row r="124" spans="1:27" ht="79.900000000000006" customHeight="1" x14ac:dyDescent="0.25">
      <c r="A124" s="575"/>
      <c r="B124" s="583" t="s">
        <v>2236</v>
      </c>
      <c r="C124" s="130" t="s">
        <v>290</v>
      </c>
      <c r="D124" s="584">
        <v>41334</v>
      </c>
      <c r="E124" s="584">
        <v>41730</v>
      </c>
      <c r="F124" s="130" t="s">
        <v>716</v>
      </c>
      <c r="G124" s="141" t="s">
        <v>322</v>
      </c>
      <c r="H124" s="202">
        <v>200000</v>
      </c>
      <c r="I124" s="148" t="s">
        <v>67</v>
      </c>
      <c r="J124" s="141"/>
      <c r="K124" s="148"/>
      <c r="L124" s="148"/>
      <c r="M124" s="148"/>
      <c r="N124" s="129"/>
      <c r="O124" s="141"/>
      <c r="P124" s="141"/>
      <c r="Q124" s="141"/>
      <c r="R124" s="141"/>
      <c r="S124" s="141"/>
      <c r="T124" s="207" t="s">
        <v>605</v>
      </c>
      <c r="U124" s="207"/>
      <c r="V124" s="214"/>
      <c r="W124" s="214"/>
      <c r="X124" s="211"/>
      <c r="Y124" s="211"/>
      <c r="Z124" s="207"/>
      <c r="AA124" s="207" t="s">
        <v>2431</v>
      </c>
    </row>
    <row r="125" spans="1:27" ht="79.900000000000006" customHeight="1" x14ac:dyDescent="0.25">
      <c r="A125" s="575"/>
      <c r="B125" s="583" t="s">
        <v>2296</v>
      </c>
      <c r="C125" s="130" t="s">
        <v>323</v>
      </c>
      <c r="D125" s="584">
        <v>41487</v>
      </c>
      <c r="E125" s="584">
        <v>42767</v>
      </c>
      <c r="F125" s="130" t="s">
        <v>658</v>
      </c>
      <c r="G125" s="141" t="s">
        <v>324</v>
      </c>
      <c r="H125" s="202">
        <v>20000</v>
      </c>
      <c r="I125" s="148" t="s">
        <v>67</v>
      </c>
      <c r="J125" s="141"/>
      <c r="K125" s="148"/>
      <c r="L125" s="148"/>
      <c r="M125" s="148"/>
      <c r="N125" s="129"/>
      <c r="O125" s="141"/>
      <c r="P125" s="141"/>
      <c r="Q125" s="141"/>
      <c r="R125" s="141"/>
      <c r="S125" s="141"/>
      <c r="T125" s="207" t="s">
        <v>606</v>
      </c>
      <c r="U125" s="207"/>
      <c r="V125" s="214"/>
      <c r="W125" s="214"/>
      <c r="X125" s="211"/>
      <c r="Y125" s="211"/>
      <c r="Z125" s="207" t="s">
        <v>702</v>
      </c>
      <c r="AA125" s="207" t="s">
        <v>2432</v>
      </c>
    </row>
    <row r="126" spans="1:27" ht="79.900000000000006" customHeight="1" x14ac:dyDescent="0.25">
      <c r="A126" s="575"/>
      <c r="B126" s="583" t="s">
        <v>2297</v>
      </c>
      <c r="C126" s="130" t="s">
        <v>325</v>
      </c>
      <c r="D126" s="584">
        <v>40940</v>
      </c>
      <c r="E126" s="584">
        <v>41306</v>
      </c>
      <c r="F126" s="130" t="s">
        <v>326</v>
      </c>
      <c r="G126" s="141" t="s">
        <v>327</v>
      </c>
      <c r="H126" s="202">
        <v>600000</v>
      </c>
      <c r="I126" s="148"/>
      <c r="J126" s="141"/>
      <c r="K126" s="148"/>
      <c r="L126" s="148" t="s">
        <v>67</v>
      </c>
      <c r="M126" s="148"/>
      <c r="N126" s="129"/>
      <c r="O126" s="141"/>
      <c r="P126" s="141"/>
      <c r="Q126" s="141"/>
      <c r="R126" s="141"/>
      <c r="S126" s="141"/>
      <c r="T126" s="207" t="s">
        <v>2433</v>
      </c>
      <c r="U126" s="207"/>
      <c r="V126" s="215"/>
      <c r="W126" s="215">
        <v>41974</v>
      </c>
      <c r="X126" s="207" t="s">
        <v>703</v>
      </c>
      <c r="Y126" s="211"/>
      <c r="Z126" s="207" t="s">
        <v>704</v>
      </c>
      <c r="AA126" s="207" t="s">
        <v>2434</v>
      </c>
    </row>
    <row r="127" spans="1:27" ht="79.900000000000006" customHeight="1" x14ac:dyDescent="0.25">
      <c r="A127" s="575"/>
      <c r="B127" s="583" t="s">
        <v>2237</v>
      </c>
      <c r="C127" s="130" t="s">
        <v>328</v>
      </c>
      <c r="D127" s="584">
        <v>41122</v>
      </c>
      <c r="E127" s="584">
        <v>42767</v>
      </c>
      <c r="F127" s="130" t="s">
        <v>2328</v>
      </c>
      <c r="G127" s="141" t="s">
        <v>329</v>
      </c>
      <c r="H127" s="202">
        <v>120000</v>
      </c>
      <c r="I127" s="148"/>
      <c r="J127" s="141"/>
      <c r="K127" s="148"/>
      <c r="L127" s="148" t="s">
        <v>67</v>
      </c>
      <c r="M127" s="148"/>
      <c r="N127" s="129"/>
      <c r="O127" s="141"/>
      <c r="P127" s="141"/>
      <c r="Q127" s="141"/>
      <c r="R127" s="141"/>
      <c r="S127" s="141"/>
      <c r="T127" s="207" t="s">
        <v>607</v>
      </c>
      <c r="U127" s="207"/>
      <c r="V127" s="214"/>
      <c r="W127" s="214"/>
      <c r="X127" s="211"/>
      <c r="Y127" s="211"/>
      <c r="Z127" s="207"/>
      <c r="AA127" s="207" t="s">
        <v>705</v>
      </c>
    </row>
    <row r="128" spans="1:27" ht="79.900000000000006" customHeight="1" x14ac:dyDescent="0.25">
      <c r="A128" s="575"/>
      <c r="B128" s="583" t="s">
        <v>2238</v>
      </c>
      <c r="C128" s="130" t="s">
        <v>330</v>
      </c>
      <c r="D128" s="584">
        <v>41061</v>
      </c>
      <c r="E128" s="584">
        <v>42767</v>
      </c>
      <c r="F128" s="130" t="s">
        <v>1718</v>
      </c>
      <c r="G128" s="141" t="s">
        <v>331</v>
      </c>
      <c r="H128" s="202">
        <v>200000</v>
      </c>
      <c r="I128" s="148"/>
      <c r="J128" s="141" t="s">
        <v>67</v>
      </c>
      <c r="K128" s="148"/>
      <c r="L128" s="148"/>
      <c r="M128" s="148"/>
      <c r="N128" s="129"/>
      <c r="O128" s="141" t="s">
        <v>420</v>
      </c>
      <c r="P128" s="141"/>
      <c r="Q128" s="141"/>
      <c r="R128" s="141" t="s">
        <v>368</v>
      </c>
      <c r="S128" s="141"/>
      <c r="T128" s="207" t="s">
        <v>608</v>
      </c>
      <c r="U128" s="207" t="s">
        <v>566</v>
      </c>
      <c r="V128" s="214"/>
      <c r="W128" s="214"/>
      <c r="X128" s="211" t="s">
        <v>658</v>
      </c>
      <c r="Y128" s="211"/>
      <c r="Z128" s="207"/>
      <c r="AA128" s="207" t="s">
        <v>1803</v>
      </c>
    </row>
    <row r="129" spans="1:27" ht="250.9" customHeight="1" x14ac:dyDescent="0.25">
      <c r="A129" s="575"/>
      <c r="B129" s="583" t="s">
        <v>2239</v>
      </c>
      <c r="C129" s="130" t="s">
        <v>332</v>
      </c>
      <c r="D129" s="584">
        <v>41214</v>
      </c>
      <c r="E129" s="584">
        <v>41579</v>
      </c>
      <c r="F129" s="130" t="s">
        <v>112</v>
      </c>
      <c r="G129" s="141" t="s">
        <v>333</v>
      </c>
      <c r="H129" s="202">
        <v>150000</v>
      </c>
      <c r="I129" s="148"/>
      <c r="J129" s="141"/>
      <c r="K129" s="148"/>
      <c r="L129" s="148" t="s">
        <v>67</v>
      </c>
      <c r="M129" s="148"/>
      <c r="N129" s="129"/>
      <c r="O129" s="141" t="s">
        <v>421</v>
      </c>
      <c r="P129" s="141" t="s">
        <v>2435</v>
      </c>
      <c r="Q129" s="141"/>
      <c r="R129" s="141" t="s">
        <v>382</v>
      </c>
      <c r="S129" s="141"/>
      <c r="T129" s="207" t="s">
        <v>609</v>
      </c>
      <c r="U129" s="207"/>
      <c r="V129" s="214"/>
      <c r="W129" s="214"/>
      <c r="X129" s="211"/>
      <c r="Y129" s="211"/>
      <c r="Z129" s="207"/>
      <c r="AA129" s="207"/>
    </row>
    <row r="130" spans="1:27" ht="79.900000000000006" customHeight="1" x14ac:dyDescent="0.25">
      <c r="A130" s="575"/>
      <c r="B130" s="583" t="s">
        <v>2240</v>
      </c>
      <c r="C130" s="130" t="s">
        <v>334</v>
      </c>
      <c r="D130" s="584">
        <v>41640</v>
      </c>
      <c r="E130" s="584">
        <v>42767</v>
      </c>
      <c r="F130" s="130" t="s">
        <v>247</v>
      </c>
      <c r="G130" s="141" t="s">
        <v>138</v>
      </c>
      <c r="H130" s="202">
        <v>300000</v>
      </c>
      <c r="I130" s="148"/>
      <c r="J130" s="141"/>
      <c r="K130" s="148"/>
      <c r="L130" s="148" t="s">
        <v>67</v>
      </c>
      <c r="M130" s="148"/>
      <c r="N130" s="129"/>
      <c r="O130" s="141"/>
      <c r="P130" s="141"/>
      <c r="Q130" s="141"/>
      <c r="R130" s="141"/>
      <c r="S130" s="141"/>
      <c r="T130" s="207" t="s">
        <v>610</v>
      </c>
      <c r="U130" s="207"/>
      <c r="V130" s="215">
        <v>40940</v>
      </c>
      <c r="W130" s="214"/>
      <c r="X130" s="211"/>
      <c r="Y130" s="211"/>
      <c r="Z130" s="207"/>
      <c r="AA130" s="207" t="s">
        <v>2436</v>
      </c>
    </row>
    <row r="131" spans="1:27" ht="79.900000000000006" customHeight="1" x14ac:dyDescent="0.25">
      <c r="A131" s="575"/>
      <c r="B131" s="583" t="s">
        <v>335</v>
      </c>
      <c r="C131" s="130" t="s">
        <v>336</v>
      </c>
      <c r="D131" s="584">
        <v>40940</v>
      </c>
      <c r="E131" s="584">
        <v>41487</v>
      </c>
      <c r="F131" s="130" t="s">
        <v>2308</v>
      </c>
      <c r="G131" s="141" t="s">
        <v>337</v>
      </c>
      <c r="H131" s="202">
        <v>300000</v>
      </c>
      <c r="I131" s="148"/>
      <c r="J131" s="141"/>
      <c r="K131" s="148"/>
      <c r="L131" s="148" t="s">
        <v>67</v>
      </c>
      <c r="M131" s="148"/>
      <c r="N131" s="129"/>
      <c r="O131" s="141"/>
      <c r="P131" s="141"/>
      <c r="Q131" s="141"/>
      <c r="R131" s="141"/>
      <c r="S131" s="141"/>
      <c r="T131" s="207" t="s">
        <v>611</v>
      </c>
      <c r="U131" s="207"/>
      <c r="V131" s="214"/>
      <c r="W131" s="214"/>
      <c r="X131" s="211"/>
      <c r="Y131" s="211"/>
      <c r="Z131" s="207"/>
      <c r="AA131" s="207" t="s">
        <v>1768</v>
      </c>
    </row>
    <row r="132" spans="1:27" ht="79.900000000000006" customHeight="1" x14ac:dyDescent="0.25">
      <c r="A132" s="575"/>
      <c r="B132" s="583" t="s">
        <v>2241</v>
      </c>
      <c r="C132" s="130" t="s">
        <v>364</v>
      </c>
      <c r="D132" s="584">
        <v>41122</v>
      </c>
      <c r="E132" s="584">
        <v>42767</v>
      </c>
      <c r="F132" s="130" t="s">
        <v>338</v>
      </c>
      <c r="G132" s="141" t="s">
        <v>339</v>
      </c>
      <c r="H132" s="202">
        <v>120000</v>
      </c>
      <c r="I132" s="148"/>
      <c r="J132" s="141" t="s">
        <v>67</v>
      </c>
      <c r="K132" s="148"/>
      <c r="L132" s="148"/>
      <c r="M132" s="148"/>
      <c r="N132" s="129"/>
      <c r="O132" s="141"/>
      <c r="P132" s="141"/>
      <c r="Q132" s="141"/>
      <c r="R132" s="141"/>
      <c r="S132" s="141"/>
      <c r="T132" s="207" t="s">
        <v>612</v>
      </c>
      <c r="U132" s="207"/>
      <c r="V132" s="214"/>
      <c r="W132" s="214"/>
      <c r="X132" s="211"/>
      <c r="Y132" s="211"/>
      <c r="Z132" s="207"/>
      <c r="AA132" s="207"/>
    </row>
    <row r="133" spans="1:27" ht="79.900000000000006" customHeight="1" x14ac:dyDescent="0.25">
      <c r="A133" s="575"/>
      <c r="B133" s="583" t="s">
        <v>2242</v>
      </c>
      <c r="C133" s="130" t="s">
        <v>340</v>
      </c>
      <c r="D133" s="584">
        <v>41122</v>
      </c>
      <c r="E133" s="584">
        <v>42767</v>
      </c>
      <c r="F133" s="130" t="s">
        <v>341</v>
      </c>
      <c r="G133" s="141" t="s">
        <v>342</v>
      </c>
      <c r="H133" s="202">
        <v>200000</v>
      </c>
      <c r="I133" s="148"/>
      <c r="J133" s="141" t="s">
        <v>67</v>
      </c>
      <c r="K133" s="148"/>
      <c r="L133" s="148"/>
      <c r="M133" s="148"/>
      <c r="N133" s="129"/>
      <c r="O133" s="141"/>
      <c r="P133" s="141"/>
      <c r="Q133" s="141"/>
      <c r="R133" s="141"/>
      <c r="S133" s="141"/>
      <c r="T133" s="207" t="s">
        <v>613</v>
      </c>
      <c r="U133" s="207"/>
      <c r="V133" s="214"/>
      <c r="W133" s="214"/>
      <c r="X133" s="211"/>
      <c r="Y133" s="211"/>
      <c r="Z133" s="207"/>
      <c r="AA133" s="207" t="s">
        <v>2437</v>
      </c>
    </row>
    <row r="134" spans="1:27" ht="79.900000000000006" customHeight="1" x14ac:dyDescent="0.25">
      <c r="A134" s="575"/>
      <c r="B134" s="583" t="s">
        <v>2298</v>
      </c>
      <c r="C134" s="130" t="s">
        <v>343</v>
      </c>
      <c r="D134" s="584">
        <v>41061</v>
      </c>
      <c r="E134" s="584">
        <v>42767</v>
      </c>
      <c r="F134" s="130" t="s">
        <v>2328</v>
      </c>
      <c r="G134" s="141" t="s">
        <v>344</v>
      </c>
      <c r="H134" s="202">
        <v>5000</v>
      </c>
      <c r="I134" s="148"/>
      <c r="J134" s="141" t="s">
        <v>67</v>
      </c>
      <c r="K134" s="148"/>
      <c r="L134" s="148"/>
      <c r="M134" s="148"/>
      <c r="N134" s="129"/>
      <c r="O134" s="141"/>
      <c r="P134" s="141"/>
      <c r="Q134" s="141"/>
      <c r="R134" s="141"/>
      <c r="S134" s="141"/>
      <c r="T134" s="207" t="s">
        <v>731</v>
      </c>
      <c r="U134" s="207"/>
      <c r="V134" s="214"/>
      <c r="W134" s="214"/>
      <c r="X134" s="211"/>
      <c r="Y134" s="211"/>
      <c r="Z134" s="207"/>
      <c r="AA134" s="207" t="s">
        <v>706</v>
      </c>
    </row>
    <row r="135" spans="1:27" ht="79.900000000000006" customHeight="1" x14ac:dyDescent="0.25">
      <c r="A135" s="575"/>
      <c r="B135" s="583" t="s">
        <v>2243</v>
      </c>
      <c r="C135" s="140" t="s">
        <v>567</v>
      </c>
      <c r="D135" s="185" t="s">
        <v>669</v>
      </c>
      <c r="E135" s="185" t="s">
        <v>670</v>
      </c>
      <c r="F135" s="130" t="s">
        <v>2329</v>
      </c>
      <c r="G135" s="195" t="s">
        <v>645</v>
      </c>
      <c r="H135" s="196">
        <v>20000</v>
      </c>
      <c r="I135" s="195" t="s">
        <v>67</v>
      </c>
      <c r="J135" s="195"/>
      <c r="K135" s="195"/>
      <c r="L135" s="195"/>
      <c r="M135" s="195"/>
      <c r="N135" s="129"/>
      <c r="O135" s="195"/>
      <c r="P135" s="195"/>
      <c r="Q135" s="195"/>
      <c r="R135" s="195"/>
      <c r="S135" s="195"/>
      <c r="T135" s="207" t="s">
        <v>614</v>
      </c>
      <c r="U135" s="207"/>
      <c r="V135" s="214"/>
      <c r="W135" s="214"/>
      <c r="X135" s="211"/>
      <c r="Y135" s="211"/>
      <c r="Z135" s="207"/>
      <c r="AA135" s="207" t="s">
        <v>2438</v>
      </c>
    </row>
    <row r="136" spans="1:27" ht="79.900000000000006" customHeight="1" x14ac:dyDescent="0.25">
      <c r="A136" s="573" t="s">
        <v>644</v>
      </c>
      <c r="B136" s="583" t="s">
        <v>2299</v>
      </c>
      <c r="C136" s="130" t="s">
        <v>290</v>
      </c>
      <c r="D136" s="584">
        <v>40940</v>
      </c>
      <c r="E136" s="584">
        <v>41061</v>
      </c>
      <c r="F136" s="130" t="s">
        <v>2330</v>
      </c>
      <c r="G136" s="141" t="s">
        <v>345</v>
      </c>
      <c r="H136" s="202">
        <v>25000</v>
      </c>
      <c r="I136" s="148"/>
      <c r="J136" s="141"/>
      <c r="K136" s="148" t="s">
        <v>67</v>
      </c>
      <c r="L136" s="148"/>
      <c r="M136" s="148"/>
      <c r="N136" s="129"/>
      <c r="O136" s="141"/>
      <c r="P136" s="141"/>
      <c r="Q136" s="141"/>
      <c r="R136" s="141"/>
      <c r="S136" s="141"/>
      <c r="T136" s="207" t="s">
        <v>2439</v>
      </c>
      <c r="U136" s="207"/>
      <c r="V136" s="214"/>
      <c r="W136" s="215">
        <v>41395</v>
      </c>
      <c r="X136" s="207" t="s">
        <v>707</v>
      </c>
      <c r="Y136" s="211"/>
      <c r="Z136" s="207"/>
      <c r="AA136" s="207" t="s">
        <v>1773</v>
      </c>
    </row>
    <row r="137" spans="1:27" ht="79.900000000000006" customHeight="1" x14ac:dyDescent="0.25">
      <c r="A137" s="575"/>
      <c r="B137" s="583" t="s">
        <v>2244</v>
      </c>
      <c r="C137" s="130" t="s">
        <v>290</v>
      </c>
      <c r="D137" s="584">
        <v>40940</v>
      </c>
      <c r="E137" s="584">
        <v>41061</v>
      </c>
      <c r="F137" s="130" t="s">
        <v>2331</v>
      </c>
      <c r="G137" s="141" t="s">
        <v>346</v>
      </c>
      <c r="H137" s="202">
        <v>25000</v>
      </c>
      <c r="I137" s="148"/>
      <c r="J137" s="141"/>
      <c r="K137" s="148"/>
      <c r="L137" s="148" t="s">
        <v>67</v>
      </c>
      <c r="M137" s="148"/>
      <c r="N137" s="129"/>
      <c r="O137" s="141" t="s">
        <v>2350</v>
      </c>
      <c r="P137" s="141"/>
      <c r="Q137" s="141"/>
      <c r="R137" s="141" t="s">
        <v>422</v>
      </c>
      <c r="S137" s="141"/>
      <c r="T137" s="207" t="s">
        <v>616</v>
      </c>
      <c r="U137" s="207"/>
      <c r="V137" s="214"/>
      <c r="W137" s="215">
        <v>41395</v>
      </c>
      <c r="X137" s="211"/>
      <c r="Y137" s="211"/>
      <c r="Z137" s="207" t="s">
        <v>708</v>
      </c>
      <c r="AA137" s="207" t="s">
        <v>1747</v>
      </c>
    </row>
    <row r="138" spans="1:27" ht="79.900000000000006" customHeight="1" x14ac:dyDescent="0.25">
      <c r="A138" s="575"/>
      <c r="B138" s="583" t="s">
        <v>2245</v>
      </c>
      <c r="C138" s="130" t="s">
        <v>290</v>
      </c>
      <c r="D138" s="584">
        <v>40940</v>
      </c>
      <c r="E138" s="584">
        <v>41090</v>
      </c>
      <c r="F138" s="130" t="s">
        <v>2307</v>
      </c>
      <c r="G138" s="141" t="s">
        <v>347</v>
      </c>
      <c r="H138" s="202">
        <v>25000</v>
      </c>
      <c r="I138" s="148"/>
      <c r="J138" s="141"/>
      <c r="K138" s="148"/>
      <c r="L138" s="148" t="s">
        <v>67</v>
      </c>
      <c r="M138" s="148"/>
      <c r="N138" s="129"/>
      <c r="O138" s="141" t="s">
        <v>2441</v>
      </c>
      <c r="P138" s="141" t="s">
        <v>2358</v>
      </c>
      <c r="Q138" s="141" t="s">
        <v>2440</v>
      </c>
      <c r="R138" s="141" t="s">
        <v>423</v>
      </c>
      <c r="S138" s="141"/>
      <c r="T138" s="207" t="s">
        <v>617</v>
      </c>
      <c r="U138" s="207"/>
      <c r="V138" s="214"/>
      <c r="W138" s="215">
        <v>41395</v>
      </c>
      <c r="X138" s="211"/>
      <c r="Y138" s="211"/>
      <c r="Z138" s="207" t="s">
        <v>709</v>
      </c>
      <c r="AA138" s="207" t="s">
        <v>1804</v>
      </c>
    </row>
    <row r="139" spans="1:27" ht="106.15" customHeight="1" x14ac:dyDescent="0.25">
      <c r="A139" s="575"/>
      <c r="B139" s="583" t="s">
        <v>2300</v>
      </c>
      <c r="C139" s="130" t="s">
        <v>348</v>
      </c>
      <c r="D139" s="587">
        <v>41426</v>
      </c>
      <c r="E139" s="587">
        <v>41639</v>
      </c>
      <c r="F139" s="130" t="s">
        <v>2332</v>
      </c>
      <c r="G139" s="141" t="s">
        <v>349</v>
      </c>
      <c r="H139" s="202">
        <v>70000</v>
      </c>
      <c r="I139" s="148" t="s">
        <v>67</v>
      </c>
      <c r="J139" s="141"/>
      <c r="K139" s="148"/>
      <c r="L139" s="148"/>
      <c r="M139" s="148"/>
      <c r="N139" s="129"/>
      <c r="O139" s="141" t="s">
        <v>424</v>
      </c>
      <c r="P139" s="141" t="s">
        <v>2352</v>
      </c>
      <c r="Q139" s="141" t="s">
        <v>425</v>
      </c>
      <c r="R139" s="141" t="s">
        <v>368</v>
      </c>
      <c r="S139" s="141"/>
      <c r="T139" s="207" t="s">
        <v>618</v>
      </c>
      <c r="U139" s="207"/>
      <c r="V139" s="215">
        <v>41426</v>
      </c>
      <c r="W139" s="215">
        <v>41609</v>
      </c>
      <c r="X139" s="211"/>
      <c r="Y139" s="211"/>
      <c r="Z139" s="207"/>
      <c r="AA139" s="207" t="s">
        <v>1769</v>
      </c>
    </row>
    <row r="140" spans="1:27" ht="79.900000000000006" customHeight="1" x14ac:dyDescent="0.25">
      <c r="A140" s="575"/>
      <c r="B140" s="583" t="s">
        <v>2301</v>
      </c>
      <c r="C140" s="130" t="s">
        <v>350</v>
      </c>
      <c r="D140" s="587">
        <v>41306</v>
      </c>
      <c r="E140" s="587">
        <v>42794</v>
      </c>
      <c r="F140" s="130" t="s">
        <v>351</v>
      </c>
      <c r="G140" s="141" t="s">
        <v>352</v>
      </c>
      <c r="H140" s="202">
        <v>50000</v>
      </c>
      <c r="I140" s="148" t="s">
        <v>67</v>
      </c>
      <c r="J140" s="141"/>
      <c r="K140" s="148"/>
      <c r="L140" s="148"/>
      <c r="M140" s="148"/>
      <c r="N140" s="129"/>
      <c r="O140" s="141" t="s">
        <v>403</v>
      </c>
      <c r="P140" s="141"/>
      <c r="Q140" s="141"/>
      <c r="R140" s="141" t="s">
        <v>368</v>
      </c>
      <c r="S140" s="141"/>
      <c r="T140" s="207" t="s">
        <v>619</v>
      </c>
      <c r="U140" s="207" t="s">
        <v>578</v>
      </c>
      <c r="V140" s="215">
        <v>41306</v>
      </c>
      <c r="W140" s="215">
        <v>42767</v>
      </c>
      <c r="X140" s="211"/>
      <c r="Y140" s="211"/>
      <c r="Z140" s="207"/>
      <c r="AA140" s="207" t="s">
        <v>1772</v>
      </c>
    </row>
    <row r="141" spans="1:27" ht="79.900000000000006" customHeight="1" x14ac:dyDescent="0.25">
      <c r="A141" s="575"/>
      <c r="B141" s="583" t="s">
        <v>2302</v>
      </c>
      <c r="C141" s="130" t="s">
        <v>353</v>
      </c>
      <c r="D141" s="584">
        <v>41334</v>
      </c>
      <c r="E141" s="584">
        <v>42767</v>
      </c>
      <c r="F141" s="130" t="s">
        <v>354</v>
      </c>
      <c r="G141" s="141" t="s">
        <v>355</v>
      </c>
      <c r="H141" s="202">
        <v>600000</v>
      </c>
      <c r="I141" s="148" t="s">
        <v>28</v>
      </c>
      <c r="J141" s="141"/>
      <c r="K141" s="148"/>
      <c r="L141" s="148"/>
      <c r="M141" s="148"/>
      <c r="N141" s="129"/>
      <c r="O141" s="141" t="s">
        <v>403</v>
      </c>
      <c r="P141" s="141"/>
      <c r="Q141" s="141"/>
      <c r="R141" s="141" t="s">
        <v>368</v>
      </c>
      <c r="S141" s="141"/>
      <c r="T141" s="207" t="s">
        <v>620</v>
      </c>
      <c r="U141" s="207"/>
      <c r="V141" s="214"/>
      <c r="W141" s="214"/>
      <c r="X141" s="211"/>
      <c r="Y141" s="211"/>
      <c r="Z141" s="207" t="s">
        <v>710</v>
      </c>
      <c r="AA141" s="207" t="s">
        <v>1750</v>
      </c>
    </row>
    <row r="142" spans="1:27" ht="79.900000000000006" customHeight="1" x14ac:dyDescent="0.25">
      <c r="A142" s="575"/>
      <c r="B142" s="583" t="s">
        <v>2303</v>
      </c>
      <c r="C142" s="130" t="s">
        <v>356</v>
      </c>
      <c r="D142" s="584">
        <v>41334</v>
      </c>
      <c r="E142" s="584">
        <v>42767</v>
      </c>
      <c r="F142" s="130" t="s">
        <v>354</v>
      </c>
      <c r="G142" s="141" t="s">
        <v>357</v>
      </c>
      <c r="H142" s="202">
        <v>1000000</v>
      </c>
      <c r="I142" s="148" t="s">
        <v>28</v>
      </c>
      <c r="J142" s="141"/>
      <c r="K142" s="148"/>
      <c r="L142" s="148"/>
      <c r="M142" s="148"/>
      <c r="N142" s="129"/>
      <c r="O142" s="141"/>
      <c r="P142" s="141"/>
      <c r="Q142" s="141"/>
      <c r="R142" s="141"/>
      <c r="S142" s="141"/>
      <c r="T142" s="207" t="s">
        <v>621</v>
      </c>
      <c r="U142" s="207"/>
      <c r="V142" s="215">
        <v>41640</v>
      </c>
      <c r="W142" s="214"/>
      <c r="X142" s="211"/>
      <c r="Y142" s="211"/>
      <c r="Z142" s="207"/>
      <c r="AA142" s="207" t="s">
        <v>1771</v>
      </c>
    </row>
    <row r="143" spans="1:27" ht="79.900000000000006" customHeight="1" x14ac:dyDescent="0.25">
      <c r="A143" s="575"/>
      <c r="B143" s="583" t="s">
        <v>2304</v>
      </c>
      <c r="C143" s="130" t="s">
        <v>579</v>
      </c>
      <c r="D143" s="584">
        <v>41334</v>
      </c>
      <c r="E143" s="584">
        <v>41913</v>
      </c>
      <c r="F143" s="130" t="s">
        <v>316</v>
      </c>
      <c r="G143" s="141" t="s">
        <v>358</v>
      </c>
      <c r="H143" s="202">
        <v>100000</v>
      </c>
      <c r="I143" s="148" t="s">
        <v>28</v>
      </c>
      <c r="J143" s="141"/>
      <c r="K143" s="148"/>
      <c r="L143" s="148"/>
      <c r="M143" s="148"/>
      <c r="N143" s="129"/>
      <c r="O143" s="141"/>
      <c r="P143" s="141"/>
      <c r="Q143" s="141"/>
      <c r="R143" s="141"/>
      <c r="S143" s="141"/>
      <c r="T143" s="207" t="s">
        <v>622</v>
      </c>
      <c r="U143" s="207"/>
      <c r="V143" s="215">
        <v>41640</v>
      </c>
      <c r="W143" s="214"/>
      <c r="X143" s="211"/>
      <c r="Y143" s="211"/>
      <c r="Z143" s="207"/>
      <c r="AA143" s="207" t="s">
        <v>1770</v>
      </c>
    </row>
    <row r="144" spans="1:27" ht="79.900000000000006" customHeight="1" x14ac:dyDescent="0.25">
      <c r="A144" s="575"/>
      <c r="B144" s="583" t="s">
        <v>359</v>
      </c>
      <c r="C144" s="130" t="s">
        <v>2335</v>
      </c>
      <c r="D144" s="584">
        <v>41334</v>
      </c>
      <c r="E144" s="584">
        <v>42767</v>
      </c>
      <c r="F144" s="130" t="s">
        <v>2322</v>
      </c>
      <c r="G144" s="141" t="s">
        <v>360</v>
      </c>
      <c r="H144" s="202">
        <v>500000</v>
      </c>
      <c r="I144" s="148" t="s">
        <v>28</v>
      </c>
      <c r="J144" s="141"/>
      <c r="K144" s="148"/>
      <c r="L144" s="148"/>
      <c r="M144" s="148"/>
      <c r="N144" s="129"/>
      <c r="O144" s="141"/>
      <c r="P144" s="141"/>
      <c r="Q144" s="141"/>
      <c r="R144" s="141"/>
      <c r="S144" s="141"/>
      <c r="T144" s="207" t="s">
        <v>623</v>
      </c>
      <c r="U144" s="207"/>
      <c r="V144" s="215">
        <v>41640</v>
      </c>
      <c r="W144" s="214"/>
      <c r="X144" s="211"/>
      <c r="Y144" s="211"/>
      <c r="Z144" s="207"/>
      <c r="AA144" s="207" t="s">
        <v>1771</v>
      </c>
    </row>
    <row r="145" spans="1:27" ht="79.900000000000006" customHeight="1" x14ac:dyDescent="0.25">
      <c r="A145" s="576"/>
      <c r="B145" s="583" t="s">
        <v>361</v>
      </c>
      <c r="C145" s="130" t="s">
        <v>362</v>
      </c>
      <c r="D145" s="584">
        <v>41334</v>
      </c>
      <c r="E145" s="584">
        <v>41699</v>
      </c>
      <c r="F145" s="130" t="s">
        <v>2327</v>
      </c>
      <c r="G145" s="141" t="s">
        <v>363</v>
      </c>
      <c r="H145" s="202">
        <v>200000</v>
      </c>
      <c r="I145" s="148" t="s">
        <v>28</v>
      </c>
      <c r="J145" s="141"/>
      <c r="K145" s="148"/>
      <c r="L145" s="148"/>
      <c r="M145" s="148"/>
      <c r="N145" s="129"/>
      <c r="O145" s="141" t="s">
        <v>646</v>
      </c>
      <c r="P145" s="141"/>
      <c r="Q145" s="195" t="s">
        <v>649</v>
      </c>
      <c r="R145" s="141" t="s">
        <v>650</v>
      </c>
      <c r="S145" s="141"/>
      <c r="T145" s="207" t="s">
        <v>624</v>
      </c>
      <c r="U145" s="207"/>
      <c r="V145" s="215">
        <v>41640</v>
      </c>
      <c r="W145" s="214"/>
      <c r="X145" s="211"/>
      <c r="Y145" s="211"/>
      <c r="Z145" s="207"/>
      <c r="AA145" s="207" t="s">
        <v>1771</v>
      </c>
    </row>
    <row r="148" spans="1:27" ht="15.75" thickBot="1" x14ac:dyDescent="0.3"/>
    <row r="149" spans="1:27" ht="35.25" thickTop="1" thickBot="1" x14ac:dyDescent="0.3">
      <c r="A149" s="54" t="s">
        <v>55</v>
      </c>
      <c r="B149" s="32">
        <f>COUNTA(B152:B152,B155:B155,#REF!,#REF!)</f>
        <v>4</v>
      </c>
    </row>
    <row r="150" spans="1:27" ht="16.5" thickTop="1" thickBot="1" x14ac:dyDescent="0.3"/>
    <row r="151" spans="1:27" ht="17.25" thickTop="1" thickBot="1" x14ac:dyDescent="0.3">
      <c r="A151" s="54" t="s">
        <v>59</v>
      </c>
      <c r="B151" s="54" t="s">
        <v>58</v>
      </c>
      <c r="C151" s="55" t="s">
        <v>2</v>
      </c>
      <c r="D151" s="55" t="s">
        <v>6</v>
      </c>
      <c r="E151" s="55" t="s">
        <v>7</v>
      </c>
      <c r="F151" s="55" t="s">
        <v>4</v>
      </c>
      <c r="G151" s="55" t="s">
        <v>3</v>
      </c>
      <c r="H151" s="55" t="s">
        <v>5</v>
      </c>
      <c r="I151" s="55" t="s">
        <v>75</v>
      </c>
      <c r="J151" s="1"/>
      <c r="K151" s="1"/>
      <c r="L151" s="1"/>
      <c r="M151" s="1"/>
      <c r="N151" s="1"/>
    </row>
    <row r="152" spans="1:27" ht="128.44999999999999" customHeight="1" thickTop="1" x14ac:dyDescent="0.25">
      <c r="A152" s="71" t="s">
        <v>502</v>
      </c>
      <c r="B152" s="70" t="s">
        <v>451</v>
      </c>
      <c r="C152" s="74" t="s">
        <v>443</v>
      </c>
      <c r="D152" s="75">
        <v>41306</v>
      </c>
      <c r="E152" s="75">
        <v>42401</v>
      </c>
      <c r="F152" s="78">
        <v>200000</v>
      </c>
      <c r="G152" s="76" t="s">
        <v>716</v>
      </c>
      <c r="H152" s="74" t="s">
        <v>717</v>
      </c>
      <c r="I152" s="77" t="s">
        <v>718</v>
      </c>
      <c r="J152" s="1"/>
      <c r="K152" s="1"/>
      <c r="L152" s="1"/>
      <c r="M152" s="1"/>
      <c r="N152" s="1"/>
    </row>
    <row r="153" spans="1:27" ht="15.75" thickBot="1" x14ac:dyDescent="0.3">
      <c r="A153" s="73"/>
      <c r="J153" s="1"/>
      <c r="K153" s="1"/>
      <c r="L153" s="1"/>
      <c r="M153" s="1"/>
      <c r="N153" s="1"/>
    </row>
    <row r="154" spans="1:27" ht="17.25" thickTop="1" thickBot="1" x14ac:dyDescent="0.3">
      <c r="A154" s="54" t="s">
        <v>59</v>
      </c>
      <c r="B154" s="54" t="s">
        <v>58</v>
      </c>
      <c r="C154" s="54" t="s">
        <v>2</v>
      </c>
      <c r="D154" s="54" t="s">
        <v>6</v>
      </c>
      <c r="E154" s="54" t="s">
        <v>7</v>
      </c>
      <c r="F154" s="54" t="s">
        <v>4</v>
      </c>
      <c r="G154" s="54" t="s">
        <v>3</v>
      </c>
      <c r="H154" s="54" t="s">
        <v>5</v>
      </c>
      <c r="I154" s="55" t="s">
        <v>75</v>
      </c>
      <c r="J154" s="1"/>
      <c r="K154" s="1"/>
      <c r="L154" s="1"/>
      <c r="M154" s="1"/>
      <c r="N154" s="1"/>
    </row>
    <row r="155" spans="1:27" ht="75.75" thickTop="1" x14ac:dyDescent="0.25">
      <c r="A155" s="71" t="s">
        <v>634</v>
      </c>
      <c r="B155" s="72" t="s">
        <v>738</v>
      </c>
      <c r="C155" s="79" t="s">
        <v>507</v>
      </c>
      <c r="D155" s="81">
        <v>41306</v>
      </c>
      <c r="E155" s="84">
        <v>41579</v>
      </c>
      <c r="F155" s="82" t="s">
        <v>529</v>
      </c>
      <c r="G155" s="82" t="s">
        <v>658</v>
      </c>
      <c r="H155" s="83" t="s">
        <v>719</v>
      </c>
      <c r="I155" s="80"/>
      <c r="J155" s="1"/>
      <c r="K155" s="1"/>
      <c r="L155" s="1"/>
      <c r="M155" s="1"/>
      <c r="N155" s="1"/>
    </row>
    <row r="156" spans="1:27" x14ac:dyDescent="0.25">
      <c r="A156" s="411"/>
    </row>
  </sheetData>
  <autoFilter ref="A9:AA145" xr:uid="{00000000-0009-0000-0000-000002000000}">
    <filterColumn colId="13">
      <filters blank="1"/>
    </filterColumn>
  </autoFilter>
  <mergeCells count="10">
    <mergeCell ref="I8:R8"/>
    <mergeCell ref="T8:AA8"/>
    <mergeCell ref="A1:H1"/>
    <mergeCell ref="A7:C7"/>
    <mergeCell ref="D7:M7"/>
    <mergeCell ref="A8:H8"/>
    <mergeCell ref="A3:H3"/>
    <mergeCell ref="N5:Z5"/>
    <mergeCell ref="A5:H5"/>
    <mergeCell ref="I5:M5"/>
  </mergeCells>
  <conditionalFormatting sqref="I10:I145">
    <cfRule type="cellIs" dxfId="98" priority="518" stopIfTrue="1" operator="equal">
      <formula>"x"</formula>
    </cfRule>
  </conditionalFormatting>
  <conditionalFormatting sqref="J10:J145">
    <cfRule type="cellIs" dxfId="97" priority="517" operator="equal">
      <formula>"x"</formula>
    </cfRule>
  </conditionalFormatting>
  <conditionalFormatting sqref="K10:K145">
    <cfRule type="cellIs" dxfId="96" priority="516" operator="equal">
      <formula>"x"</formula>
    </cfRule>
  </conditionalFormatting>
  <conditionalFormatting sqref="L10:L145">
    <cfRule type="cellIs" dxfId="95" priority="515" stopIfTrue="1" operator="equal">
      <formula>"x"</formula>
    </cfRule>
  </conditionalFormatting>
  <conditionalFormatting sqref="M10:N145">
    <cfRule type="cellIs" dxfId="94" priority="514" operator="equal">
      <formula>"x"</formula>
    </cfRule>
  </conditionalFormatting>
  <conditionalFormatting sqref="N10:N145">
    <cfRule type="cellIs" dxfId="93" priority="1" stopIfTrue="1" operator="equal">
      <formula>$AF$8</formula>
    </cfRule>
    <cfRule type="cellIs" dxfId="92" priority="2" stopIfTrue="1" operator="equal">
      <formula>$AF$7</formula>
    </cfRule>
    <cfRule type="cellIs" dxfId="91" priority="206" stopIfTrue="1" operator="equal">
      <formula>#REF!</formula>
    </cfRule>
    <cfRule type="cellIs" dxfId="90" priority="209" stopIfTrue="1" operator="equal">
      <formula>$AF$7</formula>
    </cfRule>
  </conditionalFormatting>
  <conditionalFormatting sqref="N98 N102:N108 N110:N112 N114:N145">
    <cfRule type="cellIs" dxfId="89" priority="246" stopIfTrue="1" operator="equal">
      <formula>"x"</formula>
    </cfRule>
  </conditionalFormatting>
  <conditionalFormatting sqref="AF7:AF8">
    <cfRule type="cellIs" dxfId="88" priority="7" stopIfTrue="1" operator="equal">
      <formula>$AF$7</formula>
    </cfRule>
  </conditionalFormatting>
  <dataValidations count="1">
    <dataValidation type="list" allowBlank="1" showInputMessage="1" showErrorMessage="1" sqref="N10:N145" xr:uid="{00000000-0002-0000-0200-000000000000}">
      <formula1>$AF$7:$AF$8</formula1>
    </dataValidation>
  </dataValidations>
  <pageMargins left="0.511811024" right="0.511811024" top="0.78740157499999996" bottom="0.78740157499999996" header="0.31496062000000002" footer="0.31496062000000002"/>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BV46"/>
  <sheetViews>
    <sheetView showGridLines="0" zoomScale="50" zoomScaleNormal="50" zoomScalePageLayoutView="70" workbookViewId="0">
      <selection activeCell="D1" sqref="D1"/>
    </sheetView>
  </sheetViews>
  <sheetFormatPr defaultColWidth="7.28515625" defaultRowHeight="15" x14ac:dyDescent="0.25"/>
  <cols>
    <col min="1" max="1" width="2.28515625" customWidth="1"/>
    <col min="2" max="2" width="57" customWidth="1"/>
    <col min="3" max="3" width="10.28515625" customWidth="1"/>
    <col min="4" max="4" width="12.28515625" customWidth="1"/>
    <col min="5" max="5" width="14.140625" customWidth="1"/>
    <col min="6" max="6" width="16.5703125" customWidth="1"/>
    <col min="7" max="26" width="8.7109375" customWidth="1"/>
  </cols>
  <sheetData>
    <row r="1" spans="1:74" s="2" customFormat="1" ht="24" customHeight="1" thickTop="1" x14ac:dyDescent="0.25">
      <c r="A1" s="469"/>
      <c r="B1" s="504" t="str">
        <f>'Monitoria Anual - 1'!A1</f>
        <v>PLANOS DE AÇÃO NACIONAIS DE CONSERVAÇÃO DE ESPÉCIES AMEAÇADAS DE EXTINÇÃO OU DO PATRIMÔNIO ESPELEOLÓGICO  - PAN</v>
      </c>
      <c r="C1" s="498"/>
      <c r="D1" s="498"/>
      <c r="E1" s="498"/>
      <c r="F1" s="498"/>
      <c r="G1" s="498"/>
      <c r="H1" s="499"/>
      <c r="I1" s="499"/>
      <c r="J1" s="461"/>
      <c r="K1" s="461"/>
      <c r="L1" s="461"/>
      <c r="M1" s="461"/>
      <c r="N1" s="459"/>
      <c r="O1" s="459"/>
      <c r="P1" s="459"/>
      <c r="Q1" s="459"/>
      <c r="R1" s="430"/>
      <c r="S1" s="430"/>
      <c r="T1" s="430"/>
      <c r="U1" s="430"/>
      <c r="V1" s="430"/>
      <c r="W1" s="430"/>
      <c r="X1" s="430"/>
      <c r="Y1" s="430"/>
      <c r="Z1" s="432"/>
    </row>
    <row r="2" spans="1:74" s="4" customFormat="1" ht="4.1500000000000004" customHeight="1" x14ac:dyDescent="0.25">
      <c r="A2" s="433"/>
      <c r="B2" s="500"/>
      <c r="C2" s="111"/>
      <c r="D2" s="111"/>
      <c r="E2" s="111"/>
      <c r="F2" s="111"/>
      <c r="G2" s="111"/>
      <c r="H2" s="116"/>
      <c r="I2" s="116"/>
      <c r="J2" s="116"/>
      <c r="K2" s="116"/>
      <c r="L2" s="116"/>
      <c r="M2" s="116"/>
      <c r="N2" s="111"/>
      <c r="O2" s="111"/>
      <c r="P2" s="111"/>
      <c r="Q2" s="111"/>
      <c r="Z2" s="433"/>
    </row>
    <row r="3" spans="1:74" s="5" customFormat="1" ht="19.5" thickBot="1" x14ac:dyDescent="0.35">
      <c r="A3" s="433"/>
      <c r="B3" s="652" t="str">
        <f>'Monitoria Anual - 1'!A3</f>
        <v>PLANO DE AÇÃO NACIONAL PARA A CONSERVAÇÃO DO PATRIMONIO ESPELEOLÓGICO NAS ÁREAS CÁRSTICAS DA BACIA DO RIO SÃO FRANCISCO - PAN CAVERNAS DO SÃO FRANCISCO</v>
      </c>
      <c r="C3" s="653"/>
      <c r="D3" s="653"/>
      <c r="E3" s="653"/>
      <c r="F3" s="653"/>
      <c r="G3" s="653"/>
      <c r="H3" s="653"/>
      <c r="I3" s="653"/>
      <c r="J3" s="653"/>
      <c r="K3" s="653"/>
      <c r="L3" s="653"/>
      <c r="M3" s="653"/>
      <c r="N3" s="653"/>
      <c r="O3" s="653"/>
      <c r="P3" s="653"/>
      <c r="Q3" s="653"/>
      <c r="R3" s="654"/>
      <c r="S3" s="654"/>
      <c r="T3" s="654"/>
      <c r="U3" s="654"/>
      <c r="V3" s="654"/>
      <c r="W3" s="654"/>
      <c r="X3" s="654"/>
      <c r="Y3" s="651"/>
      <c r="Z3" s="655"/>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row>
    <row r="4" spans="1:74" s="1" customFormat="1" ht="4.1500000000000004" customHeight="1" thickTop="1" x14ac:dyDescent="0.25">
      <c r="A4" s="433"/>
      <c r="B4" s="500"/>
      <c r="C4" s="111"/>
      <c r="D4" s="111"/>
      <c r="E4" s="111"/>
      <c r="F4" s="111"/>
      <c r="G4" s="111"/>
      <c r="H4" s="116"/>
      <c r="I4" s="116"/>
      <c r="J4" s="116"/>
      <c r="K4" s="116"/>
      <c r="L4" s="116"/>
      <c r="M4" s="116"/>
      <c r="N4" s="111"/>
      <c r="O4" s="111"/>
      <c r="P4" s="111"/>
      <c r="Q4" s="111"/>
      <c r="R4" s="4"/>
      <c r="S4" s="4"/>
      <c r="T4" s="4"/>
      <c r="U4" s="4"/>
      <c r="V4" s="4"/>
      <c r="W4" s="4"/>
      <c r="X4" s="4"/>
      <c r="Y4" s="4"/>
      <c r="Z4" s="43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row>
    <row r="5" spans="1:74" s="6" customFormat="1" ht="46.9" customHeight="1" x14ac:dyDescent="0.3">
      <c r="A5" s="456"/>
      <c r="B5" s="661" t="s">
        <v>2181</v>
      </c>
      <c r="C5" s="654"/>
      <c r="D5" s="654"/>
      <c r="E5" s="654"/>
      <c r="F5" s="654"/>
      <c r="G5" s="654"/>
      <c r="H5" s="654"/>
      <c r="I5" s="654"/>
      <c r="J5" s="654"/>
      <c r="K5" s="654"/>
      <c r="L5" s="654"/>
      <c r="M5" s="654"/>
      <c r="N5" s="654"/>
      <c r="O5" s="654"/>
      <c r="P5" s="654"/>
      <c r="Q5" s="654"/>
      <c r="R5" s="358"/>
      <c r="S5" s="358"/>
      <c r="T5" s="358"/>
      <c r="U5" s="358"/>
      <c r="V5" s="358"/>
      <c r="W5" s="358"/>
      <c r="X5" s="358"/>
      <c r="Y5" s="358"/>
      <c r="Z5" s="503"/>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row>
    <row r="6" spans="1:74" s="1" customFormat="1" ht="6" customHeight="1" x14ac:dyDescent="0.25">
      <c r="A6" s="433"/>
      <c r="B6" s="500"/>
      <c r="C6" s="111"/>
      <c r="D6" s="111"/>
      <c r="E6" s="111"/>
      <c r="F6" s="111"/>
      <c r="G6" s="111"/>
      <c r="H6" s="116"/>
      <c r="I6" s="116"/>
      <c r="J6" s="116"/>
      <c r="K6" s="116"/>
      <c r="L6" s="116"/>
      <c r="M6" s="116"/>
      <c r="N6" s="111"/>
      <c r="O6" s="111"/>
      <c r="P6" s="111"/>
      <c r="Q6" s="111"/>
      <c r="R6" s="4"/>
      <c r="S6" s="4"/>
      <c r="T6" s="4"/>
      <c r="U6" s="4"/>
      <c r="V6" s="4"/>
      <c r="W6" s="4"/>
      <c r="X6" s="4"/>
      <c r="Y6" s="4"/>
      <c r="Z6" s="434"/>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row>
    <row r="7" spans="1:74" s="1" customFormat="1" ht="27.6" customHeight="1" x14ac:dyDescent="0.4">
      <c r="A7" s="456"/>
      <c r="B7" s="664" t="s">
        <v>2017</v>
      </c>
      <c r="C7" s="665"/>
      <c r="D7" s="665"/>
      <c r="E7" s="665"/>
      <c r="F7" s="665"/>
      <c r="G7" s="665"/>
      <c r="H7" s="665"/>
      <c r="I7" s="662" t="s">
        <v>2089</v>
      </c>
      <c r="J7" s="663"/>
      <c r="K7" s="663"/>
      <c r="L7" s="663"/>
      <c r="M7" s="663"/>
      <c r="N7" s="663"/>
      <c r="O7" s="663"/>
      <c r="P7" s="663"/>
      <c r="Q7" s="361"/>
      <c r="R7" s="360"/>
      <c r="S7" s="360"/>
      <c r="T7" s="360"/>
      <c r="U7" s="360"/>
      <c r="V7" s="360"/>
      <c r="W7" s="360"/>
      <c r="X7" s="360"/>
      <c r="Y7" s="360"/>
      <c r="Z7" s="454"/>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row>
    <row r="8" spans="1:74" ht="7.9" customHeight="1" x14ac:dyDescent="0.25">
      <c r="A8" s="433"/>
      <c r="B8" s="67"/>
      <c r="Z8" s="434"/>
    </row>
    <row r="9" spans="1:74" ht="19.149999999999999" customHeight="1" x14ac:dyDescent="0.25">
      <c r="A9" s="457"/>
      <c r="B9" s="440" t="s">
        <v>29</v>
      </c>
      <c r="C9" s="445"/>
      <c r="D9" s="445"/>
      <c r="E9" s="445"/>
      <c r="F9" s="445"/>
      <c r="G9" s="445"/>
      <c r="H9" s="445"/>
      <c r="I9" s="445"/>
      <c r="J9" s="445"/>
      <c r="K9" s="445"/>
      <c r="L9" s="445"/>
      <c r="M9" s="445"/>
      <c r="N9" s="445"/>
      <c r="O9" s="445"/>
      <c r="P9" s="445"/>
      <c r="Q9" s="445"/>
      <c r="R9" s="445"/>
      <c r="S9" s="445"/>
      <c r="T9" s="445"/>
      <c r="U9" s="445"/>
      <c r="V9" s="445"/>
      <c r="W9" s="445"/>
      <c r="X9" s="445"/>
      <c r="Y9" s="445"/>
      <c r="Z9" s="435"/>
    </row>
    <row r="10" spans="1:74" ht="5.45" customHeight="1" x14ac:dyDescent="0.25">
      <c r="A10" s="433"/>
      <c r="B10" s="67"/>
      <c r="Z10" s="434"/>
    </row>
    <row r="11" spans="1:74" ht="22.9" customHeight="1" x14ac:dyDescent="0.25">
      <c r="A11" s="433"/>
      <c r="B11" s="440" t="s">
        <v>40</v>
      </c>
      <c r="C11" s="447"/>
      <c r="D11" s="447"/>
      <c r="Z11" s="434"/>
    </row>
    <row r="12" spans="1:74" ht="13.9" customHeight="1" thickBot="1" x14ac:dyDescent="0.3">
      <c r="A12" s="433"/>
      <c r="B12" s="67"/>
      <c r="E12" s="659" t="s">
        <v>77</v>
      </c>
      <c r="F12" s="660"/>
      <c r="Z12" s="434"/>
    </row>
    <row r="13" spans="1:74" ht="59.45" customHeight="1" thickTop="1" thickBot="1" x14ac:dyDescent="0.3">
      <c r="B13" s="666" t="s">
        <v>31</v>
      </c>
      <c r="C13" s="667"/>
      <c r="D13" s="667"/>
      <c r="E13" s="657" t="s">
        <v>76</v>
      </c>
      <c r="F13" s="658"/>
      <c r="Z13" s="434"/>
    </row>
    <row r="14" spans="1:74" s="47" customFormat="1" ht="31.9" customHeight="1" thickTop="1" thickBot="1" x14ac:dyDescent="0.3">
      <c r="B14" s="48" t="s">
        <v>37</v>
      </c>
      <c r="C14" s="50" t="s">
        <v>2200</v>
      </c>
      <c r="D14" s="49" t="s">
        <v>38</v>
      </c>
      <c r="E14" s="68" t="s">
        <v>69</v>
      </c>
      <c r="F14" s="69" t="s">
        <v>38</v>
      </c>
      <c r="Z14" s="436"/>
    </row>
    <row r="15" spans="1:74" ht="16.5" thickTop="1" x14ac:dyDescent="0.25">
      <c r="B15" s="31" t="s">
        <v>32</v>
      </c>
      <c r="C15" s="56"/>
      <c r="D15" s="57"/>
      <c r="E15" s="56">
        <f>COUNTA('Monitoria Anual - 1'!N10:N145)</f>
        <v>16</v>
      </c>
      <c r="F15" s="57"/>
      <c r="Z15" s="434"/>
    </row>
    <row r="16" spans="1:74" ht="15.75" x14ac:dyDescent="0.25">
      <c r="B16" s="24" t="s">
        <v>44</v>
      </c>
      <c r="C16" s="58">
        <f>COUNTA('Monitoria Anual - 1'!I10:I145)</f>
        <v>45</v>
      </c>
      <c r="D16" s="59">
        <f>C16/C22</f>
        <v>0.33088235294117646</v>
      </c>
      <c r="E16" s="58">
        <f>C16-2</f>
        <v>43</v>
      </c>
      <c r="F16" s="59">
        <f t="shared" ref="F16:F21" si="0">E16/$E$22</f>
        <v>0.35245901639344263</v>
      </c>
      <c r="Z16" s="434"/>
    </row>
    <row r="17" spans="2:26" ht="15.75" x14ac:dyDescent="0.25">
      <c r="B17" s="19" t="s">
        <v>33</v>
      </c>
      <c r="C17" s="60">
        <f>COUNTA('Monitoria Anual - 1'!J10:J145)</f>
        <v>30</v>
      </c>
      <c r="D17" s="61">
        <f>C17/C22</f>
        <v>0.22058823529411764</v>
      </c>
      <c r="E17" s="60">
        <f>C17-7</f>
        <v>23</v>
      </c>
      <c r="F17" s="59">
        <f t="shared" si="0"/>
        <v>0.18852459016393441</v>
      </c>
      <c r="Z17" s="434"/>
    </row>
    <row r="18" spans="2:26" ht="15.75" x14ac:dyDescent="0.25">
      <c r="B18" s="20" t="s">
        <v>34</v>
      </c>
      <c r="C18" s="60">
        <f>COUNTA('Monitoria Anual - 1'!K10:K145)</f>
        <v>3</v>
      </c>
      <c r="D18" s="61">
        <f>C18/C22</f>
        <v>2.2058823529411766E-2</v>
      </c>
      <c r="E18" s="60">
        <f>C18</f>
        <v>3</v>
      </c>
      <c r="F18" s="59">
        <f t="shared" si="0"/>
        <v>2.4590163934426229E-2</v>
      </c>
      <c r="Z18" s="434"/>
    </row>
    <row r="19" spans="2:26" ht="15.75" x14ac:dyDescent="0.25">
      <c r="B19" s="21" t="s">
        <v>35</v>
      </c>
      <c r="C19" s="60">
        <f>COUNTA('Monitoria Anual - 1'!L10:L145)</f>
        <v>54</v>
      </c>
      <c r="D19" s="61">
        <f>C19/C22</f>
        <v>0.39705882352941174</v>
      </c>
      <c r="E19" s="60">
        <f>C19-7</f>
        <v>47</v>
      </c>
      <c r="F19" s="59">
        <f t="shared" si="0"/>
        <v>0.38524590163934425</v>
      </c>
      <c r="Z19" s="434"/>
    </row>
    <row r="20" spans="2:26" ht="16.5" thickBot="1" x14ac:dyDescent="0.3">
      <c r="B20" s="22" t="s">
        <v>36</v>
      </c>
      <c r="C20" s="60">
        <v>4</v>
      </c>
      <c r="D20" s="61">
        <f>C20/C22</f>
        <v>2.9411764705882353E-2</v>
      </c>
      <c r="E20" s="60">
        <v>4</v>
      </c>
      <c r="F20" s="59">
        <f t="shared" si="0"/>
        <v>3.2786885245901641E-2</v>
      </c>
      <c r="Z20" s="434"/>
    </row>
    <row r="21" spans="2:26" ht="17.25" thickTop="1" thickBot="1" x14ac:dyDescent="0.3">
      <c r="B21" s="53" t="s">
        <v>60</v>
      </c>
      <c r="C21" s="60">
        <v>0</v>
      </c>
      <c r="D21" s="61">
        <f>C21/C22</f>
        <v>0</v>
      </c>
      <c r="E21" s="60">
        <v>2</v>
      </c>
      <c r="F21" s="59">
        <f t="shared" si="0"/>
        <v>1.6393442622950821E-2</v>
      </c>
      <c r="Z21" s="434"/>
    </row>
    <row r="22" spans="2:26" ht="16.5" thickTop="1" thickBot="1" x14ac:dyDescent="0.3">
      <c r="B22" s="63" t="s">
        <v>39</v>
      </c>
      <c r="C22" s="64">
        <f>C16+C17+C18+C19+C20+C21</f>
        <v>136</v>
      </c>
      <c r="D22" s="65">
        <f>SUM(D15:D21)</f>
        <v>1</v>
      </c>
      <c r="E22" s="64">
        <f>SUM(E16:E21)</f>
        <v>122</v>
      </c>
      <c r="F22" s="62">
        <f>SUM(F16:F21)</f>
        <v>1</v>
      </c>
      <c r="Z22" s="434"/>
    </row>
    <row r="23" spans="2:26" ht="16.5" thickTop="1" thickBot="1" x14ac:dyDescent="0.3">
      <c r="B23" s="656" t="s">
        <v>73</v>
      </c>
      <c r="C23" s="656"/>
      <c r="D23" s="656"/>
      <c r="E23" s="419">
        <f>COUNTIF('Monitoria Anual - 1'!N10:N145,'Monitoria Anual - 1'!AF7)</f>
        <v>10</v>
      </c>
      <c r="F23" s="66"/>
      <c r="Z23" s="434"/>
    </row>
    <row r="24" spans="2:26" ht="16.5" thickTop="1" thickBot="1" x14ac:dyDescent="0.3">
      <c r="B24" s="656" t="s">
        <v>72</v>
      </c>
      <c r="C24" s="656"/>
      <c r="D24" s="656"/>
      <c r="E24" s="419">
        <f>COUNTIF('Monitoria Anual - 1'!N10:N145,'Monitoria Anual - 1'!AF8)</f>
        <v>6</v>
      </c>
      <c r="F24" s="67"/>
      <c r="Z24" s="434"/>
    </row>
    <row r="25" spans="2:26" ht="6.6" customHeight="1" thickTop="1" x14ac:dyDescent="0.25">
      <c r="B25" s="67"/>
      <c r="Z25" s="434"/>
    </row>
    <row r="26" spans="2:26" x14ac:dyDescent="0.25">
      <c r="B26" s="446" t="s">
        <v>41</v>
      </c>
      <c r="C26" s="447"/>
      <c r="D26" s="447"/>
      <c r="Z26" s="434"/>
    </row>
    <row r="27" spans="2:26" ht="3" customHeight="1" x14ac:dyDescent="0.25">
      <c r="B27" s="67"/>
      <c r="Z27" s="434"/>
    </row>
    <row r="28" spans="2:26" ht="36" customHeight="1" x14ac:dyDescent="0.25">
      <c r="B28" s="448" t="s">
        <v>30</v>
      </c>
      <c r="C28" s="449">
        <f>COUNTA('Monitoria Anual - 1'!A10:A145)</f>
        <v>14</v>
      </c>
      <c r="Z28" s="434"/>
    </row>
    <row r="29" spans="2:26" ht="6.6" customHeight="1" thickBot="1" x14ac:dyDescent="0.3">
      <c r="B29" s="67"/>
      <c r="C29">
        <f>C16-4</f>
        <v>41</v>
      </c>
      <c r="Z29" s="434"/>
    </row>
    <row r="30" spans="2:26" ht="16.5" thickTop="1" thickBot="1" x14ac:dyDescent="0.3">
      <c r="B30" s="23" t="s">
        <v>42</v>
      </c>
      <c r="C30" s="422" t="s">
        <v>43</v>
      </c>
      <c r="D30" s="25"/>
      <c r="E30" s="26"/>
      <c r="F30" s="27"/>
      <c r="G30" s="28"/>
      <c r="H30" s="29"/>
      <c r="I30" s="30"/>
      <c r="Z30" s="434"/>
    </row>
    <row r="31" spans="2:26" ht="15.75" thickTop="1" x14ac:dyDescent="0.25">
      <c r="B31" s="373" t="s">
        <v>45</v>
      </c>
      <c r="C31" s="382">
        <f>COUNTA('Monitoria Anual - 1'!B10:B25)</f>
        <v>16</v>
      </c>
      <c r="D31" s="376">
        <f>COUNTA('Monitoria Anual - 1'!N10:N25)</f>
        <v>4</v>
      </c>
      <c r="E31" s="88">
        <f>COUNTA('Monitoria Anual - 1'!I10:I25)</f>
        <v>2</v>
      </c>
      <c r="F31" s="88">
        <f>COUNTA('Monitoria Anual - 1'!J10:J25)</f>
        <v>4</v>
      </c>
      <c r="G31" s="88">
        <f>COUNTA('Monitoria Anual - 1'!K10:K25)</f>
        <v>0</v>
      </c>
      <c r="H31" s="88">
        <f>COUNTA('Monitoria Anual - 1'!L10:L25)</f>
        <v>9</v>
      </c>
      <c r="I31" s="382">
        <f>COUNTA('Monitoria Anual - 1'!M10:M25)</f>
        <v>1</v>
      </c>
      <c r="J31" s="43"/>
      <c r="Z31" s="434"/>
    </row>
    <row r="32" spans="2:26" x14ac:dyDescent="0.25">
      <c r="B32" s="375" t="s">
        <v>46</v>
      </c>
      <c r="C32" s="376">
        <f>COUNTA('Monitoria Anual - 1'!B26:B57)</f>
        <v>32</v>
      </c>
      <c r="D32" s="376">
        <f>COUNTA('Monitoria Anual - 1'!N26:N57)</f>
        <v>7</v>
      </c>
      <c r="E32" s="376">
        <f>COUNTA('Monitoria Anual - 1'!I26:I57)</f>
        <v>5</v>
      </c>
      <c r="F32" s="376">
        <f>COUNTA('Monitoria Anual - 1'!J26:J57)</f>
        <v>10</v>
      </c>
      <c r="G32" s="376">
        <f>COUNTA('Monitoria Anual - 1'!K26:K57)</f>
        <v>0</v>
      </c>
      <c r="H32" s="376">
        <f>COUNTA('Monitoria Anual - 1'!L26:L57)</f>
        <v>17</v>
      </c>
      <c r="I32" s="376">
        <f>COUNTA('Monitoria Anual - 1'!M26:M57)</f>
        <v>0</v>
      </c>
      <c r="J32" s="43"/>
      <c r="Z32" s="434"/>
    </row>
    <row r="33" spans="2:26" x14ac:dyDescent="0.25">
      <c r="B33" s="375" t="s">
        <v>47</v>
      </c>
      <c r="C33" s="376">
        <f>COUNTA('Monitoria Anual - 1'!B58:B62)</f>
        <v>5</v>
      </c>
      <c r="D33" s="376">
        <f>COUNTA('Monitoria Anual - 1'!N58:N62)</f>
        <v>1</v>
      </c>
      <c r="E33" s="376">
        <f>COUNTA('Monitoria Anual - 1'!I58:I62)</f>
        <v>2</v>
      </c>
      <c r="F33" s="376">
        <f>COUNTA('Monitoria Anual - 1'!J58:J62)</f>
        <v>1</v>
      </c>
      <c r="G33" s="376">
        <f>COUNTA('Monitoria Anual - 1'!K58:K62)</f>
        <v>0</v>
      </c>
      <c r="H33" s="376">
        <f>COUNTA('Monitoria Anual - 1'!L58:L62)</f>
        <v>2</v>
      </c>
      <c r="I33" s="376">
        <f>COUNTA('Monitoria Anual - 1'!M58:M62)</f>
        <v>0</v>
      </c>
      <c r="J33" s="43"/>
      <c r="Z33" s="434"/>
    </row>
    <row r="34" spans="2:26" x14ac:dyDescent="0.25">
      <c r="B34" s="375" t="s">
        <v>48</v>
      </c>
      <c r="C34" s="376">
        <f>COUNTA('Monitoria Anual - 1'!B63:B73)</f>
        <v>11</v>
      </c>
      <c r="D34" s="376">
        <f>COUNTA('Monitoria Anual - 1'!N63:N73)</f>
        <v>1</v>
      </c>
      <c r="E34" s="376">
        <f>COUNTA('Monitoria Anual - 1'!I63:I73)</f>
        <v>1</v>
      </c>
      <c r="F34" s="376">
        <f>COUNTA('Monitoria Anual - 1'!J63:J73)</f>
        <v>4</v>
      </c>
      <c r="G34" s="376">
        <f>COUNTA('Monitoria Anual - 1'!K63:K73)</f>
        <v>0</v>
      </c>
      <c r="H34" s="376">
        <f>COUNTA('Monitoria Anual - 1'!L63:L73)</f>
        <v>4</v>
      </c>
      <c r="I34" s="376">
        <f>COUNTA('Monitoria Anual - 1'!M63:M73)</f>
        <v>2</v>
      </c>
      <c r="J34" s="43"/>
      <c r="Z34" s="434"/>
    </row>
    <row r="35" spans="2:26" x14ac:dyDescent="0.25">
      <c r="B35" s="375" t="s">
        <v>49</v>
      </c>
      <c r="C35" s="376">
        <f>COUNTA('Monitoria Anual - 1'!B74:B80)</f>
        <v>7</v>
      </c>
      <c r="D35" s="376">
        <f>COUNTA('Monitoria Anual - 1'!N74:N80)</f>
        <v>0</v>
      </c>
      <c r="E35" s="376">
        <f>COUNTA('Monitoria Anual - 1'!I74:I80)</f>
        <v>2</v>
      </c>
      <c r="F35" s="376">
        <f>COUNTA('Monitoria Anual - 1'!J74:J80)</f>
        <v>2</v>
      </c>
      <c r="G35" s="376">
        <f>COUNTA('Monitoria Anual - 1'!K74:K80)</f>
        <v>1</v>
      </c>
      <c r="H35" s="376">
        <f>COUNTA('Monitoria Anual - 1'!L74:L80)</f>
        <v>2</v>
      </c>
      <c r="I35" s="376">
        <f>COUNTA('Monitoria Anual - 1'!M74:M80)</f>
        <v>0</v>
      </c>
      <c r="J35" s="43"/>
      <c r="Z35" s="434"/>
    </row>
    <row r="36" spans="2:26" x14ac:dyDescent="0.25">
      <c r="B36" s="375" t="s">
        <v>50</v>
      </c>
      <c r="C36" s="376">
        <f>COUNTA('Monitoria Anual - 1'!B81:B84)</f>
        <v>4</v>
      </c>
      <c r="D36" s="376">
        <f>COUNTA('Monitoria Anual - 1'!N81:N84)</f>
        <v>0</v>
      </c>
      <c r="E36" s="376">
        <f>COUNTA('Monitoria Anual - 1'!I81:I84)</f>
        <v>4</v>
      </c>
      <c r="F36" s="376">
        <f>COUNTA('Monitoria Anual - 1'!J81:J84)</f>
        <v>0</v>
      </c>
      <c r="G36" s="376">
        <f>COUNTA('Monitoria Anual - 1'!K81:K84)</f>
        <v>0</v>
      </c>
      <c r="H36" s="376">
        <f>COUNTA('Monitoria Anual - 1'!L81:L84)</f>
        <v>0</v>
      </c>
      <c r="I36" s="376">
        <f>COUNTA('Monitoria Anual - 1'!M81:M84)</f>
        <v>0</v>
      </c>
      <c r="J36" s="43"/>
      <c r="Z36" s="434"/>
    </row>
    <row r="37" spans="2:26" x14ac:dyDescent="0.25">
      <c r="B37" s="385" t="s">
        <v>51</v>
      </c>
      <c r="C37" s="376">
        <f>COUNTA('Monitoria Anual - 1'!B85:B88)</f>
        <v>4</v>
      </c>
      <c r="D37" s="376">
        <f>COUNTA('Monitoria Anual - 1'!N85:N88)</f>
        <v>0</v>
      </c>
      <c r="E37" s="376">
        <f>COUNTA('Monitoria Anual - 1'!I85:I88)</f>
        <v>2</v>
      </c>
      <c r="F37" s="376">
        <f>COUNTA('Monitoria Anual - 1'!J85:J88)</f>
        <v>0</v>
      </c>
      <c r="G37" s="376">
        <f>COUNTA('Monitoria Anual - 1'!K85:K88)</f>
        <v>0</v>
      </c>
      <c r="H37" s="376">
        <f>COUNTA('Monitoria Anual - 1'!L85:L88)</f>
        <v>2</v>
      </c>
      <c r="I37" s="376">
        <f>COUNTA('Monitoria Anual - 1'!M85:M88)</f>
        <v>0</v>
      </c>
      <c r="J37" s="43"/>
      <c r="Z37" s="434"/>
    </row>
    <row r="38" spans="2:26" x14ac:dyDescent="0.25">
      <c r="B38" s="385" t="s">
        <v>52</v>
      </c>
      <c r="C38" s="376">
        <f>COUNTA('Monitoria Anual - 1'!B89:B92)</f>
        <v>4</v>
      </c>
      <c r="D38" s="376">
        <f>COUNTA('Monitoria Anual - 1'!N89:N92)</f>
        <v>0</v>
      </c>
      <c r="E38" s="376">
        <f>COUNTA('Monitoria Anual - 1'!I89:I92)</f>
        <v>2</v>
      </c>
      <c r="F38" s="376">
        <f>COUNTA('Monitoria Anual - 1'!J89:J92)</f>
        <v>2</v>
      </c>
      <c r="G38" s="376">
        <f>COUNTA('Monitoria Anual - 1'!K89:K92)</f>
        <v>0</v>
      </c>
      <c r="H38" s="376">
        <f>COUNTA('Monitoria Anual - 1'!L89:L92)</f>
        <v>0</v>
      </c>
      <c r="I38" s="376">
        <f>COUNTA('Monitoria Anual - 1'!M89:M92)</f>
        <v>0</v>
      </c>
      <c r="J38" s="43"/>
      <c r="Z38" s="434"/>
    </row>
    <row r="39" spans="2:26" x14ac:dyDescent="0.25">
      <c r="B39" s="385" t="s">
        <v>53</v>
      </c>
      <c r="C39" s="376">
        <f>COUNTA('Monitoria Anual - 1'!B93:B94)</f>
        <v>2</v>
      </c>
      <c r="D39" s="376">
        <f>COUNTA('Monitoria Anual - 1'!N93:N94)</f>
        <v>1</v>
      </c>
      <c r="E39" s="376">
        <f>COUNTA('Monitoria Anual - 1'!I93:I94)</f>
        <v>2</v>
      </c>
      <c r="F39" s="376">
        <f>COUNTA('Monitoria Anual - 1'!J93:J94)</f>
        <v>0</v>
      </c>
      <c r="G39" s="376">
        <f>COUNTA('Monitoria Anual - 1'!K93:K94)</f>
        <v>0</v>
      </c>
      <c r="H39" s="376">
        <f>COUNTA('Monitoria Anual - 1'!L93:L94)</f>
        <v>0</v>
      </c>
      <c r="I39" s="376">
        <f>COUNTA('Monitoria Anual - 1'!M93:M94)</f>
        <v>0</v>
      </c>
      <c r="J39" s="43"/>
      <c r="Z39" s="434"/>
    </row>
    <row r="40" spans="2:26" x14ac:dyDescent="0.25">
      <c r="B40" s="383" t="s">
        <v>54</v>
      </c>
      <c r="C40" s="376">
        <f>COUNTA('Monitoria Anual - 1'!B95:B98)</f>
        <v>4</v>
      </c>
      <c r="D40" s="376">
        <f>COUNTA('Monitoria Anual - 1'!N95:N98)</f>
        <v>0</v>
      </c>
      <c r="E40" s="376">
        <f>COUNTA('Monitoria Anual - 1'!I95:I98)</f>
        <v>2</v>
      </c>
      <c r="F40" s="376">
        <f>COUNTA('Monitoria Anual - 1'!J95:J98)</f>
        <v>1</v>
      </c>
      <c r="G40" s="376">
        <f>COUNTA('Monitoria Anual - 1'!K95:K98)</f>
        <v>0</v>
      </c>
      <c r="H40" s="376">
        <f>COUNTA('Monitoria Anual - 1'!L95:L98)</f>
        <v>0</v>
      </c>
      <c r="I40" s="376">
        <f>COUNTA('Monitoria Anual - 1'!M95:M98)</f>
        <v>1</v>
      </c>
      <c r="J40" s="43"/>
      <c r="Z40" s="434"/>
    </row>
    <row r="41" spans="2:26" x14ac:dyDescent="0.25">
      <c r="B41" s="383" t="s">
        <v>711</v>
      </c>
      <c r="C41" s="376">
        <f>COUNTA('Monitoria Anual - 1'!B99:B114)</f>
        <v>16</v>
      </c>
      <c r="D41" s="376">
        <f>COUNTA('Monitoria Anual - 1'!N99:N114)</f>
        <v>2</v>
      </c>
      <c r="E41" s="376">
        <f>COUNTA('Monitoria Anual - 1'!I99:I114)</f>
        <v>6</v>
      </c>
      <c r="F41" s="376">
        <f>COUNTA('Monitoria Anual - 1'!J99:J114)</f>
        <v>1</v>
      </c>
      <c r="G41" s="376">
        <f>COUNTA('Monitoria Anual - 1'!K99:K114)</f>
        <v>1</v>
      </c>
      <c r="H41" s="376">
        <f>COUNTA('Monitoria Anual - 1'!L99:L114)</f>
        <v>8</v>
      </c>
      <c r="I41" s="376">
        <f>COUNTA('Monitoria Anual - 1'!M99:M114)</f>
        <v>0</v>
      </c>
      <c r="J41" s="43"/>
      <c r="Z41" s="434"/>
    </row>
    <row r="42" spans="2:26" x14ac:dyDescent="0.25">
      <c r="B42" s="383" t="s">
        <v>712</v>
      </c>
      <c r="C42" s="376">
        <f>COUNTA('Monitoria Anual - 1'!B115:B120)</f>
        <v>6</v>
      </c>
      <c r="D42" s="376">
        <f>COUNTA('Monitoria Anual - 1'!N115:N120)</f>
        <v>0</v>
      </c>
      <c r="E42" s="376">
        <f>COUNTA('Monitoria Anual - 1'!I115:I120)</f>
        <v>3</v>
      </c>
      <c r="F42" s="376">
        <f>COUNTA('Monitoria Anual - 1'!J115:J120)</f>
        <v>0</v>
      </c>
      <c r="G42" s="376">
        <f>COUNTA('Monitoria Anual - 1'!K115:K120)</f>
        <v>0</v>
      </c>
      <c r="H42" s="376">
        <f>COUNTA('Monitoria Anual - 1'!L115:L120)</f>
        <v>3</v>
      </c>
      <c r="I42" s="376">
        <f>COUNTA('Monitoria Anual - 1'!M115:M120)</f>
        <v>0</v>
      </c>
      <c r="J42" s="43"/>
      <c r="Z42" s="434"/>
    </row>
    <row r="43" spans="2:26" x14ac:dyDescent="0.25">
      <c r="B43" s="383" t="s">
        <v>713</v>
      </c>
      <c r="C43" s="376">
        <f>COUNTA('Monitoria Anual - 1'!B121:B135)</f>
        <v>15</v>
      </c>
      <c r="D43" s="376">
        <f>COUNTA('Monitoria Anual - 1'!N121:N135)</f>
        <v>0</v>
      </c>
      <c r="E43" s="376">
        <f>COUNTA('Monitoria Anual - 1'!I121:I135)</f>
        <v>5</v>
      </c>
      <c r="F43" s="376">
        <f>COUNTA('Monitoria Anual - 1'!J121:J135)</f>
        <v>5</v>
      </c>
      <c r="G43" s="376">
        <f>COUNTA('Monitoria Anual - 1'!K121:K135)</f>
        <v>0</v>
      </c>
      <c r="H43" s="376">
        <f>COUNTA('Monitoria Anual - 1'!L121:L135)</f>
        <v>5</v>
      </c>
      <c r="I43" s="376">
        <f>COUNTA('Monitoria Anual - 1'!M121:M135)</f>
        <v>0</v>
      </c>
      <c r="J43" s="43"/>
      <c r="Z43" s="434"/>
    </row>
    <row r="44" spans="2:26" ht="15.75" thickBot="1" x14ac:dyDescent="0.3">
      <c r="B44" s="386" t="s">
        <v>714</v>
      </c>
      <c r="C44" s="387">
        <f>COUNTA('Monitoria Anual - 1'!B136:B145)</f>
        <v>10</v>
      </c>
      <c r="D44" s="387">
        <f>COUNTA('Monitoria Anual - 1'!N136:N145)</f>
        <v>0</v>
      </c>
      <c r="E44" s="387">
        <f>COUNTA('Monitoria Anual - 1'!I136:I145)</f>
        <v>7</v>
      </c>
      <c r="F44" s="387">
        <f>COUNTA('Monitoria Anual - 1'!J136:J145)</f>
        <v>0</v>
      </c>
      <c r="G44" s="387">
        <f>COUNTA('Monitoria Anual - 1'!K136:K145)</f>
        <v>1</v>
      </c>
      <c r="H44" s="387">
        <f>COUNTA('Monitoria Anual - 1'!L136:L145)</f>
        <v>2</v>
      </c>
      <c r="I44" s="387">
        <f>COUNTA('Monitoria Anual - 1'!M136:M145)</f>
        <v>0</v>
      </c>
      <c r="J44" s="43"/>
      <c r="Z44" s="434"/>
    </row>
    <row r="45" spans="2:26" ht="16.5" thickTop="1" thickBot="1" x14ac:dyDescent="0.3">
      <c r="B45" s="438"/>
      <c r="C45" s="501"/>
      <c r="D45" s="502"/>
      <c r="E45" s="501"/>
      <c r="F45" s="501"/>
      <c r="G45" s="501"/>
      <c r="H45" s="501"/>
      <c r="I45" s="501"/>
      <c r="J45" s="501"/>
      <c r="K45" s="439"/>
      <c r="L45" s="439"/>
      <c r="M45" s="439"/>
      <c r="N45" s="439"/>
      <c r="O45" s="439"/>
      <c r="P45" s="439"/>
      <c r="Q45" s="439"/>
      <c r="R45" s="439"/>
      <c r="S45" s="439"/>
      <c r="T45" s="439"/>
      <c r="U45" s="439"/>
      <c r="V45" s="439"/>
      <c r="W45" s="439"/>
      <c r="X45" s="439"/>
      <c r="Y45" s="439"/>
      <c r="Z45" s="437"/>
    </row>
    <row r="46" spans="2:26" ht="15.75" thickTop="1" x14ac:dyDescent="0.25">
      <c r="D46" s="86"/>
      <c r="E46" s="85"/>
    </row>
  </sheetData>
  <mergeCells count="9">
    <mergeCell ref="B3:Z3"/>
    <mergeCell ref="B24:D24"/>
    <mergeCell ref="E13:F13"/>
    <mergeCell ref="E12:F12"/>
    <mergeCell ref="B5:Q5"/>
    <mergeCell ref="I7:P7"/>
    <mergeCell ref="B7:H7"/>
    <mergeCell ref="B13:D13"/>
    <mergeCell ref="B23:D23"/>
  </mergeCells>
  <conditionalFormatting sqref="E31:I39">
    <cfRule type="cellIs" dxfId="87" priority="6" stopIfTrue="1" operator="equal">
      <formula>0</formula>
    </cfRule>
  </conditionalFormatting>
  <conditionalFormatting sqref="E40:I44">
    <cfRule type="cellIs" dxfId="86" priority="1" stopIfTrue="1" operator="equal">
      <formula>0</formula>
    </cfRule>
  </conditionalFormatting>
  <conditionalFormatting sqref="F31:I31">
    <cfRule type="cellIs" dxfId="85" priority="2" operator="equal">
      <formula>0</formula>
    </cfRule>
  </conditionalFormatting>
  <pageMargins left="0.511811024" right="0.511811024" top="0.78740157499999996" bottom="0.78740157499999996" header="0.31496062000000002" footer="0.31496062000000002"/>
  <pageSetup scale="95" orientation="portrait" r:id="rId1"/>
  <colBreaks count="1" manualBreakCount="1">
    <brk id="9" max="1048575"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DL137"/>
  <sheetViews>
    <sheetView showGridLines="0" topLeftCell="A125" zoomScale="50" zoomScaleNormal="50" workbookViewId="0">
      <selection activeCell="A127" sqref="A127:AA131"/>
    </sheetView>
  </sheetViews>
  <sheetFormatPr defaultColWidth="33.5703125" defaultRowHeight="79.900000000000006" customHeight="1" x14ac:dyDescent="0.4"/>
  <cols>
    <col min="1" max="1" width="41" style="121" customWidth="1"/>
    <col min="2" max="2" width="72" style="121" customWidth="1"/>
    <col min="3" max="3" width="30.42578125" style="121" customWidth="1"/>
    <col min="4" max="4" width="18" style="121" customWidth="1"/>
    <col min="5" max="5" width="18.5703125" style="121" customWidth="1"/>
    <col min="6" max="6" width="51.28515625" style="121" customWidth="1"/>
    <col min="7" max="7" width="79.7109375" style="121" customWidth="1"/>
    <col min="8" max="8" width="21.28515625" style="121" customWidth="1"/>
    <col min="9" max="9" width="25" style="121" customWidth="1"/>
    <col min="10" max="10" width="22.28515625" style="121" customWidth="1"/>
    <col min="11" max="11" width="19.7109375" style="121" customWidth="1"/>
    <col min="12" max="12" width="19.28515625" style="121" customWidth="1"/>
    <col min="13" max="13" width="17.7109375" style="121" customWidth="1"/>
    <col min="14" max="14" width="15.5703125" style="121" customWidth="1"/>
    <col min="15" max="15" width="82.28515625" style="121" customWidth="1"/>
    <col min="16" max="16" width="53.28515625" style="121" customWidth="1"/>
    <col min="17" max="17" width="60.7109375" style="121" customWidth="1"/>
    <col min="18" max="18" width="28.28515625" style="121" customWidth="1"/>
    <col min="19" max="19" width="51.5703125" style="121" customWidth="1"/>
    <col min="20" max="20" width="53.28515625" style="121" customWidth="1"/>
    <col min="21" max="21" width="26.7109375" style="121" customWidth="1"/>
    <col min="22" max="22" width="23.140625" style="121" customWidth="1"/>
    <col min="23" max="23" width="25.7109375" style="121" customWidth="1"/>
    <col min="24" max="24" width="35.7109375" style="121" customWidth="1"/>
    <col min="25" max="25" width="42" style="121" customWidth="1"/>
    <col min="26" max="26" width="74" style="121" customWidth="1"/>
    <col min="27" max="27" width="58.28515625" style="121" customWidth="1"/>
    <col min="28" max="30" width="33.5703125" style="91"/>
    <col min="31" max="31" width="0" style="91" hidden="1" customWidth="1"/>
    <col min="32" max="32" width="29.7109375" style="91" hidden="1" customWidth="1"/>
    <col min="33" max="16384" width="33.5703125" style="91"/>
  </cols>
  <sheetData>
    <row r="1" spans="1:116" s="89" customFormat="1" ht="30" customHeight="1" x14ac:dyDescent="0.4">
      <c r="A1" s="670" t="str">
        <f>'Monitoria Anual - 1'!A1</f>
        <v>PLANOS DE AÇÃO NACIONAIS DE CONSERVAÇÃO DE ESPÉCIES AMEAÇADAS DE EXTINÇÃO OU DO PATRIMÔNIO ESPELEOLÓGICO  - PAN</v>
      </c>
      <c r="B1" s="671"/>
      <c r="C1" s="671"/>
      <c r="D1" s="671"/>
      <c r="E1" s="671"/>
      <c r="F1" s="671"/>
      <c r="G1" s="671"/>
      <c r="H1" s="671"/>
      <c r="I1" s="357"/>
      <c r="J1" s="357"/>
      <c r="K1" s="357"/>
      <c r="L1" s="357"/>
      <c r="M1" s="357"/>
      <c r="N1" s="115"/>
      <c r="O1" s="508"/>
      <c r="P1" s="508"/>
      <c r="Q1" s="508"/>
      <c r="R1" s="508"/>
      <c r="S1" s="508"/>
      <c r="T1" s="508"/>
      <c r="U1" s="508"/>
      <c r="V1" s="508"/>
      <c r="W1" s="508"/>
      <c r="X1" s="508"/>
      <c r="Y1" s="508"/>
      <c r="Z1" s="508"/>
      <c r="AA1" s="508"/>
    </row>
    <row r="2" spans="1:116" s="90" customFormat="1" ht="7.15" customHeight="1" x14ac:dyDescent="0.4">
      <c r="A2" s="279"/>
      <c r="B2" s="279"/>
      <c r="C2" s="279"/>
      <c r="D2" s="279"/>
      <c r="E2" s="279"/>
      <c r="F2" s="279"/>
      <c r="G2" s="279"/>
      <c r="H2" s="279"/>
      <c r="I2" s="279"/>
      <c r="J2" s="279"/>
      <c r="K2" s="279"/>
      <c r="L2" s="279"/>
      <c r="M2" s="279"/>
      <c r="N2" s="506"/>
      <c r="O2" s="506"/>
      <c r="P2" s="506"/>
      <c r="Q2" s="506"/>
      <c r="R2" s="506"/>
      <c r="S2" s="506"/>
      <c r="T2" s="506"/>
      <c r="U2" s="506"/>
      <c r="V2" s="506"/>
      <c r="W2" s="506"/>
      <c r="X2" s="506"/>
      <c r="Y2" s="506"/>
      <c r="Z2" s="506"/>
      <c r="AA2" s="506"/>
    </row>
    <row r="3" spans="1:116" ht="20.45" customHeight="1" x14ac:dyDescent="0.4">
      <c r="A3" s="653" t="str">
        <f>'Monitoria Anual - 1'!A3</f>
        <v>PLANO DE AÇÃO NACIONAL PARA A CONSERVAÇÃO DO PATRIMONIO ESPELEOLÓGICO NAS ÁREAS CÁRSTICAS DA BACIA DO RIO SÃO FRANCISCO - PAN CAVERNAS DO SÃO FRANCISCO</v>
      </c>
      <c r="B3" s="653"/>
      <c r="C3" s="653"/>
      <c r="D3" s="653"/>
      <c r="E3" s="653"/>
      <c r="F3" s="653"/>
      <c r="G3" s="653"/>
      <c r="H3" s="672"/>
      <c r="I3" s="356"/>
      <c r="J3" s="356"/>
      <c r="K3" s="356"/>
      <c r="L3" s="356"/>
      <c r="M3" s="356"/>
      <c r="N3" s="505"/>
      <c r="O3" s="509"/>
      <c r="P3" s="509"/>
      <c r="Q3" s="509"/>
      <c r="R3" s="505"/>
      <c r="S3" s="505"/>
      <c r="T3" s="505"/>
      <c r="U3" s="505"/>
      <c r="V3" s="505"/>
      <c r="W3" s="505"/>
      <c r="X3" s="505"/>
      <c r="Y3" s="505"/>
      <c r="Z3" s="505"/>
      <c r="AA3" s="505"/>
    </row>
    <row r="4" spans="1:116" s="90" customFormat="1" ht="4.1500000000000004" customHeight="1" x14ac:dyDescent="0.4">
      <c r="A4" s="279"/>
      <c r="B4" s="279"/>
      <c r="C4" s="279"/>
      <c r="D4" s="279"/>
      <c r="E4" s="279"/>
      <c r="F4" s="279"/>
      <c r="G4" s="279"/>
      <c r="H4" s="279"/>
      <c r="I4" s="279"/>
      <c r="J4" s="279"/>
      <c r="K4" s="279"/>
      <c r="L4" s="279"/>
      <c r="M4" s="279"/>
      <c r="N4" s="121"/>
      <c r="O4" s="505"/>
      <c r="P4" s="505"/>
      <c r="Q4" s="505"/>
      <c r="R4" s="505"/>
      <c r="S4" s="505"/>
      <c r="T4" s="505"/>
      <c r="U4" s="505"/>
      <c r="V4" s="505"/>
      <c r="W4" s="505"/>
      <c r="X4" s="505"/>
      <c r="Y4" s="505"/>
      <c r="Z4" s="505"/>
      <c r="AA4" s="505"/>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B4" s="91"/>
      <c r="BC4" s="91"/>
      <c r="BD4" s="91"/>
      <c r="BE4" s="91"/>
      <c r="BF4" s="91"/>
      <c r="BG4" s="91"/>
      <c r="BH4" s="91"/>
      <c r="BI4" s="91"/>
      <c r="BJ4" s="91"/>
      <c r="BK4" s="91"/>
      <c r="BL4" s="91"/>
      <c r="BM4" s="91"/>
      <c r="BN4" s="91"/>
      <c r="BO4" s="91"/>
      <c r="BP4" s="91"/>
      <c r="BQ4" s="91"/>
      <c r="BR4" s="91"/>
      <c r="BS4" s="91"/>
      <c r="BT4" s="91"/>
      <c r="BU4" s="91"/>
      <c r="BV4" s="91"/>
      <c r="BW4" s="91"/>
      <c r="BX4" s="91"/>
      <c r="BY4" s="91"/>
      <c r="BZ4" s="91"/>
      <c r="CA4" s="91"/>
      <c r="CB4" s="91"/>
      <c r="CC4" s="91"/>
      <c r="CD4" s="91"/>
      <c r="CE4" s="91"/>
      <c r="CF4" s="91"/>
      <c r="CG4" s="91"/>
      <c r="CH4" s="91"/>
      <c r="CI4" s="91"/>
      <c r="CJ4" s="91"/>
      <c r="CK4" s="91"/>
      <c r="CL4" s="91"/>
      <c r="CM4" s="91"/>
      <c r="CN4" s="91"/>
      <c r="CO4" s="91"/>
      <c r="CP4" s="91"/>
      <c r="CQ4" s="91"/>
      <c r="CR4" s="91"/>
      <c r="CS4" s="91"/>
      <c r="CT4" s="91"/>
      <c r="CU4" s="91"/>
      <c r="CV4" s="91"/>
      <c r="CW4" s="91"/>
      <c r="CX4" s="91"/>
      <c r="CY4" s="91"/>
      <c r="CZ4" s="91"/>
      <c r="DA4" s="91"/>
      <c r="DB4" s="91"/>
      <c r="DC4" s="91"/>
      <c r="DD4" s="91"/>
      <c r="DE4" s="91"/>
      <c r="DF4" s="91"/>
      <c r="DG4" s="91"/>
      <c r="DH4" s="91"/>
      <c r="DI4" s="91"/>
      <c r="DJ4" s="91"/>
      <c r="DK4" s="91"/>
      <c r="DL4" s="91"/>
    </row>
    <row r="5" spans="1:116" s="100" customFormat="1" ht="60.6" customHeight="1" x14ac:dyDescent="0.3">
      <c r="A5" s="638" t="str">
        <f>'Monitoria Anual - 1'!A5</f>
        <v>OBJETIVO GERAL DO PAN
GARANTIR A CONSERVAÇÃO DO PATRIMÔNIO ESPELEOLÓGICO BRASILEIRO, POR MEIO DO CONHECIMENTO, PROMOÇÃO DO USO SUSTENTÁVEL E REDUÇÃO DOS IMPACTOS ANTRÓPICOS, PRIORITARIAMENTE NAS ÁREAS CÁRSTICAS DA BACIA DO RIO SÃO FRANCISCO, NOS PRÓXIMOS CINCO ANOS (2012 a 2017).</v>
      </c>
      <c r="B5" s="654"/>
      <c r="C5" s="654"/>
      <c r="D5" s="654"/>
      <c r="E5" s="654"/>
      <c r="F5" s="654"/>
      <c r="G5" s="654"/>
      <c r="H5" s="654"/>
      <c r="I5" s="357"/>
      <c r="J5" s="357"/>
      <c r="K5" s="357"/>
      <c r="L5" s="357"/>
      <c r="M5" s="357"/>
      <c r="N5" s="357"/>
      <c r="O5" s="510"/>
      <c r="P5" s="510"/>
      <c r="Q5" s="510"/>
      <c r="R5" s="510"/>
      <c r="S5" s="510"/>
      <c r="T5" s="510"/>
      <c r="U5" s="510"/>
      <c r="V5" s="510"/>
      <c r="W5" s="510"/>
      <c r="X5" s="510"/>
      <c r="Y5" s="510"/>
      <c r="Z5" s="510"/>
      <c r="AA5" s="510"/>
    </row>
    <row r="6" spans="1:116" s="90" customFormat="1" ht="3.6" customHeight="1" x14ac:dyDescent="0.4">
      <c r="A6" s="325"/>
      <c r="B6" s="325"/>
      <c r="C6" s="325"/>
      <c r="D6" s="325"/>
      <c r="E6" s="325"/>
      <c r="F6" s="325"/>
      <c r="G6" s="325"/>
      <c r="H6" s="325"/>
      <c r="I6" s="325"/>
      <c r="J6" s="325"/>
      <c r="K6" s="325"/>
      <c r="L6" s="325"/>
      <c r="M6" s="325"/>
      <c r="N6" s="505"/>
      <c r="O6" s="505"/>
      <c r="P6" s="505"/>
      <c r="Q6" s="505"/>
      <c r="R6" s="505"/>
      <c r="S6" s="505"/>
      <c r="T6" s="505"/>
      <c r="U6" s="505"/>
      <c r="V6" s="505"/>
      <c r="W6" s="505"/>
      <c r="X6" s="505"/>
      <c r="Y6" s="505"/>
      <c r="Z6" s="505"/>
      <c r="AA6" s="505"/>
      <c r="AB6" s="91"/>
      <c r="AC6" s="91"/>
      <c r="AD6" s="91"/>
      <c r="AE6" s="91"/>
      <c r="AF6" s="100"/>
      <c r="AG6" s="91"/>
      <c r="AH6" s="91"/>
      <c r="AI6" s="91"/>
      <c r="AJ6" s="91"/>
      <c r="AK6" s="91"/>
      <c r="AL6" s="91"/>
      <c r="AM6" s="91"/>
      <c r="AN6" s="91"/>
      <c r="AO6" s="91"/>
      <c r="AP6" s="91"/>
      <c r="AQ6" s="91"/>
      <c r="AR6" s="91"/>
      <c r="AS6" s="91"/>
      <c r="AT6" s="91"/>
      <c r="AU6" s="91"/>
      <c r="AV6" s="91"/>
      <c r="AW6" s="91"/>
      <c r="AX6" s="91"/>
      <c r="AY6" s="91"/>
      <c r="AZ6" s="91"/>
      <c r="BA6" s="91"/>
      <c r="BB6" s="91"/>
      <c r="BC6" s="91"/>
      <c r="BD6" s="91"/>
      <c r="BE6" s="91"/>
      <c r="BF6" s="91"/>
      <c r="BG6" s="91"/>
      <c r="BH6" s="91"/>
      <c r="BI6" s="91"/>
      <c r="BJ6" s="91"/>
      <c r="BK6" s="91"/>
      <c r="BL6" s="91"/>
      <c r="BM6" s="91"/>
      <c r="BN6" s="91"/>
      <c r="BO6" s="91"/>
      <c r="BP6" s="91"/>
      <c r="BQ6" s="91"/>
      <c r="BR6" s="91"/>
      <c r="BS6" s="91"/>
      <c r="BT6" s="91"/>
      <c r="BU6" s="91"/>
      <c r="BV6" s="91"/>
      <c r="BW6" s="91"/>
      <c r="BX6" s="91"/>
      <c r="BY6" s="91"/>
      <c r="BZ6" s="91"/>
      <c r="CA6" s="91"/>
      <c r="CB6" s="91"/>
      <c r="CC6" s="91"/>
      <c r="CD6" s="91"/>
      <c r="CE6" s="91"/>
      <c r="CF6" s="91"/>
      <c r="CG6" s="91"/>
      <c r="CH6" s="91"/>
      <c r="CI6" s="91"/>
      <c r="CJ6" s="91"/>
      <c r="CK6" s="91"/>
      <c r="CL6" s="91"/>
      <c r="CM6" s="91"/>
      <c r="CN6" s="91"/>
      <c r="CO6" s="91"/>
      <c r="CP6" s="91"/>
      <c r="CQ6" s="91"/>
      <c r="CR6" s="91"/>
      <c r="CS6" s="91"/>
      <c r="CT6" s="91"/>
      <c r="CU6" s="91"/>
      <c r="CV6" s="91"/>
      <c r="CW6" s="91"/>
      <c r="CX6" s="91"/>
      <c r="CY6" s="91"/>
      <c r="CZ6" s="91"/>
      <c r="DA6" s="91"/>
      <c r="DB6" s="91"/>
      <c r="DC6" s="91"/>
      <c r="DD6" s="91"/>
      <c r="DE6" s="91"/>
      <c r="DF6" s="91"/>
      <c r="DG6" s="91"/>
      <c r="DH6" s="91"/>
      <c r="DI6" s="91"/>
      <c r="DJ6" s="91"/>
      <c r="DK6" s="91"/>
      <c r="DL6" s="91"/>
    </row>
    <row r="7" spans="1:116" ht="34.9" customHeight="1" x14ac:dyDescent="0.4">
      <c r="A7" s="640" t="s">
        <v>1383</v>
      </c>
      <c r="B7" s="641"/>
      <c r="C7" s="641"/>
      <c r="D7" s="642" t="s">
        <v>2090</v>
      </c>
      <c r="E7" s="643"/>
      <c r="F7" s="643"/>
      <c r="G7" s="643"/>
      <c r="H7" s="644"/>
      <c r="I7" s="644"/>
      <c r="J7" s="644"/>
      <c r="K7" s="644"/>
      <c r="L7" s="644"/>
      <c r="M7" s="644"/>
      <c r="N7" s="220"/>
      <c r="O7" s="220"/>
      <c r="P7" s="220"/>
      <c r="Q7" s="220"/>
      <c r="R7" s="220"/>
      <c r="S7" s="220"/>
      <c r="T7" s="220"/>
      <c r="U7" s="220"/>
      <c r="V7" s="220"/>
      <c r="AF7" t="s">
        <v>70</v>
      </c>
    </row>
    <row r="8" spans="1:116" ht="34.9" customHeight="1" thickBot="1" x14ac:dyDescent="0.45">
      <c r="A8" s="645" t="s">
        <v>8</v>
      </c>
      <c r="B8" s="646"/>
      <c r="C8" s="646"/>
      <c r="D8" s="646"/>
      <c r="E8" s="646"/>
      <c r="F8" s="646"/>
      <c r="G8" s="646"/>
      <c r="H8" s="647"/>
      <c r="I8" s="632" t="s">
        <v>65</v>
      </c>
      <c r="J8" s="633"/>
      <c r="K8" s="633"/>
      <c r="L8" s="633"/>
      <c r="M8" s="633"/>
      <c r="N8" s="633"/>
      <c r="O8" s="633"/>
      <c r="P8" s="633"/>
      <c r="Q8" s="633"/>
      <c r="R8" s="634"/>
      <c r="S8" s="46"/>
      <c r="T8" s="635" t="s">
        <v>27</v>
      </c>
      <c r="U8" s="636"/>
      <c r="V8" s="636"/>
      <c r="W8" s="636"/>
      <c r="X8" s="636"/>
      <c r="Y8" s="636"/>
      <c r="Z8" s="636"/>
      <c r="AA8" s="637"/>
      <c r="AF8" s="51" t="s">
        <v>71</v>
      </c>
    </row>
    <row r="9" spans="1:116" ht="61.9" customHeight="1" thickTop="1" x14ac:dyDescent="0.4">
      <c r="A9" s="315" t="s">
        <v>0</v>
      </c>
      <c r="B9" s="315" t="s">
        <v>1</v>
      </c>
      <c r="C9" s="315" t="s">
        <v>2</v>
      </c>
      <c r="D9" s="315" t="s">
        <v>6</v>
      </c>
      <c r="E9" s="315" t="s">
        <v>7</v>
      </c>
      <c r="F9" s="315" t="s">
        <v>3</v>
      </c>
      <c r="G9" s="315" t="s">
        <v>5</v>
      </c>
      <c r="H9" s="315" t="s">
        <v>68</v>
      </c>
      <c r="I9" s="316" t="s">
        <v>9</v>
      </c>
      <c r="J9" s="317" t="s">
        <v>10</v>
      </c>
      <c r="K9" s="318" t="s">
        <v>11</v>
      </c>
      <c r="L9" s="319" t="s">
        <v>12</v>
      </c>
      <c r="M9" s="320" t="s">
        <v>13</v>
      </c>
      <c r="N9" s="321" t="s">
        <v>14</v>
      </c>
      <c r="O9" s="322" t="s">
        <v>15</v>
      </c>
      <c r="P9" s="322" t="s">
        <v>16</v>
      </c>
      <c r="Q9" s="322" t="s">
        <v>17</v>
      </c>
      <c r="R9" s="322" t="s">
        <v>18</v>
      </c>
      <c r="S9" s="322" t="s">
        <v>66</v>
      </c>
      <c r="T9" s="323" t="s">
        <v>19</v>
      </c>
      <c r="U9" s="324" t="s">
        <v>20</v>
      </c>
      <c r="V9" s="324" t="s">
        <v>21</v>
      </c>
      <c r="W9" s="324" t="s">
        <v>22</v>
      </c>
      <c r="X9" s="324" t="s">
        <v>23</v>
      </c>
      <c r="Y9" s="324" t="s">
        <v>24</v>
      </c>
      <c r="Z9" s="324" t="s">
        <v>25</v>
      </c>
      <c r="AA9" s="324" t="s">
        <v>26</v>
      </c>
    </row>
    <row r="10" spans="1:116" ht="100.15" customHeight="1" x14ac:dyDescent="0.4">
      <c r="A10" s="192" t="s">
        <v>502</v>
      </c>
      <c r="B10" s="124" t="s">
        <v>1046</v>
      </c>
      <c r="C10" s="124" t="s">
        <v>653</v>
      </c>
      <c r="D10" s="185" t="s">
        <v>427</v>
      </c>
      <c r="E10" s="185" t="s">
        <v>428</v>
      </c>
      <c r="F10" s="126" t="s">
        <v>1718</v>
      </c>
      <c r="G10" s="124" t="s">
        <v>930</v>
      </c>
      <c r="H10" s="132" t="s">
        <v>1147</v>
      </c>
      <c r="I10" s="130"/>
      <c r="J10" s="130"/>
      <c r="K10" s="188"/>
      <c r="L10" s="130" t="s">
        <v>67</v>
      </c>
      <c r="M10" s="281"/>
      <c r="N10" s="129"/>
      <c r="O10" s="130" t="s">
        <v>1805</v>
      </c>
      <c r="P10" s="188"/>
      <c r="Q10" s="124" t="s">
        <v>813</v>
      </c>
      <c r="R10" s="130" t="s">
        <v>1806</v>
      </c>
      <c r="S10" s="124" t="s">
        <v>1099</v>
      </c>
      <c r="T10" s="130"/>
      <c r="U10" s="286"/>
      <c r="V10" s="288"/>
      <c r="W10" s="288"/>
      <c r="X10" s="286"/>
      <c r="Y10" s="286"/>
      <c r="Z10" s="124" t="s">
        <v>1807</v>
      </c>
      <c r="AA10" s="286"/>
    </row>
    <row r="11" spans="1:116" ht="103.9" customHeight="1" x14ac:dyDescent="0.4">
      <c r="A11" s="160"/>
      <c r="B11" s="124" t="s">
        <v>429</v>
      </c>
      <c r="C11" s="124" t="s">
        <v>653</v>
      </c>
      <c r="D11" s="185" t="s">
        <v>427</v>
      </c>
      <c r="E11" s="185" t="s">
        <v>428</v>
      </c>
      <c r="F11" s="140" t="s">
        <v>2607</v>
      </c>
      <c r="G11" s="124" t="s">
        <v>2576</v>
      </c>
      <c r="H11" s="132" t="s">
        <v>1147</v>
      </c>
      <c r="I11" s="130"/>
      <c r="J11" s="130"/>
      <c r="K11" s="188"/>
      <c r="L11" s="130" t="s">
        <v>67</v>
      </c>
      <c r="M11" s="281"/>
      <c r="N11" s="129"/>
      <c r="O11" s="130" t="s">
        <v>2509</v>
      </c>
      <c r="P11" s="130" t="s">
        <v>741</v>
      </c>
      <c r="Q11" s="124" t="s">
        <v>813</v>
      </c>
      <c r="R11" s="130" t="s">
        <v>1860</v>
      </c>
      <c r="S11" s="130" t="s">
        <v>889</v>
      </c>
      <c r="T11" s="130"/>
      <c r="U11" s="286"/>
      <c r="V11" s="286"/>
      <c r="W11" s="288"/>
      <c r="X11" s="286"/>
      <c r="Y11" s="286"/>
      <c r="Z11" s="130" t="s">
        <v>2515</v>
      </c>
      <c r="AA11" s="286"/>
    </row>
    <row r="12" spans="1:116" ht="100.15" customHeight="1" x14ac:dyDescent="0.4">
      <c r="A12" s="160"/>
      <c r="B12" s="124" t="s">
        <v>430</v>
      </c>
      <c r="C12" s="124" t="s">
        <v>653</v>
      </c>
      <c r="D12" s="185" t="s">
        <v>427</v>
      </c>
      <c r="E12" s="185" t="s">
        <v>428</v>
      </c>
      <c r="F12" s="126" t="s">
        <v>446</v>
      </c>
      <c r="G12" s="124" t="s">
        <v>931</v>
      </c>
      <c r="H12" s="132" t="s">
        <v>1147</v>
      </c>
      <c r="I12" s="130"/>
      <c r="J12" s="130"/>
      <c r="K12" s="188"/>
      <c r="L12" s="130" t="s">
        <v>67</v>
      </c>
      <c r="M12" s="281"/>
      <c r="N12" s="129"/>
      <c r="O12" s="130" t="s">
        <v>771</v>
      </c>
      <c r="P12" s="188"/>
      <c r="Q12" s="124" t="s">
        <v>813</v>
      </c>
      <c r="R12" s="130" t="s">
        <v>752</v>
      </c>
      <c r="S12" s="124" t="s">
        <v>1099</v>
      </c>
      <c r="T12" s="284"/>
      <c r="U12" s="150"/>
      <c r="V12" s="150"/>
      <c r="W12" s="150"/>
      <c r="X12" s="286"/>
      <c r="Y12" s="286"/>
      <c r="Z12" s="130" t="s">
        <v>1808</v>
      </c>
      <c r="AA12" s="286"/>
    </row>
    <row r="13" spans="1:116" ht="117.6" customHeight="1" x14ac:dyDescent="0.4">
      <c r="A13" s="160"/>
      <c r="B13" s="124" t="s">
        <v>431</v>
      </c>
      <c r="C13" s="124" t="s">
        <v>653</v>
      </c>
      <c r="D13" s="185" t="s">
        <v>432</v>
      </c>
      <c r="E13" s="185" t="s">
        <v>428</v>
      </c>
      <c r="F13" s="142" t="s">
        <v>1105</v>
      </c>
      <c r="G13" s="124" t="s">
        <v>2575</v>
      </c>
      <c r="H13" s="132" t="s">
        <v>1147</v>
      </c>
      <c r="I13" s="130"/>
      <c r="J13" s="130"/>
      <c r="K13" s="188"/>
      <c r="L13" s="130" t="s">
        <v>67</v>
      </c>
      <c r="M13" s="281"/>
      <c r="N13" s="129"/>
      <c r="O13" s="130" t="s">
        <v>772</v>
      </c>
      <c r="P13" s="188"/>
      <c r="Q13" s="124" t="s">
        <v>813</v>
      </c>
      <c r="R13" s="130" t="s">
        <v>752</v>
      </c>
      <c r="S13" s="124" t="s">
        <v>1099</v>
      </c>
      <c r="T13" s="124"/>
      <c r="U13" s="150"/>
      <c r="V13" s="150"/>
      <c r="W13" s="150"/>
      <c r="X13" s="286"/>
      <c r="Y13" s="286"/>
      <c r="Z13" s="130" t="s">
        <v>1809</v>
      </c>
      <c r="AA13" s="286"/>
    </row>
    <row r="14" spans="1:116" ht="100.15" customHeight="1" x14ac:dyDescent="0.4">
      <c r="A14" s="160"/>
      <c r="B14" s="124" t="s">
        <v>433</v>
      </c>
      <c r="C14" s="124" t="s">
        <v>992</v>
      </c>
      <c r="D14" s="185" t="s">
        <v>435</v>
      </c>
      <c r="E14" s="185" t="s">
        <v>554</v>
      </c>
      <c r="F14" s="126" t="s">
        <v>1718</v>
      </c>
      <c r="G14" s="126" t="s">
        <v>1137</v>
      </c>
      <c r="H14" s="132" t="s">
        <v>1147</v>
      </c>
      <c r="I14" s="130"/>
      <c r="J14" s="130" t="s">
        <v>67</v>
      </c>
      <c r="K14" s="188"/>
      <c r="L14" s="130"/>
      <c r="M14" s="281"/>
      <c r="N14" s="129"/>
      <c r="O14" s="124" t="s">
        <v>1850</v>
      </c>
      <c r="P14" s="222"/>
      <c r="Q14" s="222" t="s">
        <v>743</v>
      </c>
      <c r="R14" s="222" t="s">
        <v>744</v>
      </c>
      <c r="S14" s="188"/>
      <c r="T14" s="124"/>
      <c r="U14" s="150"/>
      <c r="V14" s="150"/>
      <c r="W14" s="266" t="s">
        <v>2008</v>
      </c>
      <c r="X14" s="286"/>
      <c r="Y14" s="286"/>
      <c r="Z14" s="130"/>
      <c r="AA14" s="286"/>
    </row>
    <row r="15" spans="1:116" ht="100.15" customHeight="1" x14ac:dyDescent="0.4">
      <c r="A15" s="160"/>
      <c r="B15" s="124" t="s">
        <v>1047</v>
      </c>
      <c r="C15" s="124" t="s">
        <v>99</v>
      </c>
      <c r="D15" s="185" t="s">
        <v>427</v>
      </c>
      <c r="E15" s="185" t="s">
        <v>428</v>
      </c>
      <c r="F15" s="126" t="s">
        <v>654</v>
      </c>
      <c r="G15" s="124" t="s">
        <v>932</v>
      </c>
      <c r="H15" s="132">
        <v>1000000</v>
      </c>
      <c r="I15" s="130"/>
      <c r="J15" s="130"/>
      <c r="K15" s="188"/>
      <c r="L15" s="130" t="s">
        <v>67</v>
      </c>
      <c r="M15" s="281"/>
      <c r="N15" s="129"/>
      <c r="O15" s="124" t="s">
        <v>1851</v>
      </c>
      <c r="P15" s="130" t="s">
        <v>742</v>
      </c>
      <c r="Q15" s="124" t="s">
        <v>886</v>
      </c>
      <c r="R15" s="130" t="s">
        <v>1860</v>
      </c>
      <c r="S15" s="124" t="s">
        <v>923</v>
      </c>
      <c r="T15" s="124"/>
      <c r="U15" s="150" t="s">
        <v>2517</v>
      </c>
      <c r="V15" s="150"/>
      <c r="W15" s="266"/>
      <c r="X15" s="286"/>
      <c r="Y15" s="286"/>
      <c r="Z15" s="124" t="s">
        <v>2516</v>
      </c>
      <c r="AA15" s="150" t="s">
        <v>2541</v>
      </c>
    </row>
    <row r="16" spans="1:116" ht="100.15" customHeight="1" x14ac:dyDescent="0.4">
      <c r="A16" s="160"/>
      <c r="B16" s="124" t="s">
        <v>449</v>
      </c>
      <c r="C16" s="124" t="s">
        <v>78</v>
      </c>
      <c r="D16" s="185" t="s">
        <v>427</v>
      </c>
      <c r="E16" s="185" t="s">
        <v>1023</v>
      </c>
      <c r="F16" s="126" t="s">
        <v>1718</v>
      </c>
      <c r="G16" s="124" t="s">
        <v>933</v>
      </c>
      <c r="H16" s="132" t="s">
        <v>1147</v>
      </c>
      <c r="I16" s="130"/>
      <c r="J16" s="130"/>
      <c r="K16" s="188"/>
      <c r="L16" s="130" t="s">
        <v>28</v>
      </c>
      <c r="M16" s="281"/>
      <c r="N16" s="129"/>
      <c r="O16" s="124" t="s">
        <v>1852</v>
      </c>
      <c r="P16" s="188"/>
      <c r="Q16" s="188"/>
      <c r="R16" s="222" t="s">
        <v>744</v>
      </c>
      <c r="S16" s="130"/>
      <c r="T16" s="124"/>
      <c r="U16" s="150"/>
      <c r="V16" s="266" t="s">
        <v>2518</v>
      </c>
      <c r="W16" s="266" t="s">
        <v>1141</v>
      </c>
      <c r="X16" s="286"/>
      <c r="Y16" s="286"/>
      <c r="Z16" s="130" t="s">
        <v>1810</v>
      </c>
      <c r="AA16" s="286"/>
    </row>
    <row r="17" spans="1:27" ht="100.15" customHeight="1" x14ac:dyDescent="0.4">
      <c r="A17" s="160"/>
      <c r="B17" s="124" t="s">
        <v>438</v>
      </c>
      <c r="C17" s="124" t="s">
        <v>91</v>
      </c>
      <c r="D17" s="185" t="s">
        <v>427</v>
      </c>
      <c r="E17" s="185" t="s">
        <v>553</v>
      </c>
      <c r="F17" s="126" t="s">
        <v>658</v>
      </c>
      <c r="G17" s="124" t="s">
        <v>934</v>
      </c>
      <c r="H17" s="132">
        <v>100000</v>
      </c>
      <c r="I17" s="130"/>
      <c r="J17" s="130" t="s">
        <v>67</v>
      </c>
      <c r="K17" s="188"/>
      <c r="L17" s="130"/>
      <c r="M17" s="281"/>
      <c r="N17" s="129"/>
      <c r="O17" s="124" t="s">
        <v>1853</v>
      </c>
      <c r="P17" s="124" t="s">
        <v>740</v>
      </c>
      <c r="Q17" s="124" t="s">
        <v>789</v>
      </c>
      <c r="R17" s="124" t="s">
        <v>792</v>
      </c>
      <c r="S17" s="124" t="s">
        <v>893</v>
      </c>
      <c r="T17" s="124"/>
      <c r="U17" s="150"/>
      <c r="V17" s="150"/>
      <c r="W17" s="266" t="s">
        <v>1987</v>
      </c>
      <c r="X17" s="286"/>
      <c r="Y17" s="286"/>
      <c r="Z17" s="130" t="s">
        <v>1811</v>
      </c>
      <c r="AA17" s="286"/>
    </row>
    <row r="18" spans="1:27" ht="100.15" customHeight="1" x14ac:dyDescent="0.4">
      <c r="A18" s="160"/>
      <c r="B18" s="124" t="s">
        <v>799</v>
      </c>
      <c r="C18" s="124" t="s">
        <v>655</v>
      </c>
      <c r="D18" s="185" t="s">
        <v>427</v>
      </c>
      <c r="E18" s="185" t="s">
        <v>428</v>
      </c>
      <c r="F18" s="140" t="s">
        <v>821</v>
      </c>
      <c r="G18" s="124" t="s">
        <v>2577</v>
      </c>
      <c r="H18" s="132">
        <v>120000</v>
      </c>
      <c r="I18" s="130"/>
      <c r="J18" s="130" t="s">
        <v>67</v>
      </c>
      <c r="K18" s="188"/>
      <c r="L18" s="130"/>
      <c r="M18" s="281"/>
      <c r="N18" s="129"/>
      <c r="O18" s="124" t="s">
        <v>800</v>
      </c>
      <c r="P18" s="188"/>
      <c r="Q18" s="188"/>
      <c r="R18" s="188"/>
      <c r="S18" s="230"/>
      <c r="T18" s="124" t="s">
        <v>1870</v>
      </c>
      <c r="U18" s="150"/>
      <c r="V18" s="150"/>
      <c r="W18" s="266"/>
      <c r="X18" s="289" t="s">
        <v>2582</v>
      </c>
      <c r="Y18" s="286"/>
      <c r="Z18" s="130" t="s">
        <v>1812</v>
      </c>
      <c r="AA18" s="286"/>
    </row>
    <row r="19" spans="1:27" ht="100.15" customHeight="1" x14ac:dyDescent="0.4">
      <c r="A19" s="160"/>
      <c r="B19" s="124" t="s">
        <v>1048</v>
      </c>
      <c r="C19" s="124" t="s">
        <v>101</v>
      </c>
      <c r="D19" s="185" t="s">
        <v>427</v>
      </c>
      <c r="E19" s="185" t="s">
        <v>467</v>
      </c>
      <c r="F19" s="140" t="s">
        <v>2796</v>
      </c>
      <c r="G19" s="124" t="s">
        <v>927</v>
      </c>
      <c r="H19" s="132" t="s">
        <v>1147</v>
      </c>
      <c r="I19" s="130"/>
      <c r="J19" s="130"/>
      <c r="K19" s="188"/>
      <c r="L19" s="130"/>
      <c r="M19" s="281" t="s">
        <v>67</v>
      </c>
      <c r="N19" s="129"/>
      <c r="O19" s="226"/>
      <c r="P19" s="124" t="s">
        <v>814</v>
      </c>
      <c r="Q19" s="188"/>
      <c r="R19" s="124" t="s">
        <v>815</v>
      </c>
      <c r="S19" s="124" t="s">
        <v>928</v>
      </c>
      <c r="T19" s="124"/>
      <c r="U19" s="150" t="s">
        <v>1902</v>
      </c>
      <c r="V19" s="150"/>
      <c r="W19" s="266"/>
      <c r="X19" s="286"/>
      <c r="Y19" s="286" t="s">
        <v>929</v>
      </c>
      <c r="Z19" s="130"/>
      <c r="AA19" s="286"/>
    </row>
    <row r="20" spans="1:27" ht="100.15" customHeight="1" x14ac:dyDescent="0.4">
      <c r="A20" s="160"/>
      <c r="B20" s="124" t="s">
        <v>2520</v>
      </c>
      <c r="C20" s="124" t="s">
        <v>2447</v>
      </c>
      <c r="D20" s="185" t="s">
        <v>427</v>
      </c>
      <c r="E20" s="185" t="s">
        <v>428</v>
      </c>
      <c r="F20" s="126" t="s">
        <v>112</v>
      </c>
      <c r="G20" s="124" t="s">
        <v>935</v>
      </c>
      <c r="H20" s="132">
        <v>100000</v>
      </c>
      <c r="I20" s="130"/>
      <c r="J20" s="130"/>
      <c r="K20" s="188" t="s">
        <v>67</v>
      </c>
      <c r="L20" s="130"/>
      <c r="M20" s="281"/>
      <c r="N20" s="129"/>
      <c r="O20" s="124" t="s">
        <v>786</v>
      </c>
      <c r="P20" s="188"/>
      <c r="Q20" s="124" t="s">
        <v>776</v>
      </c>
      <c r="R20" s="222" t="s">
        <v>757</v>
      </c>
      <c r="S20" s="124" t="s">
        <v>926</v>
      </c>
      <c r="T20" s="124" t="s">
        <v>2519</v>
      </c>
      <c r="U20" s="150" t="s">
        <v>1901</v>
      </c>
      <c r="V20" s="290"/>
      <c r="W20" s="266" t="s">
        <v>1988</v>
      </c>
      <c r="X20" s="286"/>
      <c r="Y20" s="286"/>
      <c r="Z20" s="124" t="s">
        <v>2598</v>
      </c>
      <c r="AA20" s="150" t="s">
        <v>2542</v>
      </c>
    </row>
    <row r="21" spans="1:27" ht="100.15" customHeight="1" x14ac:dyDescent="0.4">
      <c r="A21" s="160"/>
      <c r="B21" s="124" t="s">
        <v>1130</v>
      </c>
      <c r="C21" s="124" t="s">
        <v>1903</v>
      </c>
      <c r="D21" s="185" t="s">
        <v>442</v>
      </c>
      <c r="E21" s="185" t="s">
        <v>428</v>
      </c>
      <c r="F21" s="126" t="s">
        <v>1718</v>
      </c>
      <c r="G21" s="124" t="s">
        <v>936</v>
      </c>
      <c r="H21" s="132" t="s">
        <v>1147</v>
      </c>
      <c r="I21" s="130"/>
      <c r="J21" s="130" t="s">
        <v>67</v>
      </c>
      <c r="K21" s="188"/>
      <c r="L21" s="130"/>
      <c r="M21" s="281"/>
      <c r="N21" s="129"/>
      <c r="O21" s="124" t="s">
        <v>800</v>
      </c>
      <c r="P21" s="188"/>
      <c r="Q21" s="223" t="s">
        <v>1813</v>
      </c>
      <c r="R21" s="223" t="s">
        <v>1865</v>
      </c>
      <c r="S21" s="224"/>
      <c r="T21" s="124" t="s">
        <v>1871</v>
      </c>
      <c r="U21" s="150" t="s">
        <v>1904</v>
      </c>
      <c r="V21" s="150"/>
      <c r="W21" s="266"/>
      <c r="X21" s="150" t="s">
        <v>2597</v>
      </c>
      <c r="Y21" s="286"/>
      <c r="Z21" s="124" t="s">
        <v>2599</v>
      </c>
      <c r="AA21" s="286"/>
    </row>
    <row r="22" spans="1:27" ht="100.15" customHeight="1" x14ac:dyDescent="0.4">
      <c r="A22" s="282"/>
      <c r="B22" s="124" t="s">
        <v>1127</v>
      </c>
      <c r="C22" s="124" t="s">
        <v>2448</v>
      </c>
      <c r="D22" s="185" t="s">
        <v>444</v>
      </c>
      <c r="E22" s="185" t="s">
        <v>445</v>
      </c>
      <c r="F22" s="124" t="s">
        <v>716</v>
      </c>
      <c r="G22" s="124" t="s">
        <v>937</v>
      </c>
      <c r="H22" s="147">
        <v>200000</v>
      </c>
      <c r="I22" s="130"/>
      <c r="J22" s="130"/>
      <c r="K22" s="188"/>
      <c r="L22" s="130" t="s">
        <v>67</v>
      </c>
      <c r="M22" s="281"/>
      <c r="N22" s="129"/>
      <c r="O22" s="124" t="s">
        <v>773</v>
      </c>
      <c r="P22" s="124" t="s">
        <v>818</v>
      </c>
      <c r="Q22" s="124" t="s">
        <v>817</v>
      </c>
      <c r="R22" s="124" t="s">
        <v>774</v>
      </c>
      <c r="S22" s="124" t="s">
        <v>822</v>
      </c>
      <c r="T22" s="124"/>
      <c r="U22" s="150"/>
      <c r="V22" s="150"/>
      <c r="W22" s="266"/>
      <c r="X22" s="286"/>
      <c r="Y22" s="286"/>
      <c r="Z22" s="130" t="s">
        <v>2600</v>
      </c>
      <c r="AA22" s="286"/>
    </row>
    <row r="23" spans="1:27" ht="100.15" customHeight="1" x14ac:dyDescent="0.4">
      <c r="A23" s="192" t="s">
        <v>501</v>
      </c>
      <c r="B23" s="124" t="s">
        <v>1034</v>
      </c>
      <c r="C23" s="142" t="s">
        <v>1906</v>
      </c>
      <c r="D23" s="125" t="s">
        <v>427</v>
      </c>
      <c r="E23" s="125" t="s">
        <v>428</v>
      </c>
      <c r="F23" s="126" t="s">
        <v>658</v>
      </c>
      <c r="G23" s="130" t="s">
        <v>938</v>
      </c>
      <c r="H23" s="156" t="s">
        <v>1147</v>
      </c>
      <c r="I23" s="130"/>
      <c r="J23" s="130"/>
      <c r="K23" s="188"/>
      <c r="L23" s="130" t="s">
        <v>67</v>
      </c>
      <c r="M23" s="188"/>
      <c r="N23" s="129"/>
      <c r="O23" s="124" t="s">
        <v>1098</v>
      </c>
      <c r="P23" s="188"/>
      <c r="Q23" s="188"/>
      <c r="R23" s="124" t="s">
        <v>823</v>
      </c>
      <c r="S23" s="124" t="s">
        <v>2450</v>
      </c>
      <c r="T23" s="124" t="s">
        <v>1872</v>
      </c>
      <c r="U23" s="150" t="s">
        <v>1905</v>
      </c>
      <c r="V23" s="291"/>
      <c r="W23" s="266"/>
      <c r="X23" s="285"/>
      <c r="Y23" s="285"/>
      <c r="Z23" s="130" t="s">
        <v>1814</v>
      </c>
      <c r="AA23" s="150" t="s">
        <v>1097</v>
      </c>
    </row>
    <row r="24" spans="1:27" ht="100.15" customHeight="1" x14ac:dyDescent="0.4">
      <c r="A24" s="160"/>
      <c r="B24" s="124" t="s">
        <v>1133</v>
      </c>
      <c r="C24" s="142" t="s">
        <v>113</v>
      </c>
      <c r="D24" s="125" t="s">
        <v>427</v>
      </c>
      <c r="E24" s="125" t="s">
        <v>553</v>
      </c>
      <c r="F24" s="126" t="s">
        <v>658</v>
      </c>
      <c r="G24" s="130" t="s">
        <v>1815</v>
      </c>
      <c r="H24" s="156" t="s">
        <v>1147</v>
      </c>
      <c r="I24" s="130"/>
      <c r="J24" s="130"/>
      <c r="K24" s="188"/>
      <c r="L24" s="130" t="s">
        <v>67</v>
      </c>
      <c r="M24" s="188"/>
      <c r="N24" s="129"/>
      <c r="O24" s="124" t="s">
        <v>778</v>
      </c>
      <c r="P24" s="124"/>
      <c r="Q24" s="124"/>
      <c r="R24" s="124" t="s">
        <v>775</v>
      </c>
      <c r="S24" s="226"/>
      <c r="T24" s="124" t="s">
        <v>1873</v>
      </c>
      <c r="U24" s="150" t="s">
        <v>1907</v>
      </c>
      <c r="V24" s="291"/>
      <c r="W24" s="266" t="s">
        <v>1989</v>
      </c>
      <c r="X24" s="285"/>
      <c r="Y24" s="285"/>
      <c r="Z24" s="124" t="s">
        <v>2602</v>
      </c>
      <c r="AA24" s="150" t="s">
        <v>1043</v>
      </c>
    </row>
    <row r="25" spans="1:27" ht="100.15" customHeight="1" x14ac:dyDescent="0.4">
      <c r="A25" s="160"/>
      <c r="B25" s="124" t="s">
        <v>2442</v>
      </c>
      <c r="C25" s="140" t="s">
        <v>1908</v>
      </c>
      <c r="D25" s="125" t="s">
        <v>427</v>
      </c>
      <c r="E25" s="125" t="s">
        <v>456</v>
      </c>
      <c r="F25" s="135" t="s">
        <v>1733</v>
      </c>
      <c r="G25" s="124" t="s">
        <v>947</v>
      </c>
      <c r="H25" s="132">
        <v>30000</v>
      </c>
      <c r="I25" s="130"/>
      <c r="J25" s="130"/>
      <c r="K25" s="188"/>
      <c r="L25" s="130" t="s">
        <v>67</v>
      </c>
      <c r="M25" s="188"/>
      <c r="N25" s="129"/>
      <c r="O25" s="124" t="s">
        <v>2451</v>
      </c>
      <c r="P25" s="188"/>
      <c r="Q25" s="188"/>
      <c r="R25" s="124" t="s">
        <v>781</v>
      </c>
      <c r="S25" s="188"/>
      <c r="T25" s="262"/>
      <c r="U25" s="150" t="s">
        <v>1909</v>
      </c>
      <c r="V25" s="291"/>
      <c r="W25" s="266"/>
      <c r="X25" s="285"/>
      <c r="Y25" s="285"/>
      <c r="Z25" s="124" t="s">
        <v>2601</v>
      </c>
      <c r="AA25" s="286"/>
    </row>
    <row r="26" spans="1:27" ht="100.15" customHeight="1" x14ac:dyDescent="0.4">
      <c r="A26" s="160"/>
      <c r="B26" s="124" t="s">
        <v>1049</v>
      </c>
      <c r="C26" s="142" t="s">
        <v>121</v>
      </c>
      <c r="D26" s="125" t="s">
        <v>454</v>
      </c>
      <c r="E26" s="125" t="s">
        <v>554</v>
      </c>
      <c r="F26" s="142" t="s">
        <v>1105</v>
      </c>
      <c r="G26" s="130" t="s">
        <v>1816</v>
      </c>
      <c r="H26" s="147">
        <v>50000</v>
      </c>
      <c r="I26" s="130"/>
      <c r="J26" s="130"/>
      <c r="K26" s="188"/>
      <c r="L26" s="130" t="s">
        <v>67</v>
      </c>
      <c r="M26" s="188"/>
      <c r="N26" s="129"/>
      <c r="O26" s="124" t="s">
        <v>1817</v>
      </c>
      <c r="P26" s="188"/>
      <c r="Q26" s="188"/>
      <c r="R26" s="124" t="s">
        <v>752</v>
      </c>
      <c r="S26" s="188"/>
      <c r="T26" s="124" t="s">
        <v>1874</v>
      </c>
      <c r="U26" s="150" t="s">
        <v>1910</v>
      </c>
      <c r="V26" s="291"/>
      <c r="W26" s="266" t="s">
        <v>1990</v>
      </c>
      <c r="X26" s="285"/>
      <c r="Y26" s="285"/>
      <c r="Z26" s="130" t="s">
        <v>1818</v>
      </c>
      <c r="AA26" s="286"/>
    </row>
    <row r="27" spans="1:27" ht="100.15" customHeight="1" x14ac:dyDescent="0.4">
      <c r="A27" s="160"/>
      <c r="B27" s="124" t="s">
        <v>1106</v>
      </c>
      <c r="C27" s="142" t="s">
        <v>660</v>
      </c>
      <c r="D27" s="125" t="s">
        <v>427</v>
      </c>
      <c r="E27" s="125" t="s">
        <v>554</v>
      </c>
      <c r="F27" s="126" t="s">
        <v>1718</v>
      </c>
      <c r="G27" s="130" t="s">
        <v>1819</v>
      </c>
      <c r="H27" s="132">
        <v>80000</v>
      </c>
      <c r="I27" s="130"/>
      <c r="J27" s="130"/>
      <c r="K27" s="188"/>
      <c r="L27" s="130" t="s">
        <v>67</v>
      </c>
      <c r="M27" s="188"/>
      <c r="N27" s="129"/>
      <c r="O27" s="124" t="s">
        <v>2605</v>
      </c>
      <c r="P27" s="124"/>
      <c r="Q27" s="124" t="s">
        <v>798</v>
      </c>
      <c r="R27" s="124" t="s">
        <v>744</v>
      </c>
      <c r="S27" s="226"/>
      <c r="T27" s="124"/>
      <c r="U27" s="291"/>
      <c r="V27" s="291"/>
      <c r="W27" s="266" t="s">
        <v>1990</v>
      </c>
      <c r="X27" s="285"/>
      <c r="Y27" s="285"/>
      <c r="Z27" s="130" t="s">
        <v>1820</v>
      </c>
      <c r="AA27" s="286"/>
    </row>
    <row r="28" spans="1:27" ht="100.15" customHeight="1" x14ac:dyDescent="0.4">
      <c r="A28" s="160"/>
      <c r="B28" s="124" t="s">
        <v>1050</v>
      </c>
      <c r="C28" s="142" t="s">
        <v>457</v>
      </c>
      <c r="D28" s="146" t="s">
        <v>458</v>
      </c>
      <c r="E28" s="125" t="s">
        <v>428</v>
      </c>
      <c r="F28" s="126" t="s">
        <v>654</v>
      </c>
      <c r="G28" s="130" t="s">
        <v>1821</v>
      </c>
      <c r="H28" s="147">
        <v>400000</v>
      </c>
      <c r="I28" s="130"/>
      <c r="J28" s="130"/>
      <c r="K28" s="188"/>
      <c r="L28" s="130" t="s">
        <v>67</v>
      </c>
      <c r="M28" s="188"/>
      <c r="N28" s="129"/>
      <c r="O28" s="130" t="s">
        <v>820</v>
      </c>
      <c r="P28" s="130"/>
      <c r="Q28" s="227"/>
      <c r="R28" s="130" t="s">
        <v>1860</v>
      </c>
      <c r="S28" s="130"/>
      <c r="T28" s="124" t="s">
        <v>1875</v>
      </c>
      <c r="U28" s="150" t="s">
        <v>1911</v>
      </c>
      <c r="V28" s="291"/>
      <c r="W28" s="266"/>
      <c r="X28" s="285"/>
      <c r="Y28" s="285"/>
      <c r="Z28" s="130" t="s">
        <v>1822</v>
      </c>
      <c r="AA28" s="286"/>
    </row>
    <row r="29" spans="1:27" ht="100.15" customHeight="1" x14ac:dyDescent="0.4">
      <c r="A29" s="160"/>
      <c r="B29" s="124" t="s">
        <v>1107</v>
      </c>
      <c r="C29" s="142" t="s">
        <v>2449</v>
      </c>
      <c r="D29" s="146" t="s">
        <v>442</v>
      </c>
      <c r="E29" s="125" t="s">
        <v>428</v>
      </c>
      <c r="F29" s="149" t="s">
        <v>1039</v>
      </c>
      <c r="G29" s="130" t="s">
        <v>944</v>
      </c>
      <c r="H29" s="132" t="s">
        <v>146</v>
      </c>
      <c r="I29" s="130"/>
      <c r="J29" s="130"/>
      <c r="K29" s="188"/>
      <c r="L29" s="130" t="s">
        <v>67</v>
      </c>
      <c r="M29" s="188"/>
      <c r="N29" s="129"/>
      <c r="O29" s="130" t="s">
        <v>1856</v>
      </c>
      <c r="P29" s="130"/>
      <c r="Q29" s="130"/>
      <c r="R29" s="130" t="s">
        <v>758</v>
      </c>
      <c r="S29" s="130" t="s">
        <v>790</v>
      </c>
      <c r="T29" s="124" t="s">
        <v>1876</v>
      </c>
      <c r="U29" s="150" t="s">
        <v>1912</v>
      </c>
      <c r="V29" s="291"/>
      <c r="W29" s="266"/>
      <c r="X29" s="286" t="s">
        <v>1038</v>
      </c>
      <c r="Y29" s="285"/>
      <c r="Z29" s="130" t="s">
        <v>1823</v>
      </c>
      <c r="AA29" s="286"/>
    </row>
    <row r="30" spans="1:27" ht="100.15" customHeight="1" x14ac:dyDescent="0.4">
      <c r="A30" s="160"/>
      <c r="B30" s="124" t="s">
        <v>1108</v>
      </c>
      <c r="C30" s="142" t="s">
        <v>1913</v>
      </c>
      <c r="D30" s="125" t="s">
        <v>554</v>
      </c>
      <c r="E30" s="125" t="s">
        <v>428</v>
      </c>
      <c r="F30" s="140" t="s">
        <v>1135</v>
      </c>
      <c r="G30" s="130" t="s">
        <v>1824</v>
      </c>
      <c r="H30" s="147">
        <v>200000</v>
      </c>
      <c r="I30" s="130" t="s">
        <v>28</v>
      </c>
      <c r="J30" s="130"/>
      <c r="K30" s="188"/>
      <c r="L30" s="130"/>
      <c r="M30" s="188"/>
      <c r="N30" s="129"/>
      <c r="O30" s="130"/>
      <c r="P30" s="130"/>
      <c r="Q30" s="124" t="s">
        <v>801</v>
      </c>
      <c r="R30" s="130" t="s">
        <v>1860</v>
      </c>
      <c r="S30" s="124" t="s">
        <v>2452</v>
      </c>
      <c r="T30" s="124" t="s">
        <v>1877</v>
      </c>
      <c r="U30" s="150" t="s">
        <v>2521</v>
      </c>
      <c r="V30" s="150" t="s">
        <v>1024</v>
      </c>
      <c r="W30" s="266"/>
      <c r="X30" s="150" t="s">
        <v>2596</v>
      </c>
      <c r="Y30" s="285"/>
      <c r="Z30" s="124" t="s">
        <v>2603</v>
      </c>
      <c r="AA30" s="150" t="s">
        <v>2543</v>
      </c>
    </row>
    <row r="31" spans="1:27" ht="100.15" customHeight="1" x14ac:dyDescent="0.4">
      <c r="A31" s="160"/>
      <c r="B31" s="124" t="s">
        <v>1109</v>
      </c>
      <c r="C31" s="142" t="s">
        <v>463</v>
      </c>
      <c r="D31" s="125" t="s">
        <v>427</v>
      </c>
      <c r="E31" s="125" t="s">
        <v>428</v>
      </c>
      <c r="F31" s="149" t="s">
        <v>488</v>
      </c>
      <c r="G31" s="130" t="s">
        <v>1825</v>
      </c>
      <c r="H31" s="147">
        <v>200000</v>
      </c>
      <c r="I31" s="130"/>
      <c r="J31" s="130" t="s">
        <v>67</v>
      </c>
      <c r="K31" s="188"/>
      <c r="L31" s="130"/>
      <c r="M31" s="188"/>
      <c r="N31" s="129"/>
      <c r="O31" s="130" t="s">
        <v>924</v>
      </c>
      <c r="P31" s="130"/>
      <c r="Q31" s="130" t="s">
        <v>783</v>
      </c>
      <c r="R31" s="130" t="s">
        <v>2453</v>
      </c>
      <c r="S31" s="124" t="s">
        <v>2454</v>
      </c>
      <c r="T31" s="124" t="s">
        <v>1878</v>
      </c>
      <c r="U31" s="150" t="s">
        <v>1914</v>
      </c>
      <c r="V31" s="291"/>
      <c r="W31" s="266"/>
      <c r="X31" s="285"/>
      <c r="Y31" s="285"/>
      <c r="Z31" s="130" t="s">
        <v>945</v>
      </c>
      <c r="AA31" s="286"/>
    </row>
    <row r="32" spans="1:27" ht="100.15" customHeight="1" x14ac:dyDescent="0.4">
      <c r="A32" s="160"/>
      <c r="B32" s="124" t="s">
        <v>1110</v>
      </c>
      <c r="C32" s="142" t="s">
        <v>155</v>
      </c>
      <c r="D32" s="146" t="s">
        <v>461</v>
      </c>
      <c r="E32" s="146" t="s">
        <v>462</v>
      </c>
      <c r="F32" s="150" t="s">
        <v>151</v>
      </c>
      <c r="G32" s="130" t="s">
        <v>1037</v>
      </c>
      <c r="H32" s="132">
        <v>200000</v>
      </c>
      <c r="I32" s="130"/>
      <c r="J32" s="124"/>
      <c r="K32" s="188"/>
      <c r="L32" s="130" t="s">
        <v>67</v>
      </c>
      <c r="M32" s="188"/>
      <c r="N32" s="129"/>
      <c r="O32" s="124" t="s">
        <v>1854</v>
      </c>
      <c r="P32" s="130" t="s">
        <v>787</v>
      </c>
      <c r="Q32" s="130" t="s">
        <v>763</v>
      </c>
      <c r="R32" s="130" t="s">
        <v>764</v>
      </c>
      <c r="S32" s="124" t="s">
        <v>2457</v>
      </c>
      <c r="T32" s="124" t="s">
        <v>2455</v>
      </c>
      <c r="U32" s="150" t="s">
        <v>2456</v>
      </c>
      <c r="V32" s="291"/>
      <c r="W32" s="266"/>
      <c r="X32" s="150" t="s">
        <v>2522</v>
      </c>
      <c r="Y32" s="285"/>
      <c r="Z32" s="188"/>
      <c r="AA32" s="286" t="s">
        <v>2544</v>
      </c>
    </row>
    <row r="33" spans="1:27" ht="100.15" customHeight="1" x14ac:dyDescent="0.4">
      <c r="A33" s="160"/>
      <c r="B33" s="124" t="s">
        <v>1111</v>
      </c>
      <c r="C33" s="142" t="s">
        <v>132</v>
      </c>
      <c r="D33" s="125" t="s">
        <v>427</v>
      </c>
      <c r="E33" s="125" t="s">
        <v>428</v>
      </c>
      <c r="F33" s="140" t="s">
        <v>2796</v>
      </c>
      <c r="G33" s="130" t="s">
        <v>939</v>
      </c>
      <c r="H33" s="147">
        <v>750000</v>
      </c>
      <c r="I33" s="130"/>
      <c r="J33" s="130" t="s">
        <v>67</v>
      </c>
      <c r="K33" s="188"/>
      <c r="L33" s="130"/>
      <c r="M33" s="188"/>
      <c r="N33" s="129"/>
      <c r="O33" s="124" t="s">
        <v>800</v>
      </c>
      <c r="P33" s="188"/>
      <c r="Q33" s="130" t="s">
        <v>2458</v>
      </c>
      <c r="R33" s="130" t="s">
        <v>779</v>
      </c>
      <c r="S33" s="124" t="s">
        <v>824</v>
      </c>
      <c r="T33" s="262"/>
      <c r="U33" s="150" t="s">
        <v>1915</v>
      </c>
      <c r="V33" s="291"/>
      <c r="W33" s="266"/>
      <c r="X33" s="150" t="s">
        <v>2523</v>
      </c>
      <c r="Y33" s="285"/>
      <c r="Z33" s="124" t="s">
        <v>2462</v>
      </c>
      <c r="AA33" s="286" t="s">
        <v>2545</v>
      </c>
    </row>
    <row r="34" spans="1:27" ht="100.15" customHeight="1" x14ac:dyDescent="0.4">
      <c r="A34" s="160"/>
      <c r="B34" s="124" t="s">
        <v>1112</v>
      </c>
      <c r="C34" s="142" t="s">
        <v>132</v>
      </c>
      <c r="D34" s="125" t="s">
        <v>427</v>
      </c>
      <c r="E34" s="125" t="s">
        <v>428</v>
      </c>
      <c r="F34" s="140" t="s">
        <v>2796</v>
      </c>
      <c r="G34" s="130" t="s">
        <v>940</v>
      </c>
      <c r="H34" s="147">
        <v>750000</v>
      </c>
      <c r="I34" s="130"/>
      <c r="J34" s="130" t="s">
        <v>67</v>
      </c>
      <c r="K34" s="188"/>
      <c r="L34" s="130"/>
      <c r="M34" s="188"/>
      <c r="N34" s="129"/>
      <c r="O34" s="130"/>
      <c r="P34" s="188"/>
      <c r="Q34" s="124" t="s">
        <v>825</v>
      </c>
      <c r="R34" s="130" t="s">
        <v>779</v>
      </c>
      <c r="S34" s="124" t="s">
        <v>802</v>
      </c>
      <c r="T34" s="262"/>
      <c r="U34" s="150" t="s">
        <v>1915</v>
      </c>
      <c r="V34" s="291"/>
      <c r="W34" s="266"/>
      <c r="X34" s="285"/>
      <c r="Y34" s="285"/>
      <c r="Z34" s="130" t="s">
        <v>2463</v>
      </c>
      <c r="AA34" s="286" t="s">
        <v>2546</v>
      </c>
    </row>
    <row r="35" spans="1:27" ht="100.15" customHeight="1" x14ac:dyDescent="0.4">
      <c r="A35" s="160"/>
      <c r="B35" s="124" t="s">
        <v>2459</v>
      </c>
      <c r="C35" s="142" t="s">
        <v>132</v>
      </c>
      <c r="D35" s="125" t="s">
        <v>427</v>
      </c>
      <c r="E35" s="125" t="s">
        <v>428</v>
      </c>
      <c r="F35" s="135" t="s">
        <v>2310</v>
      </c>
      <c r="G35" s="130" t="s">
        <v>1826</v>
      </c>
      <c r="H35" s="147">
        <v>1250000</v>
      </c>
      <c r="I35" s="130"/>
      <c r="J35" s="130" t="s">
        <v>67</v>
      </c>
      <c r="K35" s="188"/>
      <c r="L35" s="130"/>
      <c r="M35" s="188"/>
      <c r="N35" s="129"/>
      <c r="O35" s="130" t="s">
        <v>800</v>
      </c>
      <c r="P35" s="130"/>
      <c r="Q35" s="130"/>
      <c r="R35" s="130" t="s">
        <v>760</v>
      </c>
      <c r="S35" s="124" t="s">
        <v>2460</v>
      </c>
      <c r="T35" s="262"/>
      <c r="U35" s="150" t="s">
        <v>1916</v>
      </c>
      <c r="V35" s="291"/>
      <c r="W35" s="266"/>
      <c r="X35" s="150" t="s">
        <v>2595</v>
      </c>
      <c r="Y35" s="285"/>
      <c r="Z35" s="124" t="s">
        <v>2461</v>
      </c>
      <c r="AA35" s="286"/>
    </row>
    <row r="36" spans="1:27" ht="100.15" customHeight="1" x14ac:dyDescent="0.4">
      <c r="A36" s="160"/>
      <c r="B36" s="124" t="s">
        <v>1113</v>
      </c>
      <c r="C36" s="140" t="s">
        <v>136</v>
      </c>
      <c r="D36" s="125" t="s">
        <v>427</v>
      </c>
      <c r="E36" s="125" t="s">
        <v>428</v>
      </c>
      <c r="F36" s="135" t="s">
        <v>137</v>
      </c>
      <c r="G36" s="130" t="s">
        <v>948</v>
      </c>
      <c r="H36" s="132">
        <v>1000000</v>
      </c>
      <c r="I36" s="130"/>
      <c r="J36" s="130"/>
      <c r="K36" s="188"/>
      <c r="L36" s="130" t="s">
        <v>67</v>
      </c>
      <c r="M36" s="188"/>
      <c r="N36" s="129"/>
      <c r="O36" s="124" t="s">
        <v>2510</v>
      </c>
      <c r="P36" s="124" t="s">
        <v>803</v>
      </c>
      <c r="Q36" s="130"/>
      <c r="R36" s="130" t="s">
        <v>760</v>
      </c>
      <c r="S36" s="130" t="s">
        <v>2464</v>
      </c>
      <c r="T36" s="124" t="s">
        <v>3259</v>
      </c>
      <c r="U36" s="150" t="s">
        <v>1915</v>
      </c>
      <c r="V36" s="291"/>
      <c r="W36" s="266"/>
      <c r="X36" s="285"/>
      <c r="Y36" s="285"/>
      <c r="Z36" s="124" t="s">
        <v>941</v>
      </c>
      <c r="AA36" s="150" t="s">
        <v>2547</v>
      </c>
    </row>
    <row r="37" spans="1:27" ht="100.15" customHeight="1" x14ac:dyDescent="0.4">
      <c r="A37" s="160"/>
      <c r="B37" s="124" t="s">
        <v>1633</v>
      </c>
      <c r="C37" s="140" t="s">
        <v>139</v>
      </c>
      <c r="D37" s="125" t="s">
        <v>427</v>
      </c>
      <c r="E37" s="125" t="s">
        <v>428</v>
      </c>
      <c r="F37" s="135" t="s">
        <v>2310</v>
      </c>
      <c r="G37" s="130" t="s">
        <v>942</v>
      </c>
      <c r="H37" s="132">
        <v>1200000</v>
      </c>
      <c r="I37" s="130"/>
      <c r="J37" s="130"/>
      <c r="K37" s="188"/>
      <c r="L37" s="130" t="s">
        <v>67</v>
      </c>
      <c r="M37" s="188"/>
      <c r="N37" s="129"/>
      <c r="O37" s="124" t="s">
        <v>2465</v>
      </c>
      <c r="P37" s="130"/>
      <c r="Q37" s="130"/>
      <c r="R37" s="130" t="s">
        <v>761</v>
      </c>
      <c r="S37" s="130"/>
      <c r="T37" s="124" t="s">
        <v>1827</v>
      </c>
      <c r="U37" s="150" t="s">
        <v>1917</v>
      </c>
      <c r="V37" s="291"/>
      <c r="W37" s="266"/>
      <c r="X37" s="285"/>
      <c r="Y37" s="285"/>
      <c r="Z37" s="124" t="s">
        <v>1891</v>
      </c>
      <c r="AA37" s="286"/>
    </row>
    <row r="38" spans="1:27" ht="100.15" customHeight="1" x14ac:dyDescent="0.4">
      <c r="A38" s="160"/>
      <c r="B38" s="124" t="s">
        <v>1114</v>
      </c>
      <c r="C38" s="142" t="s">
        <v>1918</v>
      </c>
      <c r="D38" s="146" t="s">
        <v>436</v>
      </c>
      <c r="E38" s="146" t="s">
        <v>459</v>
      </c>
      <c r="F38" s="126" t="s">
        <v>658</v>
      </c>
      <c r="G38" s="130" t="s">
        <v>943</v>
      </c>
      <c r="H38" s="132">
        <v>100000</v>
      </c>
      <c r="I38" s="130"/>
      <c r="J38" s="130" t="s">
        <v>67</v>
      </c>
      <c r="K38" s="188"/>
      <c r="L38" s="130"/>
      <c r="M38" s="188"/>
      <c r="N38" s="129"/>
      <c r="O38" s="130" t="s">
        <v>800</v>
      </c>
      <c r="P38" s="130"/>
      <c r="Q38" s="130" t="s">
        <v>759</v>
      </c>
      <c r="R38" s="130" t="s">
        <v>758</v>
      </c>
      <c r="S38" s="124" t="s">
        <v>887</v>
      </c>
      <c r="T38" s="124" t="s">
        <v>1828</v>
      </c>
      <c r="U38" s="150" t="s">
        <v>1919</v>
      </c>
      <c r="V38" s="291"/>
      <c r="W38" s="266" t="s">
        <v>1991</v>
      </c>
      <c r="X38" s="285"/>
      <c r="Y38" s="285"/>
      <c r="Z38" s="124" t="s">
        <v>1892</v>
      </c>
      <c r="AA38" s="150" t="s">
        <v>2548</v>
      </c>
    </row>
    <row r="39" spans="1:27" ht="165.6" customHeight="1" x14ac:dyDescent="0.4">
      <c r="A39" s="160"/>
      <c r="B39" s="124" t="s">
        <v>1115</v>
      </c>
      <c r="C39" s="142" t="s">
        <v>1920</v>
      </c>
      <c r="D39" s="146" t="s">
        <v>442</v>
      </c>
      <c r="E39" s="125" t="s">
        <v>428</v>
      </c>
      <c r="F39" s="149" t="s">
        <v>2311</v>
      </c>
      <c r="G39" s="124" t="s">
        <v>2086</v>
      </c>
      <c r="H39" s="132">
        <v>2190664</v>
      </c>
      <c r="I39" s="130"/>
      <c r="J39" s="130"/>
      <c r="K39" s="188"/>
      <c r="L39" s="130" t="s">
        <v>67</v>
      </c>
      <c r="M39" s="188"/>
      <c r="N39" s="129"/>
      <c r="O39" s="130" t="s">
        <v>2466</v>
      </c>
      <c r="P39" s="130"/>
      <c r="Q39" s="130"/>
      <c r="R39" s="130" t="s">
        <v>2468</v>
      </c>
      <c r="S39" s="124" t="s">
        <v>2467</v>
      </c>
      <c r="T39" s="262"/>
      <c r="U39" s="150" t="s">
        <v>1921</v>
      </c>
      <c r="V39" s="291"/>
      <c r="W39" s="266"/>
      <c r="X39" s="285"/>
      <c r="Y39" s="286" t="s">
        <v>1033</v>
      </c>
      <c r="Z39" s="124" t="s">
        <v>2524</v>
      </c>
      <c r="AA39" s="286"/>
    </row>
    <row r="40" spans="1:27" ht="100.15" customHeight="1" x14ac:dyDescent="0.4">
      <c r="A40" s="160"/>
      <c r="B40" s="124" t="s">
        <v>1116</v>
      </c>
      <c r="C40" s="130" t="s">
        <v>1922</v>
      </c>
      <c r="D40" s="125" t="s">
        <v>547</v>
      </c>
      <c r="E40" s="125" t="s">
        <v>428</v>
      </c>
      <c r="F40" s="135" t="s">
        <v>137</v>
      </c>
      <c r="G40" s="130" t="s">
        <v>946</v>
      </c>
      <c r="H40" s="147" t="s">
        <v>163</v>
      </c>
      <c r="I40" s="130" t="s">
        <v>28</v>
      </c>
      <c r="J40" s="130"/>
      <c r="K40" s="188"/>
      <c r="L40" s="130"/>
      <c r="M40" s="188"/>
      <c r="N40" s="129"/>
      <c r="O40" s="226"/>
      <c r="P40" s="188"/>
      <c r="Q40" s="188"/>
      <c r="R40" s="188"/>
      <c r="S40" s="124" t="s">
        <v>804</v>
      </c>
      <c r="T40" s="124" t="s">
        <v>1879</v>
      </c>
      <c r="U40" s="150" t="s">
        <v>1923</v>
      </c>
      <c r="V40" s="266" t="s">
        <v>1025</v>
      </c>
      <c r="W40" s="266"/>
      <c r="X40" s="285"/>
      <c r="Y40" s="285"/>
      <c r="Z40" s="130" t="s">
        <v>1829</v>
      </c>
      <c r="AA40" s="286" t="s">
        <v>2549</v>
      </c>
    </row>
    <row r="41" spans="1:27" ht="100.15" customHeight="1" x14ac:dyDescent="0.4">
      <c r="A41" s="160"/>
      <c r="B41" s="124" t="s">
        <v>2443</v>
      </c>
      <c r="C41" s="142" t="s">
        <v>1924</v>
      </c>
      <c r="D41" s="125" t="s">
        <v>427</v>
      </c>
      <c r="E41" s="125" t="s">
        <v>428</v>
      </c>
      <c r="F41" s="124" t="s">
        <v>716</v>
      </c>
      <c r="G41" s="124" t="s">
        <v>949</v>
      </c>
      <c r="H41" s="147" t="s">
        <v>165</v>
      </c>
      <c r="I41" s="130"/>
      <c r="J41" s="130"/>
      <c r="K41" s="188"/>
      <c r="L41" s="130" t="s">
        <v>67</v>
      </c>
      <c r="M41" s="188"/>
      <c r="N41" s="129"/>
      <c r="O41" s="124" t="s">
        <v>2444</v>
      </c>
      <c r="P41" s="188"/>
      <c r="Q41" s="124" t="s">
        <v>2469</v>
      </c>
      <c r="R41" s="130" t="s">
        <v>897</v>
      </c>
      <c r="S41" s="124" t="s">
        <v>2471</v>
      </c>
      <c r="T41" s="124" t="s">
        <v>2470</v>
      </c>
      <c r="U41" s="150" t="s">
        <v>1925</v>
      </c>
      <c r="V41" s="291"/>
      <c r="W41" s="266"/>
      <c r="X41" s="285"/>
      <c r="Y41" s="285"/>
      <c r="Z41" s="124" t="s">
        <v>2495</v>
      </c>
      <c r="AA41" s="286"/>
    </row>
    <row r="42" spans="1:27" ht="100.15" customHeight="1" x14ac:dyDescent="0.4">
      <c r="A42" s="160"/>
      <c r="B42" s="124" t="s">
        <v>1117</v>
      </c>
      <c r="C42" s="140" t="s">
        <v>78</v>
      </c>
      <c r="D42" s="125" t="s">
        <v>427</v>
      </c>
      <c r="E42" s="125" t="s">
        <v>568</v>
      </c>
      <c r="F42" s="140" t="s">
        <v>978</v>
      </c>
      <c r="G42" s="130" t="s">
        <v>1138</v>
      </c>
      <c r="H42" s="147">
        <v>50000</v>
      </c>
      <c r="I42" s="130"/>
      <c r="J42" s="130" t="s">
        <v>67</v>
      </c>
      <c r="K42" s="188"/>
      <c r="L42" s="130"/>
      <c r="M42" s="188"/>
      <c r="N42" s="129"/>
      <c r="O42" s="124" t="s">
        <v>2606</v>
      </c>
      <c r="P42" s="188"/>
      <c r="Q42" s="230"/>
      <c r="R42" s="188"/>
      <c r="S42" s="124" t="s">
        <v>890</v>
      </c>
      <c r="T42" s="124" t="s">
        <v>1880</v>
      </c>
      <c r="U42" s="291"/>
      <c r="V42" s="291"/>
      <c r="W42" s="266" t="s">
        <v>1992</v>
      </c>
      <c r="X42" s="150" t="s">
        <v>2015</v>
      </c>
      <c r="Y42" s="285"/>
      <c r="Z42" s="130" t="s">
        <v>1036</v>
      </c>
      <c r="AA42" s="150" t="s">
        <v>2501</v>
      </c>
    </row>
    <row r="43" spans="1:27" ht="100.15" customHeight="1" x14ac:dyDescent="0.4">
      <c r="A43" s="160"/>
      <c r="B43" s="124" t="s">
        <v>1118</v>
      </c>
      <c r="C43" s="142" t="s">
        <v>166</v>
      </c>
      <c r="D43" s="125" t="s">
        <v>427</v>
      </c>
      <c r="E43" s="125" t="s">
        <v>428</v>
      </c>
      <c r="F43" s="140" t="s">
        <v>821</v>
      </c>
      <c r="G43" s="130" t="s">
        <v>1139</v>
      </c>
      <c r="H43" s="147" t="s">
        <v>167</v>
      </c>
      <c r="I43" s="130"/>
      <c r="J43" s="130" t="s">
        <v>67</v>
      </c>
      <c r="K43" s="188"/>
      <c r="L43" s="130"/>
      <c r="M43" s="188"/>
      <c r="N43" s="129"/>
      <c r="O43" s="124" t="s">
        <v>800</v>
      </c>
      <c r="P43" s="188"/>
      <c r="Q43" s="188"/>
      <c r="R43" s="188"/>
      <c r="S43" s="124" t="s">
        <v>2472</v>
      </c>
      <c r="T43" s="262"/>
      <c r="U43" s="291"/>
      <c r="V43" s="291"/>
      <c r="W43" s="266" t="s">
        <v>1993</v>
      </c>
      <c r="X43" s="150" t="s">
        <v>2583</v>
      </c>
      <c r="Y43" s="285"/>
      <c r="Z43" s="130" t="s">
        <v>950</v>
      </c>
      <c r="AA43" s="286"/>
    </row>
    <row r="44" spans="1:27" ht="100.15" customHeight="1" x14ac:dyDescent="0.4">
      <c r="A44" s="160"/>
      <c r="B44" s="124" t="s">
        <v>1119</v>
      </c>
      <c r="C44" s="140" t="s">
        <v>168</v>
      </c>
      <c r="D44" s="125" t="s">
        <v>427</v>
      </c>
      <c r="E44" s="125" t="s">
        <v>464</v>
      </c>
      <c r="F44" s="135" t="s">
        <v>169</v>
      </c>
      <c r="G44" s="130" t="s">
        <v>1713</v>
      </c>
      <c r="H44" s="147">
        <v>300000</v>
      </c>
      <c r="I44" s="130"/>
      <c r="J44" s="130"/>
      <c r="K44" s="188"/>
      <c r="L44" s="130" t="s">
        <v>67</v>
      </c>
      <c r="M44" s="188"/>
      <c r="N44" s="129"/>
      <c r="O44" s="124" t="s">
        <v>395</v>
      </c>
      <c r="P44" s="188"/>
      <c r="Q44" s="188"/>
      <c r="R44" s="188"/>
      <c r="S44" s="188" t="s">
        <v>2473</v>
      </c>
      <c r="T44" s="262"/>
      <c r="U44" s="150" t="s">
        <v>1928</v>
      </c>
      <c r="V44" s="291"/>
      <c r="W44" s="266"/>
      <c r="X44" s="285"/>
      <c r="Y44" s="285"/>
      <c r="Z44" s="124" t="s">
        <v>1894</v>
      </c>
      <c r="AA44" s="150" t="s">
        <v>1893</v>
      </c>
    </row>
    <row r="45" spans="1:27" ht="100.15" customHeight="1" x14ac:dyDescent="0.4">
      <c r="A45" s="160"/>
      <c r="B45" s="124" t="s">
        <v>2474</v>
      </c>
      <c r="C45" s="142" t="s">
        <v>171</v>
      </c>
      <c r="D45" s="125" t="s">
        <v>427</v>
      </c>
      <c r="E45" s="125" t="s">
        <v>465</v>
      </c>
      <c r="F45" s="126" t="s">
        <v>658</v>
      </c>
      <c r="G45" s="124" t="s">
        <v>1124</v>
      </c>
      <c r="H45" s="161" t="s">
        <v>173</v>
      </c>
      <c r="I45" s="130"/>
      <c r="J45" s="130" t="s">
        <v>67</v>
      </c>
      <c r="K45" s="188"/>
      <c r="L45" s="130"/>
      <c r="M45" s="188"/>
      <c r="N45" s="129"/>
      <c r="O45" s="130" t="s">
        <v>800</v>
      </c>
      <c r="P45" s="188"/>
      <c r="Q45" s="188"/>
      <c r="R45" s="130" t="s">
        <v>758</v>
      </c>
      <c r="S45" s="124" t="s">
        <v>2475</v>
      </c>
      <c r="T45" s="124" t="s">
        <v>2476</v>
      </c>
      <c r="U45" s="291"/>
      <c r="V45" s="291"/>
      <c r="W45" s="266"/>
      <c r="X45" s="286"/>
      <c r="Y45" s="285"/>
      <c r="Z45" s="188"/>
      <c r="AA45" s="286"/>
    </row>
    <row r="46" spans="1:27" ht="100.15" customHeight="1" x14ac:dyDescent="0.4">
      <c r="A46" s="160"/>
      <c r="B46" s="124" t="s">
        <v>1120</v>
      </c>
      <c r="C46" s="142" t="s">
        <v>466</v>
      </c>
      <c r="D46" s="125" t="s">
        <v>454</v>
      </c>
      <c r="E46" s="125" t="s">
        <v>428</v>
      </c>
      <c r="F46" s="140" t="s">
        <v>1018</v>
      </c>
      <c r="G46" s="130" t="s">
        <v>1830</v>
      </c>
      <c r="H46" s="156" t="s">
        <v>529</v>
      </c>
      <c r="I46" s="130"/>
      <c r="J46" s="130"/>
      <c r="K46" s="188"/>
      <c r="L46" s="130" t="s">
        <v>67</v>
      </c>
      <c r="M46" s="188"/>
      <c r="N46" s="129"/>
      <c r="O46" s="124" t="s">
        <v>2477</v>
      </c>
      <c r="P46" s="188"/>
      <c r="Q46" s="188"/>
      <c r="R46" s="124" t="s">
        <v>762</v>
      </c>
      <c r="S46" s="124" t="s">
        <v>1866</v>
      </c>
      <c r="T46" s="262"/>
      <c r="U46" s="150" t="s">
        <v>1926</v>
      </c>
      <c r="V46" s="291"/>
      <c r="W46" s="266"/>
      <c r="X46" s="285"/>
      <c r="Y46" s="285"/>
      <c r="Z46" s="124" t="s">
        <v>2478</v>
      </c>
      <c r="AA46" s="150" t="s">
        <v>2550</v>
      </c>
    </row>
    <row r="47" spans="1:27" ht="100.15" customHeight="1" x14ac:dyDescent="0.4">
      <c r="A47" s="160"/>
      <c r="B47" s="124" t="s">
        <v>1121</v>
      </c>
      <c r="C47" s="126" t="s">
        <v>1927</v>
      </c>
      <c r="D47" s="125" t="s">
        <v>427</v>
      </c>
      <c r="E47" s="125" t="s">
        <v>428</v>
      </c>
      <c r="F47" s="135" t="s">
        <v>664</v>
      </c>
      <c r="G47" s="130" t="s">
        <v>1831</v>
      </c>
      <c r="H47" s="132" t="s">
        <v>1147</v>
      </c>
      <c r="I47" s="130"/>
      <c r="J47" s="130"/>
      <c r="K47" s="188"/>
      <c r="L47" s="130" t="s">
        <v>67</v>
      </c>
      <c r="M47" s="188"/>
      <c r="N47" s="129"/>
      <c r="O47" s="124" t="s">
        <v>1832</v>
      </c>
      <c r="P47" s="130"/>
      <c r="Q47" s="130"/>
      <c r="R47" s="130" t="s">
        <v>762</v>
      </c>
      <c r="S47" s="124" t="s">
        <v>895</v>
      </c>
      <c r="T47" s="262"/>
      <c r="U47" s="150" t="s">
        <v>1929</v>
      </c>
      <c r="V47" s="291"/>
      <c r="W47" s="266"/>
      <c r="X47" s="285"/>
      <c r="Y47" s="285"/>
      <c r="Z47" s="130" t="s">
        <v>1833</v>
      </c>
      <c r="AA47" s="286"/>
    </row>
    <row r="48" spans="1:27" ht="67.150000000000006" customHeight="1" x14ac:dyDescent="0.4">
      <c r="A48" s="160"/>
      <c r="B48" s="124" t="s">
        <v>1145</v>
      </c>
      <c r="C48" s="140" t="s">
        <v>1001</v>
      </c>
      <c r="D48" s="125" t="s">
        <v>427</v>
      </c>
      <c r="E48" s="125" t="s">
        <v>456</v>
      </c>
      <c r="F48" s="140" t="s">
        <v>982</v>
      </c>
      <c r="G48" s="130" t="s">
        <v>1896</v>
      </c>
      <c r="H48" s="157" t="s">
        <v>186</v>
      </c>
      <c r="I48" s="130"/>
      <c r="J48" s="130"/>
      <c r="K48" s="188" t="s">
        <v>67</v>
      </c>
      <c r="L48" s="130"/>
      <c r="M48" s="188"/>
      <c r="N48" s="144" t="s">
        <v>70</v>
      </c>
      <c r="O48" s="124" t="s">
        <v>888</v>
      </c>
      <c r="P48" s="227"/>
      <c r="Q48" s="130"/>
      <c r="R48" s="130" t="s">
        <v>1864</v>
      </c>
      <c r="S48" s="124" t="s">
        <v>1867</v>
      </c>
      <c r="T48" s="124"/>
      <c r="U48" s="150"/>
      <c r="V48" s="291"/>
      <c r="W48" s="266"/>
      <c r="X48" s="285"/>
      <c r="Y48" s="285"/>
      <c r="Z48" s="188"/>
      <c r="AA48" s="150" t="s">
        <v>1149</v>
      </c>
    </row>
    <row r="49" spans="1:27" ht="100.15" customHeight="1" x14ac:dyDescent="0.4">
      <c r="A49" s="160"/>
      <c r="B49" s="124" t="s">
        <v>1051</v>
      </c>
      <c r="C49" s="126" t="s">
        <v>259</v>
      </c>
      <c r="D49" s="125" t="s">
        <v>444</v>
      </c>
      <c r="E49" s="125" t="s">
        <v>506</v>
      </c>
      <c r="F49" s="135" t="s">
        <v>137</v>
      </c>
      <c r="G49" s="130" t="s">
        <v>490</v>
      </c>
      <c r="H49" s="132">
        <v>500000</v>
      </c>
      <c r="I49" s="130"/>
      <c r="J49" s="130"/>
      <c r="K49" s="188"/>
      <c r="L49" s="130" t="s">
        <v>67</v>
      </c>
      <c r="M49" s="188"/>
      <c r="N49" s="129"/>
      <c r="O49" s="124" t="s">
        <v>805</v>
      </c>
      <c r="P49" s="188"/>
      <c r="Q49" s="188"/>
      <c r="R49" s="124" t="s">
        <v>806</v>
      </c>
      <c r="S49" s="230"/>
      <c r="T49" s="262"/>
      <c r="U49" s="291"/>
      <c r="V49" s="266"/>
      <c r="W49" s="266"/>
      <c r="X49" s="285"/>
      <c r="Y49" s="285"/>
      <c r="Z49" s="188"/>
      <c r="AA49" s="286"/>
    </row>
    <row r="50" spans="1:27" ht="100.15" customHeight="1" x14ac:dyDescent="0.4">
      <c r="A50" s="282"/>
      <c r="B50" s="124" t="s">
        <v>1052</v>
      </c>
      <c r="C50" s="126" t="s">
        <v>261</v>
      </c>
      <c r="D50" s="125" t="s">
        <v>444</v>
      </c>
      <c r="E50" s="125" t="s">
        <v>428</v>
      </c>
      <c r="F50" s="124" t="s">
        <v>716</v>
      </c>
      <c r="G50" s="130" t="s">
        <v>1714</v>
      </c>
      <c r="H50" s="132">
        <v>500000</v>
      </c>
      <c r="I50" s="130"/>
      <c r="J50" s="130" t="s">
        <v>67</v>
      </c>
      <c r="K50" s="188"/>
      <c r="L50" s="130"/>
      <c r="M50" s="188"/>
      <c r="N50" s="129"/>
      <c r="O50" s="130" t="s">
        <v>800</v>
      </c>
      <c r="P50" s="188"/>
      <c r="Q50" s="130"/>
      <c r="R50" s="130"/>
      <c r="S50" s="124" t="s">
        <v>1868</v>
      </c>
      <c r="T50" s="262"/>
      <c r="U50" s="291"/>
      <c r="V50" s="266" t="s">
        <v>1026</v>
      </c>
      <c r="W50" s="266"/>
      <c r="X50" s="285"/>
      <c r="Y50" s="285"/>
      <c r="Z50" s="124" t="s">
        <v>2604</v>
      </c>
      <c r="AA50" s="286"/>
    </row>
    <row r="51" spans="1:27" ht="100.15" customHeight="1" x14ac:dyDescent="0.4">
      <c r="A51" s="233" t="s">
        <v>1148</v>
      </c>
      <c r="B51" s="124" t="s">
        <v>1053</v>
      </c>
      <c r="C51" s="140" t="s">
        <v>1931</v>
      </c>
      <c r="D51" s="125" t="s">
        <v>427</v>
      </c>
      <c r="E51" s="125" t="s">
        <v>554</v>
      </c>
      <c r="F51" s="126" t="s">
        <v>658</v>
      </c>
      <c r="G51" s="130" t="s">
        <v>498</v>
      </c>
      <c r="H51" s="157">
        <v>30000</v>
      </c>
      <c r="I51" s="130"/>
      <c r="J51" s="130"/>
      <c r="K51" s="188"/>
      <c r="L51" s="130" t="s">
        <v>67</v>
      </c>
      <c r="M51" s="281"/>
      <c r="N51" s="129"/>
      <c r="O51" s="124" t="s">
        <v>791</v>
      </c>
      <c r="P51" s="124" t="s">
        <v>925</v>
      </c>
      <c r="Q51" s="124"/>
      <c r="R51" s="124" t="s">
        <v>767</v>
      </c>
      <c r="S51" s="124" t="s">
        <v>765</v>
      </c>
      <c r="T51" s="124" t="s">
        <v>2536</v>
      </c>
      <c r="U51" s="150" t="s">
        <v>1930</v>
      </c>
      <c r="V51" s="291"/>
      <c r="W51" s="266" t="s">
        <v>2009</v>
      </c>
      <c r="X51" s="285"/>
      <c r="Y51" s="285"/>
      <c r="Z51" s="188"/>
      <c r="AA51" s="286"/>
    </row>
    <row r="52" spans="1:27" ht="100.15" customHeight="1" x14ac:dyDescent="0.4">
      <c r="A52" s="231" t="s">
        <v>768</v>
      </c>
      <c r="B52" s="124" t="s">
        <v>1054</v>
      </c>
      <c r="C52" s="126" t="s">
        <v>180</v>
      </c>
      <c r="D52" s="125" t="s">
        <v>547</v>
      </c>
      <c r="E52" s="125" t="s">
        <v>546</v>
      </c>
      <c r="F52" s="135" t="s">
        <v>137</v>
      </c>
      <c r="G52" s="124" t="s">
        <v>951</v>
      </c>
      <c r="H52" s="157">
        <v>150000</v>
      </c>
      <c r="I52" s="130" t="s">
        <v>28</v>
      </c>
      <c r="J52" s="130"/>
      <c r="K52" s="188"/>
      <c r="L52" s="130"/>
      <c r="M52" s="281"/>
      <c r="N52" s="129"/>
      <c r="O52" s="124"/>
      <c r="P52" s="124"/>
      <c r="Q52" s="124"/>
      <c r="R52" s="124"/>
      <c r="S52" s="124" t="s">
        <v>898</v>
      </c>
      <c r="T52" s="262"/>
      <c r="U52" s="291"/>
      <c r="V52" s="266" t="s">
        <v>2012</v>
      </c>
      <c r="W52" s="266" t="s">
        <v>1030</v>
      </c>
      <c r="X52" s="285"/>
      <c r="Y52" s="285"/>
      <c r="Z52" s="130" t="s">
        <v>1834</v>
      </c>
      <c r="AA52" s="286"/>
    </row>
    <row r="53" spans="1:27" ht="105" customHeight="1" x14ac:dyDescent="0.4">
      <c r="A53" s="231"/>
      <c r="B53" s="124" t="s">
        <v>1055</v>
      </c>
      <c r="C53" s="140" t="s">
        <v>1932</v>
      </c>
      <c r="D53" s="125" t="s">
        <v>427</v>
      </c>
      <c r="E53" s="125" t="s">
        <v>467</v>
      </c>
      <c r="F53" s="126" t="s">
        <v>658</v>
      </c>
      <c r="G53" s="130" t="s">
        <v>499</v>
      </c>
      <c r="H53" s="132">
        <v>50000</v>
      </c>
      <c r="I53" s="130"/>
      <c r="J53" s="130"/>
      <c r="K53" s="188"/>
      <c r="L53" s="130"/>
      <c r="M53" s="130" t="s">
        <v>28</v>
      </c>
      <c r="N53" s="129"/>
      <c r="O53" s="124" t="s">
        <v>1855</v>
      </c>
      <c r="P53" s="230"/>
      <c r="Q53" s="124"/>
      <c r="R53" s="124" t="s">
        <v>792</v>
      </c>
      <c r="S53" s="124" t="s">
        <v>807</v>
      </c>
      <c r="T53" s="262"/>
      <c r="U53" s="150" t="s">
        <v>1933</v>
      </c>
      <c r="V53" s="291"/>
      <c r="W53" s="266"/>
      <c r="X53" s="285"/>
      <c r="Y53" s="285"/>
      <c r="Z53" s="188"/>
      <c r="AA53" s="286"/>
    </row>
    <row r="54" spans="1:27" ht="73.150000000000006" customHeight="1" x14ac:dyDescent="0.4">
      <c r="A54" s="231"/>
      <c r="B54" s="124" t="s">
        <v>496</v>
      </c>
      <c r="C54" s="140" t="s">
        <v>264</v>
      </c>
      <c r="D54" s="125" t="s">
        <v>427</v>
      </c>
      <c r="E54" s="125" t="s">
        <v>467</v>
      </c>
      <c r="F54" s="140" t="s">
        <v>215</v>
      </c>
      <c r="G54" s="130" t="s">
        <v>952</v>
      </c>
      <c r="H54" s="156"/>
      <c r="I54" s="130"/>
      <c r="J54" s="130" t="s">
        <v>67</v>
      </c>
      <c r="K54" s="188"/>
      <c r="L54" s="130"/>
      <c r="M54" s="130"/>
      <c r="N54" s="144" t="s">
        <v>71</v>
      </c>
      <c r="O54" s="124"/>
      <c r="P54" s="124"/>
      <c r="Q54" s="124"/>
      <c r="R54" s="124"/>
      <c r="S54" s="124" t="s">
        <v>808</v>
      </c>
      <c r="T54" s="262"/>
      <c r="U54" s="291"/>
      <c r="V54" s="291"/>
      <c r="W54" s="266"/>
      <c r="X54" s="285"/>
      <c r="Y54" s="285"/>
      <c r="Z54" s="130" t="s">
        <v>1898</v>
      </c>
      <c r="AA54" s="150" t="s">
        <v>1006</v>
      </c>
    </row>
    <row r="55" spans="1:27" ht="100.15" customHeight="1" x14ac:dyDescent="0.4">
      <c r="A55" s="143"/>
      <c r="B55" s="124" t="s">
        <v>1056</v>
      </c>
      <c r="C55" s="140" t="s">
        <v>492</v>
      </c>
      <c r="D55" s="125" t="s">
        <v>444</v>
      </c>
      <c r="E55" s="125" t="s">
        <v>428</v>
      </c>
      <c r="F55" s="126" t="s">
        <v>2612</v>
      </c>
      <c r="G55" s="130" t="s">
        <v>500</v>
      </c>
      <c r="H55" s="132">
        <v>500000</v>
      </c>
      <c r="I55" s="130"/>
      <c r="J55" s="130" t="s">
        <v>67</v>
      </c>
      <c r="K55" s="188"/>
      <c r="L55" s="130"/>
      <c r="M55" s="130"/>
      <c r="N55" s="129"/>
      <c r="O55" s="124" t="s">
        <v>800</v>
      </c>
      <c r="P55" s="124"/>
      <c r="Q55" s="124" t="s">
        <v>388</v>
      </c>
      <c r="R55" s="124" t="s">
        <v>752</v>
      </c>
      <c r="S55" s="124" t="s">
        <v>827</v>
      </c>
      <c r="T55" s="124" t="s">
        <v>1881</v>
      </c>
      <c r="U55" s="291"/>
      <c r="V55" s="291"/>
      <c r="W55" s="266"/>
      <c r="X55" s="150" t="s">
        <v>1146</v>
      </c>
      <c r="Y55" s="285"/>
      <c r="Z55" s="124"/>
      <c r="AA55" s="286"/>
    </row>
    <row r="56" spans="1:27" ht="100.15" customHeight="1" x14ac:dyDescent="0.4">
      <c r="A56" s="171" t="s">
        <v>503</v>
      </c>
      <c r="B56" s="124" t="s">
        <v>984</v>
      </c>
      <c r="C56" s="124" t="s">
        <v>187</v>
      </c>
      <c r="D56" s="125" t="s">
        <v>427</v>
      </c>
      <c r="E56" s="140" t="s">
        <v>1031</v>
      </c>
      <c r="F56" s="126" t="s">
        <v>658</v>
      </c>
      <c r="G56" s="130" t="s">
        <v>518</v>
      </c>
      <c r="H56" s="156" t="s">
        <v>1147</v>
      </c>
      <c r="I56" s="130"/>
      <c r="J56" s="130"/>
      <c r="K56" s="188"/>
      <c r="L56" s="130" t="s">
        <v>28</v>
      </c>
      <c r="M56" s="281"/>
      <c r="N56" s="129"/>
      <c r="O56" s="124" t="s">
        <v>1857</v>
      </c>
      <c r="P56" s="124"/>
      <c r="Q56" s="124"/>
      <c r="R56" s="124"/>
      <c r="S56" s="230"/>
      <c r="T56" s="124" t="s">
        <v>1882</v>
      </c>
      <c r="U56" s="150" t="s">
        <v>1934</v>
      </c>
      <c r="V56" s="291"/>
      <c r="W56" s="266"/>
      <c r="X56" s="285"/>
      <c r="Y56" s="285"/>
      <c r="Z56" s="188"/>
      <c r="AA56" s="150" t="s">
        <v>2551</v>
      </c>
    </row>
    <row r="57" spans="1:27" ht="75" customHeight="1" x14ac:dyDescent="0.4">
      <c r="A57" s="131"/>
      <c r="B57" s="124" t="s">
        <v>189</v>
      </c>
      <c r="C57" s="140" t="s">
        <v>508</v>
      </c>
      <c r="D57" s="125" t="s">
        <v>427</v>
      </c>
      <c r="E57" s="125" t="s">
        <v>467</v>
      </c>
      <c r="F57" s="126" t="s">
        <v>83</v>
      </c>
      <c r="G57" s="130" t="s">
        <v>519</v>
      </c>
      <c r="H57" s="156"/>
      <c r="I57" s="130"/>
      <c r="J57" s="130" t="s">
        <v>67</v>
      </c>
      <c r="K57" s="188"/>
      <c r="L57" s="130"/>
      <c r="M57" s="281"/>
      <c r="N57" s="144" t="s">
        <v>71</v>
      </c>
      <c r="O57" s="124" t="s">
        <v>751</v>
      </c>
      <c r="P57" s="124"/>
      <c r="Q57" s="124"/>
      <c r="R57" s="124" t="s">
        <v>752</v>
      </c>
      <c r="S57" s="124" t="s">
        <v>899</v>
      </c>
      <c r="T57" s="229"/>
      <c r="U57" s="291"/>
      <c r="V57" s="291"/>
      <c r="W57" s="266"/>
      <c r="X57" s="285"/>
      <c r="Y57" s="285"/>
      <c r="Z57" s="188"/>
      <c r="AA57" s="286" t="s">
        <v>2552</v>
      </c>
    </row>
    <row r="58" spans="1:27" ht="103.9" customHeight="1" x14ac:dyDescent="0.4">
      <c r="A58" s="160"/>
      <c r="B58" s="124" t="s">
        <v>1122</v>
      </c>
      <c r="C58" s="126" t="s">
        <v>192</v>
      </c>
      <c r="D58" s="125" t="s">
        <v>427</v>
      </c>
      <c r="E58" s="125" t="s">
        <v>428</v>
      </c>
      <c r="F58" s="126" t="s">
        <v>658</v>
      </c>
      <c r="G58" s="130" t="s">
        <v>520</v>
      </c>
      <c r="H58" s="132">
        <v>50000</v>
      </c>
      <c r="I58" s="130"/>
      <c r="J58" s="130"/>
      <c r="K58" s="188"/>
      <c r="L58" s="130" t="s">
        <v>67</v>
      </c>
      <c r="M58" s="281"/>
      <c r="N58" s="129"/>
      <c r="O58" s="124"/>
      <c r="P58" s="124"/>
      <c r="Q58" s="124"/>
      <c r="R58" s="124" t="s">
        <v>900</v>
      </c>
      <c r="S58" s="124" t="s">
        <v>901</v>
      </c>
      <c r="T58" s="124" t="s">
        <v>1835</v>
      </c>
      <c r="U58" s="150" t="s">
        <v>1935</v>
      </c>
      <c r="V58" s="291"/>
      <c r="W58" s="266"/>
      <c r="X58" s="285"/>
      <c r="Y58" s="285"/>
      <c r="Z58" s="188"/>
      <c r="AA58" s="150" t="s">
        <v>2553</v>
      </c>
    </row>
    <row r="59" spans="1:27" ht="94.15" customHeight="1" x14ac:dyDescent="0.4">
      <c r="A59" s="160"/>
      <c r="B59" s="124" t="s">
        <v>991</v>
      </c>
      <c r="C59" s="124" t="s">
        <v>850</v>
      </c>
      <c r="D59" s="125" t="s">
        <v>442</v>
      </c>
      <c r="E59" s="125" t="s">
        <v>555</v>
      </c>
      <c r="F59" s="142" t="s">
        <v>722</v>
      </c>
      <c r="G59" s="124" t="s">
        <v>560</v>
      </c>
      <c r="H59" s="132">
        <v>200000</v>
      </c>
      <c r="I59" s="124"/>
      <c r="J59" s="248" t="s">
        <v>67</v>
      </c>
      <c r="K59" s="124"/>
      <c r="L59" s="124"/>
      <c r="M59" s="248"/>
      <c r="N59" s="144" t="s">
        <v>70</v>
      </c>
      <c r="O59" s="124" t="s">
        <v>1858</v>
      </c>
      <c r="P59" s="124"/>
      <c r="Q59" s="124"/>
      <c r="R59" s="124" t="s">
        <v>766</v>
      </c>
      <c r="S59" s="124"/>
      <c r="T59" s="124"/>
      <c r="U59" s="150"/>
      <c r="V59" s="150"/>
      <c r="W59" s="266"/>
      <c r="X59" s="287"/>
      <c r="Y59" s="287"/>
      <c r="Z59" s="248"/>
      <c r="AA59" s="150" t="s">
        <v>1899</v>
      </c>
    </row>
    <row r="60" spans="1:27" ht="96" customHeight="1" x14ac:dyDescent="0.4">
      <c r="A60" s="231"/>
      <c r="B60" s="124" t="s">
        <v>594</v>
      </c>
      <c r="C60" s="142" t="s">
        <v>850</v>
      </c>
      <c r="D60" s="125" t="s">
        <v>436</v>
      </c>
      <c r="E60" s="125" t="s">
        <v>428</v>
      </c>
      <c r="F60" s="142" t="s">
        <v>115</v>
      </c>
      <c r="G60" s="124" t="s">
        <v>562</v>
      </c>
      <c r="H60" s="132">
        <v>200000</v>
      </c>
      <c r="I60" s="124"/>
      <c r="J60" s="248" t="s">
        <v>67</v>
      </c>
      <c r="K60" s="124"/>
      <c r="L60" s="124"/>
      <c r="M60" s="248"/>
      <c r="N60" s="144" t="s">
        <v>70</v>
      </c>
      <c r="O60" s="139"/>
      <c r="P60" s="248"/>
      <c r="Q60" s="248"/>
      <c r="R60" s="248"/>
      <c r="S60" s="248"/>
      <c r="T60" s="248"/>
      <c r="U60" s="150"/>
      <c r="V60" s="287"/>
      <c r="W60" s="266"/>
      <c r="X60" s="149"/>
      <c r="Y60" s="287"/>
      <c r="Z60" s="248"/>
      <c r="AA60" s="150" t="s">
        <v>1900</v>
      </c>
    </row>
    <row r="61" spans="1:27" ht="120" customHeight="1" x14ac:dyDescent="0.4">
      <c r="A61" s="231"/>
      <c r="B61" s="124" t="s">
        <v>1057</v>
      </c>
      <c r="C61" s="126" t="s">
        <v>1936</v>
      </c>
      <c r="D61" s="125" t="s">
        <v>427</v>
      </c>
      <c r="E61" s="125" t="s">
        <v>441</v>
      </c>
      <c r="F61" s="140" t="s">
        <v>1520</v>
      </c>
      <c r="G61" s="124" t="s">
        <v>523</v>
      </c>
      <c r="H61" s="132" t="s">
        <v>1147</v>
      </c>
      <c r="I61" s="124"/>
      <c r="J61" s="124"/>
      <c r="K61" s="262"/>
      <c r="L61" s="124"/>
      <c r="M61" s="261" t="s">
        <v>28</v>
      </c>
      <c r="N61" s="129"/>
      <c r="O61" s="124"/>
      <c r="P61" s="124" t="s">
        <v>812</v>
      </c>
      <c r="Q61" s="124"/>
      <c r="R61" s="124"/>
      <c r="S61" s="124"/>
      <c r="T61" s="262"/>
      <c r="U61" s="135" t="s">
        <v>1937</v>
      </c>
      <c r="V61" s="291"/>
      <c r="W61" s="266"/>
      <c r="X61" s="291"/>
      <c r="Y61" s="291"/>
      <c r="Z61" s="262"/>
      <c r="AA61" s="150" t="s">
        <v>2554</v>
      </c>
    </row>
    <row r="62" spans="1:27" s="93" customFormat="1" ht="128.44999999999999" customHeight="1" x14ac:dyDescent="0.4">
      <c r="A62" s="252"/>
      <c r="B62" s="124" t="s">
        <v>513</v>
      </c>
      <c r="C62" s="140" t="s">
        <v>1938</v>
      </c>
      <c r="D62" s="125" t="s">
        <v>465</v>
      </c>
      <c r="E62" s="125" t="s">
        <v>506</v>
      </c>
      <c r="F62" s="126" t="s">
        <v>83</v>
      </c>
      <c r="G62" s="124" t="s">
        <v>524</v>
      </c>
      <c r="H62" s="132">
        <v>100000</v>
      </c>
      <c r="I62" s="124"/>
      <c r="J62" s="124" t="s">
        <v>67</v>
      </c>
      <c r="K62" s="262"/>
      <c r="L62" s="124"/>
      <c r="M62" s="261"/>
      <c r="N62" s="144" t="s">
        <v>71</v>
      </c>
      <c r="O62" s="124"/>
      <c r="P62" s="124"/>
      <c r="Q62" s="124"/>
      <c r="R62" s="124"/>
      <c r="S62" s="124" t="s">
        <v>903</v>
      </c>
      <c r="T62" s="124"/>
      <c r="U62" s="150" t="s">
        <v>1939</v>
      </c>
      <c r="V62" s="266"/>
      <c r="W62" s="266"/>
      <c r="X62" s="150"/>
      <c r="Y62" s="291"/>
      <c r="Z62" s="262"/>
      <c r="AA62" s="150" t="s">
        <v>1006</v>
      </c>
    </row>
    <row r="63" spans="1:27" s="93" customFormat="1" ht="205.9" customHeight="1" x14ac:dyDescent="0.4">
      <c r="A63" s="252"/>
      <c r="B63" s="124" t="s">
        <v>1058</v>
      </c>
      <c r="C63" s="124" t="s">
        <v>211</v>
      </c>
      <c r="D63" s="125" t="s">
        <v>427</v>
      </c>
      <c r="E63" s="125" t="s">
        <v>428</v>
      </c>
      <c r="F63" s="126" t="s">
        <v>112</v>
      </c>
      <c r="G63" s="124" t="s">
        <v>525</v>
      </c>
      <c r="H63" s="161" t="s">
        <v>1147</v>
      </c>
      <c r="I63" s="124"/>
      <c r="J63" s="124" t="s">
        <v>67</v>
      </c>
      <c r="K63" s="262"/>
      <c r="L63" s="124"/>
      <c r="M63" s="261"/>
      <c r="N63" s="129"/>
      <c r="O63" s="124" t="s">
        <v>2483</v>
      </c>
      <c r="P63" s="124" t="s">
        <v>2479</v>
      </c>
      <c r="Q63" s="124" t="s">
        <v>757</v>
      </c>
      <c r="R63" s="124" t="s">
        <v>788</v>
      </c>
      <c r="S63" s="124" t="s">
        <v>794</v>
      </c>
      <c r="T63" s="124" t="s">
        <v>2537</v>
      </c>
      <c r="U63" s="150" t="s">
        <v>1958</v>
      </c>
      <c r="V63" s="291"/>
      <c r="W63" s="266" t="s">
        <v>2010</v>
      </c>
      <c r="X63" s="291"/>
      <c r="Y63" s="291"/>
      <c r="Z63" s="262"/>
      <c r="AA63" s="150" t="s">
        <v>2502</v>
      </c>
    </row>
    <row r="64" spans="1:27" s="93" customFormat="1" ht="100.15" customHeight="1" x14ac:dyDescent="0.4">
      <c r="A64" s="252"/>
      <c r="B64" s="124" t="s">
        <v>1059</v>
      </c>
      <c r="C64" s="142" t="s">
        <v>214</v>
      </c>
      <c r="D64" s="125" t="s">
        <v>427</v>
      </c>
      <c r="E64" s="125" t="s">
        <v>428</v>
      </c>
      <c r="F64" s="142" t="s">
        <v>2316</v>
      </c>
      <c r="G64" s="124" t="s">
        <v>526</v>
      </c>
      <c r="H64" s="132">
        <v>100000</v>
      </c>
      <c r="I64" s="124"/>
      <c r="J64" s="124" t="s">
        <v>67</v>
      </c>
      <c r="K64" s="262"/>
      <c r="L64" s="124"/>
      <c r="M64" s="261"/>
      <c r="N64" s="129"/>
      <c r="O64" s="124" t="s">
        <v>2482</v>
      </c>
      <c r="P64" s="262"/>
      <c r="Q64" s="262"/>
      <c r="R64" s="124" t="s">
        <v>755</v>
      </c>
      <c r="S64" s="124" t="s">
        <v>2480</v>
      </c>
      <c r="T64" s="124"/>
      <c r="U64" s="150" t="s">
        <v>1959</v>
      </c>
      <c r="V64" s="291"/>
      <c r="W64" s="266"/>
      <c r="X64" s="150"/>
      <c r="Y64" s="291"/>
      <c r="Z64" s="124"/>
      <c r="AA64" s="150" t="s">
        <v>1008</v>
      </c>
    </row>
    <row r="65" spans="1:27" s="93" customFormat="1" ht="100.15" customHeight="1" x14ac:dyDescent="0.4">
      <c r="A65" s="252"/>
      <c r="B65" s="124" t="s">
        <v>511</v>
      </c>
      <c r="C65" s="140" t="s">
        <v>202</v>
      </c>
      <c r="D65" s="125" t="s">
        <v>427</v>
      </c>
      <c r="E65" s="125" t="s">
        <v>505</v>
      </c>
      <c r="F65" s="140" t="s">
        <v>517</v>
      </c>
      <c r="G65" s="130" t="s">
        <v>522</v>
      </c>
      <c r="H65" s="156"/>
      <c r="I65" s="130"/>
      <c r="J65" s="130" t="s">
        <v>67</v>
      </c>
      <c r="K65" s="188"/>
      <c r="L65" s="130"/>
      <c r="M65" s="281"/>
      <c r="N65" s="144" t="s">
        <v>70</v>
      </c>
      <c r="O65" s="124" t="s">
        <v>1035</v>
      </c>
      <c r="P65" s="124"/>
      <c r="Q65" s="124" t="s">
        <v>754</v>
      </c>
      <c r="R65" s="124" t="s">
        <v>755</v>
      </c>
      <c r="S65" s="124" t="s">
        <v>828</v>
      </c>
      <c r="T65" s="262"/>
      <c r="U65" s="291"/>
      <c r="V65" s="291"/>
      <c r="W65" s="266"/>
      <c r="X65" s="290"/>
      <c r="Y65" s="285"/>
      <c r="Z65" s="188"/>
      <c r="AA65" s="150" t="s">
        <v>828</v>
      </c>
    </row>
    <row r="66" spans="1:27" s="93" customFormat="1" ht="103.9" customHeight="1" x14ac:dyDescent="0.4">
      <c r="A66" s="252"/>
      <c r="B66" s="124" t="s">
        <v>1060</v>
      </c>
      <c r="C66" s="124" t="s">
        <v>202</v>
      </c>
      <c r="D66" s="125" t="s">
        <v>444</v>
      </c>
      <c r="E66" s="125" t="s">
        <v>456</v>
      </c>
      <c r="F66" s="126" t="s">
        <v>658</v>
      </c>
      <c r="G66" s="124" t="s">
        <v>953</v>
      </c>
      <c r="H66" s="161" t="s">
        <v>529</v>
      </c>
      <c r="I66" s="124"/>
      <c r="J66" s="124" t="s">
        <v>67</v>
      </c>
      <c r="K66" s="262"/>
      <c r="L66" s="124"/>
      <c r="M66" s="261"/>
      <c r="N66" s="129"/>
      <c r="O66" s="124" t="s">
        <v>2484</v>
      </c>
      <c r="P66" s="124"/>
      <c r="Q66" s="124"/>
      <c r="R66" s="124" t="s">
        <v>758</v>
      </c>
      <c r="S66" s="124" t="s">
        <v>892</v>
      </c>
      <c r="T66" s="124" t="s">
        <v>2481</v>
      </c>
      <c r="U66" s="150" t="s">
        <v>1960</v>
      </c>
      <c r="V66" s="291"/>
      <c r="W66" s="266" t="s">
        <v>1994</v>
      </c>
      <c r="X66" s="290"/>
      <c r="Y66" s="291"/>
      <c r="Z66" s="124" t="s">
        <v>528</v>
      </c>
      <c r="AA66" s="150"/>
    </row>
    <row r="67" spans="1:27" s="93" customFormat="1" ht="104.45" customHeight="1" x14ac:dyDescent="0.4">
      <c r="A67" s="258"/>
      <c r="B67" s="124" t="s">
        <v>516</v>
      </c>
      <c r="C67" s="126" t="s">
        <v>217</v>
      </c>
      <c r="D67" s="125" t="s">
        <v>427</v>
      </c>
      <c r="E67" s="125" t="s">
        <v>437</v>
      </c>
      <c r="F67" s="140" t="s">
        <v>106</v>
      </c>
      <c r="G67" s="124" t="s">
        <v>527</v>
      </c>
      <c r="H67" s="326"/>
      <c r="I67" s="124"/>
      <c r="J67" s="124"/>
      <c r="K67" s="262" t="s">
        <v>67</v>
      </c>
      <c r="L67" s="124"/>
      <c r="M67" s="261"/>
      <c r="N67" s="144" t="s">
        <v>71</v>
      </c>
      <c r="O67" s="124"/>
      <c r="P67" s="262"/>
      <c r="Q67" s="124" t="s">
        <v>756</v>
      </c>
      <c r="R67" s="124" t="s">
        <v>757</v>
      </c>
      <c r="S67" s="124" t="s">
        <v>1869</v>
      </c>
      <c r="T67" s="229"/>
      <c r="U67" s="291"/>
      <c r="V67" s="291"/>
      <c r="W67" s="266"/>
      <c r="X67" s="290"/>
      <c r="Y67" s="291"/>
      <c r="Z67" s="262"/>
      <c r="AA67" s="150" t="s">
        <v>1006</v>
      </c>
    </row>
    <row r="68" spans="1:27" s="93" customFormat="1" ht="100.15" customHeight="1" x14ac:dyDescent="0.4">
      <c r="A68" s="171" t="s">
        <v>530</v>
      </c>
      <c r="B68" s="124" t="s">
        <v>537</v>
      </c>
      <c r="C68" s="142" t="s">
        <v>220</v>
      </c>
      <c r="D68" s="125" t="s">
        <v>444</v>
      </c>
      <c r="E68" s="146" t="s">
        <v>565</v>
      </c>
      <c r="F68" s="142" t="s">
        <v>2316</v>
      </c>
      <c r="G68" s="124" t="s">
        <v>1125</v>
      </c>
      <c r="H68" s="132" t="s">
        <v>1147</v>
      </c>
      <c r="I68" s="261"/>
      <c r="J68" s="261" t="s">
        <v>67</v>
      </c>
      <c r="K68" s="261"/>
      <c r="L68" s="261"/>
      <c r="M68" s="248"/>
      <c r="N68" s="129"/>
      <c r="O68" s="124" t="s">
        <v>831</v>
      </c>
      <c r="P68" s="124" t="s">
        <v>832</v>
      </c>
      <c r="Q68" s="248"/>
      <c r="R68" s="139" t="s">
        <v>833</v>
      </c>
      <c r="S68" s="248"/>
      <c r="T68" s="248"/>
      <c r="U68" s="150" t="s">
        <v>2525</v>
      </c>
      <c r="V68" s="287"/>
      <c r="W68" s="266" t="s">
        <v>1995</v>
      </c>
      <c r="X68" s="266" t="s">
        <v>979</v>
      </c>
      <c r="Y68" s="287"/>
      <c r="Z68" s="248"/>
      <c r="AA68" s="268"/>
    </row>
    <row r="69" spans="1:27" s="93" customFormat="1" ht="100.15" customHeight="1" x14ac:dyDescent="0.4">
      <c r="A69" s="252"/>
      <c r="B69" s="124" t="s">
        <v>985</v>
      </c>
      <c r="C69" s="124" t="s">
        <v>1940</v>
      </c>
      <c r="D69" s="125" t="s">
        <v>427</v>
      </c>
      <c r="E69" s="125" t="s">
        <v>554</v>
      </c>
      <c r="F69" s="142" t="s">
        <v>2317</v>
      </c>
      <c r="G69" s="124" t="s">
        <v>538</v>
      </c>
      <c r="H69" s="132" t="s">
        <v>1147</v>
      </c>
      <c r="I69" s="261"/>
      <c r="J69" s="261" t="s">
        <v>67</v>
      </c>
      <c r="K69" s="261"/>
      <c r="L69" s="261"/>
      <c r="M69" s="248"/>
      <c r="N69" s="129"/>
      <c r="O69" s="124" t="s">
        <v>834</v>
      </c>
      <c r="P69" s="248"/>
      <c r="Q69" s="248"/>
      <c r="R69" s="139" t="s">
        <v>833</v>
      </c>
      <c r="S69" s="124" t="s">
        <v>906</v>
      </c>
      <c r="T69" s="124" t="s">
        <v>2526</v>
      </c>
      <c r="U69" s="150" t="s">
        <v>1961</v>
      </c>
      <c r="V69" s="287"/>
      <c r="W69" s="266" t="s">
        <v>1996</v>
      </c>
      <c r="X69" s="287"/>
      <c r="Y69" s="287"/>
      <c r="Z69" s="248"/>
      <c r="AA69" s="268"/>
    </row>
    <row r="70" spans="1:27" s="93" customFormat="1" ht="100.15" customHeight="1" x14ac:dyDescent="0.4">
      <c r="A70" s="252"/>
      <c r="B70" s="124" t="s">
        <v>225</v>
      </c>
      <c r="C70" s="142" t="s">
        <v>226</v>
      </c>
      <c r="D70" s="125" t="s">
        <v>427</v>
      </c>
      <c r="E70" s="125" t="s">
        <v>428</v>
      </c>
      <c r="F70" s="142" t="s">
        <v>2316</v>
      </c>
      <c r="G70" s="124" t="s">
        <v>539</v>
      </c>
      <c r="H70" s="132">
        <v>100000</v>
      </c>
      <c r="I70" s="261"/>
      <c r="J70" s="261"/>
      <c r="K70" s="261" t="s">
        <v>67</v>
      </c>
      <c r="L70" s="261"/>
      <c r="M70" s="262"/>
      <c r="N70" s="129"/>
      <c r="O70" s="124" t="s">
        <v>835</v>
      </c>
      <c r="P70" s="262"/>
      <c r="Q70" s="262"/>
      <c r="R70" s="262"/>
      <c r="S70" s="124" t="s">
        <v>836</v>
      </c>
      <c r="T70" s="262"/>
      <c r="U70" s="150" t="s">
        <v>1962</v>
      </c>
      <c r="V70" s="291"/>
      <c r="W70" s="266"/>
      <c r="X70" s="291"/>
      <c r="Y70" s="291"/>
      <c r="Z70" s="262"/>
      <c r="AA70" s="150" t="s">
        <v>1009</v>
      </c>
    </row>
    <row r="71" spans="1:27" s="93" customFormat="1" ht="100.15" customHeight="1" x14ac:dyDescent="0.4">
      <c r="A71" s="252"/>
      <c r="B71" s="124" t="s">
        <v>531</v>
      </c>
      <c r="C71" s="142" t="s">
        <v>228</v>
      </c>
      <c r="D71" s="125" t="s">
        <v>427</v>
      </c>
      <c r="E71" s="588" t="s">
        <v>428</v>
      </c>
      <c r="F71" s="142" t="s">
        <v>2316</v>
      </c>
      <c r="G71" s="124" t="s">
        <v>540</v>
      </c>
      <c r="H71" s="132">
        <v>300000</v>
      </c>
      <c r="I71" s="261"/>
      <c r="J71" s="261"/>
      <c r="K71" s="261"/>
      <c r="L71" s="261" t="s">
        <v>28</v>
      </c>
      <c r="M71" s="262"/>
      <c r="N71" s="129"/>
      <c r="O71" s="124" t="s">
        <v>835</v>
      </c>
      <c r="P71" s="262"/>
      <c r="Q71" s="262"/>
      <c r="R71" s="262"/>
      <c r="S71" s="124" t="s">
        <v>836</v>
      </c>
      <c r="T71" s="262"/>
      <c r="U71" s="291"/>
      <c r="V71" s="291"/>
      <c r="W71" s="266"/>
      <c r="X71" s="291"/>
      <c r="Y71" s="291"/>
      <c r="Z71" s="262"/>
      <c r="AA71" s="150"/>
    </row>
    <row r="72" spans="1:27" s="93" customFormat="1" ht="100.15" customHeight="1" x14ac:dyDescent="0.4">
      <c r="A72" s="252"/>
      <c r="B72" s="124" t="s">
        <v>532</v>
      </c>
      <c r="C72" s="142" t="s">
        <v>1941</v>
      </c>
      <c r="D72" s="125" t="s">
        <v>444</v>
      </c>
      <c r="E72" s="125" t="s">
        <v>456</v>
      </c>
      <c r="F72" s="135" t="s">
        <v>137</v>
      </c>
      <c r="G72" s="124" t="s">
        <v>541</v>
      </c>
      <c r="H72" s="132" t="s">
        <v>1147</v>
      </c>
      <c r="I72" s="261"/>
      <c r="J72" s="261" t="s">
        <v>67</v>
      </c>
      <c r="K72" s="261"/>
      <c r="L72" s="261"/>
      <c r="M72" s="262"/>
      <c r="N72" s="129"/>
      <c r="O72" s="124" t="s">
        <v>2485</v>
      </c>
      <c r="P72" s="262"/>
      <c r="Q72" s="262"/>
      <c r="R72" s="262"/>
      <c r="S72" s="262"/>
      <c r="T72" s="262"/>
      <c r="U72" s="149" t="s">
        <v>1986</v>
      </c>
      <c r="V72" s="291"/>
      <c r="W72" s="266" t="s">
        <v>1997</v>
      </c>
      <c r="X72" s="291"/>
      <c r="Y72" s="291"/>
      <c r="Z72" s="262"/>
      <c r="AA72" s="150" t="s">
        <v>2527</v>
      </c>
    </row>
    <row r="73" spans="1:27" s="93" customFormat="1" ht="131.44999999999999" customHeight="1" x14ac:dyDescent="0.4">
      <c r="A73" s="252"/>
      <c r="B73" s="130" t="s">
        <v>534</v>
      </c>
      <c r="C73" s="142" t="s">
        <v>1942</v>
      </c>
      <c r="D73" s="125" t="s">
        <v>427</v>
      </c>
      <c r="E73" s="125" t="s">
        <v>436</v>
      </c>
      <c r="F73" s="126" t="s">
        <v>1718</v>
      </c>
      <c r="G73" s="124" t="s">
        <v>524</v>
      </c>
      <c r="H73" s="161" t="s">
        <v>1147</v>
      </c>
      <c r="I73" s="261"/>
      <c r="J73" s="261" t="s">
        <v>67</v>
      </c>
      <c r="K73" s="261"/>
      <c r="L73" s="261"/>
      <c r="M73" s="248"/>
      <c r="N73" s="129"/>
      <c r="O73" s="124" t="s">
        <v>2486</v>
      </c>
      <c r="P73" s="248"/>
      <c r="Q73" s="248"/>
      <c r="R73" s="222" t="s">
        <v>744</v>
      </c>
      <c r="S73" s="248"/>
      <c r="T73" s="248"/>
      <c r="U73" s="150" t="s">
        <v>1963</v>
      </c>
      <c r="V73" s="287"/>
      <c r="W73" s="266" t="s">
        <v>2011</v>
      </c>
      <c r="X73" s="287"/>
      <c r="Y73" s="287"/>
      <c r="Z73" s="248"/>
      <c r="AA73" s="150" t="s">
        <v>2574</v>
      </c>
    </row>
    <row r="74" spans="1:27" s="93" customFormat="1" ht="100.15" customHeight="1" x14ac:dyDescent="0.4">
      <c r="A74" s="258"/>
      <c r="B74" s="124" t="s">
        <v>535</v>
      </c>
      <c r="C74" s="142" t="s">
        <v>233</v>
      </c>
      <c r="D74" s="125" t="s">
        <v>536</v>
      </c>
      <c r="E74" s="125" t="s">
        <v>456</v>
      </c>
      <c r="F74" s="126" t="s">
        <v>1718</v>
      </c>
      <c r="G74" s="124" t="s">
        <v>542</v>
      </c>
      <c r="H74" s="132">
        <v>100000</v>
      </c>
      <c r="I74" s="261"/>
      <c r="J74" s="261" t="s">
        <v>67</v>
      </c>
      <c r="K74" s="261"/>
      <c r="L74" s="261"/>
      <c r="M74" s="248"/>
      <c r="N74" s="129"/>
      <c r="O74" s="139"/>
      <c r="P74" s="248"/>
      <c r="Q74" s="150" t="s">
        <v>840</v>
      </c>
      <c r="R74" s="248"/>
      <c r="S74" s="248"/>
      <c r="T74" s="248"/>
      <c r="U74" s="287"/>
      <c r="V74" s="287"/>
      <c r="W74" s="266"/>
      <c r="X74" s="287"/>
      <c r="Y74" s="287"/>
      <c r="Z74" s="248"/>
      <c r="AA74" s="268"/>
    </row>
    <row r="75" spans="1:27" s="93" customFormat="1" ht="100.15" customHeight="1" x14ac:dyDescent="0.4">
      <c r="A75" s="171" t="s">
        <v>543</v>
      </c>
      <c r="B75" s="124" t="s">
        <v>544</v>
      </c>
      <c r="C75" s="142" t="s">
        <v>235</v>
      </c>
      <c r="D75" s="146" t="s">
        <v>461</v>
      </c>
      <c r="E75" s="146" t="s">
        <v>456</v>
      </c>
      <c r="F75" s="126" t="s">
        <v>446</v>
      </c>
      <c r="G75" s="124" t="s">
        <v>954</v>
      </c>
      <c r="H75" s="132">
        <v>200000</v>
      </c>
      <c r="I75" s="124"/>
      <c r="J75" s="248"/>
      <c r="K75" s="248"/>
      <c r="L75" s="248" t="s">
        <v>67</v>
      </c>
      <c r="M75" s="248"/>
      <c r="N75" s="129"/>
      <c r="O75" s="124" t="s">
        <v>2511</v>
      </c>
      <c r="P75" s="248"/>
      <c r="Q75" s="248"/>
      <c r="R75" s="222" t="s">
        <v>750</v>
      </c>
      <c r="S75" s="248"/>
      <c r="T75" s="248"/>
      <c r="U75" s="287"/>
      <c r="V75" s="287"/>
      <c r="W75" s="266"/>
      <c r="X75" s="135" t="s">
        <v>2584</v>
      </c>
      <c r="Y75" s="287"/>
      <c r="Z75" s="124" t="s">
        <v>2494</v>
      </c>
      <c r="AA75" s="268"/>
    </row>
    <row r="76" spans="1:27" s="93" customFormat="1" ht="100.15" customHeight="1" x14ac:dyDescent="0.4">
      <c r="A76" s="252"/>
      <c r="B76" s="124" t="s">
        <v>986</v>
      </c>
      <c r="C76" s="124" t="s">
        <v>237</v>
      </c>
      <c r="D76" s="125" t="s">
        <v>444</v>
      </c>
      <c r="E76" s="146" t="s">
        <v>1031</v>
      </c>
      <c r="F76" s="142" t="s">
        <v>1105</v>
      </c>
      <c r="G76" s="124" t="s">
        <v>955</v>
      </c>
      <c r="H76" s="132">
        <v>500000</v>
      </c>
      <c r="I76" s="124"/>
      <c r="J76" s="248" t="s">
        <v>67</v>
      </c>
      <c r="K76" s="248"/>
      <c r="L76" s="248"/>
      <c r="M76" s="248"/>
      <c r="N76" s="129"/>
      <c r="O76" s="139"/>
      <c r="P76" s="248"/>
      <c r="Q76" s="150" t="s">
        <v>841</v>
      </c>
      <c r="R76" s="248"/>
      <c r="S76" s="248"/>
      <c r="T76" s="124" t="s">
        <v>1883</v>
      </c>
      <c r="U76" s="287"/>
      <c r="V76" s="287"/>
      <c r="W76" s="266" t="s">
        <v>1998</v>
      </c>
      <c r="X76" s="150" t="s">
        <v>1041</v>
      </c>
      <c r="Y76" s="287"/>
      <c r="Z76" s="124"/>
      <c r="AA76" s="150" t="s">
        <v>2555</v>
      </c>
    </row>
    <row r="77" spans="1:27" s="93" customFormat="1" ht="100.15" customHeight="1" x14ac:dyDescent="0.4">
      <c r="A77" s="258"/>
      <c r="B77" s="124" t="s">
        <v>1045</v>
      </c>
      <c r="C77" s="126" t="s">
        <v>365</v>
      </c>
      <c r="D77" s="125" t="s">
        <v>459</v>
      </c>
      <c r="E77" s="125" t="s">
        <v>428</v>
      </c>
      <c r="F77" s="140" t="s">
        <v>821</v>
      </c>
      <c r="G77" s="124" t="s">
        <v>958</v>
      </c>
      <c r="H77" s="132">
        <v>200000</v>
      </c>
      <c r="I77" s="124" t="s">
        <v>67</v>
      </c>
      <c r="J77" s="248"/>
      <c r="K77" s="248"/>
      <c r="L77" s="248"/>
      <c r="M77" s="248"/>
      <c r="N77" s="129"/>
      <c r="O77" s="139"/>
      <c r="P77" s="248"/>
      <c r="Q77" s="248"/>
      <c r="R77" s="248"/>
      <c r="S77" s="248"/>
      <c r="T77" s="248"/>
      <c r="U77" s="287"/>
      <c r="V77" s="266" t="s">
        <v>1027</v>
      </c>
      <c r="W77" s="266"/>
      <c r="X77" s="135" t="s">
        <v>2581</v>
      </c>
      <c r="Y77" s="287"/>
      <c r="Z77" s="124" t="s">
        <v>957</v>
      </c>
      <c r="AA77" s="268"/>
    </row>
    <row r="78" spans="1:27" s="93" customFormat="1" ht="100.15" customHeight="1" x14ac:dyDescent="0.4">
      <c r="A78" s="171" t="s">
        <v>552</v>
      </c>
      <c r="B78" s="124" t="s">
        <v>987</v>
      </c>
      <c r="C78" s="140" t="s">
        <v>1943</v>
      </c>
      <c r="D78" s="125" t="s">
        <v>427</v>
      </c>
      <c r="E78" s="125" t="s">
        <v>436</v>
      </c>
      <c r="F78" s="142" t="s">
        <v>1105</v>
      </c>
      <c r="G78" s="124" t="s">
        <v>549</v>
      </c>
      <c r="H78" s="161" t="s">
        <v>1147</v>
      </c>
      <c r="I78" s="124"/>
      <c r="J78" s="248"/>
      <c r="K78" s="248"/>
      <c r="L78" s="124"/>
      <c r="M78" s="248" t="s">
        <v>67</v>
      </c>
      <c r="N78" s="129"/>
      <c r="O78" s="124" t="s">
        <v>2487</v>
      </c>
      <c r="P78" s="248"/>
      <c r="Q78" s="248"/>
      <c r="R78" s="222" t="s">
        <v>744</v>
      </c>
      <c r="S78" s="248"/>
      <c r="T78" s="124" t="s">
        <v>1884</v>
      </c>
      <c r="U78" s="150" t="s">
        <v>1964</v>
      </c>
      <c r="V78" s="287"/>
      <c r="W78" s="266"/>
      <c r="X78" s="287"/>
      <c r="Y78" s="287"/>
      <c r="Z78" s="248"/>
      <c r="AA78" s="150" t="s">
        <v>2556</v>
      </c>
    </row>
    <row r="79" spans="1:27" s="93" customFormat="1" ht="245.45" customHeight="1" x14ac:dyDescent="0.4">
      <c r="A79" s="231"/>
      <c r="B79" s="124" t="s">
        <v>723</v>
      </c>
      <c r="C79" s="140" t="s">
        <v>123</v>
      </c>
      <c r="D79" s="125" t="s">
        <v>454</v>
      </c>
      <c r="E79" s="125" t="s">
        <v>456</v>
      </c>
      <c r="F79" s="126" t="s">
        <v>1718</v>
      </c>
      <c r="G79" s="124" t="s">
        <v>551</v>
      </c>
      <c r="H79" s="132">
        <v>500000</v>
      </c>
      <c r="I79" s="124"/>
      <c r="J79" s="248" t="s">
        <v>67</v>
      </c>
      <c r="K79" s="248"/>
      <c r="L79" s="124"/>
      <c r="M79" s="248"/>
      <c r="N79" s="129"/>
      <c r="O79" s="124" t="s">
        <v>2578</v>
      </c>
      <c r="P79" s="150" t="s">
        <v>2580</v>
      </c>
      <c r="Q79" s="248"/>
      <c r="R79" s="222" t="s">
        <v>744</v>
      </c>
      <c r="S79" s="248"/>
      <c r="T79" s="248"/>
      <c r="U79" s="287"/>
      <c r="V79" s="287"/>
      <c r="W79" s="266" t="s">
        <v>1999</v>
      </c>
      <c r="X79" s="287"/>
      <c r="Y79" s="287"/>
      <c r="Z79" s="248"/>
      <c r="AA79" s="268"/>
    </row>
    <row r="80" spans="1:27" s="93" customFormat="1" ht="100.15" customHeight="1" x14ac:dyDescent="0.4">
      <c r="A80" s="231"/>
      <c r="B80" s="124" t="s">
        <v>550</v>
      </c>
      <c r="C80" s="140" t="s">
        <v>242</v>
      </c>
      <c r="D80" s="125" t="s">
        <v>436</v>
      </c>
      <c r="E80" s="125" t="s">
        <v>428</v>
      </c>
      <c r="F80" s="126" t="s">
        <v>658</v>
      </c>
      <c r="G80" s="124" t="s">
        <v>959</v>
      </c>
      <c r="H80" s="132">
        <v>100000</v>
      </c>
      <c r="I80" s="124"/>
      <c r="J80" s="248"/>
      <c r="K80" s="248" t="s">
        <v>67</v>
      </c>
      <c r="L80" s="124"/>
      <c r="M80" s="248"/>
      <c r="N80" s="129"/>
      <c r="O80" s="124" t="s">
        <v>843</v>
      </c>
      <c r="P80" s="124" t="s">
        <v>2488</v>
      </c>
      <c r="Q80" s="124" t="s">
        <v>388</v>
      </c>
      <c r="R80" s="124" t="s">
        <v>752</v>
      </c>
      <c r="S80" s="124"/>
      <c r="T80" s="248"/>
      <c r="U80" s="287"/>
      <c r="V80" s="287"/>
      <c r="W80" s="266"/>
      <c r="X80" s="287"/>
      <c r="Y80" s="287"/>
      <c r="Z80" s="248"/>
      <c r="AA80" s="150" t="s">
        <v>2557</v>
      </c>
    </row>
    <row r="81" spans="1:27" s="93" customFormat="1" ht="100.15" customHeight="1" x14ac:dyDescent="0.4">
      <c r="A81" s="143"/>
      <c r="B81" s="124" t="s">
        <v>988</v>
      </c>
      <c r="C81" s="140" t="s">
        <v>243</v>
      </c>
      <c r="D81" s="125" t="s">
        <v>436</v>
      </c>
      <c r="E81" s="125" t="s">
        <v>428</v>
      </c>
      <c r="F81" s="126" t="s">
        <v>658</v>
      </c>
      <c r="G81" s="124" t="s">
        <v>960</v>
      </c>
      <c r="H81" s="132">
        <v>500000</v>
      </c>
      <c r="I81" s="124"/>
      <c r="J81" s="248"/>
      <c r="K81" s="248"/>
      <c r="L81" s="124" t="s">
        <v>67</v>
      </c>
      <c r="M81" s="248"/>
      <c r="N81" s="129"/>
      <c r="O81" s="124" t="s">
        <v>844</v>
      </c>
      <c r="P81" s="124"/>
      <c r="Q81" s="124"/>
      <c r="R81" s="124" t="s">
        <v>792</v>
      </c>
      <c r="S81" s="124" t="s">
        <v>845</v>
      </c>
      <c r="T81" s="124" t="s">
        <v>1885</v>
      </c>
      <c r="U81" s="150" t="s">
        <v>1965</v>
      </c>
      <c r="V81" s="287"/>
      <c r="W81" s="266"/>
      <c r="X81" s="287"/>
      <c r="Y81" s="287"/>
      <c r="Z81" s="124" t="s">
        <v>957</v>
      </c>
      <c r="AA81" s="150" t="s">
        <v>2558</v>
      </c>
    </row>
    <row r="82" spans="1:27" s="93" customFormat="1" ht="108" customHeight="1" x14ac:dyDescent="0.4">
      <c r="A82" s="171" t="s">
        <v>563</v>
      </c>
      <c r="B82" s="124" t="s">
        <v>584</v>
      </c>
      <c r="C82" s="142" t="s">
        <v>266</v>
      </c>
      <c r="D82" s="125" t="s">
        <v>427</v>
      </c>
      <c r="E82" s="125" t="s">
        <v>428</v>
      </c>
      <c r="F82" s="126" t="s">
        <v>83</v>
      </c>
      <c r="G82" s="124" t="s">
        <v>556</v>
      </c>
      <c r="H82" s="326"/>
      <c r="I82" s="124"/>
      <c r="J82" s="248"/>
      <c r="K82" s="124" t="s">
        <v>67</v>
      </c>
      <c r="L82" s="124"/>
      <c r="M82" s="248"/>
      <c r="N82" s="144" t="s">
        <v>71</v>
      </c>
      <c r="O82" s="124" t="s">
        <v>846</v>
      </c>
      <c r="P82" s="124"/>
      <c r="Q82" s="124" t="s">
        <v>1859</v>
      </c>
      <c r="R82" s="124"/>
      <c r="S82" s="124"/>
      <c r="T82" s="248"/>
      <c r="U82" s="287"/>
      <c r="V82" s="287"/>
      <c r="W82" s="266"/>
      <c r="X82" s="287"/>
      <c r="Y82" s="287"/>
      <c r="Z82" s="248"/>
      <c r="AA82" s="150" t="s">
        <v>847</v>
      </c>
    </row>
    <row r="83" spans="1:27" s="93" customFormat="1" ht="73.900000000000006" customHeight="1" x14ac:dyDescent="0.4">
      <c r="A83" s="160"/>
      <c r="B83" s="124" t="s">
        <v>510</v>
      </c>
      <c r="C83" s="140" t="s">
        <v>1004</v>
      </c>
      <c r="D83" s="125" t="s">
        <v>427</v>
      </c>
      <c r="E83" s="125" t="s">
        <v>428</v>
      </c>
      <c r="F83" s="126" t="s">
        <v>83</v>
      </c>
      <c r="G83" s="130" t="s">
        <v>521</v>
      </c>
      <c r="H83" s="132">
        <v>50000</v>
      </c>
      <c r="I83" s="130"/>
      <c r="J83" s="130"/>
      <c r="K83" s="188"/>
      <c r="L83" s="130" t="s">
        <v>67</v>
      </c>
      <c r="M83" s="281"/>
      <c r="N83" s="144" t="s">
        <v>70</v>
      </c>
      <c r="O83" s="124" t="s">
        <v>753</v>
      </c>
      <c r="P83" s="124"/>
      <c r="Q83" s="124"/>
      <c r="R83" s="124" t="s">
        <v>793</v>
      </c>
      <c r="S83" s="124" t="s">
        <v>809</v>
      </c>
      <c r="T83" s="229"/>
      <c r="U83" s="135"/>
      <c r="V83" s="291"/>
      <c r="W83" s="266"/>
      <c r="X83" s="285"/>
      <c r="Y83" s="285"/>
      <c r="Z83" s="188"/>
      <c r="AA83" s="150" t="s">
        <v>809</v>
      </c>
    </row>
    <row r="84" spans="1:27" s="93" customFormat="1" ht="100.15" customHeight="1" x14ac:dyDescent="0.4">
      <c r="A84" s="231"/>
      <c r="B84" s="124" t="s">
        <v>1061</v>
      </c>
      <c r="C84" s="124" t="s">
        <v>269</v>
      </c>
      <c r="D84" s="125" t="s">
        <v>444</v>
      </c>
      <c r="E84" s="125" t="s">
        <v>428</v>
      </c>
      <c r="F84" s="126" t="s">
        <v>658</v>
      </c>
      <c r="G84" s="124" t="s">
        <v>270</v>
      </c>
      <c r="H84" s="132">
        <v>750000</v>
      </c>
      <c r="I84" s="124"/>
      <c r="J84" s="248"/>
      <c r="K84" s="124"/>
      <c r="L84" s="124" t="s">
        <v>67</v>
      </c>
      <c r="M84" s="248"/>
      <c r="N84" s="129"/>
      <c r="O84" s="124" t="s">
        <v>2512</v>
      </c>
      <c r="P84" s="124"/>
      <c r="Q84" s="124"/>
      <c r="R84" s="124"/>
      <c r="S84" s="124"/>
      <c r="T84" s="248"/>
      <c r="U84" s="150" t="s">
        <v>1966</v>
      </c>
      <c r="V84" s="287"/>
      <c r="W84" s="266"/>
      <c r="X84" s="287"/>
      <c r="Y84" s="287"/>
      <c r="Z84" s="248"/>
      <c r="AA84" s="150" t="s">
        <v>848</v>
      </c>
    </row>
    <row r="85" spans="1:27" s="93" customFormat="1" ht="100.15" customHeight="1" x14ac:dyDescent="0.4">
      <c r="A85" s="231"/>
      <c r="B85" s="124" t="s">
        <v>1062</v>
      </c>
      <c r="C85" s="142" t="s">
        <v>272</v>
      </c>
      <c r="D85" s="125" t="s">
        <v>427</v>
      </c>
      <c r="E85" s="125" t="s">
        <v>428</v>
      </c>
      <c r="F85" s="135" t="s">
        <v>169</v>
      </c>
      <c r="G85" s="124" t="s">
        <v>557</v>
      </c>
      <c r="H85" s="132">
        <v>500000</v>
      </c>
      <c r="I85" s="124"/>
      <c r="J85" s="248" t="s">
        <v>67</v>
      </c>
      <c r="K85" s="124"/>
      <c r="L85" s="124"/>
      <c r="M85" s="248"/>
      <c r="N85" s="129"/>
      <c r="O85" s="124" t="s">
        <v>800</v>
      </c>
      <c r="P85" s="124"/>
      <c r="Q85" s="124" t="s">
        <v>765</v>
      </c>
      <c r="R85" s="124"/>
      <c r="S85" s="124"/>
      <c r="T85" s="248"/>
      <c r="U85" s="287"/>
      <c r="V85" s="287"/>
      <c r="W85" s="266"/>
      <c r="X85" s="287"/>
      <c r="Y85" s="287"/>
      <c r="Z85" s="248"/>
      <c r="AA85" s="150" t="s">
        <v>907</v>
      </c>
    </row>
    <row r="86" spans="1:27" s="93" customFormat="1" ht="100.15" customHeight="1" x14ac:dyDescent="0.4">
      <c r="A86" s="231"/>
      <c r="B86" s="124" t="s">
        <v>1063</v>
      </c>
      <c r="C86" s="126" t="s">
        <v>274</v>
      </c>
      <c r="D86" s="125" t="s">
        <v>432</v>
      </c>
      <c r="E86" s="125" t="s">
        <v>456</v>
      </c>
      <c r="F86" s="140" t="s">
        <v>1135</v>
      </c>
      <c r="G86" s="124" t="s">
        <v>558</v>
      </c>
      <c r="H86" s="132">
        <v>500000</v>
      </c>
      <c r="I86" s="124"/>
      <c r="J86" s="248"/>
      <c r="K86" s="124"/>
      <c r="L86" s="124" t="s">
        <v>67</v>
      </c>
      <c r="M86" s="248"/>
      <c r="N86" s="129"/>
      <c r="O86" s="124" t="s">
        <v>908</v>
      </c>
      <c r="P86" s="124"/>
      <c r="Q86" s="124"/>
      <c r="R86" s="124" t="s">
        <v>765</v>
      </c>
      <c r="S86" s="124"/>
      <c r="T86" s="248"/>
      <c r="U86" s="150" t="s">
        <v>1966</v>
      </c>
      <c r="V86" s="287"/>
      <c r="W86" s="266"/>
      <c r="X86" s="150" t="s">
        <v>2585</v>
      </c>
      <c r="Y86" s="150" t="s">
        <v>980</v>
      </c>
      <c r="Z86" s="248"/>
      <c r="AA86" s="150" t="s">
        <v>2559</v>
      </c>
    </row>
    <row r="87" spans="1:27" s="93" customFormat="1" ht="100.15" customHeight="1" x14ac:dyDescent="0.4">
      <c r="A87" s="231"/>
      <c r="B87" s="124" t="s">
        <v>1128</v>
      </c>
      <c r="C87" s="142" t="s">
        <v>276</v>
      </c>
      <c r="D87" s="125" t="s">
        <v>427</v>
      </c>
      <c r="E87" s="125" t="s">
        <v>428</v>
      </c>
      <c r="F87" s="140" t="s">
        <v>982</v>
      </c>
      <c r="G87" s="124" t="s">
        <v>1131</v>
      </c>
      <c r="H87" s="132">
        <v>350000</v>
      </c>
      <c r="I87" s="124"/>
      <c r="J87" s="248"/>
      <c r="K87" s="124"/>
      <c r="L87" s="124" t="s">
        <v>67</v>
      </c>
      <c r="M87" s="248"/>
      <c r="N87" s="129"/>
      <c r="O87" s="124" t="s">
        <v>2489</v>
      </c>
      <c r="P87" s="124" t="s">
        <v>745</v>
      </c>
      <c r="Q87" s="124" t="s">
        <v>746</v>
      </c>
      <c r="R87" s="124" t="s">
        <v>769</v>
      </c>
      <c r="S87" s="124"/>
      <c r="T87" s="124" t="s">
        <v>1886</v>
      </c>
      <c r="U87" s="150" t="s">
        <v>1967</v>
      </c>
      <c r="V87" s="287"/>
      <c r="W87" s="266"/>
      <c r="X87" s="287"/>
      <c r="Y87" s="287"/>
      <c r="Z87" s="124" t="s">
        <v>2528</v>
      </c>
      <c r="AA87" s="150" t="s">
        <v>909</v>
      </c>
    </row>
    <row r="88" spans="1:27" s="93" customFormat="1" ht="100.15" customHeight="1" x14ac:dyDescent="0.4">
      <c r="A88" s="231"/>
      <c r="B88" s="124" t="s">
        <v>1064</v>
      </c>
      <c r="C88" s="142" t="s">
        <v>269</v>
      </c>
      <c r="D88" s="125" t="s">
        <v>444</v>
      </c>
      <c r="E88" s="125" t="s">
        <v>428</v>
      </c>
      <c r="F88" s="126" t="s">
        <v>658</v>
      </c>
      <c r="G88" s="124" t="s">
        <v>559</v>
      </c>
      <c r="H88" s="132">
        <v>800000</v>
      </c>
      <c r="I88" s="124"/>
      <c r="J88" s="248"/>
      <c r="K88" s="124"/>
      <c r="L88" s="124" t="s">
        <v>67</v>
      </c>
      <c r="M88" s="248"/>
      <c r="N88" s="129"/>
      <c r="O88" s="124" t="s">
        <v>910</v>
      </c>
      <c r="P88" s="124"/>
      <c r="Q88" s="124"/>
      <c r="R88" s="124"/>
      <c r="S88" s="124"/>
      <c r="T88" s="124" t="s">
        <v>3233</v>
      </c>
      <c r="U88" s="150" t="s">
        <v>1968</v>
      </c>
      <c r="V88" s="287"/>
      <c r="W88" s="266"/>
      <c r="X88" s="135" t="s">
        <v>2529</v>
      </c>
      <c r="Y88" s="287"/>
      <c r="Z88" s="248"/>
      <c r="AA88" s="150" t="s">
        <v>2560</v>
      </c>
    </row>
    <row r="89" spans="1:27" s="93" customFormat="1" ht="100.15" customHeight="1" x14ac:dyDescent="0.4">
      <c r="A89" s="252"/>
      <c r="B89" s="124" t="s">
        <v>548</v>
      </c>
      <c r="C89" s="142" t="s">
        <v>239</v>
      </c>
      <c r="D89" s="125" t="s">
        <v>545</v>
      </c>
      <c r="E89" s="146" t="s">
        <v>546</v>
      </c>
      <c r="F89" s="142" t="s">
        <v>721</v>
      </c>
      <c r="G89" s="124" t="s">
        <v>956</v>
      </c>
      <c r="H89" s="326"/>
      <c r="I89" s="124" t="s">
        <v>67</v>
      </c>
      <c r="J89" s="248"/>
      <c r="K89" s="248"/>
      <c r="L89" s="248"/>
      <c r="M89" s="248"/>
      <c r="N89" s="144" t="s">
        <v>70</v>
      </c>
      <c r="O89" s="139"/>
      <c r="P89" s="248"/>
      <c r="Q89" s="248"/>
      <c r="R89" s="248"/>
      <c r="S89" s="248"/>
      <c r="T89" s="248"/>
      <c r="U89" s="287"/>
      <c r="V89" s="287"/>
      <c r="W89" s="266"/>
      <c r="X89" s="287"/>
      <c r="Y89" s="287"/>
      <c r="Z89" s="124" t="s">
        <v>957</v>
      </c>
      <c r="AA89" s="268" t="s">
        <v>842</v>
      </c>
    </row>
    <row r="90" spans="1:27" s="93" customFormat="1" ht="100.15" customHeight="1" x14ac:dyDescent="0.4">
      <c r="A90" s="231"/>
      <c r="B90" s="124" t="s">
        <v>1065</v>
      </c>
      <c r="C90" s="142" t="s">
        <v>281</v>
      </c>
      <c r="D90" s="125" t="s">
        <v>555</v>
      </c>
      <c r="E90" s="125" t="s">
        <v>428</v>
      </c>
      <c r="F90" s="142" t="s">
        <v>2323</v>
      </c>
      <c r="G90" s="124" t="s">
        <v>561</v>
      </c>
      <c r="H90" s="132">
        <v>1000000</v>
      </c>
      <c r="I90" s="124"/>
      <c r="J90" s="262"/>
      <c r="K90" s="124"/>
      <c r="L90" s="124" t="s">
        <v>67</v>
      </c>
      <c r="M90" s="262"/>
      <c r="N90" s="129"/>
      <c r="O90" s="124" t="s">
        <v>2513</v>
      </c>
      <c r="P90" s="124"/>
      <c r="Q90" s="124"/>
      <c r="R90" s="124" t="s">
        <v>766</v>
      </c>
      <c r="S90" s="124"/>
      <c r="T90" s="124" t="s">
        <v>1836</v>
      </c>
      <c r="U90" s="150" t="s">
        <v>1969</v>
      </c>
      <c r="V90" s="291"/>
      <c r="W90" s="266"/>
      <c r="X90" s="291"/>
      <c r="Y90" s="291"/>
      <c r="Z90" s="262"/>
      <c r="AA90" s="150" t="s">
        <v>2561</v>
      </c>
    </row>
    <row r="91" spans="1:27" s="93" customFormat="1" ht="71.45" customHeight="1" x14ac:dyDescent="0.4">
      <c r="A91" s="231"/>
      <c r="B91" s="124" t="s">
        <v>585</v>
      </c>
      <c r="C91" s="142" t="s">
        <v>268</v>
      </c>
      <c r="D91" s="125" t="s">
        <v>427</v>
      </c>
      <c r="E91" s="125" t="s">
        <v>554</v>
      </c>
      <c r="F91" s="126" t="s">
        <v>79</v>
      </c>
      <c r="G91" s="124" t="s">
        <v>556</v>
      </c>
      <c r="H91" s="326"/>
      <c r="I91" s="124"/>
      <c r="J91" s="248"/>
      <c r="K91" s="124"/>
      <c r="L91" s="124" t="s">
        <v>67</v>
      </c>
      <c r="M91" s="248"/>
      <c r="N91" s="144" t="s">
        <v>70</v>
      </c>
      <c r="O91" s="124"/>
      <c r="P91" s="124"/>
      <c r="Q91" s="124"/>
      <c r="R91" s="124" t="s">
        <v>796</v>
      </c>
      <c r="S91" s="124" t="s">
        <v>797</v>
      </c>
      <c r="T91" s="124"/>
      <c r="U91" s="287"/>
      <c r="V91" s="287"/>
      <c r="W91" s="266"/>
      <c r="X91" s="287"/>
      <c r="Y91" s="287"/>
      <c r="Z91" s="248"/>
      <c r="AA91" s="150" t="s">
        <v>1042</v>
      </c>
    </row>
    <row r="92" spans="1:27" s="93" customFormat="1" ht="100.15" customHeight="1" x14ac:dyDescent="0.4">
      <c r="A92" s="231"/>
      <c r="B92" s="124" t="s">
        <v>1066</v>
      </c>
      <c r="C92" s="124" t="s">
        <v>290</v>
      </c>
      <c r="D92" s="588" t="s">
        <v>427</v>
      </c>
      <c r="E92" s="588" t="s">
        <v>554</v>
      </c>
      <c r="F92" s="135" t="s">
        <v>664</v>
      </c>
      <c r="G92" s="124" t="s">
        <v>962</v>
      </c>
      <c r="H92" s="132" t="s">
        <v>1147</v>
      </c>
      <c r="I92" s="124" t="s">
        <v>28</v>
      </c>
      <c r="J92" s="248"/>
      <c r="K92" s="124"/>
      <c r="L92" s="124"/>
      <c r="M92" s="248"/>
      <c r="N92" s="129"/>
      <c r="O92" s="139"/>
      <c r="P92" s="248"/>
      <c r="Q92" s="248"/>
      <c r="R92" s="248"/>
      <c r="S92" s="124" t="s">
        <v>1134</v>
      </c>
      <c r="T92" s="150" t="s">
        <v>2530</v>
      </c>
      <c r="U92" s="287"/>
      <c r="V92" s="266" t="s">
        <v>1028</v>
      </c>
      <c r="W92" s="266"/>
      <c r="X92" s="287"/>
      <c r="Y92" s="287"/>
      <c r="Z92" s="150" t="s">
        <v>852</v>
      </c>
      <c r="AA92" s="268"/>
    </row>
    <row r="93" spans="1:27" s="93" customFormat="1" ht="100.15" customHeight="1" x14ac:dyDescent="0.4">
      <c r="A93" s="231"/>
      <c r="B93" s="124" t="s">
        <v>1126</v>
      </c>
      <c r="C93" s="142" t="s">
        <v>1944</v>
      </c>
      <c r="D93" s="125" t="s">
        <v>465</v>
      </c>
      <c r="E93" s="125" t="s">
        <v>428</v>
      </c>
      <c r="F93" s="142" t="s">
        <v>981</v>
      </c>
      <c r="G93" s="124" t="s">
        <v>963</v>
      </c>
      <c r="H93" s="132">
        <v>600000</v>
      </c>
      <c r="I93" s="124"/>
      <c r="J93" s="248"/>
      <c r="K93" s="124"/>
      <c r="L93" s="124" t="s">
        <v>67</v>
      </c>
      <c r="M93" s="248"/>
      <c r="N93" s="129"/>
      <c r="O93" s="124" t="s">
        <v>853</v>
      </c>
      <c r="P93" s="248"/>
      <c r="Q93" s="248"/>
      <c r="R93" s="268" t="s">
        <v>854</v>
      </c>
      <c r="S93" s="248"/>
      <c r="T93" s="150" t="s">
        <v>2445</v>
      </c>
      <c r="U93" s="149" t="s">
        <v>1970</v>
      </c>
      <c r="V93" s="287"/>
      <c r="W93" s="266"/>
      <c r="X93" s="149" t="s">
        <v>2531</v>
      </c>
      <c r="Y93" s="287"/>
      <c r="Z93" s="124" t="s">
        <v>1837</v>
      </c>
      <c r="AA93" s="150" t="s">
        <v>2562</v>
      </c>
    </row>
    <row r="94" spans="1:27" s="93" customFormat="1" ht="72" customHeight="1" x14ac:dyDescent="0.4">
      <c r="A94" s="231"/>
      <c r="B94" s="124" t="s">
        <v>1067</v>
      </c>
      <c r="C94" s="142" t="s">
        <v>1945</v>
      </c>
      <c r="D94" s="125" t="s">
        <v>427</v>
      </c>
      <c r="E94" s="125" t="s">
        <v>428</v>
      </c>
      <c r="F94" s="140" t="s">
        <v>982</v>
      </c>
      <c r="G94" s="124" t="s">
        <v>964</v>
      </c>
      <c r="H94" s="132" t="s">
        <v>1147</v>
      </c>
      <c r="I94" s="124"/>
      <c r="J94" s="248"/>
      <c r="K94" s="124"/>
      <c r="L94" s="124" t="s">
        <v>67</v>
      </c>
      <c r="M94" s="248"/>
      <c r="N94" s="129"/>
      <c r="O94" s="124" t="s">
        <v>855</v>
      </c>
      <c r="P94" s="124" t="s">
        <v>747</v>
      </c>
      <c r="Q94" s="124" t="s">
        <v>748</v>
      </c>
      <c r="R94" s="124" t="s">
        <v>1863</v>
      </c>
      <c r="S94" s="124"/>
      <c r="T94" s="248"/>
      <c r="U94" s="150" t="s">
        <v>1971</v>
      </c>
      <c r="V94" s="287"/>
      <c r="W94" s="266"/>
      <c r="X94" s="287"/>
      <c r="Y94" s="287"/>
      <c r="Z94" s="124" t="s">
        <v>1838</v>
      </c>
      <c r="AA94" s="150" t="s">
        <v>856</v>
      </c>
    </row>
    <row r="95" spans="1:27" s="93" customFormat="1" ht="50.45" customHeight="1" x14ac:dyDescent="0.4">
      <c r="A95" s="143"/>
      <c r="B95" s="124" t="s">
        <v>591</v>
      </c>
      <c r="C95" s="142" t="s">
        <v>284</v>
      </c>
      <c r="D95" s="125" t="s">
        <v>454</v>
      </c>
      <c r="E95" s="125" t="s">
        <v>428</v>
      </c>
      <c r="F95" s="126" t="s">
        <v>83</v>
      </c>
      <c r="G95" s="124" t="s">
        <v>961</v>
      </c>
      <c r="H95" s="132"/>
      <c r="I95" s="124"/>
      <c r="J95" s="248"/>
      <c r="K95" s="124"/>
      <c r="L95" s="124" t="s">
        <v>67</v>
      </c>
      <c r="M95" s="248"/>
      <c r="N95" s="144" t="s">
        <v>70</v>
      </c>
      <c r="O95" s="229"/>
      <c r="P95" s="124"/>
      <c r="Q95" s="124" t="s">
        <v>768</v>
      </c>
      <c r="R95" s="124" t="s">
        <v>766</v>
      </c>
      <c r="S95" s="124"/>
      <c r="T95" s="124"/>
      <c r="U95" s="150"/>
      <c r="V95" s="287"/>
      <c r="W95" s="266"/>
      <c r="X95" s="287"/>
      <c r="Y95" s="287"/>
      <c r="Z95" s="124" t="s">
        <v>1897</v>
      </c>
      <c r="AA95" s="150" t="s">
        <v>851</v>
      </c>
    </row>
    <row r="96" spans="1:27" s="93" customFormat="1" ht="85.15" customHeight="1" x14ac:dyDescent="0.4">
      <c r="A96" s="171" t="s">
        <v>595</v>
      </c>
      <c r="B96" s="124" t="s">
        <v>1895</v>
      </c>
      <c r="C96" s="142" t="s">
        <v>1014</v>
      </c>
      <c r="D96" s="125" t="s">
        <v>427</v>
      </c>
      <c r="E96" s="125" t="s">
        <v>428</v>
      </c>
      <c r="F96" s="126" t="s">
        <v>83</v>
      </c>
      <c r="G96" s="124" t="s">
        <v>911</v>
      </c>
      <c r="H96" s="132" t="s">
        <v>303</v>
      </c>
      <c r="I96" s="124"/>
      <c r="J96" s="248"/>
      <c r="K96" s="248"/>
      <c r="L96" s="124" t="s">
        <v>67</v>
      </c>
      <c r="M96" s="248"/>
      <c r="N96" s="144" t="s">
        <v>70</v>
      </c>
      <c r="O96" s="124"/>
      <c r="P96" s="124"/>
      <c r="Q96" s="124" t="s">
        <v>770</v>
      </c>
      <c r="R96" s="124" t="s">
        <v>752</v>
      </c>
      <c r="S96" s="124"/>
      <c r="T96" s="248"/>
      <c r="U96" s="150"/>
      <c r="V96" s="287"/>
      <c r="W96" s="266"/>
      <c r="X96" s="287"/>
      <c r="Y96" s="287"/>
      <c r="Z96" s="248"/>
      <c r="AA96" s="268" t="s">
        <v>857</v>
      </c>
    </row>
    <row r="97" spans="1:27" s="93" customFormat="1" ht="117" customHeight="1" x14ac:dyDescent="0.4">
      <c r="A97" s="231"/>
      <c r="B97" s="124" t="s">
        <v>1068</v>
      </c>
      <c r="C97" s="142" t="s">
        <v>1946</v>
      </c>
      <c r="D97" s="125" t="s">
        <v>427</v>
      </c>
      <c r="E97" s="125" t="s">
        <v>428</v>
      </c>
      <c r="F97" s="135" t="s">
        <v>169</v>
      </c>
      <c r="G97" s="124" t="s">
        <v>965</v>
      </c>
      <c r="H97" s="132" t="s">
        <v>1147</v>
      </c>
      <c r="I97" s="124"/>
      <c r="J97" s="248" t="s">
        <v>67</v>
      </c>
      <c r="K97" s="248"/>
      <c r="L97" s="124"/>
      <c r="M97" s="248"/>
      <c r="N97" s="129"/>
      <c r="O97" s="124" t="s">
        <v>2499</v>
      </c>
      <c r="P97" s="248"/>
      <c r="Q97" s="248"/>
      <c r="R97" s="124" t="s">
        <v>752</v>
      </c>
      <c r="S97" s="124" t="s">
        <v>2490</v>
      </c>
      <c r="T97" s="248"/>
      <c r="U97" s="150" t="s">
        <v>1972</v>
      </c>
      <c r="V97" s="287"/>
      <c r="W97" s="266"/>
      <c r="X97" s="150"/>
      <c r="Y97" s="150"/>
      <c r="Z97" s="150" t="s">
        <v>2491</v>
      </c>
      <c r="AA97" s="150" t="s">
        <v>1015</v>
      </c>
    </row>
    <row r="98" spans="1:27" s="93" customFormat="1" ht="100.15" customHeight="1" x14ac:dyDescent="0.4">
      <c r="A98" s="231"/>
      <c r="B98" s="124" t="s">
        <v>1069</v>
      </c>
      <c r="C98" s="124" t="s">
        <v>205</v>
      </c>
      <c r="D98" s="125" t="s">
        <v>427</v>
      </c>
      <c r="E98" s="125" t="s">
        <v>428</v>
      </c>
      <c r="F98" s="126" t="s">
        <v>2612</v>
      </c>
      <c r="G98" s="124" t="s">
        <v>966</v>
      </c>
      <c r="H98" s="132">
        <v>600000</v>
      </c>
      <c r="I98" s="124"/>
      <c r="J98" s="248"/>
      <c r="K98" s="248"/>
      <c r="L98" s="124" t="s">
        <v>67</v>
      </c>
      <c r="M98" s="248"/>
      <c r="N98" s="129"/>
      <c r="O98" s="124" t="s">
        <v>2500</v>
      </c>
      <c r="P98" s="124"/>
      <c r="Q98" s="124"/>
      <c r="R98" s="124" t="s">
        <v>752</v>
      </c>
      <c r="S98" s="124"/>
      <c r="T98" s="248"/>
      <c r="U98" s="150" t="s">
        <v>1973</v>
      </c>
      <c r="V98" s="287"/>
      <c r="W98" s="266"/>
      <c r="X98" s="289" t="s">
        <v>2586</v>
      </c>
      <c r="Y98" s="287"/>
      <c r="Z98" s="150" t="s">
        <v>2496</v>
      </c>
      <c r="AA98" s="150" t="s">
        <v>859</v>
      </c>
    </row>
    <row r="99" spans="1:27" s="93" customFormat="1" ht="100.15" customHeight="1" x14ac:dyDescent="0.4">
      <c r="A99" s="231"/>
      <c r="B99" s="124" t="s">
        <v>1143</v>
      </c>
      <c r="C99" s="140" t="s">
        <v>308</v>
      </c>
      <c r="D99" s="125" t="s">
        <v>465</v>
      </c>
      <c r="E99" s="125" t="s">
        <v>428</v>
      </c>
      <c r="F99" s="140" t="s">
        <v>982</v>
      </c>
      <c r="G99" s="124" t="s">
        <v>564</v>
      </c>
      <c r="H99" s="132" t="s">
        <v>310</v>
      </c>
      <c r="I99" s="124"/>
      <c r="J99" s="248" t="s">
        <v>67</v>
      </c>
      <c r="K99" s="248"/>
      <c r="L99" s="124"/>
      <c r="M99" s="248"/>
      <c r="N99" s="129"/>
      <c r="O99" s="139"/>
      <c r="P99" s="248"/>
      <c r="Q99" s="248"/>
      <c r="R99" s="248"/>
      <c r="S99" s="248"/>
      <c r="T99" s="248"/>
      <c r="U99" s="150" t="s">
        <v>1974</v>
      </c>
      <c r="V99" s="287"/>
      <c r="W99" s="266"/>
      <c r="X99" s="289" t="s">
        <v>2587</v>
      </c>
      <c r="Y99" s="287"/>
      <c r="Z99" s="150" t="s">
        <v>2497</v>
      </c>
      <c r="AA99" s="268"/>
    </row>
    <row r="100" spans="1:27" s="93" customFormat="1" ht="100.15" customHeight="1" x14ac:dyDescent="0.4">
      <c r="A100" s="231"/>
      <c r="B100" s="124" t="s">
        <v>1144</v>
      </c>
      <c r="C100" s="140" t="s">
        <v>311</v>
      </c>
      <c r="D100" s="125" t="s">
        <v>465</v>
      </c>
      <c r="E100" s="125" t="s">
        <v>428</v>
      </c>
      <c r="F100" s="126" t="s">
        <v>2612</v>
      </c>
      <c r="G100" s="124" t="s">
        <v>912</v>
      </c>
      <c r="H100" s="132">
        <v>150000</v>
      </c>
      <c r="I100" s="124"/>
      <c r="J100" s="248" t="s">
        <v>67</v>
      </c>
      <c r="K100" s="248"/>
      <c r="L100" s="124"/>
      <c r="M100" s="248"/>
      <c r="N100" s="129"/>
      <c r="O100" s="139"/>
      <c r="P100" s="248"/>
      <c r="Q100" s="248"/>
      <c r="R100" s="248"/>
      <c r="S100" s="248"/>
      <c r="T100" s="248"/>
      <c r="U100" s="150" t="s">
        <v>1975</v>
      </c>
      <c r="V100" s="287"/>
      <c r="W100" s="266"/>
      <c r="X100" s="135" t="s">
        <v>2588</v>
      </c>
      <c r="Y100" s="287"/>
      <c r="Z100" s="268" t="s">
        <v>861</v>
      </c>
      <c r="AA100" s="268"/>
    </row>
    <row r="101" spans="1:27" s="93" customFormat="1" ht="100.15" customHeight="1" x14ac:dyDescent="0.4">
      <c r="A101" s="258"/>
      <c r="B101" s="124" t="s">
        <v>1070</v>
      </c>
      <c r="C101" s="142" t="s">
        <v>1947</v>
      </c>
      <c r="D101" s="125" t="s">
        <v>427</v>
      </c>
      <c r="E101" s="125" t="s">
        <v>428</v>
      </c>
      <c r="F101" s="124" t="s">
        <v>2795</v>
      </c>
      <c r="G101" s="124" t="s">
        <v>967</v>
      </c>
      <c r="H101" s="132" t="s">
        <v>1147</v>
      </c>
      <c r="I101" s="124"/>
      <c r="J101" s="248" t="s">
        <v>67</v>
      </c>
      <c r="K101" s="248"/>
      <c r="L101" s="124"/>
      <c r="M101" s="248"/>
      <c r="N101" s="129"/>
      <c r="O101" s="139"/>
      <c r="P101" s="248"/>
      <c r="Q101" s="248"/>
      <c r="R101" s="248"/>
      <c r="S101" s="248"/>
      <c r="T101" s="248"/>
      <c r="U101" s="150" t="s">
        <v>1976</v>
      </c>
      <c r="V101" s="287"/>
      <c r="W101" s="266" t="s">
        <v>2000</v>
      </c>
      <c r="X101" s="287"/>
      <c r="Y101" s="287"/>
      <c r="Z101" s="124" t="s">
        <v>2492</v>
      </c>
      <c r="AA101" s="150" t="s">
        <v>2563</v>
      </c>
    </row>
    <row r="102" spans="1:27" s="93" customFormat="1" ht="100.15" customHeight="1" x14ac:dyDescent="0.4">
      <c r="A102" s="171" t="s">
        <v>602</v>
      </c>
      <c r="B102" s="124" t="s">
        <v>1071</v>
      </c>
      <c r="C102" s="140" t="s">
        <v>862</v>
      </c>
      <c r="D102" s="125" t="s">
        <v>444</v>
      </c>
      <c r="E102" s="125" t="s">
        <v>456</v>
      </c>
      <c r="F102" s="140" t="s">
        <v>982</v>
      </c>
      <c r="G102" s="124" t="s">
        <v>968</v>
      </c>
      <c r="H102" s="132">
        <v>30000</v>
      </c>
      <c r="I102" s="124"/>
      <c r="J102" s="124" t="s">
        <v>67</v>
      </c>
      <c r="K102" s="248"/>
      <c r="L102" s="124"/>
      <c r="M102" s="248"/>
      <c r="N102" s="129"/>
      <c r="O102" s="124"/>
      <c r="P102" s="150"/>
      <c r="Q102" s="150"/>
      <c r="R102" s="150"/>
      <c r="S102" s="150"/>
      <c r="T102" s="150"/>
      <c r="U102" s="150"/>
      <c r="V102" s="150"/>
      <c r="W102" s="266" t="s">
        <v>2001</v>
      </c>
      <c r="X102" s="150" t="s">
        <v>983</v>
      </c>
      <c r="Y102" s="150"/>
      <c r="Z102" s="150" t="s">
        <v>2493</v>
      </c>
      <c r="AA102" s="150" t="s">
        <v>863</v>
      </c>
    </row>
    <row r="103" spans="1:27" s="93" customFormat="1" ht="100.15" customHeight="1" x14ac:dyDescent="0.4">
      <c r="A103" s="231"/>
      <c r="B103" s="124" t="s">
        <v>1072</v>
      </c>
      <c r="C103" s="126" t="s">
        <v>1948</v>
      </c>
      <c r="D103" s="125" t="s">
        <v>465</v>
      </c>
      <c r="E103" s="125" t="s">
        <v>428</v>
      </c>
      <c r="F103" s="135" t="s">
        <v>664</v>
      </c>
      <c r="G103" s="124" t="s">
        <v>913</v>
      </c>
      <c r="H103" s="132">
        <v>300000</v>
      </c>
      <c r="I103" s="124"/>
      <c r="J103" s="124"/>
      <c r="K103" s="248"/>
      <c r="L103" s="124" t="s">
        <v>67</v>
      </c>
      <c r="M103" s="248"/>
      <c r="N103" s="129"/>
      <c r="O103" s="124" t="s">
        <v>864</v>
      </c>
      <c r="P103" s="150"/>
      <c r="Q103" s="150"/>
      <c r="R103" s="269" t="s">
        <v>865</v>
      </c>
      <c r="S103" s="150"/>
      <c r="T103" s="150" t="s">
        <v>2446</v>
      </c>
      <c r="U103" s="135" t="s">
        <v>1977</v>
      </c>
      <c r="V103" s="150"/>
      <c r="W103" s="266"/>
      <c r="X103" s="150" t="s">
        <v>2589</v>
      </c>
      <c r="Y103" s="150"/>
      <c r="Z103" s="150"/>
      <c r="AA103" s="150" t="s">
        <v>866</v>
      </c>
    </row>
    <row r="104" spans="1:27" s="93" customFormat="1" ht="100.15" customHeight="1" x14ac:dyDescent="0.4">
      <c r="A104" s="231"/>
      <c r="B104" s="124" t="s">
        <v>1073</v>
      </c>
      <c r="C104" s="140" t="s">
        <v>1949</v>
      </c>
      <c r="D104" s="125" t="s">
        <v>441</v>
      </c>
      <c r="E104" s="125" t="s">
        <v>428</v>
      </c>
      <c r="F104" s="135" t="s">
        <v>169</v>
      </c>
      <c r="G104" s="124" t="s">
        <v>572</v>
      </c>
      <c r="H104" s="132" t="s">
        <v>1147</v>
      </c>
      <c r="I104" s="124"/>
      <c r="J104" s="124" t="s">
        <v>67</v>
      </c>
      <c r="K104" s="248"/>
      <c r="L104" s="124"/>
      <c r="M104" s="248"/>
      <c r="N104" s="129"/>
      <c r="O104" s="124"/>
      <c r="P104" s="150"/>
      <c r="Q104" s="150"/>
      <c r="R104" s="150"/>
      <c r="S104" s="150"/>
      <c r="T104" s="150"/>
      <c r="U104" s="150" t="s">
        <v>1963</v>
      </c>
      <c r="V104" s="150"/>
      <c r="W104" s="266"/>
      <c r="X104" s="150"/>
      <c r="Y104" s="150"/>
      <c r="Z104" s="150"/>
      <c r="AA104" s="150" t="s">
        <v>1016</v>
      </c>
    </row>
    <row r="105" spans="1:27" s="93" customFormat="1" ht="100.15" customHeight="1" x14ac:dyDescent="0.4">
      <c r="A105" s="231"/>
      <c r="B105" s="124" t="s">
        <v>2533</v>
      </c>
      <c r="C105" s="140" t="s">
        <v>290</v>
      </c>
      <c r="D105" s="125" t="s">
        <v>456</v>
      </c>
      <c r="E105" s="125" t="s">
        <v>546</v>
      </c>
      <c r="F105" s="124" t="s">
        <v>716</v>
      </c>
      <c r="G105" s="124" t="s">
        <v>573</v>
      </c>
      <c r="H105" s="132">
        <v>200000</v>
      </c>
      <c r="I105" s="124" t="s">
        <v>67</v>
      </c>
      <c r="J105" s="124"/>
      <c r="K105" s="248"/>
      <c r="L105" s="124"/>
      <c r="M105" s="248"/>
      <c r="N105" s="129"/>
      <c r="O105" s="124"/>
      <c r="P105" s="150"/>
      <c r="Q105" s="150"/>
      <c r="R105" s="150"/>
      <c r="S105" s="150"/>
      <c r="T105" s="150" t="s">
        <v>2534</v>
      </c>
      <c r="U105" s="150"/>
      <c r="V105" s="150" t="s">
        <v>2013</v>
      </c>
      <c r="W105" s="266" t="s">
        <v>2002</v>
      </c>
      <c r="X105" s="150"/>
      <c r="Y105" s="150"/>
      <c r="Z105" s="150" t="s">
        <v>2532</v>
      </c>
      <c r="AA105" s="150" t="s">
        <v>867</v>
      </c>
    </row>
    <row r="106" spans="1:27" s="93" customFormat="1" ht="100.15" customHeight="1" x14ac:dyDescent="0.4">
      <c r="A106" s="231"/>
      <c r="B106" s="124" t="s">
        <v>1074</v>
      </c>
      <c r="C106" s="140" t="s">
        <v>1950</v>
      </c>
      <c r="D106" s="125" t="s">
        <v>465</v>
      </c>
      <c r="E106" s="125" t="s">
        <v>428</v>
      </c>
      <c r="F106" s="140" t="s">
        <v>982</v>
      </c>
      <c r="G106" s="124" t="s">
        <v>969</v>
      </c>
      <c r="H106" s="132">
        <v>20000</v>
      </c>
      <c r="I106" s="124"/>
      <c r="J106" s="124" t="s">
        <v>67</v>
      </c>
      <c r="K106" s="248"/>
      <c r="L106" s="124"/>
      <c r="M106" s="248"/>
      <c r="N106" s="129"/>
      <c r="O106" s="124"/>
      <c r="P106" s="150"/>
      <c r="Q106" s="150" t="s">
        <v>388</v>
      </c>
      <c r="R106" s="150" t="s">
        <v>752</v>
      </c>
      <c r="S106" s="150"/>
      <c r="T106" s="150" t="s">
        <v>1887</v>
      </c>
      <c r="U106" s="135" t="s">
        <v>1978</v>
      </c>
      <c r="V106" s="150"/>
      <c r="W106" s="266"/>
      <c r="X106" s="150" t="s">
        <v>2590</v>
      </c>
      <c r="Y106" s="150"/>
      <c r="Z106" s="150" t="s">
        <v>1839</v>
      </c>
      <c r="AA106" s="150" t="s">
        <v>868</v>
      </c>
    </row>
    <row r="107" spans="1:27" s="93" customFormat="1" ht="100.15" customHeight="1" x14ac:dyDescent="0.4">
      <c r="A107" s="231"/>
      <c r="B107" s="124" t="s">
        <v>1075</v>
      </c>
      <c r="C107" s="126" t="s">
        <v>1951</v>
      </c>
      <c r="D107" s="125" t="s">
        <v>427</v>
      </c>
      <c r="E107" s="125" t="s">
        <v>456</v>
      </c>
      <c r="F107" s="142" t="s">
        <v>2323</v>
      </c>
      <c r="G107" s="124" t="s">
        <v>914</v>
      </c>
      <c r="H107" s="132">
        <v>600000</v>
      </c>
      <c r="I107" s="124"/>
      <c r="J107" s="124"/>
      <c r="K107" s="248" t="s">
        <v>67</v>
      </c>
      <c r="L107" s="124"/>
      <c r="M107" s="248"/>
      <c r="N107" s="129"/>
      <c r="O107" s="124" t="s">
        <v>869</v>
      </c>
      <c r="P107" s="150"/>
      <c r="Q107" s="150"/>
      <c r="R107" s="150"/>
      <c r="S107" s="150"/>
      <c r="T107" s="150"/>
      <c r="U107" s="150" t="s">
        <v>1963</v>
      </c>
      <c r="V107" s="150"/>
      <c r="W107" s="266"/>
      <c r="X107" s="150"/>
      <c r="Y107" s="150"/>
      <c r="Z107" s="150"/>
      <c r="AA107" s="150" t="s">
        <v>2564</v>
      </c>
    </row>
    <row r="108" spans="1:27" s="93" customFormat="1" ht="100.15" customHeight="1" x14ac:dyDescent="0.4">
      <c r="A108" s="231"/>
      <c r="B108" s="124" t="s">
        <v>1076</v>
      </c>
      <c r="C108" s="126" t="s">
        <v>1952</v>
      </c>
      <c r="D108" s="125" t="s">
        <v>441</v>
      </c>
      <c r="E108" s="125" t="s">
        <v>428</v>
      </c>
      <c r="F108" s="140" t="s">
        <v>338</v>
      </c>
      <c r="G108" s="124" t="s">
        <v>574</v>
      </c>
      <c r="H108" s="132">
        <v>120000</v>
      </c>
      <c r="I108" s="124"/>
      <c r="J108" s="124" t="s">
        <v>67</v>
      </c>
      <c r="K108" s="248"/>
      <c r="L108" s="124"/>
      <c r="M108" s="248"/>
      <c r="N108" s="129"/>
      <c r="O108" s="124"/>
      <c r="P108" s="150"/>
      <c r="Q108" s="150"/>
      <c r="R108" s="150"/>
      <c r="S108" s="150"/>
      <c r="T108" s="150"/>
      <c r="U108" s="150" t="s">
        <v>1979</v>
      </c>
      <c r="V108" s="150"/>
      <c r="W108" s="266"/>
      <c r="X108" s="150" t="s">
        <v>2535</v>
      </c>
      <c r="Y108" s="150"/>
      <c r="Z108" s="150"/>
      <c r="AA108" s="150" t="s">
        <v>2565</v>
      </c>
    </row>
    <row r="109" spans="1:27" s="93" customFormat="1" ht="100.15" customHeight="1" x14ac:dyDescent="0.4">
      <c r="A109" s="231"/>
      <c r="B109" s="124" t="s">
        <v>1077</v>
      </c>
      <c r="C109" s="142" t="s">
        <v>566</v>
      </c>
      <c r="D109" s="125" t="s">
        <v>536</v>
      </c>
      <c r="E109" s="125" t="s">
        <v>428</v>
      </c>
      <c r="F109" s="126" t="s">
        <v>658</v>
      </c>
      <c r="G109" s="124" t="s">
        <v>915</v>
      </c>
      <c r="H109" s="132">
        <v>200000</v>
      </c>
      <c r="I109" s="124"/>
      <c r="J109" s="124"/>
      <c r="K109" s="248"/>
      <c r="L109" s="124" t="s">
        <v>67</v>
      </c>
      <c r="M109" s="248"/>
      <c r="N109" s="129"/>
      <c r="O109" s="124" t="s">
        <v>2514</v>
      </c>
      <c r="P109" s="150"/>
      <c r="Q109" s="150"/>
      <c r="R109" s="150"/>
      <c r="S109" s="150"/>
      <c r="T109" s="150"/>
      <c r="U109" s="135" t="s">
        <v>1980</v>
      </c>
      <c r="V109" s="150"/>
      <c r="W109" s="266"/>
      <c r="X109" s="150"/>
      <c r="Y109" s="150"/>
      <c r="Z109" s="150"/>
      <c r="AA109" s="150" t="s">
        <v>2538</v>
      </c>
    </row>
    <row r="110" spans="1:27" s="93" customFormat="1" ht="100.15" customHeight="1" x14ac:dyDescent="0.4">
      <c r="A110" s="231"/>
      <c r="B110" s="124" t="s">
        <v>1078</v>
      </c>
      <c r="C110" s="142" t="s">
        <v>332</v>
      </c>
      <c r="D110" s="125" t="s">
        <v>440</v>
      </c>
      <c r="E110" s="125" t="s">
        <v>428</v>
      </c>
      <c r="F110" s="126" t="s">
        <v>112</v>
      </c>
      <c r="G110" s="124" t="s">
        <v>632</v>
      </c>
      <c r="H110" s="132">
        <v>150000</v>
      </c>
      <c r="I110" s="124"/>
      <c r="J110" s="124"/>
      <c r="K110" s="248" t="s">
        <v>67</v>
      </c>
      <c r="L110" s="124"/>
      <c r="M110" s="248"/>
      <c r="N110" s="129"/>
      <c r="O110" s="124" t="s">
        <v>2579</v>
      </c>
      <c r="P110" s="150"/>
      <c r="Q110" s="150"/>
      <c r="R110" s="150" t="s">
        <v>777</v>
      </c>
      <c r="S110" s="150" t="s">
        <v>768</v>
      </c>
      <c r="T110" s="150"/>
      <c r="U110" s="135" t="s">
        <v>1977</v>
      </c>
      <c r="V110" s="135"/>
      <c r="W110" s="266" t="s">
        <v>2003</v>
      </c>
      <c r="X110" s="150"/>
      <c r="Y110" s="150"/>
      <c r="Z110" s="150"/>
      <c r="AA110" s="150" t="s">
        <v>2539</v>
      </c>
    </row>
    <row r="111" spans="1:27" s="93" customFormat="1" ht="100.15" customHeight="1" x14ac:dyDescent="0.4">
      <c r="A111" s="231"/>
      <c r="B111" s="124" t="s">
        <v>1079</v>
      </c>
      <c r="C111" s="142" t="s">
        <v>334</v>
      </c>
      <c r="D111" s="125" t="s">
        <v>427</v>
      </c>
      <c r="E111" s="125" t="s">
        <v>428</v>
      </c>
      <c r="F111" s="142" t="s">
        <v>2613</v>
      </c>
      <c r="G111" s="124" t="s">
        <v>916</v>
      </c>
      <c r="H111" s="132">
        <v>300000</v>
      </c>
      <c r="I111" s="124"/>
      <c r="J111" s="124"/>
      <c r="K111" s="248"/>
      <c r="L111" s="124"/>
      <c r="M111" s="248" t="s">
        <v>67</v>
      </c>
      <c r="N111" s="129"/>
      <c r="O111" s="124" t="s">
        <v>873</v>
      </c>
      <c r="P111" s="150"/>
      <c r="Q111" s="150"/>
      <c r="R111" s="150"/>
      <c r="S111" s="150"/>
      <c r="T111" s="150" t="s">
        <v>1840</v>
      </c>
      <c r="U111" s="150" t="s">
        <v>1981</v>
      </c>
      <c r="V111" s="150"/>
      <c r="W111" s="266"/>
      <c r="X111" s="150"/>
      <c r="Y111" s="150"/>
      <c r="Z111" s="150"/>
      <c r="AA111" s="150" t="s">
        <v>2540</v>
      </c>
    </row>
    <row r="112" spans="1:27" s="93" customFormat="1" ht="100.15" customHeight="1" x14ac:dyDescent="0.4">
      <c r="A112" s="231"/>
      <c r="B112" s="124" t="s">
        <v>1080</v>
      </c>
      <c r="C112" s="142" t="s">
        <v>336</v>
      </c>
      <c r="D112" s="125" t="s">
        <v>427</v>
      </c>
      <c r="E112" s="125" t="s">
        <v>465</v>
      </c>
      <c r="F112" s="149" t="s">
        <v>2794</v>
      </c>
      <c r="G112" s="124" t="s">
        <v>917</v>
      </c>
      <c r="H112" s="132">
        <v>300000</v>
      </c>
      <c r="I112" s="124"/>
      <c r="J112" s="124" t="s">
        <v>67</v>
      </c>
      <c r="K112" s="248"/>
      <c r="L112" s="124"/>
      <c r="M112" s="248"/>
      <c r="N112" s="129"/>
      <c r="O112" s="124"/>
      <c r="P112" s="150"/>
      <c r="Q112" s="150"/>
      <c r="R112" s="150"/>
      <c r="S112" s="150"/>
      <c r="T112" s="150"/>
      <c r="U112" s="150"/>
      <c r="V112" s="150"/>
      <c r="W112" s="266"/>
      <c r="X112" s="150"/>
      <c r="Y112" s="150"/>
      <c r="Z112" s="150" t="s">
        <v>2016</v>
      </c>
      <c r="AA112" s="150" t="s">
        <v>874</v>
      </c>
    </row>
    <row r="113" spans="1:27" s="93" customFormat="1" ht="100.15" customHeight="1" x14ac:dyDescent="0.4">
      <c r="A113" s="231"/>
      <c r="B113" s="124" t="s">
        <v>1081</v>
      </c>
      <c r="C113" s="140" t="s">
        <v>1953</v>
      </c>
      <c r="D113" s="125" t="s">
        <v>441</v>
      </c>
      <c r="E113" s="125" t="s">
        <v>428</v>
      </c>
      <c r="F113" s="140" t="s">
        <v>338</v>
      </c>
      <c r="G113" s="124" t="s">
        <v>575</v>
      </c>
      <c r="H113" s="132">
        <v>120000</v>
      </c>
      <c r="I113" s="124"/>
      <c r="J113" s="124" t="s">
        <v>67</v>
      </c>
      <c r="K113" s="262"/>
      <c r="L113" s="124"/>
      <c r="M113" s="262"/>
      <c r="N113" s="129"/>
      <c r="O113" s="124" t="s">
        <v>2503</v>
      </c>
      <c r="P113" s="150"/>
      <c r="Q113" s="150"/>
      <c r="R113" s="150"/>
      <c r="S113" s="150"/>
      <c r="T113" s="150" t="s">
        <v>1888</v>
      </c>
      <c r="U113" s="150" t="s">
        <v>1954</v>
      </c>
      <c r="V113" s="150"/>
      <c r="W113" s="266"/>
      <c r="X113" s="150"/>
      <c r="Y113" s="150"/>
      <c r="Z113" s="150"/>
      <c r="AA113" s="150"/>
    </row>
    <row r="114" spans="1:27" s="93" customFormat="1" ht="100.15" customHeight="1" x14ac:dyDescent="0.4">
      <c r="A114" s="231"/>
      <c r="B114" s="124" t="s">
        <v>613</v>
      </c>
      <c r="C114" s="140" t="s">
        <v>340</v>
      </c>
      <c r="D114" s="125" t="s">
        <v>441</v>
      </c>
      <c r="E114" s="125" t="s">
        <v>428</v>
      </c>
      <c r="F114" s="140" t="s">
        <v>341</v>
      </c>
      <c r="G114" s="124" t="s">
        <v>577</v>
      </c>
      <c r="H114" s="132">
        <v>200000</v>
      </c>
      <c r="I114" s="124"/>
      <c r="J114" s="124" t="s">
        <v>67</v>
      </c>
      <c r="K114" s="248"/>
      <c r="L114" s="124"/>
      <c r="M114" s="248"/>
      <c r="N114" s="144" t="s">
        <v>71</v>
      </c>
      <c r="O114" s="124" t="s">
        <v>875</v>
      </c>
      <c r="P114" s="150"/>
      <c r="Q114" s="150"/>
      <c r="R114" s="150"/>
      <c r="S114" s="150"/>
      <c r="T114" s="150"/>
      <c r="U114" s="150"/>
      <c r="V114" s="150"/>
      <c r="W114" s="266"/>
      <c r="X114" s="150"/>
      <c r="Y114" s="150"/>
      <c r="Z114" s="150"/>
      <c r="AA114" s="150" t="s">
        <v>1006</v>
      </c>
    </row>
    <row r="115" spans="1:27" s="93" customFormat="1" ht="100.15" customHeight="1" x14ac:dyDescent="0.4">
      <c r="A115" s="231"/>
      <c r="B115" s="124" t="s">
        <v>1841</v>
      </c>
      <c r="C115" s="142" t="s">
        <v>343</v>
      </c>
      <c r="D115" s="125" t="s">
        <v>536</v>
      </c>
      <c r="E115" s="125" t="s">
        <v>428</v>
      </c>
      <c r="F115" s="140" t="s">
        <v>2328</v>
      </c>
      <c r="G115" s="124" t="s">
        <v>918</v>
      </c>
      <c r="H115" s="132" t="s">
        <v>1147</v>
      </c>
      <c r="I115" s="124"/>
      <c r="J115" s="124" t="s">
        <v>67</v>
      </c>
      <c r="K115" s="248"/>
      <c r="L115" s="124"/>
      <c r="M115" s="248"/>
      <c r="N115" s="129"/>
      <c r="O115" s="124" t="s">
        <v>876</v>
      </c>
      <c r="P115" s="150"/>
      <c r="Q115" s="150"/>
      <c r="R115" s="150"/>
      <c r="S115" s="150"/>
      <c r="T115" s="150"/>
      <c r="U115" s="150" t="s">
        <v>1982</v>
      </c>
      <c r="V115" s="150"/>
      <c r="W115" s="266"/>
      <c r="X115" s="150"/>
      <c r="Y115" s="150"/>
      <c r="Z115" s="150"/>
      <c r="AA115" s="150" t="s">
        <v>2566</v>
      </c>
    </row>
    <row r="116" spans="1:27" s="93" customFormat="1" ht="100.15" customHeight="1" x14ac:dyDescent="0.4">
      <c r="A116" s="143"/>
      <c r="B116" s="124" t="s">
        <v>1082</v>
      </c>
      <c r="C116" s="140" t="s">
        <v>567</v>
      </c>
      <c r="D116" s="125" t="s">
        <v>568</v>
      </c>
      <c r="E116" s="125" t="s">
        <v>569</v>
      </c>
      <c r="F116" s="140" t="s">
        <v>1018</v>
      </c>
      <c r="G116" s="124" t="s">
        <v>576</v>
      </c>
      <c r="H116" s="132">
        <v>20000</v>
      </c>
      <c r="I116" s="124"/>
      <c r="J116" s="124" t="s">
        <v>67</v>
      </c>
      <c r="K116" s="248"/>
      <c r="L116" s="124"/>
      <c r="M116" s="248"/>
      <c r="N116" s="129"/>
      <c r="O116" s="124" t="s">
        <v>876</v>
      </c>
      <c r="P116" s="150"/>
      <c r="Q116" s="150"/>
      <c r="R116" s="150"/>
      <c r="S116" s="150"/>
      <c r="T116" s="150"/>
      <c r="U116" s="150" t="s">
        <v>1962</v>
      </c>
      <c r="V116" s="150"/>
      <c r="W116" s="266"/>
      <c r="X116" s="150" t="s">
        <v>1018</v>
      </c>
      <c r="Y116" s="150"/>
      <c r="Z116" s="150"/>
      <c r="AA116" s="150" t="s">
        <v>2567</v>
      </c>
    </row>
    <row r="117" spans="1:27" s="93" customFormat="1" ht="100.15" customHeight="1" x14ac:dyDescent="0.4">
      <c r="A117" s="171" t="s">
        <v>615</v>
      </c>
      <c r="B117" s="124" t="s">
        <v>1083</v>
      </c>
      <c r="C117" s="126" t="s">
        <v>570</v>
      </c>
      <c r="D117" s="125" t="s">
        <v>427</v>
      </c>
      <c r="E117" s="125" t="s">
        <v>571</v>
      </c>
      <c r="F117" s="140" t="s">
        <v>2611</v>
      </c>
      <c r="G117" s="124" t="s">
        <v>580</v>
      </c>
      <c r="H117" s="132">
        <v>25000</v>
      </c>
      <c r="I117" s="124"/>
      <c r="J117" s="248"/>
      <c r="K117" s="124"/>
      <c r="L117" s="124"/>
      <c r="M117" s="124" t="s">
        <v>67</v>
      </c>
      <c r="N117" s="129"/>
      <c r="O117" s="124" t="s">
        <v>784</v>
      </c>
      <c r="P117" s="150"/>
      <c r="Q117" s="150" t="s">
        <v>2506</v>
      </c>
      <c r="R117" s="150" t="s">
        <v>1862</v>
      </c>
      <c r="S117" s="150" t="s">
        <v>785</v>
      </c>
      <c r="T117" s="150"/>
      <c r="U117" s="150"/>
      <c r="V117" s="150"/>
      <c r="W117" s="266"/>
      <c r="X117" s="150"/>
      <c r="Y117" s="150"/>
      <c r="Z117" s="150"/>
      <c r="AA117" s="150" t="s">
        <v>2568</v>
      </c>
    </row>
    <row r="118" spans="1:27" s="93" customFormat="1" ht="100.15" customHeight="1" x14ac:dyDescent="0.4">
      <c r="A118" s="231"/>
      <c r="B118" s="124" t="s">
        <v>1084</v>
      </c>
      <c r="C118" s="126" t="s">
        <v>570</v>
      </c>
      <c r="D118" s="125" t="s">
        <v>427</v>
      </c>
      <c r="E118" s="125" t="s">
        <v>571</v>
      </c>
      <c r="F118" s="140" t="s">
        <v>2331</v>
      </c>
      <c r="G118" s="124" t="s">
        <v>970</v>
      </c>
      <c r="H118" s="132">
        <v>25000</v>
      </c>
      <c r="I118" s="124"/>
      <c r="J118" s="248"/>
      <c r="K118" s="124"/>
      <c r="L118" s="124"/>
      <c r="M118" s="124" t="s">
        <v>67</v>
      </c>
      <c r="N118" s="129"/>
      <c r="O118" s="124"/>
      <c r="P118" s="150"/>
      <c r="Q118" s="150"/>
      <c r="R118" s="150"/>
      <c r="S118" s="150"/>
      <c r="T118" s="150"/>
      <c r="U118" s="150"/>
      <c r="V118" s="150"/>
      <c r="W118" s="266"/>
      <c r="X118" s="150"/>
      <c r="Y118" s="150"/>
      <c r="Z118" s="150" t="s">
        <v>1842</v>
      </c>
      <c r="AA118" s="150"/>
    </row>
    <row r="119" spans="1:27" s="93" customFormat="1" ht="100.15" customHeight="1" x14ac:dyDescent="0.4">
      <c r="A119" s="231"/>
      <c r="B119" s="124" t="s">
        <v>1085</v>
      </c>
      <c r="C119" s="126" t="s">
        <v>290</v>
      </c>
      <c r="D119" s="125" t="s">
        <v>427</v>
      </c>
      <c r="E119" s="125" t="s">
        <v>571</v>
      </c>
      <c r="F119" s="140" t="s">
        <v>2307</v>
      </c>
      <c r="G119" s="124" t="s">
        <v>919</v>
      </c>
      <c r="H119" s="132">
        <v>25000</v>
      </c>
      <c r="I119" s="124"/>
      <c r="J119" s="248"/>
      <c r="K119" s="124"/>
      <c r="L119" s="124"/>
      <c r="M119" s="124" t="s">
        <v>67</v>
      </c>
      <c r="N119" s="129"/>
      <c r="O119" s="124" t="s">
        <v>2504</v>
      </c>
      <c r="P119" s="150" t="s">
        <v>780</v>
      </c>
      <c r="Q119" s="150"/>
      <c r="R119" s="150" t="s">
        <v>750</v>
      </c>
      <c r="S119" s="150"/>
      <c r="T119" s="150"/>
      <c r="U119" s="150"/>
      <c r="V119" s="150"/>
      <c r="W119" s="266"/>
      <c r="X119" s="150"/>
      <c r="Y119" s="150"/>
      <c r="Z119" s="150" t="s">
        <v>1843</v>
      </c>
      <c r="AA119" s="150"/>
    </row>
    <row r="120" spans="1:27" s="93" customFormat="1" ht="100.15" customHeight="1" x14ac:dyDescent="0.4">
      <c r="A120" s="231"/>
      <c r="B120" s="124" t="s">
        <v>1123</v>
      </c>
      <c r="C120" s="140" t="s">
        <v>348</v>
      </c>
      <c r="D120" s="125" t="s">
        <v>533</v>
      </c>
      <c r="E120" s="125" t="s">
        <v>554</v>
      </c>
      <c r="F120" s="126" t="s">
        <v>1718</v>
      </c>
      <c r="G120" s="124" t="s">
        <v>971</v>
      </c>
      <c r="H120" s="132">
        <v>70000</v>
      </c>
      <c r="I120" s="124"/>
      <c r="J120" s="248"/>
      <c r="K120" s="124"/>
      <c r="L120" s="124" t="s">
        <v>67</v>
      </c>
      <c r="M120" s="124"/>
      <c r="N120" s="129"/>
      <c r="O120" s="124" t="s">
        <v>877</v>
      </c>
      <c r="P120" s="150"/>
      <c r="Q120" s="150"/>
      <c r="R120" s="150"/>
      <c r="S120" s="150"/>
      <c r="T120" s="150" t="s">
        <v>2505</v>
      </c>
      <c r="U120" s="150"/>
      <c r="V120" s="266"/>
      <c r="W120" s="266" t="s">
        <v>2004</v>
      </c>
      <c r="X120" s="150" t="s">
        <v>2591</v>
      </c>
      <c r="Y120" s="150"/>
      <c r="Z120" s="150" t="s">
        <v>2498</v>
      </c>
      <c r="AA120" s="150"/>
    </row>
    <row r="121" spans="1:27" s="93" customFormat="1" ht="100.15" customHeight="1" x14ac:dyDescent="0.4">
      <c r="A121" s="231"/>
      <c r="B121" s="124" t="s">
        <v>1086</v>
      </c>
      <c r="C121" s="142" t="s">
        <v>578</v>
      </c>
      <c r="D121" s="125" t="s">
        <v>444</v>
      </c>
      <c r="E121" s="125" t="s">
        <v>428</v>
      </c>
      <c r="F121" s="142" t="s">
        <v>351</v>
      </c>
      <c r="G121" s="124" t="s">
        <v>920</v>
      </c>
      <c r="H121" s="157">
        <v>50000</v>
      </c>
      <c r="I121" s="124"/>
      <c r="J121" s="248" t="s">
        <v>67</v>
      </c>
      <c r="K121" s="124"/>
      <c r="L121" s="124"/>
      <c r="M121" s="124"/>
      <c r="N121" s="129"/>
      <c r="O121" s="124" t="s">
        <v>876</v>
      </c>
      <c r="P121" s="150"/>
      <c r="Q121" s="150"/>
      <c r="R121" s="150"/>
      <c r="S121" s="150"/>
      <c r="T121" s="150"/>
      <c r="U121" s="150"/>
      <c r="V121" s="150"/>
      <c r="W121" s="266"/>
      <c r="X121" s="150"/>
      <c r="Y121" s="150"/>
      <c r="Z121" s="150"/>
      <c r="AA121" s="150" t="s">
        <v>876</v>
      </c>
    </row>
    <row r="122" spans="1:27" s="93" customFormat="1" ht="100.15" customHeight="1" x14ac:dyDescent="0.4">
      <c r="A122" s="231"/>
      <c r="B122" s="124" t="s">
        <v>1087</v>
      </c>
      <c r="C122" s="140" t="s">
        <v>353</v>
      </c>
      <c r="D122" s="125" t="s">
        <v>442</v>
      </c>
      <c r="E122" s="125" t="s">
        <v>428</v>
      </c>
      <c r="F122" s="140" t="s">
        <v>354</v>
      </c>
      <c r="G122" s="124" t="s">
        <v>921</v>
      </c>
      <c r="H122" s="132">
        <v>600000</v>
      </c>
      <c r="I122" s="124"/>
      <c r="J122" s="248" t="s">
        <v>67</v>
      </c>
      <c r="K122" s="124"/>
      <c r="L122" s="124"/>
      <c r="M122" s="124"/>
      <c r="N122" s="129"/>
      <c r="O122" s="124" t="s">
        <v>2507</v>
      </c>
      <c r="P122" s="150"/>
      <c r="Q122" s="150"/>
      <c r="R122" s="150"/>
      <c r="S122" s="150"/>
      <c r="T122" s="150" t="s">
        <v>1844</v>
      </c>
      <c r="U122" s="150" t="s">
        <v>1983</v>
      </c>
      <c r="V122" s="150"/>
      <c r="W122" s="266"/>
      <c r="X122" s="150" t="s">
        <v>1040</v>
      </c>
      <c r="Y122" s="150"/>
      <c r="Z122" s="150"/>
      <c r="AA122" s="150" t="s">
        <v>2569</v>
      </c>
    </row>
    <row r="123" spans="1:27" s="93" customFormat="1" ht="100.15" customHeight="1" x14ac:dyDescent="0.4">
      <c r="A123" s="231"/>
      <c r="B123" s="124" t="s">
        <v>1088</v>
      </c>
      <c r="C123" s="140" t="s">
        <v>1955</v>
      </c>
      <c r="D123" s="125" t="s">
        <v>554</v>
      </c>
      <c r="E123" s="125" t="s">
        <v>428</v>
      </c>
      <c r="F123" s="140" t="s">
        <v>354</v>
      </c>
      <c r="G123" s="124" t="s">
        <v>581</v>
      </c>
      <c r="H123" s="132">
        <v>1000000</v>
      </c>
      <c r="I123" s="124" t="s">
        <v>28</v>
      </c>
      <c r="J123" s="248"/>
      <c r="K123" s="124"/>
      <c r="L123" s="124"/>
      <c r="M123" s="124"/>
      <c r="N123" s="129"/>
      <c r="O123" s="124"/>
      <c r="P123" s="150"/>
      <c r="Q123" s="150"/>
      <c r="R123" s="150"/>
      <c r="S123" s="150"/>
      <c r="T123" s="150" t="s">
        <v>1845</v>
      </c>
      <c r="U123" s="150" t="s">
        <v>1963</v>
      </c>
      <c r="V123" s="266" t="s">
        <v>1029</v>
      </c>
      <c r="W123" s="266"/>
      <c r="X123" s="150" t="s">
        <v>1040</v>
      </c>
      <c r="Y123" s="150"/>
      <c r="Z123" s="150"/>
      <c r="AA123" s="150"/>
    </row>
    <row r="124" spans="1:27" s="93" customFormat="1" ht="100.15" customHeight="1" x14ac:dyDescent="0.4">
      <c r="A124" s="231"/>
      <c r="B124" s="124" t="s">
        <v>1089</v>
      </c>
      <c r="C124" s="140" t="s">
        <v>579</v>
      </c>
      <c r="D124" s="125" t="s">
        <v>554</v>
      </c>
      <c r="E124" s="125" t="s">
        <v>1032</v>
      </c>
      <c r="F124" s="142" t="s">
        <v>1044</v>
      </c>
      <c r="G124" s="124" t="s">
        <v>972</v>
      </c>
      <c r="H124" s="132">
        <v>100000</v>
      </c>
      <c r="I124" s="124" t="s">
        <v>28</v>
      </c>
      <c r="J124" s="248"/>
      <c r="K124" s="124"/>
      <c r="L124" s="124"/>
      <c r="M124" s="124"/>
      <c r="N124" s="129"/>
      <c r="O124" s="124"/>
      <c r="P124" s="150"/>
      <c r="Q124" s="150"/>
      <c r="R124" s="150"/>
      <c r="S124" s="150"/>
      <c r="T124" s="150" t="s">
        <v>1846</v>
      </c>
      <c r="U124" s="150"/>
      <c r="V124" s="266" t="s">
        <v>2014</v>
      </c>
      <c r="W124" s="266" t="s">
        <v>2005</v>
      </c>
      <c r="X124" s="150" t="s">
        <v>2592</v>
      </c>
      <c r="Y124" s="150"/>
      <c r="Z124" s="150" t="s">
        <v>1847</v>
      </c>
      <c r="AA124" s="150" t="s">
        <v>922</v>
      </c>
    </row>
    <row r="125" spans="1:27" s="93" customFormat="1" ht="100.15" customHeight="1" x14ac:dyDescent="0.4">
      <c r="A125" s="231"/>
      <c r="B125" s="124" t="s">
        <v>1090</v>
      </c>
      <c r="C125" s="140" t="s">
        <v>973</v>
      </c>
      <c r="D125" s="125" t="s">
        <v>554</v>
      </c>
      <c r="E125" s="125" t="s">
        <v>428</v>
      </c>
      <c r="F125" s="140" t="s">
        <v>1129</v>
      </c>
      <c r="G125" s="124" t="s">
        <v>974</v>
      </c>
      <c r="H125" s="132">
        <v>500000</v>
      </c>
      <c r="I125" s="124" t="s">
        <v>28</v>
      </c>
      <c r="J125" s="248"/>
      <c r="K125" s="124"/>
      <c r="L125" s="124"/>
      <c r="M125" s="124"/>
      <c r="N125" s="129"/>
      <c r="O125" s="124" t="s">
        <v>878</v>
      </c>
      <c r="P125" s="150"/>
      <c r="Q125" s="150"/>
      <c r="R125" s="150"/>
      <c r="S125" s="150"/>
      <c r="T125" s="150" t="s">
        <v>879</v>
      </c>
      <c r="U125" s="150"/>
      <c r="V125" s="266" t="s">
        <v>1029</v>
      </c>
      <c r="W125" s="266"/>
      <c r="X125" s="150" t="s">
        <v>2594</v>
      </c>
      <c r="Y125" s="150"/>
      <c r="Z125" s="150" t="s">
        <v>880</v>
      </c>
      <c r="AA125" s="150" t="s">
        <v>2570</v>
      </c>
    </row>
    <row r="126" spans="1:27" s="93" customFormat="1" ht="100.15" customHeight="1" x14ac:dyDescent="0.4">
      <c r="A126" s="143"/>
      <c r="B126" s="124" t="s">
        <v>1091</v>
      </c>
      <c r="C126" s="140" t="s">
        <v>362</v>
      </c>
      <c r="D126" s="125" t="s">
        <v>554</v>
      </c>
      <c r="E126" s="125" t="s">
        <v>1032</v>
      </c>
      <c r="F126" s="140" t="s">
        <v>2327</v>
      </c>
      <c r="G126" s="124" t="s">
        <v>975</v>
      </c>
      <c r="H126" s="157">
        <v>200000</v>
      </c>
      <c r="I126" s="124" t="s">
        <v>28</v>
      </c>
      <c r="J126" s="248"/>
      <c r="K126" s="124"/>
      <c r="L126" s="124"/>
      <c r="M126" s="124"/>
      <c r="N126" s="129"/>
      <c r="O126" s="124"/>
      <c r="P126" s="150"/>
      <c r="Q126" s="150"/>
      <c r="R126" s="150"/>
      <c r="S126" s="150"/>
      <c r="T126" s="150" t="s">
        <v>1889</v>
      </c>
      <c r="U126" s="150"/>
      <c r="V126" s="266" t="s">
        <v>2014</v>
      </c>
      <c r="W126" s="266" t="s">
        <v>2006</v>
      </c>
      <c r="X126" s="150"/>
      <c r="Y126" s="150"/>
      <c r="Z126" s="150" t="s">
        <v>881</v>
      </c>
      <c r="AA126" s="150" t="s">
        <v>2571</v>
      </c>
    </row>
    <row r="127" spans="1:27" s="93" customFormat="1" ht="154.15" customHeight="1" x14ac:dyDescent="0.4">
      <c r="A127" s="171" t="s">
        <v>625</v>
      </c>
      <c r="B127" s="124" t="s">
        <v>1092</v>
      </c>
      <c r="C127" s="140" t="s">
        <v>244</v>
      </c>
      <c r="D127" s="125" t="s">
        <v>427</v>
      </c>
      <c r="E127" s="125" t="s">
        <v>533</v>
      </c>
      <c r="F127" s="135" t="s">
        <v>664</v>
      </c>
      <c r="G127" s="124" t="s">
        <v>976</v>
      </c>
      <c r="H127" s="161" t="s">
        <v>1147</v>
      </c>
      <c r="I127" s="124"/>
      <c r="J127" s="124"/>
      <c r="K127" s="262"/>
      <c r="L127" s="262"/>
      <c r="M127" s="262" t="s">
        <v>67</v>
      </c>
      <c r="N127" s="129"/>
      <c r="O127" s="124" t="s">
        <v>782</v>
      </c>
      <c r="P127" s="124" t="s">
        <v>2508</v>
      </c>
      <c r="Q127" s="262"/>
      <c r="R127" s="124" t="s">
        <v>1861</v>
      </c>
      <c r="S127" s="124" t="s">
        <v>795</v>
      </c>
      <c r="T127" s="262"/>
      <c r="U127" s="291"/>
      <c r="V127" s="291"/>
      <c r="W127" s="266"/>
      <c r="X127" s="291"/>
      <c r="Y127" s="291"/>
      <c r="Z127" s="262"/>
      <c r="AA127" s="150"/>
    </row>
    <row r="128" spans="1:27" s="93" customFormat="1" ht="100.15" customHeight="1" x14ac:dyDescent="0.4">
      <c r="A128" s="231"/>
      <c r="B128" s="124" t="s">
        <v>1093</v>
      </c>
      <c r="C128" s="126" t="s">
        <v>1956</v>
      </c>
      <c r="D128" s="125" t="s">
        <v>461</v>
      </c>
      <c r="E128" s="125" t="s">
        <v>428</v>
      </c>
      <c r="F128" s="142" t="s">
        <v>2613</v>
      </c>
      <c r="G128" s="124" t="s">
        <v>582</v>
      </c>
      <c r="H128" s="132">
        <v>500000</v>
      </c>
      <c r="I128" s="124"/>
      <c r="J128" s="124" t="s">
        <v>67</v>
      </c>
      <c r="K128" s="248"/>
      <c r="L128" s="248"/>
      <c r="M128" s="248"/>
      <c r="N128" s="129"/>
      <c r="O128" s="139"/>
      <c r="P128" s="248"/>
      <c r="Q128" s="248"/>
      <c r="R128" s="248"/>
      <c r="S128" s="248"/>
      <c r="T128" s="124" t="s">
        <v>1890</v>
      </c>
      <c r="U128" s="150" t="s">
        <v>1984</v>
      </c>
      <c r="V128" s="287"/>
      <c r="W128" s="266"/>
      <c r="X128" s="150" t="s">
        <v>990</v>
      </c>
      <c r="Y128" s="287"/>
      <c r="Z128" s="248"/>
      <c r="AA128" s="150" t="s">
        <v>883</v>
      </c>
    </row>
    <row r="129" spans="1:27" s="93" customFormat="1" ht="100.15" customHeight="1" x14ac:dyDescent="0.4">
      <c r="A129" s="231"/>
      <c r="B129" s="124" t="s">
        <v>1094</v>
      </c>
      <c r="C129" s="124" t="s">
        <v>250</v>
      </c>
      <c r="D129" s="125" t="s">
        <v>444</v>
      </c>
      <c r="E129" s="125" t="s">
        <v>491</v>
      </c>
      <c r="F129" s="140" t="s">
        <v>2307</v>
      </c>
      <c r="G129" s="124" t="s">
        <v>583</v>
      </c>
      <c r="H129" s="132">
        <v>150000</v>
      </c>
      <c r="I129" s="124"/>
      <c r="J129" s="124"/>
      <c r="K129" s="248"/>
      <c r="L129" s="248"/>
      <c r="M129" s="248" t="s">
        <v>67</v>
      </c>
      <c r="N129" s="129"/>
      <c r="O129" s="124" t="s">
        <v>884</v>
      </c>
      <c r="P129" s="124" t="s">
        <v>749</v>
      </c>
      <c r="Q129" s="124"/>
      <c r="R129" s="124" t="s">
        <v>750</v>
      </c>
      <c r="S129" s="124"/>
      <c r="T129" s="248"/>
      <c r="U129" s="287"/>
      <c r="V129" s="287"/>
      <c r="W129" s="266"/>
      <c r="X129" s="287"/>
      <c r="Y129" s="287"/>
      <c r="Z129" s="248"/>
      <c r="AA129" s="268"/>
    </row>
    <row r="130" spans="1:27" s="93" customFormat="1" ht="100.15" customHeight="1" x14ac:dyDescent="0.4">
      <c r="A130" s="231"/>
      <c r="B130" s="124" t="s">
        <v>1095</v>
      </c>
      <c r="C130" s="142" t="s">
        <v>1957</v>
      </c>
      <c r="D130" s="125" t="s">
        <v>436</v>
      </c>
      <c r="E130" s="125" t="s">
        <v>428</v>
      </c>
      <c r="F130" s="142" t="s">
        <v>1105</v>
      </c>
      <c r="G130" s="124" t="s">
        <v>631</v>
      </c>
      <c r="H130" s="132">
        <v>20000</v>
      </c>
      <c r="I130" s="124"/>
      <c r="J130" s="124" t="s">
        <v>67</v>
      </c>
      <c r="K130" s="248"/>
      <c r="L130" s="248"/>
      <c r="M130" s="248"/>
      <c r="N130" s="129"/>
      <c r="O130" s="124" t="s">
        <v>885</v>
      </c>
      <c r="P130" s="248"/>
      <c r="Q130" s="248"/>
      <c r="R130" s="248"/>
      <c r="S130" s="248"/>
      <c r="T130" s="124" t="s">
        <v>1848</v>
      </c>
      <c r="U130" s="150" t="s">
        <v>1985</v>
      </c>
      <c r="V130" s="287"/>
      <c r="W130" s="266" t="s">
        <v>2007</v>
      </c>
      <c r="X130" s="135" t="s">
        <v>2593</v>
      </c>
      <c r="Y130" s="287"/>
      <c r="Z130" s="248"/>
      <c r="AA130" s="150" t="s">
        <v>2572</v>
      </c>
    </row>
    <row r="131" spans="1:27" s="93" customFormat="1" ht="100.15" customHeight="1" x14ac:dyDescent="0.4">
      <c r="A131" s="143"/>
      <c r="B131" s="124" t="s">
        <v>1096</v>
      </c>
      <c r="C131" s="140" t="s">
        <v>182</v>
      </c>
      <c r="D131" s="125" t="s">
        <v>547</v>
      </c>
      <c r="E131" s="125" t="s">
        <v>456</v>
      </c>
      <c r="F131" s="149" t="s">
        <v>2794</v>
      </c>
      <c r="G131" s="124" t="s">
        <v>977</v>
      </c>
      <c r="H131" s="157">
        <v>1000000</v>
      </c>
      <c r="I131" s="124" t="s">
        <v>67</v>
      </c>
      <c r="J131" s="124"/>
      <c r="K131" s="248"/>
      <c r="L131" s="248"/>
      <c r="M131" s="248"/>
      <c r="N131" s="129"/>
      <c r="O131" s="139"/>
      <c r="P131" s="248"/>
      <c r="Q131" s="248"/>
      <c r="R131" s="248"/>
      <c r="S131" s="248"/>
      <c r="T131" s="150" t="s">
        <v>1849</v>
      </c>
      <c r="U131" s="287"/>
      <c r="V131" s="287"/>
      <c r="W131" s="287"/>
      <c r="X131" s="287"/>
      <c r="Y131" s="287"/>
      <c r="Z131" s="268" t="s">
        <v>695</v>
      </c>
      <c r="AA131" s="150" t="s">
        <v>2573</v>
      </c>
    </row>
    <row r="132" spans="1:27" ht="42.6" customHeight="1" thickBot="1" x14ac:dyDescent="0.45">
      <c r="O132" s="283"/>
    </row>
    <row r="133" spans="1:27" ht="57" customHeight="1" thickTop="1" thickBot="1" x14ac:dyDescent="0.45">
      <c r="A133" s="270" t="s">
        <v>55</v>
      </c>
      <c r="B133" s="271">
        <v>2</v>
      </c>
    </row>
    <row r="134" spans="1:27" ht="16.149999999999999" customHeight="1" thickTop="1" x14ac:dyDescent="0.4"/>
    <row r="135" spans="1:27" ht="28.15" customHeight="1" x14ac:dyDescent="0.4">
      <c r="A135" s="272" t="s">
        <v>59</v>
      </c>
      <c r="B135" s="272" t="s">
        <v>58</v>
      </c>
      <c r="C135" s="272" t="s">
        <v>2</v>
      </c>
      <c r="D135" s="272" t="s">
        <v>6</v>
      </c>
      <c r="E135" s="272" t="s">
        <v>7</v>
      </c>
      <c r="F135" s="272" t="s">
        <v>1136</v>
      </c>
      <c r="G135" s="272" t="s">
        <v>5</v>
      </c>
      <c r="H135" s="272" t="s">
        <v>68</v>
      </c>
      <c r="I135" s="272" t="s">
        <v>829</v>
      </c>
    </row>
    <row r="136" spans="1:27" s="92" customFormat="1" ht="75.599999999999994" customHeight="1" x14ac:dyDescent="0.25">
      <c r="A136" s="668" t="s">
        <v>503</v>
      </c>
      <c r="B136" s="273" t="s">
        <v>1140</v>
      </c>
      <c r="C136" s="273" t="s">
        <v>810</v>
      </c>
      <c r="D136" s="274">
        <v>41609</v>
      </c>
      <c r="E136" s="274">
        <v>42552</v>
      </c>
      <c r="F136" s="273" t="s">
        <v>658</v>
      </c>
      <c r="G136" s="273" t="s">
        <v>811</v>
      </c>
      <c r="H136" s="273" t="s">
        <v>529</v>
      </c>
      <c r="I136" s="275"/>
      <c r="J136" s="276"/>
      <c r="K136" s="276"/>
      <c r="L136" s="276"/>
      <c r="M136" s="276"/>
      <c r="N136" s="276"/>
      <c r="O136" s="276"/>
      <c r="P136" s="276"/>
      <c r="Q136" s="276"/>
      <c r="R136" s="276"/>
      <c r="S136" s="276"/>
      <c r="T136" s="276"/>
      <c r="U136" s="276"/>
      <c r="V136" s="276"/>
      <c r="W136" s="276"/>
      <c r="X136" s="276"/>
      <c r="Y136" s="276"/>
      <c r="Z136" s="276"/>
      <c r="AA136" s="276"/>
    </row>
    <row r="137" spans="1:27" ht="79.900000000000006" customHeight="1" x14ac:dyDescent="0.4">
      <c r="A137" s="669"/>
      <c r="B137" s="277" t="s">
        <v>1150</v>
      </c>
      <c r="C137" s="277" t="s">
        <v>902</v>
      </c>
      <c r="D137" s="278">
        <v>41640</v>
      </c>
      <c r="E137" s="278">
        <v>42767</v>
      </c>
      <c r="F137" s="277" t="s">
        <v>658</v>
      </c>
      <c r="G137" s="277" t="s">
        <v>904</v>
      </c>
      <c r="H137" s="277" t="s">
        <v>529</v>
      </c>
      <c r="I137" s="277" t="s">
        <v>830</v>
      </c>
      <c r="AA137" s="276"/>
    </row>
  </sheetData>
  <autoFilter ref="A9:AA131" xr:uid="{00000000-0009-0000-0000-000004000000}"/>
  <mergeCells count="9">
    <mergeCell ref="T8:AA8"/>
    <mergeCell ref="A136:A137"/>
    <mergeCell ref="A1:H1"/>
    <mergeCell ref="A7:C7"/>
    <mergeCell ref="D7:M7"/>
    <mergeCell ref="A3:H3"/>
    <mergeCell ref="A8:H8"/>
    <mergeCell ref="I8:R8"/>
    <mergeCell ref="A5:H5"/>
  </mergeCells>
  <conditionalFormatting sqref="I10:I131 I136">
    <cfRule type="cellIs" dxfId="84" priority="437" stopIfTrue="1" operator="equal">
      <formula>"x"</formula>
    </cfRule>
  </conditionalFormatting>
  <conditionalFormatting sqref="J10:J131">
    <cfRule type="cellIs" dxfId="83" priority="436" operator="equal">
      <formula>"x"</formula>
    </cfRule>
  </conditionalFormatting>
  <conditionalFormatting sqref="K10:K131">
    <cfRule type="cellIs" dxfId="82" priority="435" operator="equal">
      <formula>"x"</formula>
    </cfRule>
  </conditionalFormatting>
  <conditionalFormatting sqref="L10:L131">
    <cfRule type="cellIs" dxfId="81" priority="434" stopIfTrue="1" operator="equal">
      <formula>"x"</formula>
    </cfRule>
  </conditionalFormatting>
  <conditionalFormatting sqref="M10:M131">
    <cfRule type="cellIs" dxfId="80" priority="433" operator="equal">
      <formula>"x"</formula>
    </cfRule>
  </conditionalFormatting>
  <conditionalFormatting sqref="N10:N47 N49:N53 N55:N56 N58 N61 N63:N64 N66 N68:N81 N84:N88 N90 N92:N94 N97:N113 N115:N131">
    <cfRule type="cellIs" dxfId="79" priority="2" stopIfTrue="1" operator="equal">
      <formula>$AF$7</formula>
    </cfRule>
    <cfRule type="cellIs" dxfId="78" priority="3" stopIfTrue="1" operator="equal">
      <formula>#REF!</formula>
    </cfRule>
    <cfRule type="cellIs" dxfId="77" priority="5" stopIfTrue="1" operator="equal">
      <formula>"x"</formula>
    </cfRule>
    <cfRule type="cellIs" dxfId="76" priority="6" operator="equal">
      <formula>"x"</formula>
    </cfRule>
  </conditionalFormatting>
  <conditionalFormatting sqref="N10:N48 N59:N60 N65 N83:N96">
    <cfRule type="cellIs" dxfId="75" priority="11" operator="equal">
      <formula>"x"</formula>
    </cfRule>
  </conditionalFormatting>
  <conditionalFormatting sqref="N10:N81 N83:N131">
    <cfRule type="cellIs" dxfId="74" priority="4" stopIfTrue="1" operator="equal">
      <formula>$AF$7</formula>
    </cfRule>
  </conditionalFormatting>
  <conditionalFormatting sqref="N10:N131">
    <cfRule type="cellIs" dxfId="73" priority="1" stopIfTrue="1" operator="equal">
      <formula>$AF$8</formula>
    </cfRule>
    <cfRule type="cellIs" dxfId="72" priority="453" stopIfTrue="1" operator="equal">
      <formula>#REF!</formula>
    </cfRule>
    <cfRule type="cellIs" dxfId="71" priority="454" stopIfTrue="1" operator="equal">
      <formula>$AF$7</formula>
    </cfRule>
  </conditionalFormatting>
  <conditionalFormatting sqref="N48 N59:N60 N65 N82:N83 N89 N91 N95:N96">
    <cfRule type="cellIs" dxfId="70" priority="10" stopIfTrue="1" operator="equal">
      <formula>$AF$7</formula>
    </cfRule>
  </conditionalFormatting>
  <conditionalFormatting sqref="N48 N59:N60 N65 N83 N89 N91 N95:N96">
    <cfRule type="cellIs" dxfId="69" priority="9" stopIfTrue="1" operator="equal">
      <formula>#REF!</formula>
    </cfRule>
  </conditionalFormatting>
  <conditionalFormatting sqref="N49:N58 N61:N64 N66:N82 N97:N131">
    <cfRule type="cellIs" dxfId="68" priority="16" operator="equal">
      <formula>"x"</formula>
    </cfRule>
  </conditionalFormatting>
  <conditionalFormatting sqref="N54 N57 N62 N67 N82 N114">
    <cfRule type="cellIs" dxfId="67" priority="15" stopIfTrue="1" operator="equal">
      <formula>$AF$7</formula>
    </cfRule>
  </conditionalFormatting>
  <conditionalFormatting sqref="N82 N54 N57 N62 N67 N114">
    <cfRule type="cellIs" dxfId="66" priority="14" stopIfTrue="1" operator="equal">
      <formula>#REF!</formula>
    </cfRule>
  </conditionalFormatting>
  <conditionalFormatting sqref="N117:N131">
    <cfRule type="cellIs" dxfId="65" priority="212" stopIfTrue="1" operator="equal">
      <formula>"x"</formula>
    </cfRule>
  </conditionalFormatting>
  <conditionalFormatting sqref="AF7:AF8">
    <cfRule type="cellIs" dxfId="64" priority="18" stopIfTrue="1" operator="equal">
      <formula>$AF$7</formula>
    </cfRule>
  </conditionalFormatting>
  <dataValidations count="1">
    <dataValidation type="list" allowBlank="1" showInputMessage="1" showErrorMessage="1" sqref="N10:N131" xr:uid="{00000000-0002-0000-0400-000000000000}">
      <formula1>$AF$7:$AF$8</formula1>
    </dataValidation>
  </dataValidations>
  <pageMargins left="0.51181102362204722" right="0.31496062992125984" top="0.59055118110236227" bottom="0.23622047244094491" header="0.31496062992125984" footer="0.11811023622047245"/>
  <pageSetup paperSize="9" scale="28"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BN44"/>
  <sheetViews>
    <sheetView showGridLines="0" topLeftCell="A16" zoomScale="50" zoomScaleNormal="50" zoomScalePageLayoutView="70" workbookViewId="0">
      <selection activeCell="E22" sqref="E22"/>
    </sheetView>
  </sheetViews>
  <sheetFormatPr defaultColWidth="145.5703125" defaultRowHeight="19.899999999999999" customHeight="1" x14ac:dyDescent="0.25"/>
  <cols>
    <col min="1" max="1" width="4" customWidth="1"/>
    <col min="2" max="2" width="53.42578125" customWidth="1"/>
    <col min="3" max="3" width="17.42578125" customWidth="1"/>
    <col min="4" max="4" width="10.85546875" customWidth="1"/>
    <col min="5" max="5" width="18.28515625" customWidth="1"/>
    <col min="6" max="6" width="16" customWidth="1"/>
    <col min="7" max="24" width="8.85546875" customWidth="1"/>
    <col min="25" max="26" width="8.7109375" customWidth="1"/>
    <col min="27" max="27" width="18.5703125" customWidth="1"/>
    <col min="46" max="46" width="145.5703125" customWidth="1"/>
    <col min="47" max="47" width="50.7109375" customWidth="1"/>
  </cols>
  <sheetData>
    <row r="1" spans="1:66" s="2" customFormat="1" ht="25.9" customHeight="1" thickTop="1" x14ac:dyDescent="0.3">
      <c r="A1" s="469"/>
      <c r="B1" s="450" t="str">
        <f>'Monitoria Anual - 1'!A1</f>
        <v>PLANOS DE AÇÃO NACIONAIS DE CONSERVAÇÃO DE ESPÉCIES AMEAÇADAS DE EXTINÇÃO OU DO PATRIMÔNIO ESPELEOLÓGICO  - PAN</v>
      </c>
      <c r="C1" s="460"/>
      <c r="D1" s="460"/>
      <c r="E1" s="460"/>
      <c r="F1" s="460"/>
      <c r="G1" s="460"/>
      <c r="H1" s="485"/>
      <c r="I1" s="485"/>
      <c r="J1" s="485"/>
      <c r="K1" s="485"/>
      <c r="L1" s="485"/>
      <c r="M1" s="485"/>
      <c r="N1" s="460"/>
      <c r="O1" s="460"/>
      <c r="P1" s="460"/>
      <c r="Q1" s="460"/>
      <c r="R1" s="460"/>
      <c r="S1" s="460"/>
      <c r="T1" s="460"/>
      <c r="U1" s="460"/>
      <c r="V1" s="460"/>
      <c r="W1" s="460"/>
      <c r="X1" s="460"/>
      <c r="Y1" s="460"/>
      <c r="Z1" s="486"/>
    </row>
    <row r="2" spans="1:66" s="4" customFormat="1" ht="5.45" customHeight="1" x14ac:dyDescent="0.3">
      <c r="A2" s="433"/>
      <c r="B2" s="487"/>
      <c r="C2" s="488"/>
      <c r="D2" s="488"/>
      <c r="E2" s="488"/>
      <c r="F2" s="488"/>
      <c r="G2" s="488"/>
      <c r="H2" s="279"/>
      <c r="I2" s="279"/>
      <c r="J2" s="279"/>
      <c r="K2" s="279"/>
      <c r="L2" s="279"/>
      <c r="M2" s="279"/>
      <c r="N2" s="488"/>
      <c r="O2" s="488"/>
      <c r="P2" s="488"/>
      <c r="Q2" s="488"/>
      <c r="R2" s="488"/>
      <c r="S2" s="488"/>
      <c r="T2" s="488"/>
      <c r="U2" s="488"/>
      <c r="V2" s="488"/>
      <c r="W2" s="488"/>
      <c r="X2" s="488"/>
      <c r="Y2" s="488"/>
      <c r="Z2" s="489"/>
    </row>
    <row r="3" spans="1:66" s="5" customFormat="1" ht="19.899999999999999" customHeight="1" thickBot="1" x14ac:dyDescent="0.35">
      <c r="A3" s="497"/>
      <c r="B3" s="490" t="str">
        <f>'Monitoria Anual - 1'!A3</f>
        <v>PLANO DE AÇÃO NACIONAL PARA A CONSERVAÇÃO DO PATRIMONIO ESPELEOLÓGICO NAS ÁREAS CÁRSTICAS DA BACIA DO RIO SÃO FRANCISCO - PAN CAVERNAS DO SÃO FRANCISCO</v>
      </c>
      <c r="C3" s="412"/>
      <c r="D3" s="412"/>
      <c r="E3" s="412"/>
      <c r="F3" s="412"/>
      <c r="G3" s="412"/>
      <c r="H3" s="412"/>
      <c r="I3" s="412"/>
      <c r="J3" s="412"/>
      <c r="K3" s="412"/>
      <c r="L3" s="412"/>
      <c r="M3" s="412"/>
      <c r="N3" s="412"/>
      <c r="O3" s="412"/>
      <c r="P3" s="412"/>
      <c r="Q3" s="413"/>
      <c r="R3" s="413"/>
      <c r="S3" s="413"/>
      <c r="T3" s="413"/>
      <c r="U3" s="413"/>
      <c r="V3" s="413"/>
      <c r="W3" s="413"/>
      <c r="X3" s="413"/>
      <c r="Y3" s="413"/>
      <c r="Z3" s="491"/>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row>
    <row r="4" spans="1:66" s="1" customFormat="1" ht="4.1500000000000004" customHeight="1" thickTop="1" x14ac:dyDescent="0.3">
      <c r="A4" s="433"/>
      <c r="B4" s="487"/>
      <c r="C4" s="488"/>
      <c r="D4" s="488"/>
      <c r="E4" s="488"/>
      <c r="F4" s="488"/>
      <c r="G4" s="488"/>
      <c r="H4" s="279"/>
      <c r="I4" s="279"/>
      <c r="J4" s="279"/>
      <c r="K4" s="279"/>
      <c r="L4" s="279"/>
      <c r="M4" s="279"/>
      <c r="N4" s="488"/>
      <c r="O4" s="488"/>
      <c r="P4" s="488"/>
      <c r="Q4" s="488"/>
      <c r="R4" s="488"/>
      <c r="S4" s="488"/>
      <c r="T4" s="488"/>
      <c r="U4" s="488"/>
      <c r="V4" s="488"/>
      <c r="W4" s="488"/>
      <c r="X4" s="488"/>
      <c r="Y4" s="488"/>
      <c r="Z4" s="492"/>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row>
    <row r="5" spans="1:66" s="6" customFormat="1" ht="54.6" customHeight="1" x14ac:dyDescent="0.25">
      <c r="A5" s="456"/>
      <c r="B5" s="673" t="str">
        <f>'Monitoria Anual - 1'!A5</f>
        <v>OBJETIVO GERAL DO PAN
GARANTIR A CONSERVAÇÃO DO PATRIMÔNIO ESPELEOLÓGICO BRASILEIRO, POR MEIO DO CONHECIMENTO, PROMOÇÃO DO USO SUSTENTÁVEL E REDUÇÃO DOS IMPACTOS ANTRÓPICOS, PRIORITARIAMENTE NAS ÁREAS CÁRSTICAS DA BACIA DO RIO SÃO FRANCISCO, NOS PRÓXIMOS CINCO ANOS (2012 a 2017).</v>
      </c>
      <c r="C5" s="674"/>
      <c r="D5" s="674"/>
      <c r="E5" s="674"/>
      <c r="F5" s="674"/>
      <c r="G5" s="674"/>
      <c r="H5" s="674"/>
      <c r="I5" s="674"/>
      <c r="J5" s="674"/>
      <c r="K5" s="674"/>
      <c r="L5" s="674"/>
      <c r="M5" s="674"/>
      <c r="N5" s="674"/>
      <c r="O5" s="674"/>
      <c r="P5" s="674"/>
      <c r="Q5" s="674"/>
      <c r="R5" s="674"/>
      <c r="S5" s="674"/>
      <c r="T5" s="426"/>
      <c r="U5" s="426"/>
      <c r="V5" s="426"/>
      <c r="W5" s="426"/>
      <c r="X5" s="426"/>
      <c r="Y5" s="426"/>
      <c r="Z5" s="493"/>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row>
    <row r="6" spans="1:66" s="1" customFormat="1" ht="4.1500000000000004" customHeight="1" x14ac:dyDescent="0.3">
      <c r="A6" s="433"/>
      <c r="B6" s="487"/>
      <c r="C6" s="488"/>
      <c r="D6" s="488"/>
      <c r="E6" s="488"/>
      <c r="F6" s="488"/>
      <c r="G6" s="488"/>
      <c r="H6" s="279"/>
      <c r="I6" s="279"/>
      <c r="J6" s="279"/>
      <c r="K6" s="279"/>
      <c r="L6" s="279"/>
      <c r="M6" s="279"/>
      <c r="N6" s="488"/>
      <c r="O6" s="488"/>
      <c r="P6" s="488"/>
      <c r="Q6" s="488"/>
      <c r="R6" s="488"/>
      <c r="S6" s="488"/>
      <c r="T6" s="488"/>
      <c r="U6" s="488"/>
      <c r="V6" s="488"/>
      <c r="W6" s="488"/>
      <c r="X6" s="488"/>
      <c r="Y6" s="488"/>
      <c r="Z6" s="492"/>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row>
    <row r="7" spans="1:66" s="1" customFormat="1" ht="19.899999999999999" customHeight="1" x14ac:dyDescent="0.3">
      <c r="A7" s="456"/>
      <c r="B7" s="494" t="s">
        <v>1383</v>
      </c>
      <c r="C7" s="414" t="s">
        <v>2090</v>
      </c>
      <c r="D7" s="415"/>
      <c r="E7" s="415"/>
      <c r="F7" s="413"/>
      <c r="G7" s="413"/>
      <c r="H7" s="416"/>
      <c r="I7" s="416"/>
      <c r="J7" s="416"/>
      <c r="K7" s="416"/>
      <c r="L7" s="416"/>
      <c r="M7" s="416"/>
      <c r="N7" s="413"/>
      <c r="O7" s="413"/>
      <c r="P7" s="413"/>
      <c r="Q7" s="413"/>
      <c r="R7" s="413"/>
      <c r="S7" s="413"/>
      <c r="T7" s="413"/>
      <c r="U7" s="413"/>
      <c r="V7" s="413"/>
      <c r="W7" s="413"/>
      <c r="X7" s="413"/>
      <c r="Y7" s="413"/>
      <c r="Z7" s="491"/>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row>
    <row r="8" spans="1:66" ht="7.9" customHeight="1" x14ac:dyDescent="0.25">
      <c r="A8" s="433"/>
      <c r="B8" s="67"/>
      <c r="Z8" s="434"/>
    </row>
    <row r="9" spans="1:66" ht="19.899999999999999" customHeight="1" x14ac:dyDescent="0.25">
      <c r="A9" s="457"/>
      <c r="B9" s="440" t="s">
        <v>29</v>
      </c>
      <c r="C9" s="445"/>
      <c r="D9" s="445"/>
      <c r="E9" s="445"/>
      <c r="F9" s="445"/>
      <c r="G9" s="445"/>
      <c r="H9" s="445"/>
      <c r="I9" s="445"/>
      <c r="J9" s="445"/>
      <c r="K9" s="445"/>
      <c r="L9" s="445"/>
      <c r="M9" s="445"/>
      <c r="N9" s="445"/>
      <c r="O9" s="445"/>
      <c r="P9" s="445"/>
      <c r="Q9" s="445"/>
      <c r="R9" s="445"/>
      <c r="S9" s="445"/>
      <c r="T9" s="445"/>
      <c r="U9" s="445"/>
      <c r="V9" s="445"/>
      <c r="W9" s="445"/>
      <c r="X9" s="445"/>
      <c r="Y9" s="445"/>
      <c r="Z9" s="435"/>
    </row>
    <row r="10" spans="1:66" ht="7.9" customHeight="1" x14ac:dyDescent="0.25">
      <c r="A10" s="433"/>
      <c r="B10" s="67"/>
      <c r="Z10" s="434"/>
    </row>
    <row r="11" spans="1:66" ht="19.899999999999999" customHeight="1" x14ac:dyDescent="0.3">
      <c r="B11" s="495" t="s">
        <v>40</v>
      </c>
      <c r="C11" s="447"/>
      <c r="D11" s="447"/>
      <c r="Z11" s="434"/>
    </row>
    <row r="12" spans="1:66" ht="17.45" customHeight="1" thickBot="1" x14ac:dyDescent="0.3">
      <c r="B12" s="67"/>
      <c r="E12" s="676" t="s">
        <v>77</v>
      </c>
      <c r="F12" s="677"/>
      <c r="Z12" s="434"/>
    </row>
    <row r="13" spans="1:66" ht="52.15" customHeight="1" thickTop="1" thickBot="1" x14ac:dyDescent="0.3">
      <c r="B13" s="666" t="s">
        <v>31</v>
      </c>
      <c r="C13" s="667"/>
      <c r="D13" s="675"/>
      <c r="E13" s="678" t="s">
        <v>76</v>
      </c>
      <c r="F13" s="679"/>
      <c r="Z13" s="434"/>
    </row>
    <row r="14" spans="1:66" s="47" customFormat="1" ht="33" customHeight="1" thickTop="1" thickBot="1" x14ac:dyDescent="0.3">
      <c r="B14" s="48" t="s">
        <v>37</v>
      </c>
      <c r="C14" s="50" t="s">
        <v>74</v>
      </c>
      <c r="D14" s="49" t="s">
        <v>38</v>
      </c>
      <c r="E14" s="50" t="s">
        <v>69</v>
      </c>
      <c r="F14" s="49" t="s">
        <v>38</v>
      </c>
      <c r="Z14" s="436"/>
    </row>
    <row r="15" spans="1:66" ht="19.899999999999999" customHeight="1" thickTop="1" x14ac:dyDescent="0.25">
      <c r="B15" s="31" t="s">
        <v>32</v>
      </c>
      <c r="C15" s="56"/>
      <c r="D15" s="57"/>
      <c r="E15" s="56">
        <f>COUNTA('Monitoria Anual - 2'!N10:N131)</f>
        <v>15</v>
      </c>
      <c r="F15" s="57"/>
      <c r="Z15" s="434"/>
    </row>
    <row r="16" spans="1:66" ht="19.899999999999999" customHeight="1" x14ac:dyDescent="0.25">
      <c r="B16" s="24" t="s">
        <v>44</v>
      </c>
      <c r="C16" s="58">
        <f>COUNTA('Monitoria Anual - 2'!I10:I131)</f>
        <v>12</v>
      </c>
      <c r="D16" s="59">
        <f>C16/C22</f>
        <v>9.8360655737704916E-2</v>
      </c>
      <c r="E16" s="58">
        <f>C16-1</f>
        <v>11</v>
      </c>
      <c r="F16" s="59">
        <f t="shared" ref="F16:F21" si="0">E16/$E$22</f>
        <v>0.10091743119266056</v>
      </c>
      <c r="Z16" s="434"/>
    </row>
    <row r="17" spans="2:26" ht="19.899999999999999" customHeight="1" x14ac:dyDescent="0.25">
      <c r="B17" s="19" t="s">
        <v>33</v>
      </c>
      <c r="C17" s="60">
        <f>COUNTA('Monitoria Anual - 2'!J10:J131)</f>
        <v>48</v>
      </c>
      <c r="D17" s="61">
        <f>C17/C22</f>
        <v>0.39344262295081966</v>
      </c>
      <c r="E17" s="60">
        <v>41</v>
      </c>
      <c r="F17" s="59">
        <f t="shared" si="0"/>
        <v>0.37614678899082571</v>
      </c>
      <c r="Z17" s="434"/>
    </row>
    <row r="18" spans="2:26" ht="19.899999999999999" customHeight="1" x14ac:dyDescent="0.25">
      <c r="B18" s="20" t="s">
        <v>34</v>
      </c>
      <c r="C18" s="60">
        <f>COUNTA('Monitoria Anual - 2'!K10:K131)</f>
        <v>8</v>
      </c>
      <c r="D18" s="61">
        <f>C18/C22</f>
        <v>6.5573770491803282E-2</v>
      </c>
      <c r="E18" s="60">
        <f>C18-3</f>
        <v>5</v>
      </c>
      <c r="F18" s="59">
        <f t="shared" si="0"/>
        <v>4.5871559633027525E-2</v>
      </c>
      <c r="Z18" s="434"/>
    </row>
    <row r="19" spans="2:26" ht="19.899999999999999" customHeight="1" x14ac:dyDescent="0.25">
      <c r="B19" s="21" t="s">
        <v>35</v>
      </c>
      <c r="C19" s="60">
        <f>COUNTA('Monitoria Anual - 2'!L10:L131)</f>
        <v>44</v>
      </c>
      <c r="D19" s="61">
        <f>C19/C22</f>
        <v>0.36065573770491804</v>
      </c>
      <c r="E19" s="60">
        <f>C19-4</f>
        <v>40</v>
      </c>
      <c r="F19" s="59">
        <f t="shared" si="0"/>
        <v>0.3669724770642202</v>
      </c>
      <c r="Z19" s="434"/>
    </row>
    <row r="20" spans="2:26" ht="19.899999999999999" customHeight="1" thickBot="1" x14ac:dyDescent="0.3">
      <c r="B20" s="22" t="s">
        <v>36</v>
      </c>
      <c r="C20" s="60">
        <f>COUNTA('Monitoria Anual - 2'!M10:M131)</f>
        <v>10</v>
      </c>
      <c r="D20" s="61">
        <f>C20/C22</f>
        <v>8.1967213114754092E-2</v>
      </c>
      <c r="E20" s="60">
        <f>C20-0</f>
        <v>10</v>
      </c>
      <c r="F20" s="59">
        <f t="shared" si="0"/>
        <v>9.1743119266055051E-2</v>
      </c>
      <c r="Z20" s="434"/>
    </row>
    <row r="21" spans="2:26" ht="19.899999999999999" customHeight="1" thickTop="1" thickBot="1" x14ac:dyDescent="0.3">
      <c r="B21" s="53" t="s">
        <v>60</v>
      </c>
      <c r="C21" s="60"/>
      <c r="D21" s="61"/>
      <c r="E21" s="60">
        <f>'Monitoria Anual - 2'!B133</f>
        <v>2</v>
      </c>
      <c r="F21" s="59">
        <f t="shared" si="0"/>
        <v>1.834862385321101E-2</v>
      </c>
      <c r="Z21" s="434"/>
    </row>
    <row r="22" spans="2:26" ht="19.899999999999999" customHeight="1" thickTop="1" thickBot="1" x14ac:dyDescent="0.3">
      <c r="B22" s="63" t="s">
        <v>39</v>
      </c>
      <c r="C22" s="64">
        <f>C16+C17+C18+C19+C20</f>
        <v>122</v>
      </c>
      <c r="D22" s="65">
        <f>SUM(D15:D21)</f>
        <v>0.99999999999999989</v>
      </c>
      <c r="E22" s="64">
        <f>SUM(E16:E21)</f>
        <v>109</v>
      </c>
      <c r="F22" s="62">
        <f>SUM(F16:F21)</f>
        <v>1</v>
      </c>
      <c r="Z22" s="434"/>
    </row>
    <row r="23" spans="2:26" ht="19.899999999999999" customHeight="1" thickTop="1" thickBot="1" x14ac:dyDescent="0.3">
      <c r="B23" s="656" t="s">
        <v>73</v>
      </c>
      <c r="C23" s="656"/>
      <c r="D23" s="656"/>
      <c r="E23" s="419">
        <f>COUNTIF('Monitoria Anual - 2'!N10:N131,'Monitoria Anual - 2'!AF7)</f>
        <v>9</v>
      </c>
      <c r="F23" s="66"/>
      <c r="Z23" s="434"/>
    </row>
    <row r="24" spans="2:26" ht="19.899999999999999" customHeight="1" thickTop="1" thickBot="1" x14ac:dyDescent="0.3">
      <c r="B24" s="656" t="s">
        <v>72</v>
      </c>
      <c r="C24" s="656"/>
      <c r="D24" s="656"/>
      <c r="E24" s="419">
        <f>COUNTIF('Monitoria Anual - 2'!N10:N131,'Monitoria Anual - 2'!AF8)</f>
        <v>6</v>
      </c>
      <c r="F24" s="67"/>
      <c r="Z24" s="434"/>
    </row>
    <row r="25" spans="2:26" ht="5.45" customHeight="1" thickTop="1" x14ac:dyDescent="0.25">
      <c r="B25" s="67"/>
      <c r="Z25" s="434"/>
    </row>
    <row r="26" spans="2:26" ht="19.899999999999999" customHeight="1" x14ac:dyDescent="0.25">
      <c r="B26" s="446" t="s">
        <v>41</v>
      </c>
      <c r="C26" s="447"/>
      <c r="D26" s="447"/>
      <c r="Z26" s="434"/>
    </row>
    <row r="27" spans="2:26" ht="7.9" customHeight="1" x14ac:dyDescent="0.25">
      <c r="B27" s="67"/>
      <c r="Z27" s="434"/>
    </row>
    <row r="28" spans="2:26" ht="36.6" customHeight="1" x14ac:dyDescent="0.25">
      <c r="B28" s="448" t="s">
        <v>30</v>
      </c>
      <c r="C28" s="449">
        <f>COUNTA('Monitoria Anual - 2'!A10:A130)</f>
        <v>13</v>
      </c>
      <c r="Z28" s="434"/>
    </row>
    <row r="29" spans="2:26" ht="5.45" customHeight="1" thickBot="1" x14ac:dyDescent="0.3">
      <c r="B29" s="67"/>
      <c r="Z29" s="434"/>
    </row>
    <row r="30" spans="2:26" ht="19.899999999999999" customHeight="1" thickTop="1" thickBot="1" x14ac:dyDescent="0.3">
      <c r="B30" s="23" t="s">
        <v>42</v>
      </c>
      <c r="C30" s="422" t="s">
        <v>43</v>
      </c>
      <c r="D30" s="25"/>
      <c r="E30" s="26"/>
      <c r="F30" s="27"/>
      <c r="G30" s="28"/>
      <c r="H30" s="29"/>
      <c r="I30" s="30"/>
      <c r="Z30" s="434"/>
    </row>
    <row r="31" spans="2:26" ht="19.899999999999999" customHeight="1" thickTop="1" x14ac:dyDescent="0.25">
      <c r="B31" s="364" t="s">
        <v>45</v>
      </c>
      <c r="C31" s="365">
        <f>COUNTA('Monitoria Anual - 2'!B10:B22)</f>
        <v>13</v>
      </c>
      <c r="D31" s="367">
        <f>COUNTA('Monitoria Anual - 2'!N10:N22)</f>
        <v>0</v>
      </c>
      <c r="E31" s="367">
        <f>COUNTA('Monitoria Anual - 2'!I10:I22)</f>
        <v>0</v>
      </c>
      <c r="F31" s="367">
        <f>COUNTA('Monitoria Anual - 2'!J10:J22)</f>
        <v>4</v>
      </c>
      <c r="G31" s="367">
        <f>COUNTA('Monitoria Anual - 2'!K10:K22)</f>
        <v>1</v>
      </c>
      <c r="H31" s="367">
        <f>COUNTA('Monitoria Anual - 2'!L10:L22)</f>
        <v>7</v>
      </c>
      <c r="I31" s="367">
        <f>COUNTA('Monitoria Anual - 2'!M10:M22)</f>
        <v>1</v>
      </c>
      <c r="Z31" s="434"/>
    </row>
    <row r="32" spans="2:26" ht="19.899999999999999" customHeight="1" x14ac:dyDescent="0.25">
      <c r="B32" s="366" t="s">
        <v>46</v>
      </c>
      <c r="C32" s="367">
        <f>COUNTA('Monitoria Anual - 2'!B23:B50)</f>
        <v>28</v>
      </c>
      <c r="D32" s="367">
        <f>COUNTA('Monitoria Anual - 2'!N23:N50)</f>
        <v>1</v>
      </c>
      <c r="E32" s="367">
        <f>COUNTA('Monitoria Anual - 2'!I23:I50)</f>
        <v>2</v>
      </c>
      <c r="F32" s="367">
        <f>COUNTA('Monitoria Anual - 2'!J23:J50)</f>
        <v>9</v>
      </c>
      <c r="G32" s="367">
        <f>COUNTA('Monitoria Anual - 2'!K23:K50)</f>
        <v>1</v>
      </c>
      <c r="H32" s="367">
        <f>COUNTA('Monitoria Anual - 2'!L23:L50)</f>
        <v>16</v>
      </c>
      <c r="I32" s="367">
        <f>COUNTA('Monitoria Anual - 2'!M23:M50)</f>
        <v>0</v>
      </c>
      <c r="J32" s="496"/>
      <c r="Z32" s="434"/>
    </row>
    <row r="33" spans="2:26" ht="19.899999999999999" customHeight="1" x14ac:dyDescent="0.25">
      <c r="B33" s="366" t="s">
        <v>47</v>
      </c>
      <c r="C33" s="367">
        <f>COUNTA('Monitoria Anual - 2'!B51:B55)</f>
        <v>5</v>
      </c>
      <c r="D33" s="367">
        <f>COUNTA('Monitoria Anual - 2'!N51:N55)</f>
        <v>1</v>
      </c>
      <c r="E33" s="367">
        <f>COUNTA('Monitoria Anual - 2'!I51:I55)</f>
        <v>1</v>
      </c>
      <c r="F33" s="367">
        <f>COUNTA('Monitoria Anual - 2'!J51:J55)</f>
        <v>2</v>
      </c>
      <c r="G33" s="367">
        <f>COUNTA('Monitoria Anual - 2'!K51:K55)</f>
        <v>0</v>
      </c>
      <c r="H33" s="367">
        <f>COUNTA('Monitoria Anual - 2'!L51:L55)</f>
        <v>1</v>
      </c>
      <c r="I33" s="367">
        <f>COUNTA('Monitoria Anual - 2'!M51:M55)</f>
        <v>1</v>
      </c>
      <c r="J33" s="496"/>
      <c r="Z33" s="434"/>
    </row>
    <row r="34" spans="2:26" ht="19.899999999999999" customHeight="1" x14ac:dyDescent="0.25">
      <c r="B34" s="366" t="s">
        <v>48</v>
      </c>
      <c r="C34" s="367">
        <f>COUNTA('Monitoria Anual - 2'!B56:B67)</f>
        <v>12</v>
      </c>
      <c r="D34" s="367">
        <f>COUNTA('Monitoria Anual - 2'!N56:N67)</f>
        <v>6</v>
      </c>
      <c r="E34" s="367">
        <f>COUNTA('Monitoria Anual - 2'!I56:I67)</f>
        <v>0</v>
      </c>
      <c r="F34" s="367">
        <f>COUNTA('Monitoria Anual - 2'!J56:J67)</f>
        <v>8</v>
      </c>
      <c r="G34" s="367">
        <f>COUNTA('Monitoria Anual - 2'!K56:K67)</f>
        <v>1</v>
      </c>
      <c r="H34" s="367">
        <f>COUNTA('Monitoria Anual - 2'!L56:L67)</f>
        <v>2</v>
      </c>
      <c r="I34" s="367">
        <f>COUNTA('Monitoria Anual - 2'!M56:M67)</f>
        <v>1</v>
      </c>
      <c r="J34" s="496"/>
      <c r="Z34" s="434"/>
    </row>
    <row r="35" spans="2:26" ht="19.899999999999999" customHeight="1" x14ac:dyDescent="0.25">
      <c r="B35" s="366" t="s">
        <v>49</v>
      </c>
      <c r="C35" s="367">
        <f>COUNTA('Monitoria Anual - 2'!B68:B74)</f>
        <v>7</v>
      </c>
      <c r="D35" s="367">
        <f>COUNTA('Monitoria Anual - 2'!N68:N74)</f>
        <v>0</v>
      </c>
      <c r="E35" s="367">
        <f>COUNTA('Monitoria Anual - 2'!I68:I74)</f>
        <v>0</v>
      </c>
      <c r="F35" s="367">
        <f>COUNTA('Monitoria Anual - 2'!J68:J74)</f>
        <v>5</v>
      </c>
      <c r="G35" s="367">
        <f>COUNTA('Monitoria Anual - 2'!K68:K74)</f>
        <v>1</v>
      </c>
      <c r="H35" s="367">
        <f>COUNTA('Monitoria Anual - 2'!L68:L74)</f>
        <v>1</v>
      </c>
      <c r="I35" s="367">
        <f>COUNTA('Monitoria Anual - 2'!M68:M74)</f>
        <v>0</v>
      </c>
      <c r="J35" s="496"/>
      <c r="Z35" s="434"/>
    </row>
    <row r="36" spans="2:26" ht="19.899999999999999" customHeight="1" x14ac:dyDescent="0.25">
      <c r="B36" s="366" t="s">
        <v>50</v>
      </c>
      <c r="C36" s="367">
        <f>COUNTA('Monitoria Anual - 2'!B75:B77)</f>
        <v>3</v>
      </c>
      <c r="D36" s="367">
        <f>COUNTA('Monitoria Anual - 2'!N75:N77)</f>
        <v>0</v>
      </c>
      <c r="E36" s="367">
        <f>COUNTA('Monitoria Anual - 2'!I75:I77)</f>
        <v>1</v>
      </c>
      <c r="F36" s="367">
        <f>COUNTA('Monitoria Anual - 2'!J75:J77)</f>
        <v>1</v>
      </c>
      <c r="G36" s="367">
        <f>COUNTA('Monitoria Anual - 2'!K75:K77)</f>
        <v>0</v>
      </c>
      <c r="H36" s="367">
        <f>COUNTA('Monitoria Anual - 2'!L75:L77)</f>
        <v>1</v>
      </c>
      <c r="I36" s="367">
        <f>COUNTA('Monitoria Anual - 2'!M75:M77)</f>
        <v>0</v>
      </c>
      <c r="J36" s="496"/>
      <c r="Z36" s="434"/>
    </row>
    <row r="37" spans="2:26" ht="19.899999999999999" customHeight="1" x14ac:dyDescent="0.25">
      <c r="B37" s="366" t="s">
        <v>51</v>
      </c>
      <c r="C37" s="367">
        <f>COUNTA('Monitoria Anual - 2'!B78:B81)</f>
        <v>4</v>
      </c>
      <c r="D37" s="367">
        <f>COUNTA('Monitoria Anual - 2'!N78:N81)</f>
        <v>0</v>
      </c>
      <c r="E37" s="367">
        <f>COUNTA('Monitoria Anual - 2'!I78:I81)</f>
        <v>0</v>
      </c>
      <c r="F37" s="367">
        <f>COUNTA('Monitoria Anual - 2'!J78:J81)</f>
        <v>1</v>
      </c>
      <c r="G37" s="367">
        <f>COUNTA('Monitoria Anual - 2'!K78:K81)</f>
        <v>1</v>
      </c>
      <c r="H37" s="367">
        <f>COUNTA('Monitoria Anual - 2'!L78:L81)</f>
        <v>1</v>
      </c>
      <c r="I37" s="367">
        <f>COUNTA('Monitoria Anual - 2'!M78:M81)</f>
        <v>1</v>
      </c>
      <c r="J37" s="496"/>
      <c r="Z37" s="434"/>
    </row>
    <row r="38" spans="2:26" ht="19.899999999999999" customHeight="1" x14ac:dyDescent="0.25">
      <c r="B38" s="366" t="s">
        <v>52</v>
      </c>
      <c r="C38" s="367">
        <f>COUNTA('Monitoria Anual - 2'!B82:B95)</f>
        <v>14</v>
      </c>
      <c r="D38" s="367">
        <f>COUNTA('Monitoria Anual - 2'!N82:N95)</f>
        <v>5</v>
      </c>
      <c r="E38" s="367">
        <f>COUNTA('Monitoria Anual - 2'!I82:I95)</f>
        <v>2</v>
      </c>
      <c r="F38" s="367">
        <f>COUNTA('Monitoria Anual - 2'!J82:J95)</f>
        <v>1</v>
      </c>
      <c r="G38" s="367">
        <f>COUNTA('Monitoria Anual - 2'!K82:K95)</f>
        <v>1</v>
      </c>
      <c r="H38" s="367">
        <f>COUNTA('Monitoria Anual - 2'!L82:L95)</f>
        <v>10</v>
      </c>
      <c r="I38" s="367">
        <f>COUNTA('Monitoria Anual - 2'!M82:M95)</f>
        <v>0</v>
      </c>
      <c r="J38" s="496"/>
      <c r="Z38" s="434"/>
    </row>
    <row r="39" spans="2:26" ht="19.899999999999999" customHeight="1" x14ac:dyDescent="0.25">
      <c r="B39" s="366" t="s">
        <v>53</v>
      </c>
      <c r="C39" s="367">
        <f>COUNTA('Monitoria Anual - 2'!B96:B101)</f>
        <v>6</v>
      </c>
      <c r="D39" s="367">
        <f>COUNTA('Monitoria Anual - 2'!N96:N101)</f>
        <v>1</v>
      </c>
      <c r="E39" s="367">
        <f>COUNTA('Monitoria Anual - 2'!I96:I101)</f>
        <v>0</v>
      </c>
      <c r="F39" s="367">
        <f>COUNTA('Monitoria Anual - 2'!J96:J101)</f>
        <v>4</v>
      </c>
      <c r="G39" s="367">
        <f>COUNTA('Monitoria Anual - 2'!K96:K101)</f>
        <v>0</v>
      </c>
      <c r="H39" s="367">
        <f>COUNTA('Monitoria Anual - 2'!L96:L101)</f>
        <v>2</v>
      </c>
      <c r="I39" s="367">
        <f>COUNTA('Monitoria Anual - 2'!M96:M101)</f>
        <v>0</v>
      </c>
      <c r="J39" s="496"/>
      <c r="Z39" s="434"/>
    </row>
    <row r="40" spans="2:26" ht="19.899999999999999" customHeight="1" x14ac:dyDescent="0.25">
      <c r="B40" s="368" t="s">
        <v>54</v>
      </c>
      <c r="C40" s="369">
        <f>COUNTA('Monitoria Anual - 2'!B102:B116)</f>
        <v>15</v>
      </c>
      <c r="D40" s="369">
        <f>COUNTA('Monitoria Anual - 2'!N102:N116)</f>
        <v>1</v>
      </c>
      <c r="E40" s="369">
        <f>COUNTA('Monitoria Anual - 2'!I102:I116)</f>
        <v>1</v>
      </c>
      <c r="F40" s="369">
        <f>COUNTA('Monitoria Anual - 2'!J102:J116)</f>
        <v>9</v>
      </c>
      <c r="G40" s="369">
        <f>COUNTA('Monitoria Anual - 2'!K102:K116)</f>
        <v>2</v>
      </c>
      <c r="H40" s="369">
        <f>COUNTA('Monitoria Anual - 2'!L102:L116)</f>
        <v>2</v>
      </c>
      <c r="I40" s="369">
        <f>COUNTA('Monitoria Anual - 2'!M102:M116)</f>
        <v>1</v>
      </c>
      <c r="J40" s="496"/>
      <c r="Z40" s="434"/>
    </row>
    <row r="41" spans="2:26" ht="19.899999999999999" customHeight="1" x14ac:dyDescent="0.25">
      <c r="B41" s="368" t="s">
        <v>711</v>
      </c>
      <c r="C41" s="367">
        <f>COUNTA('Monitoria Anual - 2'!B117:B126)</f>
        <v>10</v>
      </c>
      <c r="D41" s="367">
        <f>COUNTA('Monitoria Anual - 2'!N117:N126)</f>
        <v>0</v>
      </c>
      <c r="E41" s="367">
        <f>COUNTA('Monitoria Anual - 2'!I117:I126)</f>
        <v>4</v>
      </c>
      <c r="F41" s="367">
        <f>COUNTA('Monitoria Anual - 2'!J117:J126)</f>
        <v>2</v>
      </c>
      <c r="G41" s="367">
        <f>COUNTA('Monitoria Anual - 2'!K117:K126)</f>
        <v>0</v>
      </c>
      <c r="H41" s="367">
        <f>COUNTA('Monitoria Anual - 2'!L117:L126)</f>
        <v>1</v>
      </c>
      <c r="I41" s="367">
        <f>COUNTA('Monitoria Anual - 2'!M117:M126)</f>
        <v>3</v>
      </c>
      <c r="J41" s="496"/>
      <c r="Z41" s="434"/>
    </row>
    <row r="42" spans="2:26" ht="19.899999999999999" customHeight="1" thickBot="1" x14ac:dyDescent="0.3">
      <c r="B42" s="370" t="s">
        <v>712</v>
      </c>
      <c r="C42" s="371">
        <f>COUNTA('Monitoria Anual - 2'!B127:B131)</f>
        <v>5</v>
      </c>
      <c r="D42" s="371">
        <f>COUNTA('Monitoria Anual - 2'!N127:N131)</f>
        <v>0</v>
      </c>
      <c r="E42" s="371">
        <f>COUNTA('Monitoria Anual - 2'!I127:I131)</f>
        <v>1</v>
      </c>
      <c r="F42" s="371">
        <f>COUNTA('Monitoria Anual - 2'!J127:J131)</f>
        <v>2</v>
      </c>
      <c r="G42" s="371">
        <f>COUNTA('Monitoria Anual - 2'!K127:K131)</f>
        <v>0</v>
      </c>
      <c r="H42" s="371">
        <f>COUNTA('Monitoria Anual - 2'!L127:L131)</f>
        <v>0</v>
      </c>
      <c r="I42" s="371">
        <f>COUNTA('Monitoria Anual - 2'!M127:M131)</f>
        <v>2</v>
      </c>
      <c r="J42" s="496"/>
      <c r="Z42" s="434"/>
    </row>
    <row r="43" spans="2:26" ht="17.45" customHeight="1" thickTop="1" thickBot="1" x14ac:dyDescent="0.3">
      <c r="B43" s="438"/>
      <c r="C43" s="439"/>
      <c r="D43" s="439"/>
      <c r="E43" s="439"/>
      <c r="F43" s="439"/>
      <c r="G43" s="439"/>
      <c r="H43" s="439"/>
      <c r="I43" s="439"/>
      <c r="J43" s="483"/>
      <c r="K43" s="439"/>
      <c r="L43" s="439"/>
      <c r="M43" s="439"/>
      <c r="N43" s="439"/>
      <c r="O43" s="439"/>
      <c r="P43" s="439"/>
      <c r="Q43" s="439"/>
      <c r="R43" s="439"/>
      <c r="S43" s="439"/>
      <c r="T43" s="439"/>
      <c r="U43" s="439"/>
      <c r="V43" s="439"/>
      <c r="W43" s="439"/>
      <c r="X43" s="439"/>
      <c r="Y43" s="439"/>
      <c r="Z43" s="437"/>
    </row>
    <row r="44" spans="2:26" ht="19.899999999999999" customHeight="1" thickTop="1" x14ac:dyDescent="0.25"/>
  </sheetData>
  <mergeCells count="6">
    <mergeCell ref="B5:S5"/>
    <mergeCell ref="B13:D13"/>
    <mergeCell ref="B23:D23"/>
    <mergeCell ref="B24:D24"/>
    <mergeCell ref="E12:F12"/>
    <mergeCell ref="E13:F13"/>
  </mergeCells>
  <conditionalFormatting sqref="D31:I42">
    <cfRule type="cellIs" dxfId="63" priority="10" stopIfTrue="1" operator="equal">
      <formula>0</formula>
    </cfRule>
  </conditionalFormatting>
  <pageMargins left="0.51181102362204722" right="0.51181102362204722" top="0.78740157480314965" bottom="0.78740157480314965" header="0.31496062992125984" footer="0.31496062992125984"/>
  <pageSetup scale="43" orientation="landscape" r:id="rId1"/>
  <colBreaks count="1" manualBreakCount="1">
    <brk id="9" max="1048575" man="1"/>
  </col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DV207"/>
  <sheetViews>
    <sheetView showGridLines="0" topLeftCell="A3" zoomScale="80" zoomScaleNormal="80" workbookViewId="0">
      <selection activeCell="B116" sqref="B116"/>
    </sheetView>
  </sheetViews>
  <sheetFormatPr defaultColWidth="8.85546875" defaultRowHeight="26.25" customHeight="1" x14ac:dyDescent="0.25"/>
  <cols>
    <col min="1" max="1" width="36" style="1" customWidth="1"/>
    <col min="2" max="2" width="69.28515625" style="1" customWidth="1"/>
    <col min="3" max="3" width="39.28515625" style="1" customWidth="1"/>
    <col min="4" max="4" width="23.28515625" style="1" customWidth="1"/>
    <col min="5" max="5" width="24.140625" style="1" customWidth="1"/>
    <col min="6" max="6" width="62.28515625" style="1" customWidth="1"/>
    <col min="7" max="7" width="64" style="1" customWidth="1"/>
    <col min="8" max="8" width="26.28515625" style="1" customWidth="1"/>
    <col min="9" max="14" width="25.7109375" style="9" customWidth="1"/>
    <col min="15" max="15" width="117.5703125" style="1" customWidth="1"/>
    <col min="16" max="16" width="57.140625" style="1" customWidth="1"/>
    <col min="17" max="17" width="65.5703125" style="1" customWidth="1"/>
    <col min="18" max="18" width="33.140625" style="1" customWidth="1"/>
    <col min="19" max="19" width="64" style="1" customWidth="1"/>
    <col min="20" max="20" width="55.85546875" style="1" customWidth="1"/>
    <col min="21" max="21" width="47.140625" style="1" customWidth="1"/>
    <col min="22" max="22" width="18.7109375" style="1" customWidth="1"/>
    <col min="23" max="23" width="18.7109375" style="97" customWidth="1"/>
    <col min="24" max="24" width="24.140625" style="1" customWidth="1"/>
    <col min="25" max="25" width="18.7109375" style="1" customWidth="1"/>
    <col min="26" max="26" width="40.7109375" style="1" customWidth="1"/>
    <col min="27" max="27" width="22.7109375" style="1" customWidth="1"/>
    <col min="28" max="28" width="8.85546875" customWidth="1"/>
    <col min="31" max="31" width="0" hidden="1" customWidth="1"/>
    <col min="32" max="32" width="8.85546875" hidden="1" customWidth="1"/>
    <col min="127" max="16384" width="8.85546875" style="1"/>
  </cols>
  <sheetData>
    <row r="1" spans="1:126" s="2" customFormat="1" ht="27" customHeight="1" x14ac:dyDescent="0.3">
      <c r="A1" s="670" t="str">
        <f>'Monitoria Anual - 1'!A1</f>
        <v>PLANOS DE AÇÃO NACIONAIS DE CONSERVAÇÃO DE ESPÉCIES AMEAÇADAS DE EXTINÇÃO OU DO PATRIMÔNIO ESPELEOLÓGICO  - PAN</v>
      </c>
      <c r="B1" s="671"/>
      <c r="C1" s="671"/>
      <c r="D1" s="671"/>
      <c r="E1" s="671"/>
      <c r="F1" s="671"/>
      <c r="G1" s="671"/>
      <c r="H1" s="671"/>
      <c r="I1" s="357"/>
      <c r="J1" s="357"/>
      <c r="K1" s="357"/>
      <c r="L1" s="357"/>
      <c r="M1" s="357"/>
      <c r="N1" s="507"/>
      <c r="O1" s="513"/>
      <c r="P1" s="513"/>
      <c r="Q1" s="513"/>
      <c r="R1" s="513"/>
      <c r="S1" s="513"/>
      <c r="T1" s="513"/>
      <c r="U1" s="513"/>
      <c r="V1" s="513"/>
      <c r="W1" s="514"/>
      <c r="X1" s="513"/>
      <c r="Y1" s="513"/>
      <c r="Z1" s="513"/>
      <c r="AA1" s="513"/>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row>
    <row r="2" spans="1:126" s="4" customFormat="1" ht="5.45" customHeight="1" x14ac:dyDescent="0.3">
      <c r="A2" s="279"/>
      <c r="B2" s="279"/>
      <c r="C2" s="279"/>
      <c r="D2" s="279"/>
      <c r="E2" s="279"/>
      <c r="F2" s="279"/>
      <c r="G2" s="279"/>
      <c r="H2" s="279"/>
      <c r="I2" s="279"/>
      <c r="J2" s="279"/>
      <c r="K2" s="279"/>
      <c r="L2" s="279"/>
      <c r="M2" s="279"/>
      <c r="N2" s="116"/>
      <c r="O2" s="111"/>
      <c r="P2" s="111"/>
      <c r="Q2" s="111"/>
      <c r="R2" s="111"/>
      <c r="S2" s="111"/>
      <c r="T2" s="111"/>
      <c r="U2" s="111"/>
      <c r="V2" s="111"/>
      <c r="W2" s="292"/>
      <c r="X2" s="111"/>
      <c r="Y2" s="111"/>
      <c r="Z2" s="111"/>
      <c r="AA2" s="111"/>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row>
    <row r="3" spans="1:126" s="5" customFormat="1" ht="29.45" customHeight="1" thickBot="1" x14ac:dyDescent="0.35">
      <c r="A3" s="648" t="str">
        <f>'Monitoria Anual - 1'!A3</f>
        <v>PLANO DE AÇÃO NACIONAL PARA A CONSERVAÇÃO DO PATRIMONIO ESPELEOLÓGICO NAS ÁREAS CÁRSTICAS DA BACIA DO RIO SÃO FRANCISCO - PAN CAVERNAS DO SÃO FRANCISCO</v>
      </c>
      <c r="B3" s="648"/>
      <c r="C3" s="648"/>
      <c r="D3" s="648"/>
      <c r="E3" s="648"/>
      <c r="F3" s="648"/>
      <c r="G3" s="648"/>
      <c r="H3" s="687"/>
      <c r="I3" s="356"/>
      <c r="J3" s="356"/>
      <c r="K3" s="356"/>
      <c r="L3" s="356"/>
      <c r="M3" s="356"/>
      <c r="N3" s="361"/>
      <c r="O3" s="512"/>
      <c r="P3" s="512"/>
      <c r="Q3" s="512"/>
      <c r="R3" s="361"/>
      <c r="S3" s="361"/>
      <c r="T3" s="361"/>
      <c r="U3" s="361"/>
      <c r="V3" s="361"/>
      <c r="W3" s="511"/>
      <c r="X3" s="361"/>
      <c r="Y3" s="361"/>
      <c r="Z3" s="361"/>
      <c r="AA3" s="361"/>
      <c r="AB3"/>
      <c r="AC3"/>
      <c r="AD3"/>
      <c r="AE3"/>
      <c r="AF3" s="439"/>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s="439"/>
      <c r="DJ3" s="439"/>
      <c r="DK3" s="439"/>
      <c r="DL3" s="439"/>
      <c r="DM3" s="439"/>
      <c r="DN3" s="439"/>
      <c r="DO3" s="439"/>
      <c r="DP3" s="439"/>
      <c r="DQ3" s="439"/>
      <c r="DR3" s="439"/>
      <c r="DS3" s="439"/>
      <c r="DT3" s="439"/>
      <c r="DU3" s="439"/>
      <c r="DV3" s="439"/>
    </row>
    <row r="4" spans="1:126" ht="4.1500000000000004" customHeight="1" thickTop="1" x14ac:dyDescent="0.3">
      <c r="A4" s="279"/>
      <c r="B4" s="279"/>
      <c r="C4" s="279"/>
      <c r="D4" s="279"/>
      <c r="E4" s="279"/>
      <c r="F4" s="279"/>
      <c r="G4" s="279"/>
      <c r="H4" s="279"/>
      <c r="I4" s="279"/>
      <c r="J4" s="279"/>
      <c r="K4" s="279"/>
      <c r="L4" s="279"/>
      <c r="M4" s="279"/>
      <c r="N4" s="121"/>
      <c r="O4" s="120"/>
      <c r="P4" s="120"/>
      <c r="Q4" s="120"/>
      <c r="R4" s="120"/>
      <c r="S4" s="120"/>
      <c r="T4" s="120"/>
      <c r="U4" s="120"/>
      <c r="V4" s="120"/>
      <c r="W4" s="293"/>
      <c r="X4" s="120"/>
      <c r="Y4" s="120"/>
      <c r="Z4" s="120"/>
      <c r="AA4" s="120"/>
    </row>
    <row r="5" spans="1:126" s="6" customFormat="1" ht="58.9" customHeight="1" x14ac:dyDescent="0.3">
      <c r="A5" s="638" t="str">
        <f>'Monitoria Anual - 1'!A5</f>
        <v>OBJETIVO GERAL DO PAN
GARANTIR A CONSERVAÇÃO DO PATRIMÔNIO ESPELEOLÓGICO BRASILEIRO, POR MEIO DO CONHECIMENTO, PROMOÇÃO DO USO SUSTENTÁVEL E REDUÇÃO DOS IMPACTOS ANTRÓPICOS, PRIORITARIAMENTE NAS ÁREAS CÁRSTICAS DA BACIA DO RIO SÃO FRANCISCO, NOS PRÓXIMOS CINCO ANOS (2012 a 2017).</v>
      </c>
      <c r="B5" s="654"/>
      <c r="C5" s="654"/>
      <c r="D5" s="654"/>
      <c r="E5" s="654"/>
      <c r="F5" s="654"/>
      <c r="G5" s="654"/>
      <c r="H5" s="654"/>
      <c r="I5" s="357"/>
      <c r="J5" s="357"/>
      <c r="K5" s="357"/>
      <c r="L5" s="357"/>
      <c r="M5" s="357"/>
      <c r="N5" s="357"/>
      <c r="O5" s="357"/>
      <c r="P5" s="357"/>
      <c r="Q5" s="357"/>
      <c r="R5" s="357"/>
      <c r="S5" s="357"/>
      <c r="T5" s="357"/>
      <c r="U5" s="357"/>
      <c r="V5" s="357"/>
      <c r="W5" s="357"/>
      <c r="X5" s="357"/>
      <c r="Y5" s="357"/>
      <c r="Z5" s="357"/>
      <c r="AA5" s="357"/>
      <c r="AB5"/>
      <c r="AC5"/>
      <c r="AD5"/>
      <c r="AE5"/>
      <c r="AF5" s="47"/>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s="47"/>
      <c r="DJ5" s="47"/>
      <c r="DK5" s="47"/>
      <c r="DL5" s="47"/>
      <c r="DM5" s="47"/>
      <c r="DN5" s="47"/>
      <c r="DO5" s="47"/>
      <c r="DP5" s="47"/>
      <c r="DQ5" s="47"/>
      <c r="DR5" s="47"/>
      <c r="DS5" s="47"/>
      <c r="DT5" s="47"/>
      <c r="DU5" s="47"/>
      <c r="DV5" s="47"/>
    </row>
    <row r="6" spans="1:126" ht="3" customHeight="1" x14ac:dyDescent="0.3">
      <c r="A6" s="325"/>
      <c r="B6" s="325"/>
      <c r="C6" s="325"/>
      <c r="D6" s="325"/>
      <c r="E6" s="325"/>
      <c r="F6" s="325"/>
      <c r="G6" s="325"/>
      <c r="H6" s="325"/>
      <c r="I6" s="325"/>
      <c r="J6" s="325"/>
      <c r="K6" s="325"/>
      <c r="L6" s="325"/>
      <c r="M6" s="325"/>
      <c r="N6" s="121"/>
      <c r="O6" s="120"/>
      <c r="P6" s="120"/>
      <c r="Q6" s="120"/>
      <c r="R6" s="120"/>
      <c r="S6" s="120"/>
      <c r="T6" s="120"/>
      <c r="U6" s="120"/>
      <c r="V6" s="120"/>
      <c r="W6" s="293"/>
      <c r="X6" s="120"/>
      <c r="Y6" s="120"/>
      <c r="Z6" s="120"/>
      <c r="AA6" s="120"/>
    </row>
    <row r="7" spans="1:126" ht="30" customHeight="1" x14ac:dyDescent="0.4">
      <c r="A7" s="640" t="s">
        <v>2087</v>
      </c>
      <c r="B7" s="641"/>
      <c r="C7" s="641"/>
      <c r="D7" s="642" t="s">
        <v>2018</v>
      </c>
      <c r="E7" s="643"/>
      <c r="F7" s="643"/>
      <c r="G7" s="643"/>
      <c r="H7" s="644"/>
      <c r="I7" s="644"/>
      <c r="J7" s="644"/>
      <c r="K7" s="644"/>
      <c r="L7" s="644"/>
      <c r="M7" s="644"/>
      <c r="N7" s="515"/>
      <c r="O7" s="516"/>
      <c r="P7" s="516"/>
      <c r="Q7" s="516"/>
      <c r="R7" s="516"/>
      <c r="S7" s="516"/>
      <c r="T7" s="516"/>
      <c r="U7" s="516"/>
      <c r="V7" s="516"/>
      <c r="W7" s="517"/>
      <c r="X7" s="516"/>
      <c r="Y7" s="516"/>
      <c r="Z7" s="516"/>
      <c r="AA7" s="516"/>
      <c r="AF7" t="s">
        <v>70</v>
      </c>
    </row>
    <row r="8" spans="1:126" ht="6.6" customHeight="1" x14ac:dyDescent="0.25">
      <c r="A8" s="120"/>
      <c r="B8" s="120"/>
      <c r="C8" s="120"/>
      <c r="D8" s="120"/>
      <c r="E8" s="120"/>
      <c r="F8" s="120"/>
      <c r="G8" s="120"/>
      <c r="H8" s="120"/>
      <c r="I8" s="121"/>
      <c r="J8" s="121"/>
      <c r="K8" s="121"/>
      <c r="L8" s="121"/>
      <c r="M8" s="121"/>
      <c r="N8" s="121"/>
      <c r="O8" s="120"/>
      <c r="P8" s="120"/>
      <c r="Q8" s="120"/>
      <c r="R8" s="120"/>
      <c r="S8" s="120"/>
      <c r="T8" s="120"/>
      <c r="U8" s="120"/>
      <c r="V8" s="120"/>
      <c r="W8" s="293"/>
      <c r="X8" s="120"/>
      <c r="Y8" s="120"/>
      <c r="Z8" s="120"/>
      <c r="AA8" s="120"/>
      <c r="AF8" s="51" t="s">
        <v>71</v>
      </c>
    </row>
    <row r="9" spans="1:126" ht="41.45" customHeight="1" thickBot="1" x14ac:dyDescent="0.3">
      <c r="A9" s="359" t="s">
        <v>8</v>
      </c>
      <c r="B9" s="388"/>
      <c r="C9" s="40"/>
      <c r="D9" s="40"/>
      <c r="E9" s="40"/>
      <c r="F9" s="40"/>
      <c r="G9" s="40"/>
      <c r="H9" s="41"/>
      <c r="I9" s="632" t="s">
        <v>65</v>
      </c>
      <c r="J9" s="682"/>
      <c r="K9" s="682"/>
      <c r="L9" s="682"/>
      <c r="M9" s="682"/>
      <c r="N9" s="682"/>
      <c r="O9" s="682"/>
      <c r="P9" s="682"/>
      <c r="Q9" s="682"/>
      <c r="R9" s="683"/>
      <c r="S9" s="46"/>
      <c r="T9" s="635" t="s">
        <v>27</v>
      </c>
      <c r="U9" s="636"/>
      <c r="V9" s="636"/>
      <c r="W9" s="636"/>
      <c r="X9" s="636"/>
      <c r="Y9" s="636"/>
      <c r="Z9" s="636"/>
      <c r="AA9" s="637"/>
    </row>
    <row r="10" spans="1:126" ht="48.6" customHeight="1" thickTop="1" thickBot="1" x14ac:dyDescent="0.3">
      <c r="A10" s="15" t="s">
        <v>0</v>
      </c>
      <c r="B10" s="87" t="s">
        <v>1</v>
      </c>
      <c r="C10" s="87" t="s">
        <v>2</v>
      </c>
      <c r="D10" s="280" t="s">
        <v>1154</v>
      </c>
      <c r="E10" s="280" t="s">
        <v>1155</v>
      </c>
      <c r="F10" s="87" t="s">
        <v>3</v>
      </c>
      <c r="G10" s="87" t="s">
        <v>5</v>
      </c>
      <c r="H10" s="87" t="s">
        <v>68</v>
      </c>
      <c r="I10" s="10" t="s">
        <v>9</v>
      </c>
      <c r="J10" s="11" t="s">
        <v>10</v>
      </c>
      <c r="K10" s="12" t="s">
        <v>11</v>
      </c>
      <c r="L10" s="13" t="s">
        <v>12</v>
      </c>
      <c r="M10" s="14" t="s">
        <v>13</v>
      </c>
      <c r="N10" s="45" t="s">
        <v>14</v>
      </c>
      <c r="O10" s="294" t="s">
        <v>15</v>
      </c>
      <c r="P10" s="16" t="s">
        <v>16</v>
      </c>
      <c r="Q10" s="16" t="s">
        <v>17</v>
      </c>
      <c r="R10" s="16" t="s">
        <v>18</v>
      </c>
      <c r="S10" s="16" t="s">
        <v>66</v>
      </c>
      <c r="T10" s="17" t="s">
        <v>2059</v>
      </c>
      <c r="U10" s="18" t="s">
        <v>20</v>
      </c>
      <c r="V10" s="18" t="s">
        <v>21</v>
      </c>
      <c r="W10" s="18" t="s">
        <v>22</v>
      </c>
      <c r="X10" s="18" t="s">
        <v>23</v>
      </c>
      <c r="Y10" s="18" t="s">
        <v>24</v>
      </c>
      <c r="Z10" s="18" t="s">
        <v>25</v>
      </c>
      <c r="AA10" s="18" t="s">
        <v>26</v>
      </c>
    </row>
    <row r="11" spans="1:126" ht="70.150000000000006" customHeight="1" thickTop="1" x14ac:dyDescent="0.25">
      <c r="A11" s="295" t="s">
        <v>2177</v>
      </c>
      <c r="B11" s="124" t="s">
        <v>2621</v>
      </c>
      <c r="C11" s="124" t="s">
        <v>653</v>
      </c>
      <c r="D11" s="185" t="s">
        <v>427</v>
      </c>
      <c r="E11" s="185" t="s">
        <v>428</v>
      </c>
      <c r="F11" s="126" t="s">
        <v>1718</v>
      </c>
      <c r="G11" s="124" t="s">
        <v>1378</v>
      </c>
      <c r="H11" s="132">
        <v>5000</v>
      </c>
      <c r="I11" s="154"/>
      <c r="J11" s="154"/>
      <c r="K11" s="154"/>
      <c r="L11" s="154" t="s">
        <v>67</v>
      </c>
      <c r="M11" s="154"/>
      <c r="N11" s="155"/>
      <c r="O11" s="299" t="s">
        <v>2623</v>
      </c>
      <c r="P11" s="296" t="s">
        <v>1218</v>
      </c>
      <c r="Q11" s="296" t="s">
        <v>1217</v>
      </c>
      <c r="R11" s="296" t="s">
        <v>368</v>
      </c>
      <c r="S11" s="296" t="s">
        <v>2625</v>
      </c>
      <c r="T11" s="328" t="s">
        <v>1234</v>
      </c>
      <c r="U11" s="328" t="s">
        <v>1235</v>
      </c>
      <c r="V11" s="328"/>
      <c r="W11" s="328"/>
      <c r="X11" s="328"/>
      <c r="Y11" s="328"/>
      <c r="Z11" s="328" t="s">
        <v>1233</v>
      </c>
      <c r="AA11" s="328"/>
    </row>
    <row r="12" spans="1:126" ht="100.15" customHeight="1" x14ac:dyDescent="0.25">
      <c r="A12" s="133"/>
      <c r="B12" s="124" t="s">
        <v>2628</v>
      </c>
      <c r="C12" s="124" t="s">
        <v>653</v>
      </c>
      <c r="D12" s="185" t="s">
        <v>427</v>
      </c>
      <c r="E12" s="185" t="s">
        <v>428</v>
      </c>
      <c r="F12" s="140" t="s">
        <v>2614</v>
      </c>
      <c r="G12" s="124" t="s">
        <v>2626</v>
      </c>
      <c r="H12" s="132">
        <v>5000</v>
      </c>
      <c r="I12" s="154"/>
      <c r="J12" s="154"/>
      <c r="K12" s="154"/>
      <c r="L12" s="154" t="s">
        <v>67</v>
      </c>
      <c r="M12" s="154"/>
      <c r="N12" s="144" t="s">
        <v>70</v>
      </c>
      <c r="O12" s="299" t="s">
        <v>2627</v>
      </c>
      <c r="P12" s="301" t="s">
        <v>1219</v>
      </c>
      <c r="Q12" s="299" t="s">
        <v>1219</v>
      </c>
      <c r="R12" s="301" t="s">
        <v>368</v>
      </c>
      <c r="S12" s="299" t="s">
        <v>1219</v>
      </c>
      <c r="T12" s="329"/>
      <c r="U12" s="329"/>
      <c r="V12" s="329"/>
      <c r="W12" s="329"/>
      <c r="X12" s="329"/>
      <c r="Y12" s="330"/>
      <c r="Z12" s="330"/>
      <c r="AA12" s="330"/>
    </row>
    <row r="13" spans="1:126" ht="100.15" customHeight="1" x14ac:dyDescent="0.25">
      <c r="A13" s="133"/>
      <c r="B13" s="124" t="s">
        <v>2622</v>
      </c>
      <c r="C13" s="124" t="s">
        <v>653</v>
      </c>
      <c r="D13" s="185" t="s">
        <v>427</v>
      </c>
      <c r="E13" s="185" t="s">
        <v>428</v>
      </c>
      <c r="F13" s="126" t="s">
        <v>446</v>
      </c>
      <c r="G13" s="124" t="s">
        <v>2629</v>
      </c>
      <c r="H13" s="132">
        <v>5000</v>
      </c>
      <c r="I13" s="154"/>
      <c r="J13" s="154"/>
      <c r="K13" s="154"/>
      <c r="L13" s="154" t="s">
        <v>67</v>
      </c>
      <c r="M13" s="154"/>
      <c r="N13" s="144" t="s">
        <v>70</v>
      </c>
      <c r="O13" s="299" t="s">
        <v>2624</v>
      </c>
      <c r="P13" s="301" t="s">
        <v>1219</v>
      </c>
      <c r="Q13" s="299" t="s">
        <v>1219</v>
      </c>
      <c r="R13" s="301" t="s">
        <v>368</v>
      </c>
      <c r="S13" s="299" t="s">
        <v>1219</v>
      </c>
      <c r="T13" s="329"/>
      <c r="U13" s="329"/>
      <c r="V13" s="329"/>
      <c r="W13" s="329"/>
      <c r="X13" s="329"/>
      <c r="Y13" s="330"/>
      <c r="Z13" s="330"/>
      <c r="AA13" s="330"/>
    </row>
    <row r="14" spans="1:126" ht="100.15" customHeight="1" x14ac:dyDescent="0.25">
      <c r="A14" s="133"/>
      <c r="B14" s="124" t="s">
        <v>1156</v>
      </c>
      <c r="C14" s="124" t="s">
        <v>653</v>
      </c>
      <c r="D14" s="185" t="s">
        <v>432</v>
      </c>
      <c r="E14" s="185" t="s">
        <v>428</v>
      </c>
      <c r="F14" s="142" t="s">
        <v>1105</v>
      </c>
      <c r="G14" s="124" t="s">
        <v>1337</v>
      </c>
      <c r="H14" s="132">
        <v>5000</v>
      </c>
      <c r="I14" s="154"/>
      <c r="J14" s="154"/>
      <c r="K14" s="154"/>
      <c r="L14" s="154" t="s">
        <v>67</v>
      </c>
      <c r="M14" s="154"/>
      <c r="N14" s="144" t="s">
        <v>70</v>
      </c>
      <c r="O14" s="299" t="s">
        <v>2624</v>
      </c>
      <c r="P14" s="301" t="s">
        <v>1219</v>
      </c>
      <c r="Q14" s="299" t="s">
        <v>1219</v>
      </c>
      <c r="R14" s="301" t="s">
        <v>368</v>
      </c>
      <c r="S14" s="299" t="s">
        <v>1219</v>
      </c>
      <c r="T14" s="329"/>
      <c r="U14" s="329"/>
      <c r="V14" s="329"/>
      <c r="W14" s="329"/>
      <c r="X14" s="329"/>
      <c r="Y14" s="330"/>
      <c r="Z14" s="330"/>
      <c r="AA14" s="330"/>
    </row>
    <row r="15" spans="1:126" ht="100.15" customHeight="1" x14ac:dyDescent="0.25">
      <c r="A15" s="133"/>
      <c r="B15" s="124" t="s">
        <v>2049</v>
      </c>
      <c r="C15" s="124" t="s">
        <v>992</v>
      </c>
      <c r="D15" s="185" t="s">
        <v>435</v>
      </c>
      <c r="E15" s="185" t="s">
        <v>554</v>
      </c>
      <c r="F15" s="126" t="s">
        <v>1718</v>
      </c>
      <c r="G15" s="126" t="s">
        <v>1379</v>
      </c>
      <c r="H15" s="132">
        <v>5000</v>
      </c>
      <c r="I15" s="154"/>
      <c r="J15" s="154" t="s">
        <v>67</v>
      </c>
      <c r="K15" s="154"/>
      <c r="L15" s="154"/>
      <c r="M15" s="154"/>
      <c r="N15" s="144"/>
      <c r="O15" s="301" t="s">
        <v>2630</v>
      </c>
      <c r="P15" s="296" t="s">
        <v>1207</v>
      </c>
      <c r="Q15" s="301" t="s">
        <v>2021</v>
      </c>
      <c r="R15" s="296" t="s">
        <v>402</v>
      </c>
      <c r="S15" s="296" t="s">
        <v>2631</v>
      </c>
      <c r="T15" s="330" t="s">
        <v>2052</v>
      </c>
      <c r="U15" s="330" t="s">
        <v>1236</v>
      </c>
      <c r="V15" s="330"/>
      <c r="W15" s="331">
        <v>42339</v>
      </c>
      <c r="X15" s="330" t="s">
        <v>409</v>
      </c>
      <c r="Y15" s="330"/>
      <c r="Z15" s="330"/>
      <c r="AA15" s="330"/>
    </row>
    <row r="16" spans="1:126" ht="145.9" customHeight="1" x14ac:dyDescent="0.25">
      <c r="A16" s="133"/>
      <c r="B16" s="124" t="s">
        <v>2050</v>
      </c>
      <c r="C16" s="124" t="s">
        <v>1626</v>
      </c>
      <c r="D16" s="185" t="s">
        <v>427</v>
      </c>
      <c r="E16" s="185" t="s">
        <v>428</v>
      </c>
      <c r="F16" s="126" t="s">
        <v>654</v>
      </c>
      <c r="G16" s="124" t="s">
        <v>1380</v>
      </c>
      <c r="H16" s="132">
        <v>1000000</v>
      </c>
      <c r="I16" s="154"/>
      <c r="J16" s="154"/>
      <c r="K16" s="154"/>
      <c r="L16" s="154" t="s">
        <v>67</v>
      </c>
      <c r="M16" s="154"/>
      <c r="N16" s="144"/>
      <c r="O16" s="299" t="s">
        <v>2632</v>
      </c>
      <c r="P16" s="223" t="s">
        <v>1237</v>
      </c>
      <c r="Q16" s="223" t="s">
        <v>1212</v>
      </c>
      <c r="R16" s="223" t="s">
        <v>2633</v>
      </c>
      <c r="S16" s="223"/>
      <c r="T16" s="330" t="s">
        <v>2053</v>
      </c>
      <c r="U16" s="330"/>
      <c r="V16" s="330"/>
      <c r="W16" s="330"/>
      <c r="X16" s="330"/>
      <c r="Y16" s="330"/>
      <c r="Z16" s="330"/>
      <c r="AA16" s="330"/>
    </row>
    <row r="17" spans="1:27" ht="100.15" customHeight="1" x14ac:dyDescent="0.25">
      <c r="A17" s="133"/>
      <c r="B17" s="124" t="s">
        <v>2056</v>
      </c>
      <c r="C17" s="124" t="s">
        <v>78</v>
      </c>
      <c r="D17" s="185" t="s">
        <v>427</v>
      </c>
      <c r="E17" s="185" t="s">
        <v>1023</v>
      </c>
      <c r="F17" s="126" t="s">
        <v>1718</v>
      </c>
      <c r="G17" s="124" t="s">
        <v>933</v>
      </c>
      <c r="H17" s="132">
        <v>5000</v>
      </c>
      <c r="I17" s="154"/>
      <c r="J17" s="154" t="s">
        <v>67</v>
      </c>
      <c r="K17" s="154"/>
      <c r="L17" s="154"/>
      <c r="M17" s="154"/>
      <c r="N17" s="144"/>
      <c r="O17" s="299"/>
      <c r="P17" s="223"/>
      <c r="Q17" s="223" t="s">
        <v>1238</v>
      </c>
      <c r="R17" s="223" t="s">
        <v>1239</v>
      </c>
      <c r="S17" s="299" t="s">
        <v>1273</v>
      </c>
      <c r="T17" s="330" t="s">
        <v>2051</v>
      </c>
      <c r="U17" s="330"/>
      <c r="V17" s="330"/>
      <c r="W17" s="331">
        <v>42767</v>
      </c>
      <c r="X17" s="330"/>
      <c r="Y17" s="330"/>
      <c r="Z17" s="330"/>
      <c r="AA17" s="330"/>
    </row>
    <row r="18" spans="1:27" ht="100.15" customHeight="1" x14ac:dyDescent="0.25">
      <c r="A18" s="133"/>
      <c r="B18" s="124" t="s">
        <v>2634</v>
      </c>
      <c r="C18" s="124" t="s">
        <v>91</v>
      </c>
      <c r="D18" s="185" t="s">
        <v>427</v>
      </c>
      <c r="E18" s="185" t="s">
        <v>553</v>
      </c>
      <c r="F18" s="126" t="s">
        <v>658</v>
      </c>
      <c r="G18" s="124" t="s">
        <v>934</v>
      </c>
      <c r="H18" s="132">
        <v>100000</v>
      </c>
      <c r="I18" s="154"/>
      <c r="J18" s="154"/>
      <c r="K18" s="154"/>
      <c r="L18" s="154"/>
      <c r="M18" s="154" t="s">
        <v>67</v>
      </c>
      <c r="N18" s="144"/>
      <c r="O18" s="299" t="s">
        <v>2635</v>
      </c>
      <c r="P18" s="223" t="s">
        <v>1205</v>
      </c>
      <c r="Q18" s="223" t="s">
        <v>2636</v>
      </c>
      <c r="R18" s="223" t="s">
        <v>409</v>
      </c>
      <c r="S18" s="223" t="s">
        <v>2637</v>
      </c>
      <c r="T18" s="330" t="s">
        <v>2054</v>
      </c>
      <c r="U18" s="330"/>
      <c r="V18" s="330"/>
      <c r="W18" s="330"/>
      <c r="X18" s="330"/>
      <c r="Y18" s="330"/>
      <c r="Z18" s="330"/>
      <c r="AA18" s="330"/>
    </row>
    <row r="19" spans="1:27" ht="100.15" customHeight="1" x14ac:dyDescent="0.25">
      <c r="A19" s="133"/>
      <c r="B19" s="124" t="s">
        <v>1332</v>
      </c>
      <c r="C19" s="124" t="s">
        <v>655</v>
      </c>
      <c r="D19" s="185" t="s">
        <v>427</v>
      </c>
      <c r="E19" s="185" t="s">
        <v>428</v>
      </c>
      <c r="F19" s="140" t="s">
        <v>1230</v>
      </c>
      <c r="G19" s="124" t="s">
        <v>1339</v>
      </c>
      <c r="H19" s="132">
        <v>120000</v>
      </c>
      <c r="I19" s="154"/>
      <c r="J19" s="154"/>
      <c r="K19" s="154"/>
      <c r="L19" s="154" t="s">
        <v>67</v>
      </c>
      <c r="M19" s="154"/>
      <c r="N19" s="144" t="s">
        <v>71</v>
      </c>
      <c r="O19" s="299" t="s">
        <v>2638</v>
      </c>
      <c r="P19" s="299"/>
      <c r="Q19" s="299" t="s">
        <v>1243</v>
      </c>
      <c r="R19" s="299" t="s">
        <v>1239</v>
      </c>
      <c r="S19" s="299"/>
      <c r="T19" s="329"/>
      <c r="U19" s="329"/>
      <c r="V19" s="329"/>
      <c r="W19" s="329"/>
      <c r="X19" s="329"/>
      <c r="Y19" s="330"/>
      <c r="Z19" s="330"/>
      <c r="AA19" s="330"/>
    </row>
    <row r="20" spans="1:27" ht="100.15" customHeight="1" x14ac:dyDescent="0.25">
      <c r="A20" s="133"/>
      <c r="B20" s="124" t="s">
        <v>2639</v>
      </c>
      <c r="C20" s="124" t="s">
        <v>816</v>
      </c>
      <c r="D20" s="185" t="s">
        <v>427</v>
      </c>
      <c r="E20" s="185" t="s">
        <v>467</v>
      </c>
      <c r="F20" s="140" t="s">
        <v>2608</v>
      </c>
      <c r="G20" s="124" t="s">
        <v>1338</v>
      </c>
      <c r="H20" s="132">
        <v>5000</v>
      </c>
      <c r="I20" s="154"/>
      <c r="J20" s="154"/>
      <c r="K20" s="154"/>
      <c r="L20" s="154"/>
      <c r="M20" s="154" t="s">
        <v>67</v>
      </c>
      <c r="N20" s="144"/>
      <c r="O20" s="299" t="s">
        <v>1226</v>
      </c>
      <c r="P20" s="223"/>
      <c r="Q20" s="223"/>
      <c r="R20" s="223"/>
      <c r="S20" s="223"/>
      <c r="T20" s="330" t="s">
        <v>2055</v>
      </c>
      <c r="U20" s="330"/>
      <c r="V20" s="330"/>
      <c r="W20" s="330"/>
      <c r="X20" s="330"/>
      <c r="Y20" s="330"/>
      <c r="Z20" s="330"/>
      <c r="AA20" s="330"/>
    </row>
    <row r="21" spans="1:27" ht="100.15" customHeight="1" x14ac:dyDescent="0.25">
      <c r="A21" s="133"/>
      <c r="B21" s="124" t="s">
        <v>2642</v>
      </c>
      <c r="C21" s="124" t="s">
        <v>103</v>
      </c>
      <c r="D21" s="185" t="s">
        <v>427</v>
      </c>
      <c r="E21" s="185" t="s">
        <v>428</v>
      </c>
      <c r="F21" s="126" t="s">
        <v>112</v>
      </c>
      <c r="G21" s="124" t="s">
        <v>1381</v>
      </c>
      <c r="H21" s="132">
        <v>100000</v>
      </c>
      <c r="I21" s="154"/>
      <c r="J21" s="154"/>
      <c r="K21" s="154"/>
      <c r="L21" s="154" t="s">
        <v>67</v>
      </c>
      <c r="M21" s="154"/>
      <c r="N21" s="144"/>
      <c r="O21" s="299" t="s">
        <v>2640</v>
      </c>
      <c r="P21" s="223"/>
      <c r="Q21" s="223" t="s">
        <v>1240</v>
      </c>
      <c r="R21" s="223" t="s">
        <v>1241</v>
      </c>
      <c r="S21" s="223"/>
      <c r="T21" s="330" t="s">
        <v>2641</v>
      </c>
      <c r="U21" s="330"/>
      <c r="V21" s="330"/>
      <c r="W21" s="330"/>
      <c r="X21" s="330"/>
      <c r="Y21" s="330"/>
      <c r="Z21" s="330"/>
      <c r="AA21" s="330"/>
    </row>
    <row r="22" spans="1:27" ht="100.15" customHeight="1" x14ac:dyDescent="0.25">
      <c r="A22" s="133"/>
      <c r="B22" s="124" t="s">
        <v>2058</v>
      </c>
      <c r="C22" s="124" t="s">
        <v>993</v>
      </c>
      <c r="D22" s="185" t="s">
        <v>442</v>
      </c>
      <c r="E22" s="185" t="s">
        <v>428</v>
      </c>
      <c r="F22" s="126" t="s">
        <v>1718</v>
      </c>
      <c r="G22" s="124" t="s">
        <v>1340</v>
      </c>
      <c r="H22" s="132">
        <v>5000</v>
      </c>
      <c r="I22" s="154"/>
      <c r="J22" s="154" t="s">
        <v>67</v>
      </c>
      <c r="K22" s="154"/>
      <c r="L22" s="154"/>
      <c r="M22" s="154"/>
      <c r="N22" s="144"/>
      <c r="O22" s="299" t="s">
        <v>2022</v>
      </c>
      <c r="P22" s="223"/>
      <c r="Q22" s="223" t="s">
        <v>765</v>
      </c>
      <c r="R22" s="223" t="s">
        <v>409</v>
      </c>
      <c r="S22" s="223" t="s">
        <v>1275</v>
      </c>
      <c r="T22" s="330" t="s">
        <v>2057</v>
      </c>
      <c r="U22" s="330" t="s">
        <v>1242</v>
      </c>
      <c r="V22" s="330"/>
      <c r="W22" s="330"/>
      <c r="X22" s="330"/>
      <c r="Y22" s="330"/>
      <c r="Z22" s="330"/>
      <c r="AA22" s="330"/>
    </row>
    <row r="23" spans="1:27" ht="100.15" customHeight="1" x14ac:dyDescent="0.25">
      <c r="A23" s="133"/>
      <c r="B23" s="124" t="s">
        <v>2643</v>
      </c>
      <c r="C23" s="124" t="s">
        <v>443</v>
      </c>
      <c r="D23" s="185" t="s">
        <v>444</v>
      </c>
      <c r="E23" s="185" t="s">
        <v>445</v>
      </c>
      <c r="F23" s="124" t="s">
        <v>2610</v>
      </c>
      <c r="G23" s="124" t="s">
        <v>937</v>
      </c>
      <c r="H23" s="147">
        <v>200000</v>
      </c>
      <c r="I23" s="154"/>
      <c r="J23" s="154"/>
      <c r="K23" s="154" t="s">
        <v>67</v>
      </c>
      <c r="L23" s="154"/>
      <c r="M23" s="154"/>
      <c r="N23" s="144" t="s">
        <v>71</v>
      </c>
      <c r="O23" s="303" t="s">
        <v>1244</v>
      </c>
      <c r="P23" s="303"/>
      <c r="Q23" s="303" t="s">
        <v>1245</v>
      </c>
      <c r="R23" s="303" t="s">
        <v>1246</v>
      </c>
      <c r="S23" s="303"/>
      <c r="T23" s="332"/>
      <c r="U23" s="332"/>
      <c r="V23" s="332"/>
      <c r="W23" s="332"/>
      <c r="X23" s="332"/>
      <c r="Y23" s="333"/>
      <c r="Z23" s="333"/>
      <c r="AA23" s="333"/>
    </row>
    <row r="24" spans="1:27" ht="100.15" customHeight="1" x14ac:dyDescent="0.25">
      <c r="A24" s="298" t="s">
        <v>501</v>
      </c>
      <c r="B24" s="124" t="s">
        <v>1181</v>
      </c>
      <c r="C24" s="142" t="s">
        <v>2644</v>
      </c>
      <c r="D24" s="125" t="s">
        <v>427</v>
      </c>
      <c r="E24" s="125" t="s">
        <v>428</v>
      </c>
      <c r="F24" s="126" t="s">
        <v>658</v>
      </c>
      <c r="G24" s="124" t="s">
        <v>938</v>
      </c>
      <c r="H24" s="132">
        <v>5000</v>
      </c>
      <c r="I24" s="154"/>
      <c r="J24" s="154"/>
      <c r="K24" s="154"/>
      <c r="L24" s="154" t="s">
        <v>67</v>
      </c>
      <c r="M24" s="154"/>
      <c r="N24" s="144"/>
      <c r="O24" s="299" t="s">
        <v>2645</v>
      </c>
      <c r="P24" s="299" t="s">
        <v>1206</v>
      </c>
      <c r="Q24" s="299"/>
      <c r="R24" s="300" t="s">
        <v>402</v>
      </c>
      <c r="S24" s="299" t="s">
        <v>1251</v>
      </c>
      <c r="T24" s="329"/>
      <c r="U24" s="329" t="s">
        <v>1250</v>
      </c>
      <c r="V24" s="329"/>
      <c r="W24" s="329"/>
      <c r="X24" s="329"/>
      <c r="Y24" s="329"/>
      <c r="Z24" s="329"/>
      <c r="AA24" s="329"/>
    </row>
    <row r="25" spans="1:27" ht="100.15" customHeight="1" x14ac:dyDescent="0.25">
      <c r="A25" s="133"/>
      <c r="B25" s="124" t="s">
        <v>1630</v>
      </c>
      <c r="C25" s="142" t="s">
        <v>1254</v>
      </c>
      <c r="D25" s="125" t="s">
        <v>427</v>
      </c>
      <c r="E25" s="125" t="s">
        <v>553</v>
      </c>
      <c r="F25" s="126" t="s">
        <v>658</v>
      </c>
      <c r="G25" s="124" t="s">
        <v>1211</v>
      </c>
      <c r="H25" s="132">
        <v>5000</v>
      </c>
      <c r="I25" s="154"/>
      <c r="J25" s="154" t="s">
        <v>67</v>
      </c>
      <c r="K25" s="154"/>
      <c r="L25" s="154"/>
      <c r="M25" s="154"/>
      <c r="N25" s="144"/>
      <c r="O25" s="303" t="s">
        <v>2023</v>
      </c>
      <c r="P25" s="297" t="s">
        <v>2648</v>
      </c>
      <c r="Q25" s="297"/>
      <c r="R25" s="297" t="s">
        <v>1223</v>
      </c>
      <c r="S25" s="297"/>
      <c r="T25" s="333"/>
      <c r="U25" s="333"/>
      <c r="V25" s="333"/>
      <c r="W25" s="334">
        <v>42186</v>
      </c>
      <c r="X25" s="333"/>
      <c r="Y25" s="333"/>
      <c r="Z25" s="333"/>
      <c r="AA25" s="333"/>
    </row>
    <row r="26" spans="1:27" ht="100.15" customHeight="1" x14ac:dyDescent="0.25">
      <c r="A26" s="133"/>
      <c r="B26" s="124" t="s">
        <v>1507</v>
      </c>
      <c r="C26" s="140" t="s">
        <v>1132</v>
      </c>
      <c r="D26" s="125" t="s">
        <v>427</v>
      </c>
      <c r="E26" s="125" t="s">
        <v>456</v>
      </c>
      <c r="F26" s="135" t="s">
        <v>1733</v>
      </c>
      <c r="G26" s="124" t="s">
        <v>1231</v>
      </c>
      <c r="H26" s="132">
        <v>30000</v>
      </c>
      <c r="I26" s="154"/>
      <c r="J26" s="154"/>
      <c r="K26" s="154"/>
      <c r="L26" s="154"/>
      <c r="M26" s="154" t="s">
        <v>67</v>
      </c>
      <c r="N26" s="144"/>
      <c r="O26" s="327" t="s">
        <v>2646</v>
      </c>
      <c r="P26" s="300" t="s">
        <v>2647</v>
      </c>
      <c r="Q26" s="300"/>
      <c r="R26" s="297" t="s">
        <v>409</v>
      </c>
      <c r="S26" s="327" t="s">
        <v>2649</v>
      </c>
      <c r="T26" s="335"/>
      <c r="U26" s="335"/>
      <c r="V26" s="335"/>
      <c r="W26" s="335"/>
      <c r="X26" s="335"/>
      <c r="Y26" s="335"/>
      <c r="Z26" s="335"/>
      <c r="AA26" s="335"/>
    </row>
    <row r="27" spans="1:27" ht="100.15" customHeight="1" x14ac:dyDescent="0.25">
      <c r="A27" s="133"/>
      <c r="B27" s="124" t="s">
        <v>1629</v>
      </c>
      <c r="C27" s="142" t="s">
        <v>819</v>
      </c>
      <c r="D27" s="125" t="s">
        <v>454</v>
      </c>
      <c r="E27" s="125" t="s">
        <v>554</v>
      </c>
      <c r="F27" s="142" t="s">
        <v>1105</v>
      </c>
      <c r="G27" s="124" t="s">
        <v>1355</v>
      </c>
      <c r="H27" s="147">
        <v>50000</v>
      </c>
      <c r="I27" s="154"/>
      <c r="J27" s="154" t="s">
        <v>67</v>
      </c>
      <c r="K27" s="154"/>
      <c r="L27" s="154"/>
      <c r="M27" s="154"/>
      <c r="N27" s="144"/>
      <c r="O27" s="327" t="s">
        <v>2650</v>
      </c>
      <c r="P27" s="300"/>
      <c r="Q27" s="300"/>
      <c r="R27" s="300" t="s">
        <v>402</v>
      </c>
      <c r="S27" s="300" t="s">
        <v>1255</v>
      </c>
      <c r="T27" s="335"/>
      <c r="U27" s="335"/>
      <c r="V27" s="335"/>
      <c r="W27" s="336">
        <v>42339</v>
      </c>
      <c r="X27" s="335"/>
      <c r="Y27" s="335"/>
      <c r="Z27" s="335"/>
      <c r="AA27" s="335"/>
    </row>
    <row r="28" spans="1:27" ht="100.15" customHeight="1" x14ac:dyDescent="0.25">
      <c r="A28" s="133"/>
      <c r="B28" s="124" t="s">
        <v>1182</v>
      </c>
      <c r="C28" s="142" t="s">
        <v>660</v>
      </c>
      <c r="D28" s="125" t="s">
        <v>427</v>
      </c>
      <c r="E28" s="125" t="s">
        <v>554</v>
      </c>
      <c r="F28" s="126" t="s">
        <v>1718</v>
      </c>
      <c r="G28" s="124" t="s">
        <v>1359</v>
      </c>
      <c r="H28" s="132">
        <v>80000</v>
      </c>
      <c r="I28" s="154"/>
      <c r="J28" s="154" t="s">
        <v>67</v>
      </c>
      <c r="K28" s="154"/>
      <c r="L28" s="154"/>
      <c r="M28" s="154"/>
      <c r="N28" s="144"/>
      <c r="O28" s="327"/>
      <c r="P28" s="300"/>
      <c r="Q28" s="300"/>
      <c r="R28" s="300" t="s">
        <v>368</v>
      </c>
      <c r="S28" s="300" t="s">
        <v>1256</v>
      </c>
      <c r="T28" s="335" t="s">
        <v>1257</v>
      </c>
      <c r="U28" s="335"/>
      <c r="V28" s="335"/>
      <c r="W28" s="336">
        <v>42186</v>
      </c>
      <c r="X28" s="335"/>
      <c r="Y28" s="335"/>
      <c r="Z28" s="335"/>
      <c r="AA28" s="335"/>
    </row>
    <row r="29" spans="1:27" ht="100.15" customHeight="1" x14ac:dyDescent="0.25">
      <c r="A29" s="133"/>
      <c r="B29" s="124" t="s">
        <v>2651</v>
      </c>
      <c r="C29" s="142" t="s">
        <v>994</v>
      </c>
      <c r="D29" s="146" t="s">
        <v>458</v>
      </c>
      <c r="E29" s="125" t="s">
        <v>428</v>
      </c>
      <c r="F29" s="126" t="s">
        <v>654</v>
      </c>
      <c r="G29" s="124" t="s">
        <v>1341</v>
      </c>
      <c r="H29" s="147">
        <v>400000</v>
      </c>
      <c r="I29" s="154"/>
      <c r="J29" s="154"/>
      <c r="K29" s="154"/>
      <c r="L29" s="154" t="s">
        <v>67</v>
      </c>
      <c r="M29" s="154"/>
      <c r="N29" s="144"/>
      <c r="O29" s="327" t="s">
        <v>2652</v>
      </c>
      <c r="P29" s="300" t="s">
        <v>2653</v>
      </c>
      <c r="Q29" s="300" t="s">
        <v>1213</v>
      </c>
      <c r="R29" s="223" t="s">
        <v>2633</v>
      </c>
      <c r="S29" s="300" t="s">
        <v>1258</v>
      </c>
      <c r="T29" s="335"/>
      <c r="U29" s="335"/>
      <c r="V29" s="335"/>
      <c r="W29" s="335"/>
      <c r="X29" s="335"/>
      <c r="Y29" s="335"/>
      <c r="Z29" s="335"/>
      <c r="AA29" s="335"/>
    </row>
    <row r="30" spans="1:27" ht="100.15" customHeight="1" x14ac:dyDescent="0.25">
      <c r="A30" s="133"/>
      <c r="B30" s="124" t="s">
        <v>1183</v>
      </c>
      <c r="C30" s="142" t="s">
        <v>1101</v>
      </c>
      <c r="D30" s="146" t="s">
        <v>442</v>
      </c>
      <c r="E30" s="125" t="s">
        <v>428</v>
      </c>
      <c r="F30" s="149" t="s">
        <v>1216</v>
      </c>
      <c r="G30" s="124" t="s">
        <v>944</v>
      </c>
      <c r="H30" s="132" t="s">
        <v>146</v>
      </c>
      <c r="I30" s="154"/>
      <c r="J30" s="154"/>
      <c r="K30" s="154"/>
      <c r="L30" s="154" t="s">
        <v>67</v>
      </c>
      <c r="M30" s="154"/>
      <c r="N30" s="144"/>
      <c r="O30" s="327" t="s">
        <v>2024</v>
      </c>
      <c r="P30" s="300"/>
      <c r="Q30" s="300"/>
      <c r="R30" s="300" t="s">
        <v>1259</v>
      </c>
      <c r="S30" s="300" t="s">
        <v>1260</v>
      </c>
      <c r="T30" s="335"/>
      <c r="U30" s="335"/>
      <c r="V30" s="335"/>
      <c r="W30" s="335"/>
      <c r="X30" s="335" t="s">
        <v>1216</v>
      </c>
      <c r="Y30" s="335"/>
      <c r="Z30" s="335"/>
      <c r="AA30" s="335"/>
    </row>
    <row r="31" spans="1:27" ht="100.15" customHeight="1" x14ac:dyDescent="0.25">
      <c r="A31" s="133"/>
      <c r="B31" s="124" t="s">
        <v>1184</v>
      </c>
      <c r="C31" s="142" t="s">
        <v>995</v>
      </c>
      <c r="D31" s="125" t="s">
        <v>554</v>
      </c>
      <c r="E31" s="125" t="s">
        <v>428</v>
      </c>
      <c r="F31" s="140" t="s">
        <v>2614</v>
      </c>
      <c r="G31" s="124" t="s">
        <v>1342</v>
      </c>
      <c r="H31" s="147">
        <v>200000</v>
      </c>
      <c r="I31" s="154"/>
      <c r="J31" s="154"/>
      <c r="K31" s="154"/>
      <c r="L31" s="154" t="s">
        <v>67</v>
      </c>
      <c r="M31" s="154"/>
      <c r="N31" s="144"/>
      <c r="O31" s="327" t="s">
        <v>2654</v>
      </c>
      <c r="P31" s="300" t="s">
        <v>1261</v>
      </c>
      <c r="Q31" s="300" t="s">
        <v>1214</v>
      </c>
      <c r="R31" s="297" t="s">
        <v>2034</v>
      </c>
      <c r="S31" s="300" t="s">
        <v>1262</v>
      </c>
      <c r="T31" s="335"/>
      <c r="U31" s="335" t="s">
        <v>1263</v>
      </c>
      <c r="V31" s="335"/>
      <c r="W31" s="335"/>
      <c r="X31" s="335" t="s">
        <v>1331</v>
      </c>
      <c r="Y31" s="335"/>
      <c r="Z31" s="335"/>
      <c r="AA31" s="335"/>
    </row>
    <row r="32" spans="1:27" ht="100.15" customHeight="1" x14ac:dyDescent="0.25">
      <c r="A32" s="133"/>
      <c r="B32" s="124" t="s">
        <v>1185</v>
      </c>
      <c r="C32" s="142" t="s">
        <v>998</v>
      </c>
      <c r="D32" s="125" t="s">
        <v>427</v>
      </c>
      <c r="E32" s="125" t="s">
        <v>428</v>
      </c>
      <c r="F32" s="149" t="s">
        <v>488</v>
      </c>
      <c r="G32" s="124" t="s">
        <v>1343</v>
      </c>
      <c r="H32" s="147">
        <v>200000</v>
      </c>
      <c r="I32" s="154"/>
      <c r="J32" s="154"/>
      <c r="K32" s="154"/>
      <c r="L32" s="154" t="s">
        <v>67</v>
      </c>
      <c r="M32" s="154"/>
      <c r="N32" s="144"/>
      <c r="O32" s="327" t="s">
        <v>2655</v>
      </c>
      <c r="P32" s="300"/>
      <c r="Q32" s="300"/>
      <c r="R32" s="300" t="s">
        <v>2036</v>
      </c>
      <c r="S32" s="300" t="s">
        <v>2656</v>
      </c>
      <c r="T32" s="335"/>
      <c r="U32" s="335"/>
      <c r="V32" s="335"/>
      <c r="W32" s="335"/>
      <c r="X32" s="335"/>
      <c r="Y32" s="335"/>
      <c r="Z32" s="335"/>
      <c r="AA32" s="335"/>
    </row>
    <row r="33" spans="1:27" ht="100.15" customHeight="1" x14ac:dyDescent="0.25">
      <c r="A33" s="133"/>
      <c r="B33" s="124" t="s">
        <v>1186</v>
      </c>
      <c r="C33" s="142" t="s">
        <v>998</v>
      </c>
      <c r="D33" s="146" t="s">
        <v>461</v>
      </c>
      <c r="E33" s="146" t="s">
        <v>462</v>
      </c>
      <c r="F33" s="150" t="s">
        <v>151</v>
      </c>
      <c r="G33" s="124" t="s">
        <v>1344</v>
      </c>
      <c r="H33" s="132">
        <v>200000</v>
      </c>
      <c r="I33" s="154"/>
      <c r="J33" s="154"/>
      <c r="K33" s="154"/>
      <c r="L33" s="154" t="s">
        <v>67</v>
      </c>
      <c r="M33" s="154"/>
      <c r="N33" s="144"/>
      <c r="O33" s="327" t="s">
        <v>1264</v>
      </c>
      <c r="P33" s="300"/>
      <c r="Q33" s="300"/>
      <c r="R33" s="300" t="s">
        <v>2037</v>
      </c>
      <c r="S33" s="300" t="s">
        <v>2657</v>
      </c>
      <c r="T33" s="335"/>
      <c r="U33" s="335"/>
      <c r="V33" s="335"/>
      <c r="W33" s="335"/>
      <c r="X33" s="335" t="s">
        <v>2659</v>
      </c>
      <c r="Y33" s="335"/>
      <c r="Z33" s="335"/>
      <c r="AA33" s="335"/>
    </row>
    <row r="34" spans="1:27" ht="100.15" customHeight="1" x14ac:dyDescent="0.25">
      <c r="A34" s="133"/>
      <c r="B34" s="124" t="s">
        <v>1187</v>
      </c>
      <c r="C34" s="142" t="s">
        <v>894</v>
      </c>
      <c r="D34" s="125" t="s">
        <v>427</v>
      </c>
      <c r="E34" s="125" t="s">
        <v>428</v>
      </c>
      <c r="F34" s="140" t="s">
        <v>2608</v>
      </c>
      <c r="G34" s="124" t="s">
        <v>1366</v>
      </c>
      <c r="H34" s="147">
        <v>750000</v>
      </c>
      <c r="I34" s="154"/>
      <c r="J34" s="154" t="s">
        <v>67</v>
      </c>
      <c r="K34" s="154"/>
      <c r="L34" s="154"/>
      <c r="M34" s="154"/>
      <c r="N34" s="144"/>
      <c r="O34" s="327" t="s">
        <v>2660</v>
      </c>
      <c r="P34" s="300"/>
      <c r="Q34" s="300"/>
      <c r="R34" s="300" t="s">
        <v>2040</v>
      </c>
      <c r="S34" s="300" t="s">
        <v>2661</v>
      </c>
      <c r="T34" s="335"/>
      <c r="U34" s="335"/>
      <c r="V34" s="335"/>
      <c r="W34" s="335"/>
      <c r="X34" s="335"/>
      <c r="Y34" s="335"/>
      <c r="Z34" s="335"/>
      <c r="AA34" s="335"/>
    </row>
    <row r="35" spans="1:27" ht="100.15" customHeight="1" x14ac:dyDescent="0.25">
      <c r="A35" s="133"/>
      <c r="B35" s="124" t="s">
        <v>2662</v>
      </c>
      <c r="C35" s="142" t="s">
        <v>894</v>
      </c>
      <c r="D35" s="125" t="s">
        <v>427</v>
      </c>
      <c r="E35" s="125" t="s">
        <v>428</v>
      </c>
      <c r="F35" s="140" t="s">
        <v>2608</v>
      </c>
      <c r="G35" s="124" t="s">
        <v>1360</v>
      </c>
      <c r="H35" s="147">
        <v>750000</v>
      </c>
      <c r="I35" s="154"/>
      <c r="J35" s="154" t="s">
        <v>67</v>
      </c>
      <c r="K35" s="154"/>
      <c r="L35" s="154"/>
      <c r="M35" s="154"/>
      <c r="N35" s="144"/>
      <c r="O35" s="327" t="s">
        <v>1265</v>
      </c>
      <c r="P35" s="300"/>
      <c r="Q35" s="300"/>
      <c r="R35" s="300" t="s">
        <v>2040</v>
      </c>
      <c r="S35" s="300"/>
      <c r="T35" s="335"/>
      <c r="U35" s="335"/>
      <c r="V35" s="335"/>
      <c r="W35" s="335"/>
      <c r="X35" s="335"/>
      <c r="Y35" s="335"/>
      <c r="Z35" s="335"/>
      <c r="AA35" s="335"/>
    </row>
    <row r="36" spans="1:27" ht="100.15" customHeight="1" x14ac:dyDescent="0.25">
      <c r="A36" s="133"/>
      <c r="B36" s="124" t="s">
        <v>2663</v>
      </c>
      <c r="C36" s="142" t="s">
        <v>894</v>
      </c>
      <c r="D36" s="125" t="s">
        <v>427</v>
      </c>
      <c r="E36" s="125" t="s">
        <v>428</v>
      </c>
      <c r="F36" s="135" t="s">
        <v>2310</v>
      </c>
      <c r="G36" s="124" t="s">
        <v>1372</v>
      </c>
      <c r="H36" s="147">
        <v>1250000</v>
      </c>
      <c r="I36" s="154"/>
      <c r="J36" s="154" t="s">
        <v>67</v>
      </c>
      <c r="K36" s="154"/>
      <c r="L36" s="154"/>
      <c r="M36" s="154"/>
      <c r="N36" s="144"/>
      <c r="O36" s="327"/>
      <c r="P36" s="300"/>
      <c r="Q36" s="300" t="s">
        <v>1266</v>
      </c>
      <c r="R36" s="300" t="s">
        <v>2038</v>
      </c>
      <c r="S36" s="300" t="s">
        <v>2664</v>
      </c>
      <c r="T36" s="335" t="s">
        <v>2665</v>
      </c>
      <c r="U36" s="335"/>
      <c r="V36" s="335"/>
      <c r="W36" s="335"/>
      <c r="X36" s="328" t="s">
        <v>409</v>
      </c>
      <c r="Y36" s="335"/>
      <c r="Z36" s="335"/>
      <c r="AA36" s="335"/>
    </row>
    <row r="37" spans="1:27" ht="100.15" customHeight="1" x14ac:dyDescent="0.25">
      <c r="A37" s="133"/>
      <c r="B37" s="124" t="s">
        <v>1609</v>
      </c>
      <c r="C37" s="140" t="s">
        <v>996</v>
      </c>
      <c r="D37" s="125" t="s">
        <v>427</v>
      </c>
      <c r="E37" s="125" t="s">
        <v>428</v>
      </c>
      <c r="F37" s="135" t="s">
        <v>137</v>
      </c>
      <c r="G37" s="124" t="s">
        <v>2666</v>
      </c>
      <c r="H37" s="132">
        <v>1000000</v>
      </c>
      <c r="I37" s="154"/>
      <c r="J37" s="154"/>
      <c r="K37" s="154"/>
      <c r="L37" s="154" t="s">
        <v>67</v>
      </c>
      <c r="M37" s="154"/>
      <c r="N37" s="144"/>
      <c r="O37" s="327" t="s">
        <v>2667</v>
      </c>
      <c r="P37" s="300"/>
      <c r="Q37" s="300"/>
      <c r="R37" s="300" t="s">
        <v>2031</v>
      </c>
      <c r="S37" s="300" t="s">
        <v>1267</v>
      </c>
      <c r="T37" s="335"/>
      <c r="U37" s="335"/>
      <c r="V37" s="335"/>
      <c r="W37" s="335"/>
      <c r="X37" s="335"/>
      <c r="Y37" s="335"/>
      <c r="Z37" s="335"/>
      <c r="AA37" s="335"/>
    </row>
    <row r="38" spans="1:27" ht="100.15" customHeight="1" x14ac:dyDescent="0.25">
      <c r="A38" s="133"/>
      <c r="B38" s="124" t="s">
        <v>1610</v>
      </c>
      <c r="C38" s="140" t="s">
        <v>996</v>
      </c>
      <c r="D38" s="125" t="s">
        <v>427</v>
      </c>
      <c r="E38" s="125" t="s">
        <v>428</v>
      </c>
      <c r="F38" s="135" t="s">
        <v>2310</v>
      </c>
      <c r="G38" s="124" t="s">
        <v>942</v>
      </c>
      <c r="H38" s="132">
        <v>1200000</v>
      </c>
      <c r="I38" s="154"/>
      <c r="J38" s="154"/>
      <c r="K38" s="154"/>
      <c r="L38" s="154" t="s">
        <v>67</v>
      </c>
      <c r="M38" s="154"/>
      <c r="N38" s="144"/>
      <c r="O38" s="301" t="s">
        <v>1268</v>
      </c>
      <c r="P38" s="296"/>
      <c r="Q38" s="296"/>
      <c r="R38" s="300" t="s">
        <v>1225</v>
      </c>
      <c r="S38" s="296" t="s">
        <v>1267</v>
      </c>
      <c r="T38" s="328"/>
      <c r="U38" s="328"/>
      <c r="V38" s="328"/>
      <c r="W38" s="328"/>
      <c r="X38" s="328"/>
      <c r="Y38" s="328"/>
      <c r="Z38" s="328"/>
      <c r="AA38" s="328"/>
    </row>
    <row r="39" spans="1:27" ht="100.15" customHeight="1" x14ac:dyDescent="0.25">
      <c r="A39" s="133"/>
      <c r="B39" s="124" t="s">
        <v>2669</v>
      </c>
      <c r="C39" s="142" t="s">
        <v>2670</v>
      </c>
      <c r="D39" s="146" t="s">
        <v>436</v>
      </c>
      <c r="E39" s="146" t="s">
        <v>459</v>
      </c>
      <c r="F39" s="126" t="s">
        <v>658</v>
      </c>
      <c r="G39" s="124" t="s">
        <v>1361</v>
      </c>
      <c r="H39" s="132">
        <v>100000</v>
      </c>
      <c r="I39" s="154"/>
      <c r="J39" s="154" t="s">
        <v>67</v>
      </c>
      <c r="K39" s="154"/>
      <c r="L39" s="154"/>
      <c r="M39" s="154"/>
      <c r="N39" s="144"/>
      <c r="O39" s="301" t="s">
        <v>2668</v>
      </c>
      <c r="P39" s="296"/>
      <c r="Q39" s="296"/>
      <c r="R39" s="297" t="s">
        <v>409</v>
      </c>
      <c r="S39" s="296"/>
      <c r="T39" s="328" t="s">
        <v>1269</v>
      </c>
      <c r="U39" s="328" t="s">
        <v>1270</v>
      </c>
      <c r="V39" s="328"/>
      <c r="W39" s="337">
        <v>42339</v>
      </c>
      <c r="X39" s="328"/>
      <c r="Y39" s="328"/>
      <c r="Z39" s="328"/>
      <c r="AA39" s="328"/>
    </row>
    <row r="40" spans="1:27" ht="100.15" customHeight="1" x14ac:dyDescent="0.25">
      <c r="A40" s="133"/>
      <c r="B40" s="124" t="s">
        <v>2671</v>
      </c>
      <c r="C40" s="142" t="s">
        <v>1100</v>
      </c>
      <c r="D40" s="146" t="s">
        <v>442</v>
      </c>
      <c r="E40" s="125" t="s">
        <v>428</v>
      </c>
      <c r="F40" s="149" t="s">
        <v>2311</v>
      </c>
      <c r="G40" s="124" t="s">
        <v>2672</v>
      </c>
      <c r="H40" s="132">
        <v>2190664</v>
      </c>
      <c r="I40" s="154"/>
      <c r="J40" s="154"/>
      <c r="K40" s="154"/>
      <c r="L40" s="154" t="s">
        <v>67</v>
      </c>
      <c r="M40" s="154"/>
      <c r="N40" s="144"/>
      <c r="O40" s="301" t="s">
        <v>2673</v>
      </c>
      <c r="P40" s="296"/>
      <c r="Q40" s="296"/>
      <c r="R40" s="300" t="s">
        <v>402</v>
      </c>
      <c r="S40" s="296" t="s">
        <v>1271</v>
      </c>
      <c r="T40" s="328"/>
      <c r="U40" s="328"/>
      <c r="V40" s="328"/>
      <c r="W40" s="328"/>
      <c r="X40" s="328"/>
      <c r="Y40" s="328"/>
      <c r="Z40" s="328"/>
      <c r="AA40" s="328"/>
    </row>
    <row r="41" spans="1:27" ht="100.15" customHeight="1" x14ac:dyDescent="0.25">
      <c r="A41" s="133"/>
      <c r="B41" s="124" t="s">
        <v>1189</v>
      </c>
      <c r="C41" s="124" t="s">
        <v>896</v>
      </c>
      <c r="D41" s="125" t="s">
        <v>547</v>
      </c>
      <c r="E41" s="125" t="s">
        <v>428</v>
      </c>
      <c r="F41" s="135" t="s">
        <v>137</v>
      </c>
      <c r="G41" s="124" t="s">
        <v>946</v>
      </c>
      <c r="H41" s="147" t="s">
        <v>163</v>
      </c>
      <c r="I41" s="154"/>
      <c r="J41" s="154" t="s">
        <v>67</v>
      </c>
      <c r="K41" s="154"/>
      <c r="L41" s="154"/>
      <c r="M41" s="154"/>
      <c r="N41" s="144"/>
      <c r="O41" s="301"/>
      <c r="P41" s="296"/>
      <c r="Q41" s="296" t="s">
        <v>1253</v>
      </c>
      <c r="R41" s="296" t="s">
        <v>2030</v>
      </c>
      <c r="S41" s="296"/>
      <c r="T41" s="328"/>
      <c r="U41" s="328"/>
      <c r="V41" s="328"/>
      <c r="W41" s="328"/>
      <c r="X41" s="328" t="s">
        <v>409</v>
      </c>
      <c r="Y41" s="328"/>
      <c r="Z41" s="328"/>
      <c r="AA41" s="328"/>
    </row>
    <row r="42" spans="1:27" ht="117.6" customHeight="1" x14ac:dyDescent="0.25">
      <c r="A42" s="133"/>
      <c r="B42" s="124" t="s">
        <v>2617</v>
      </c>
      <c r="C42" s="142" t="s">
        <v>2674</v>
      </c>
      <c r="D42" s="125" t="s">
        <v>427</v>
      </c>
      <c r="E42" s="125" t="s">
        <v>428</v>
      </c>
      <c r="F42" s="124" t="s">
        <v>2610</v>
      </c>
      <c r="G42" s="124" t="s">
        <v>1370</v>
      </c>
      <c r="H42" s="147" t="s">
        <v>165</v>
      </c>
      <c r="I42" s="154"/>
      <c r="J42" s="154"/>
      <c r="K42" s="154"/>
      <c r="L42" s="154" t="s">
        <v>67</v>
      </c>
      <c r="M42" s="154"/>
      <c r="N42" s="144"/>
      <c r="O42" s="301" t="s">
        <v>2675</v>
      </c>
      <c r="P42" s="296"/>
      <c r="Q42" s="296"/>
      <c r="R42" s="296" t="s">
        <v>1232</v>
      </c>
      <c r="S42" s="296" t="s">
        <v>1272</v>
      </c>
      <c r="T42" s="328"/>
      <c r="U42" s="328"/>
      <c r="V42" s="328"/>
      <c r="W42" s="328"/>
      <c r="X42" s="328"/>
      <c r="Y42" s="328"/>
      <c r="Z42" s="328" t="s">
        <v>2676</v>
      </c>
      <c r="AA42" s="328"/>
    </row>
    <row r="43" spans="1:27" ht="100.15" customHeight="1" x14ac:dyDescent="0.25">
      <c r="A43" s="133"/>
      <c r="B43" s="124" t="s">
        <v>2677</v>
      </c>
      <c r="C43" s="140" t="s">
        <v>78</v>
      </c>
      <c r="D43" s="125" t="s">
        <v>427</v>
      </c>
      <c r="E43" s="125" t="s">
        <v>569</v>
      </c>
      <c r="F43" s="140" t="s">
        <v>978</v>
      </c>
      <c r="G43" s="124" t="s">
        <v>1138</v>
      </c>
      <c r="H43" s="147">
        <v>50000</v>
      </c>
      <c r="I43" s="154"/>
      <c r="J43" s="154" t="s">
        <v>67</v>
      </c>
      <c r="K43" s="154"/>
      <c r="L43" s="154"/>
      <c r="M43" s="154"/>
      <c r="N43" s="144" t="s">
        <v>71</v>
      </c>
      <c r="O43" s="301" t="s">
        <v>2678</v>
      </c>
      <c r="P43" s="301"/>
      <c r="Q43" s="301" t="s">
        <v>2679</v>
      </c>
      <c r="R43" s="327" t="s">
        <v>402</v>
      </c>
      <c r="S43" s="301" t="s">
        <v>2680</v>
      </c>
      <c r="T43" s="338" t="s">
        <v>71</v>
      </c>
      <c r="U43" s="338"/>
      <c r="V43" s="338"/>
      <c r="W43" s="338"/>
      <c r="X43" s="338"/>
      <c r="Y43" s="328"/>
      <c r="Z43" s="328"/>
      <c r="AA43" s="328"/>
    </row>
    <row r="44" spans="1:27" ht="100.15" customHeight="1" x14ac:dyDescent="0.25">
      <c r="A44" s="133"/>
      <c r="B44" s="124" t="s">
        <v>2681</v>
      </c>
      <c r="C44" s="142" t="s">
        <v>166</v>
      </c>
      <c r="D44" s="125" t="s">
        <v>427</v>
      </c>
      <c r="E44" s="125" t="s">
        <v>428</v>
      </c>
      <c r="F44" s="140" t="s">
        <v>1230</v>
      </c>
      <c r="G44" s="124" t="s">
        <v>1139</v>
      </c>
      <c r="H44" s="147" t="s">
        <v>167</v>
      </c>
      <c r="I44" s="154"/>
      <c r="J44" s="154"/>
      <c r="K44" s="154"/>
      <c r="L44" s="154" t="s">
        <v>67</v>
      </c>
      <c r="M44" s="154"/>
      <c r="N44" s="144"/>
      <c r="O44" s="301" t="s">
        <v>2682</v>
      </c>
      <c r="P44" s="296"/>
      <c r="Q44" s="296"/>
      <c r="R44" s="296"/>
      <c r="S44" s="296" t="s">
        <v>2683</v>
      </c>
      <c r="T44" s="328" t="s">
        <v>2684</v>
      </c>
      <c r="U44" s="328"/>
      <c r="V44" s="328"/>
      <c r="W44" s="328"/>
      <c r="X44" s="328"/>
      <c r="Y44" s="328"/>
      <c r="Z44" s="328"/>
      <c r="AA44" s="328"/>
    </row>
    <row r="45" spans="1:27" ht="100.15" customHeight="1" x14ac:dyDescent="0.25">
      <c r="A45" s="133"/>
      <c r="B45" s="124" t="s">
        <v>2048</v>
      </c>
      <c r="C45" s="140" t="s">
        <v>999</v>
      </c>
      <c r="D45" s="125" t="s">
        <v>427</v>
      </c>
      <c r="E45" s="125" t="s">
        <v>464</v>
      </c>
      <c r="F45" s="135" t="s">
        <v>2313</v>
      </c>
      <c r="G45" s="124" t="s">
        <v>1373</v>
      </c>
      <c r="H45" s="147">
        <v>300000</v>
      </c>
      <c r="I45" s="154"/>
      <c r="J45" s="154"/>
      <c r="K45" s="154"/>
      <c r="L45" s="154" t="s">
        <v>67</v>
      </c>
      <c r="M45" s="154"/>
      <c r="N45" s="144"/>
      <c r="O45" s="301" t="s">
        <v>2685</v>
      </c>
      <c r="P45" s="296"/>
      <c r="Q45" s="296"/>
      <c r="R45" s="296"/>
      <c r="S45" s="296"/>
      <c r="T45" s="328" t="s">
        <v>1397</v>
      </c>
      <c r="U45" s="328"/>
      <c r="V45" s="328"/>
      <c r="W45" s="337">
        <v>42767</v>
      </c>
      <c r="X45" s="328"/>
      <c r="Y45" s="328"/>
      <c r="Z45" s="328"/>
      <c r="AA45" s="328"/>
    </row>
    <row r="46" spans="1:27" ht="100.15" customHeight="1" x14ac:dyDescent="0.25">
      <c r="A46" s="133"/>
      <c r="B46" s="124" t="s">
        <v>2686</v>
      </c>
      <c r="C46" s="142" t="s">
        <v>171</v>
      </c>
      <c r="D46" s="125" t="s">
        <v>427</v>
      </c>
      <c r="E46" s="125" t="s">
        <v>428</v>
      </c>
      <c r="F46" s="126" t="s">
        <v>658</v>
      </c>
      <c r="G46" s="124" t="s">
        <v>2687</v>
      </c>
      <c r="H46" s="161" t="s">
        <v>173</v>
      </c>
      <c r="I46" s="154"/>
      <c r="J46" s="154"/>
      <c r="K46" s="154" t="s">
        <v>67</v>
      </c>
      <c r="L46" s="154"/>
      <c r="M46" s="154"/>
      <c r="N46" s="144"/>
      <c r="O46" s="301" t="s">
        <v>2688</v>
      </c>
      <c r="P46" s="296"/>
      <c r="Q46" s="296" t="s">
        <v>2689</v>
      </c>
      <c r="R46" s="297" t="s">
        <v>1276</v>
      </c>
      <c r="S46" s="296"/>
      <c r="T46" s="328" t="s">
        <v>2690</v>
      </c>
      <c r="U46" s="328"/>
      <c r="V46" s="328"/>
      <c r="W46" s="337">
        <v>42767</v>
      </c>
      <c r="X46" s="328"/>
      <c r="Y46" s="328"/>
      <c r="Z46" s="328"/>
      <c r="AA46" s="328"/>
    </row>
    <row r="47" spans="1:27" ht="100.15" customHeight="1" x14ac:dyDescent="0.25">
      <c r="A47" s="133"/>
      <c r="B47" s="124" t="s">
        <v>2083</v>
      </c>
      <c r="C47" s="142" t="s">
        <v>1000</v>
      </c>
      <c r="D47" s="125" t="s">
        <v>454</v>
      </c>
      <c r="E47" s="125" t="s">
        <v>428</v>
      </c>
      <c r="F47" s="140" t="s">
        <v>2615</v>
      </c>
      <c r="G47" s="124" t="s">
        <v>1374</v>
      </c>
      <c r="H47" s="161">
        <v>0.01</v>
      </c>
      <c r="I47" s="154"/>
      <c r="J47" s="154"/>
      <c r="K47" s="154" t="s">
        <v>67</v>
      </c>
      <c r="L47" s="154"/>
      <c r="M47" s="154"/>
      <c r="N47" s="144"/>
      <c r="O47" s="301" t="s">
        <v>1277</v>
      </c>
      <c r="P47" s="296"/>
      <c r="Q47" s="296"/>
      <c r="R47" s="300" t="s">
        <v>2041</v>
      </c>
      <c r="S47" s="296" t="s">
        <v>2691</v>
      </c>
      <c r="T47" s="328" t="s">
        <v>2060</v>
      </c>
      <c r="U47" s="328"/>
      <c r="V47" s="328"/>
      <c r="W47" s="328"/>
      <c r="X47" s="328"/>
      <c r="Y47" s="328"/>
      <c r="Z47" s="328"/>
      <c r="AA47" s="328"/>
    </row>
    <row r="48" spans="1:27" ht="100.15" customHeight="1" x14ac:dyDescent="0.25">
      <c r="A48" s="133"/>
      <c r="B48" s="124" t="s">
        <v>2062</v>
      </c>
      <c r="C48" s="126" t="s">
        <v>997</v>
      </c>
      <c r="D48" s="125" t="s">
        <v>427</v>
      </c>
      <c r="E48" s="125" t="s">
        <v>428</v>
      </c>
      <c r="F48" s="135" t="s">
        <v>664</v>
      </c>
      <c r="G48" s="124" t="s">
        <v>2692</v>
      </c>
      <c r="H48" s="132">
        <v>5000</v>
      </c>
      <c r="I48" s="154"/>
      <c r="J48" s="154"/>
      <c r="K48" s="154"/>
      <c r="L48" s="154" t="s">
        <v>67</v>
      </c>
      <c r="M48" s="154"/>
      <c r="N48" s="144"/>
      <c r="O48" s="301" t="s">
        <v>1278</v>
      </c>
      <c r="P48" s="296"/>
      <c r="Q48" s="296"/>
      <c r="R48" s="296"/>
      <c r="S48" s="296" t="s">
        <v>1280</v>
      </c>
      <c r="T48" s="328" t="s">
        <v>2061</v>
      </c>
      <c r="U48" s="328"/>
      <c r="V48" s="328"/>
      <c r="W48" s="328"/>
      <c r="X48" s="328" t="s">
        <v>1279</v>
      </c>
      <c r="Y48" s="328"/>
      <c r="Z48" s="328" t="s">
        <v>2693</v>
      </c>
      <c r="AA48" s="328"/>
    </row>
    <row r="49" spans="1:27" ht="100.15" customHeight="1" x14ac:dyDescent="0.25">
      <c r="A49" s="133"/>
      <c r="B49" s="124" t="s">
        <v>2063</v>
      </c>
      <c r="C49" s="126" t="s">
        <v>259</v>
      </c>
      <c r="D49" s="125" t="s">
        <v>444</v>
      </c>
      <c r="E49" s="125" t="s">
        <v>506</v>
      </c>
      <c r="F49" s="135" t="s">
        <v>137</v>
      </c>
      <c r="G49" s="124" t="s">
        <v>1345</v>
      </c>
      <c r="H49" s="132">
        <v>500000</v>
      </c>
      <c r="I49" s="154"/>
      <c r="J49" s="154"/>
      <c r="K49" s="154"/>
      <c r="L49" s="154" t="s">
        <v>67</v>
      </c>
      <c r="M49" s="154"/>
      <c r="N49" s="144"/>
      <c r="O49" s="301" t="s">
        <v>2694</v>
      </c>
      <c r="P49" s="296"/>
      <c r="Q49" s="296"/>
      <c r="R49" s="300" t="s">
        <v>2031</v>
      </c>
      <c r="S49" s="296"/>
      <c r="T49" s="328" t="s">
        <v>1404</v>
      </c>
      <c r="U49" s="328"/>
      <c r="V49" s="328"/>
      <c r="W49" s="328"/>
      <c r="X49" s="328"/>
      <c r="Y49" s="328"/>
      <c r="Z49" s="328"/>
      <c r="AA49" s="328"/>
    </row>
    <row r="50" spans="1:27" ht="100.15" customHeight="1" x14ac:dyDescent="0.25">
      <c r="A50" s="133"/>
      <c r="B50" s="124" t="s">
        <v>2695</v>
      </c>
      <c r="C50" s="126" t="s">
        <v>261</v>
      </c>
      <c r="D50" s="125" t="s">
        <v>444</v>
      </c>
      <c r="E50" s="125" t="s">
        <v>428</v>
      </c>
      <c r="F50" s="124" t="s">
        <v>2610</v>
      </c>
      <c r="G50" s="124" t="s">
        <v>1375</v>
      </c>
      <c r="H50" s="132">
        <v>500000</v>
      </c>
      <c r="I50" s="154"/>
      <c r="J50" s="154" t="s">
        <v>67</v>
      </c>
      <c r="K50" s="154"/>
      <c r="L50" s="154"/>
      <c r="M50" s="154"/>
      <c r="N50" s="144"/>
      <c r="O50" s="301" t="s">
        <v>1281</v>
      </c>
      <c r="P50" s="296"/>
      <c r="Q50" s="296"/>
      <c r="R50" s="296"/>
      <c r="S50" s="296" t="s">
        <v>2696</v>
      </c>
      <c r="T50" s="328" t="s">
        <v>1405</v>
      </c>
      <c r="U50" s="328"/>
      <c r="V50" s="328"/>
      <c r="W50" s="328"/>
      <c r="X50" s="328"/>
      <c r="Y50" s="328"/>
      <c r="Z50" s="328"/>
      <c r="AA50" s="328"/>
    </row>
    <row r="51" spans="1:27" ht="100.15" customHeight="1" x14ac:dyDescent="0.25">
      <c r="A51" s="298" t="s">
        <v>1148</v>
      </c>
      <c r="B51" s="234" t="s">
        <v>1190</v>
      </c>
      <c r="C51" s="235" t="s">
        <v>891</v>
      </c>
      <c r="D51" s="236" t="s">
        <v>427</v>
      </c>
      <c r="E51" s="237" t="s">
        <v>554</v>
      </c>
      <c r="F51" s="126" t="s">
        <v>658</v>
      </c>
      <c r="G51" s="152" t="s">
        <v>498</v>
      </c>
      <c r="H51" s="302">
        <v>30000</v>
      </c>
      <c r="I51" s="154"/>
      <c r="J51" s="154"/>
      <c r="K51" s="154"/>
      <c r="L51" s="154"/>
      <c r="M51" s="154" t="s">
        <v>67</v>
      </c>
      <c r="N51" s="144"/>
      <c r="O51" s="303" t="s">
        <v>2697</v>
      </c>
      <c r="P51" s="303" t="s">
        <v>1221</v>
      </c>
      <c r="Q51" s="297"/>
      <c r="R51" s="297" t="s">
        <v>1223</v>
      </c>
      <c r="S51" s="297"/>
      <c r="T51" s="333"/>
      <c r="U51" s="333"/>
      <c r="V51" s="333"/>
      <c r="W51" s="333"/>
      <c r="X51" s="333"/>
      <c r="Y51" s="333"/>
      <c r="Z51" s="333"/>
      <c r="AA51" s="333"/>
    </row>
    <row r="52" spans="1:27" ht="100.15" customHeight="1" x14ac:dyDescent="0.25">
      <c r="A52" s="133"/>
      <c r="B52" s="239" t="s">
        <v>1191</v>
      </c>
      <c r="C52" s="240" t="s">
        <v>180</v>
      </c>
      <c r="D52" s="241" t="s">
        <v>547</v>
      </c>
      <c r="E52" s="241" t="s">
        <v>546</v>
      </c>
      <c r="F52" s="225" t="s">
        <v>137</v>
      </c>
      <c r="G52" s="242" t="s">
        <v>1362</v>
      </c>
      <c r="H52" s="304">
        <v>150000</v>
      </c>
      <c r="I52" s="154"/>
      <c r="J52" s="154"/>
      <c r="K52" s="154"/>
      <c r="L52" s="154" t="s">
        <v>67</v>
      </c>
      <c r="M52" s="154"/>
      <c r="N52" s="144"/>
      <c r="O52" s="303" t="s">
        <v>2698</v>
      </c>
      <c r="P52" s="297"/>
      <c r="Q52" s="297"/>
      <c r="R52" s="300" t="s">
        <v>2032</v>
      </c>
      <c r="S52" s="297" t="s">
        <v>2043</v>
      </c>
      <c r="T52" s="333"/>
      <c r="U52" s="333"/>
      <c r="V52" s="333"/>
      <c r="W52" s="333"/>
      <c r="X52" s="333"/>
      <c r="Y52" s="333"/>
      <c r="Z52" s="333"/>
      <c r="AA52" s="333"/>
    </row>
    <row r="53" spans="1:27" ht="100.15" customHeight="1" x14ac:dyDescent="0.25">
      <c r="A53" s="133"/>
      <c r="B53" s="239" t="s">
        <v>1192</v>
      </c>
      <c r="C53" s="243" t="s">
        <v>826</v>
      </c>
      <c r="D53" s="241" t="s">
        <v>427</v>
      </c>
      <c r="E53" s="241" t="s">
        <v>467</v>
      </c>
      <c r="F53" s="126" t="s">
        <v>658</v>
      </c>
      <c r="G53" s="242" t="s">
        <v>499</v>
      </c>
      <c r="H53" s="305">
        <v>50000</v>
      </c>
      <c r="I53" s="154"/>
      <c r="J53" s="154"/>
      <c r="K53" s="154"/>
      <c r="L53" s="154"/>
      <c r="M53" s="154" t="s">
        <v>67</v>
      </c>
      <c r="N53" s="144"/>
      <c r="O53" s="303" t="s">
        <v>2025</v>
      </c>
      <c r="P53" s="297"/>
      <c r="Q53" s="297"/>
      <c r="R53" s="297"/>
      <c r="S53" s="297"/>
      <c r="T53" s="333"/>
      <c r="U53" s="333"/>
      <c r="V53" s="333"/>
      <c r="W53" s="333"/>
      <c r="X53" s="333"/>
      <c r="Y53" s="333"/>
      <c r="Z53" s="333"/>
      <c r="AA53" s="333"/>
    </row>
    <row r="54" spans="1:27" ht="100.15" customHeight="1" x14ac:dyDescent="0.25">
      <c r="A54" s="133"/>
      <c r="B54" s="124" t="s">
        <v>1193</v>
      </c>
      <c r="C54" s="140" t="s">
        <v>492</v>
      </c>
      <c r="D54" s="125" t="s">
        <v>444</v>
      </c>
      <c r="E54" s="125" t="s">
        <v>428</v>
      </c>
      <c r="F54" s="126" t="s">
        <v>2612</v>
      </c>
      <c r="G54" s="124" t="s">
        <v>1346</v>
      </c>
      <c r="H54" s="306">
        <v>500000</v>
      </c>
      <c r="I54" s="154"/>
      <c r="J54" s="154" t="s">
        <v>67</v>
      </c>
      <c r="K54" s="154"/>
      <c r="L54" s="154"/>
      <c r="M54" s="154"/>
      <c r="N54" s="144"/>
      <c r="O54" s="244" t="s">
        <v>2756</v>
      </c>
      <c r="P54" s="300"/>
      <c r="Q54" s="300"/>
      <c r="R54" s="300" t="s">
        <v>1282</v>
      </c>
      <c r="S54" s="300" t="s">
        <v>2044</v>
      </c>
      <c r="T54" s="335" t="s">
        <v>1292</v>
      </c>
      <c r="U54" s="335" t="s">
        <v>1291</v>
      </c>
      <c r="V54" s="335"/>
      <c r="W54" s="335"/>
      <c r="X54" s="335" t="s">
        <v>1283</v>
      </c>
      <c r="Y54" s="335"/>
      <c r="Z54" s="335"/>
      <c r="AA54" s="335"/>
    </row>
    <row r="55" spans="1:27" ht="100.15" customHeight="1" x14ac:dyDescent="0.25">
      <c r="A55" s="298" t="s">
        <v>503</v>
      </c>
      <c r="B55" s="143" t="s">
        <v>2700</v>
      </c>
      <c r="C55" s="143" t="s">
        <v>1002</v>
      </c>
      <c r="D55" s="237" t="s">
        <v>427</v>
      </c>
      <c r="E55" s="267" t="s">
        <v>1031</v>
      </c>
      <c r="F55" s="126" t="s">
        <v>658</v>
      </c>
      <c r="G55" s="143" t="s">
        <v>518</v>
      </c>
      <c r="H55" s="132">
        <v>5000</v>
      </c>
      <c r="I55" s="154"/>
      <c r="J55" s="154"/>
      <c r="K55" s="154"/>
      <c r="L55" s="154" t="s">
        <v>67</v>
      </c>
      <c r="M55" s="154"/>
      <c r="N55" s="144"/>
      <c r="O55" s="303" t="s">
        <v>2701</v>
      </c>
      <c r="P55" s="297"/>
      <c r="Q55" s="297"/>
      <c r="R55" s="297" t="s">
        <v>409</v>
      </c>
      <c r="S55" s="297"/>
      <c r="T55" s="333"/>
      <c r="U55" s="333"/>
      <c r="V55" s="333"/>
      <c r="W55" s="333"/>
      <c r="X55" s="333"/>
      <c r="Y55" s="333"/>
      <c r="Z55" s="333"/>
      <c r="AA55" s="333"/>
    </row>
    <row r="56" spans="1:27" ht="100.15" customHeight="1" x14ac:dyDescent="0.25">
      <c r="A56" s="307"/>
      <c r="B56" s="245" t="s">
        <v>1293</v>
      </c>
      <c r="C56" s="246" t="s">
        <v>1003</v>
      </c>
      <c r="D56" s="247" t="s">
        <v>427</v>
      </c>
      <c r="E56" s="247" t="s">
        <v>428</v>
      </c>
      <c r="F56" s="126" t="s">
        <v>658</v>
      </c>
      <c r="G56" s="251" t="s">
        <v>520</v>
      </c>
      <c r="H56" s="308">
        <v>50000</v>
      </c>
      <c r="I56" s="154"/>
      <c r="J56" s="154"/>
      <c r="K56" s="154"/>
      <c r="L56" s="154" t="s">
        <v>67</v>
      </c>
      <c r="M56" s="154"/>
      <c r="N56" s="144" t="s">
        <v>71</v>
      </c>
      <c r="O56" s="303" t="s">
        <v>2702</v>
      </c>
      <c r="P56" s="303"/>
      <c r="Q56" s="303"/>
      <c r="R56" s="297" t="s">
        <v>1223</v>
      </c>
      <c r="S56" s="303" t="s">
        <v>1334</v>
      </c>
      <c r="T56" s="332"/>
      <c r="U56" s="332"/>
      <c r="V56" s="332"/>
      <c r="W56" s="332"/>
      <c r="X56" s="339" t="s">
        <v>695</v>
      </c>
      <c r="Y56" s="333"/>
      <c r="Z56" s="333"/>
      <c r="AA56" s="333"/>
    </row>
    <row r="57" spans="1:27" ht="100.15" customHeight="1" x14ac:dyDescent="0.25">
      <c r="A57" s="133"/>
      <c r="B57" s="245" t="s">
        <v>2699</v>
      </c>
      <c r="C57" s="246" t="s">
        <v>1005</v>
      </c>
      <c r="D57" s="247" t="s">
        <v>427</v>
      </c>
      <c r="E57" s="247" t="s">
        <v>441</v>
      </c>
      <c r="F57" s="250" t="s">
        <v>1520</v>
      </c>
      <c r="G57" s="251" t="s">
        <v>523</v>
      </c>
      <c r="H57" s="132">
        <v>5000</v>
      </c>
      <c r="I57" s="154"/>
      <c r="J57" s="154"/>
      <c r="K57" s="154"/>
      <c r="L57" s="154"/>
      <c r="M57" s="154" t="s">
        <v>67</v>
      </c>
      <c r="N57" s="144"/>
      <c r="O57" s="303" t="s">
        <v>1226</v>
      </c>
      <c r="P57" s="297"/>
      <c r="Q57" s="297"/>
      <c r="R57" s="297"/>
      <c r="S57" s="297"/>
      <c r="T57" s="245" t="s">
        <v>1408</v>
      </c>
      <c r="U57" s="333"/>
      <c r="V57" s="333"/>
      <c r="W57" s="333"/>
      <c r="X57" s="333"/>
      <c r="Y57" s="333"/>
      <c r="Z57" s="333"/>
      <c r="AA57" s="333"/>
    </row>
    <row r="58" spans="1:27" ht="100.15" customHeight="1" x14ac:dyDescent="0.25">
      <c r="A58" s="133"/>
      <c r="B58" s="245" t="s">
        <v>1333</v>
      </c>
      <c r="C58" s="245" t="s">
        <v>1007</v>
      </c>
      <c r="D58" s="247" t="s">
        <v>427</v>
      </c>
      <c r="E58" s="247" t="s">
        <v>428</v>
      </c>
      <c r="F58" s="126" t="s">
        <v>112</v>
      </c>
      <c r="G58" s="251" t="s">
        <v>525</v>
      </c>
      <c r="H58" s="132">
        <v>5000</v>
      </c>
      <c r="I58" s="154"/>
      <c r="J58" s="154" t="s">
        <v>67</v>
      </c>
      <c r="K58" s="154"/>
      <c r="L58" s="154"/>
      <c r="M58" s="154"/>
      <c r="N58" s="144" t="s">
        <v>71</v>
      </c>
      <c r="O58" s="303" t="s">
        <v>2704</v>
      </c>
      <c r="P58" s="303"/>
      <c r="Q58" s="303" t="s">
        <v>2703</v>
      </c>
      <c r="R58" s="303" t="s">
        <v>382</v>
      </c>
      <c r="S58" s="303"/>
      <c r="T58" s="332"/>
      <c r="U58" s="332"/>
      <c r="V58" s="332"/>
      <c r="W58" s="332"/>
      <c r="X58" s="332"/>
      <c r="Y58" s="333"/>
      <c r="Z58" s="333"/>
      <c r="AA58" s="333"/>
    </row>
    <row r="59" spans="1:27" ht="100.15" customHeight="1" x14ac:dyDescent="0.25">
      <c r="A59" s="133"/>
      <c r="B59" s="245" t="s">
        <v>2067</v>
      </c>
      <c r="C59" s="253" t="s">
        <v>1001</v>
      </c>
      <c r="D59" s="247" t="s">
        <v>427</v>
      </c>
      <c r="E59" s="247" t="s">
        <v>428</v>
      </c>
      <c r="F59" s="254" t="s">
        <v>2316</v>
      </c>
      <c r="G59" s="251" t="s">
        <v>526</v>
      </c>
      <c r="H59" s="308">
        <v>100000</v>
      </c>
      <c r="I59" s="154"/>
      <c r="J59" s="154"/>
      <c r="K59" s="154"/>
      <c r="L59" s="154" t="s">
        <v>67</v>
      </c>
      <c r="M59" s="154"/>
      <c r="N59" s="144"/>
      <c r="O59" s="303" t="s">
        <v>2705</v>
      </c>
      <c r="P59" s="297"/>
      <c r="Q59" s="297" t="s">
        <v>2706</v>
      </c>
      <c r="R59" s="297" t="s">
        <v>1284</v>
      </c>
      <c r="S59" s="297"/>
      <c r="T59" s="245" t="s">
        <v>2064</v>
      </c>
      <c r="U59" s="333"/>
      <c r="V59" s="333"/>
      <c r="W59" s="333"/>
      <c r="X59" s="333"/>
      <c r="Y59" s="333"/>
      <c r="Z59" s="333"/>
      <c r="AA59" s="333"/>
    </row>
    <row r="60" spans="1:27" ht="100.15" customHeight="1" x14ac:dyDescent="0.25">
      <c r="A60" s="133"/>
      <c r="B60" s="256" t="s">
        <v>2711</v>
      </c>
      <c r="C60" s="256" t="s">
        <v>507</v>
      </c>
      <c r="D60" s="257" t="s">
        <v>444</v>
      </c>
      <c r="E60" s="257" t="s">
        <v>456</v>
      </c>
      <c r="F60" s="126" t="s">
        <v>658</v>
      </c>
      <c r="G60" s="255" t="s">
        <v>953</v>
      </c>
      <c r="H60" s="309">
        <v>0.01</v>
      </c>
      <c r="I60" s="154"/>
      <c r="J60" s="154" t="s">
        <v>67</v>
      </c>
      <c r="K60" s="154"/>
      <c r="L60" s="154"/>
      <c r="M60" s="154"/>
      <c r="N60" s="144"/>
      <c r="O60" s="303" t="s">
        <v>2026</v>
      </c>
      <c r="P60" s="297"/>
      <c r="Q60" s="297"/>
      <c r="R60" s="297" t="s">
        <v>409</v>
      </c>
      <c r="S60" s="297" t="s">
        <v>1285</v>
      </c>
      <c r="T60" s="256" t="s">
        <v>2065</v>
      </c>
      <c r="U60" s="333"/>
      <c r="V60" s="333"/>
      <c r="W60" s="334">
        <v>42767</v>
      </c>
      <c r="X60" s="333"/>
      <c r="Y60" s="333"/>
      <c r="Z60" s="333"/>
      <c r="AA60" s="333"/>
    </row>
    <row r="61" spans="1:27" ht="100.15" customHeight="1" x14ac:dyDescent="0.25">
      <c r="A61" s="133"/>
      <c r="B61" s="256" t="s">
        <v>2068</v>
      </c>
      <c r="C61" s="256" t="s">
        <v>810</v>
      </c>
      <c r="D61" s="310">
        <v>41609</v>
      </c>
      <c r="E61" s="310">
        <v>42552</v>
      </c>
      <c r="F61" s="126" t="s">
        <v>658</v>
      </c>
      <c r="G61" s="255" t="s">
        <v>811</v>
      </c>
      <c r="H61" s="309">
        <v>0.01</v>
      </c>
      <c r="I61" s="154"/>
      <c r="J61" s="154"/>
      <c r="K61" s="154"/>
      <c r="L61" s="154" t="s">
        <v>67</v>
      </c>
      <c r="M61" s="154"/>
      <c r="N61" s="144"/>
      <c r="O61" s="303" t="s">
        <v>2707</v>
      </c>
      <c r="P61" s="297"/>
      <c r="Q61" s="297"/>
      <c r="R61" s="297" t="s">
        <v>409</v>
      </c>
      <c r="S61" s="297"/>
      <c r="T61" s="256" t="s">
        <v>2066</v>
      </c>
      <c r="U61" s="333"/>
      <c r="V61" s="333"/>
      <c r="W61" s="333"/>
      <c r="X61" s="333"/>
      <c r="Y61" s="333"/>
      <c r="Z61" s="333"/>
      <c r="AA61" s="333"/>
    </row>
    <row r="62" spans="1:27" ht="100.15" customHeight="1" x14ac:dyDescent="0.25">
      <c r="A62" s="133"/>
      <c r="B62" s="124" t="s">
        <v>2712</v>
      </c>
      <c r="C62" s="124" t="s">
        <v>902</v>
      </c>
      <c r="D62" s="372">
        <v>41640</v>
      </c>
      <c r="E62" s="372">
        <v>42767</v>
      </c>
      <c r="F62" s="126" t="s">
        <v>658</v>
      </c>
      <c r="G62" s="124" t="s">
        <v>2708</v>
      </c>
      <c r="H62" s="309">
        <v>0.01</v>
      </c>
      <c r="I62" s="154" t="s">
        <v>28</v>
      </c>
      <c r="J62" s="154"/>
      <c r="K62" s="154"/>
      <c r="L62" s="154"/>
      <c r="M62" s="154"/>
      <c r="N62" s="144"/>
      <c r="O62" s="303" t="s">
        <v>2709</v>
      </c>
      <c r="P62" s="297"/>
      <c r="Q62" s="297"/>
      <c r="R62" s="297" t="s">
        <v>409</v>
      </c>
      <c r="S62" s="297" t="s">
        <v>2710</v>
      </c>
      <c r="T62" s="333" t="s">
        <v>1412</v>
      </c>
      <c r="U62" s="333"/>
      <c r="V62" s="333"/>
      <c r="W62" s="333"/>
      <c r="X62" s="333"/>
      <c r="Y62" s="333"/>
      <c r="Z62" s="333"/>
      <c r="AA62" s="333"/>
    </row>
    <row r="63" spans="1:27" ht="100.15" customHeight="1" x14ac:dyDescent="0.25">
      <c r="A63" s="298" t="s">
        <v>530</v>
      </c>
      <c r="B63" s="124" t="s">
        <v>1195</v>
      </c>
      <c r="C63" s="142" t="s">
        <v>1690</v>
      </c>
      <c r="D63" s="125" t="s">
        <v>444</v>
      </c>
      <c r="E63" s="146" t="s">
        <v>565</v>
      </c>
      <c r="F63" s="254" t="s">
        <v>2316</v>
      </c>
      <c r="G63" s="124" t="s">
        <v>1125</v>
      </c>
      <c r="H63" s="132">
        <v>5000</v>
      </c>
      <c r="I63" s="154"/>
      <c r="J63" s="154"/>
      <c r="K63" s="154"/>
      <c r="L63" s="154" t="s">
        <v>67</v>
      </c>
      <c r="M63" s="154"/>
      <c r="N63" s="144"/>
      <c r="O63" s="303" t="s">
        <v>2713</v>
      </c>
      <c r="P63" s="297"/>
      <c r="Q63" s="297" t="s">
        <v>2714</v>
      </c>
      <c r="R63" s="297" t="s">
        <v>2715</v>
      </c>
      <c r="S63" s="297"/>
      <c r="T63" s="333"/>
      <c r="U63" s="333"/>
      <c r="V63" s="333"/>
      <c r="W63" s="334">
        <v>42339</v>
      </c>
      <c r="X63" s="333"/>
      <c r="Y63" s="333"/>
      <c r="Z63" s="333"/>
      <c r="AA63" s="333"/>
    </row>
    <row r="64" spans="1:27" ht="100.15" customHeight="1" x14ac:dyDescent="0.25">
      <c r="A64" s="133"/>
      <c r="B64" s="124" t="s">
        <v>1196</v>
      </c>
      <c r="C64" s="124" t="s">
        <v>905</v>
      </c>
      <c r="D64" s="125" t="s">
        <v>427</v>
      </c>
      <c r="E64" s="125" t="s">
        <v>554</v>
      </c>
      <c r="F64" s="142" t="s">
        <v>2317</v>
      </c>
      <c r="G64" s="124" t="s">
        <v>538</v>
      </c>
      <c r="H64" s="132">
        <v>5000</v>
      </c>
      <c r="I64" s="154"/>
      <c r="J64" s="154" t="s">
        <v>67</v>
      </c>
      <c r="K64" s="154"/>
      <c r="L64" s="154"/>
      <c r="M64" s="154"/>
      <c r="N64" s="144"/>
      <c r="O64" s="303" t="s">
        <v>2716</v>
      </c>
      <c r="P64" s="297"/>
      <c r="Q64" s="297"/>
      <c r="R64" s="297" t="s">
        <v>833</v>
      </c>
      <c r="S64" s="297" t="s">
        <v>2717</v>
      </c>
      <c r="T64" s="333"/>
      <c r="U64" s="333"/>
      <c r="V64" s="333"/>
      <c r="W64" s="334">
        <v>42339</v>
      </c>
      <c r="X64" s="333"/>
      <c r="Y64" s="333"/>
      <c r="Z64" s="333"/>
      <c r="AA64" s="333"/>
    </row>
    <row r="65" spans="1:27" ht="100.15" customHeight="1" x14ac:dyDescent="0.25">
      <c r="A65" s="133"/>
      <c r="B65" s="124" t="s">
        <v>1197</v>
      </c>
      <c r="C65" s="142" t="s">
        <v>837</v>
      </c>
      <c r="D65" s="125" t="s">
        <v>427</v>
      </c>
      <c r="E65" s="125" t="s">
        <v>428</v>
      </c>
      <c r="F65" s="254" t="s">
        <v>2316</v>
      </c>
      <c r="G65" s="124" t="s">
        <v>539</v>
      </c>
      <c r="H65" s="132">
        <v>100000</v>
      </c>
      <c r="I65" s="154"/>
      <c r="J65" s="154"/>
      <c r="K65" s="154"/>
      <c r="L65" s="154" t="s">
        <v>67</v>
      </c>
      <c r="M65" s="154"/>
      <c r="N65" s="144"/>
      <c r="O65" s="303"/>
      <c r="P65" s="297"/>
      <c r="Q65" s="297" t="s">
        <v>2718</v>
      </c>
      <c r="R65" s="297" t="s">
        <v>1239</v>
      </c>
      <c r="S65" s="297"/>
      <c r="T65" s="333"/>
      <c r="U65" s="333"/>
      <c r="V65" s="333"/>
      <c r="W65" s="333"/>
      <c r="X65" s="333"/>
      <c r="Y65" s="333"/>
      <c r="Z65" s="333"/>
      <c r="AA65" s="333"/>
    </row>
    <row r="66" spans="1:27" ht="100.15" customHeight="1" x14ac:dyDescent="0.25">
      <c r="A66" s="133"/>
      <c r="B66" s="124" t="s">
        <v>1198</v>
      </c>
      <c r="C66" s="142" t="s">
        <v>228</v>
      </c>
      <c r="D66" s="125" t="s">
        <v>427</v>
      </c>
      <c r="E66" s="125" t="s">
        <v>428</v>
      </c>
      <c r="F66" s="254" t="s">
        <v>2316</v>
      </c>
      <c r="G66" s="124" t="s">
        <v>540</v>
      </c>
      <c r="H66" s="132">
        <v>300000</v>
      </c>
      <c r="I66" s="154"/>
      <c r="J66" s="154"/>
      <c r="K66" s="154"/>
      <c r="L66" s="154" t="s">
        <v>67</v>
      </c>
      <c r="M66" s="154"/>
      <c r="N66" s="144"/>
      <c r="O66" s="303" t="s">
        <v>2719</v>
      </c>
      <c r="P66" s="297"/>
      <c r="Q66" s="297" t="s">
        <v>1286</v>
      </c>
      <c r="R66" s="297" t="s">
        <v>1239</v>
      </c>
      <c r="S66" s="297"/>
      <c r="T66" s="333"/>
      <c r="U66" s="333"/>
      <c r="V66" s="333"/>
      <c r="W66" s="333"/>
      <c r="X66" s="333"/>
      <c r="Y66" s="333"/>
      <c r="Z66" s="333"/>
      <c r="AA66" s="333"/>
    </row>
    <row r="67" spans="1:27" ht="100.15" customHeight="1" x14ac:dyDescent="0.25">
      <c r="A67" s="133"/>
      <c r="B67" s="124" t="s">
        <v>1199</v>
      </c>
      <c r="C67" s="142" t="s">
        <v>838</v>
      </c>
      <c r="D67" s="125" t="s">
        <v>444</v>
      </c>
      <c r="E67" s="125" t="s">
        <v>456</v>
      </c>
      <c r="F67" s="311" t="s">
        <v>137</v>
      </c>
      <c r="G67" s="171" t="s">
        <v>541</v>
      </c>
      <c r="H67" s="132">
        <v>5000</v>
      </c>
      <c r="I67" s="154"/>
      <c r="J67" s="154" t="s">
        <v>67</v>
      </c>
      <c r="K67" s="154"/>
      <c r="L67" s="154"/>
      <c r="M67" s="154"/>
      <c r="N67" s="144"/>
      <c r="O67" s="303"/>
      <c r="P67" s="297"/>
      <c r="Q67" s="297"/>
      <c r="R67" s="297"/>
      <c r="S67" s="297" t="s">
        <v>2720</v>
      </c>
      <c r="T67" s="333"/>
      <c r="U67" s="333" t="s">
        <v>1287</v>
      </c>
      <c r="V67" s="333"/>
      <c r="W67" s="333"/>
      <c r="X67" s="333"/>
      <c r="Y67" s="333"/>
      <c r="Z67" s="333"/>
      <c r="AA67" s="333"/>
    </row>
    <row r="68" spans="1:27" ht="100.15" customHeight="1" x14ac:dyDescent="0.25">
      <c r="A68" s="133"/>
      <c r="B68" s="124" t="s">
        <v>1200</v>
      </c>
      <c r="C68" s="142" t="s">
        <v>1010</v>
      </c>
      <c r="D68" s="125" t="s">
        <v>427</v>
      </c>
      <c r="E68" s="125" t="s">
        <v>459</v>
      </c>
      <c r="F68" s="126" t="s">
        <v>1718</v>
      </c>
      <c r="G68" s="124" t="s">
        <v>524</v>
      </c>
      <c r="H68" s="132">
        <v>5000</v>
      </c>
      <c r="I68" s="154"/>
      <c r="J68" s="154" t="s">
        <v>67</v>
      </c>
      <c r="K68" s="154"/>
      <c r="L68" s="154"/>
      <c r="M68" s="154"/>
      <c r="N68" s="144"/>
      <c r="O68" s="303" t="s">
        <v>2721</v>
      </c>
      <c r="P68" s="297"/>
      <c r="Q68" s="297" t="s">
        <v>1208</v>
      </c>
      <c r="R68" s="297" t="s">
        <v>409</v>
      </c>
      <c r="S68" s="297" t="s">
        <v>2722</v>
      </c>
      <c r="T68" s="333"/>
      <c r="U68" s="333"/>
      <c r="V68" s="333"/>
      <c r="W68" s="334">
        <v>42339</v>
      </c>
      <c r="X68" s="333"/>
      <c r="Y68" s="333"/>
      <c r="Z68" s="333"/>
      <c r="AA68" s="333"/>
    </row>
    <row r="69" spans="1:27" ht="100.15" customHeight="1" x14ac:dyDescent="0.25">
      <c r="A69" s="133"/>
      <c r="B69" s="124" t="s">
        <v>1201</v>
      </c>
      <c r="C69" s="142" t="s">
        <v>233</v>
      </c>
      <c r="D69" s="125" t="s">
        <v>536</v>
      </c>
      <c r="E69" s="125" t="s">
        <v>456</v>
      </c>
      <c r="F69" s="126" t="s">
        <v>1718</v>
      </c>
      <c r="G69" s="124" t="s">
        <v>542</v>
      </c>
      <c r="H69" s="132">
        <v>100000</v>
      </c>
      <c r="I69" s="154"/>
      <c r="J69" s="154"/>
      <c r="K69" s="154"/>
      <c r="L69" s="154" t="s">
        <v>67</v>
      </c>
      <c r="M69" s="154"/>
      <c r="N69" s="144"/>
      <c r="O69" s="303" t="s">
        <v>2723</v>
      </c>
      <c r="P69" s="297" t="s">
        <v>2724</v>
      </c>
      <c r="Q69" s="297"/>
      <c r="R69" s="297" t="s">
        <v>368</v>
      </c>
      <c r="S69" s="297"/>
      <c r="T69" s="333"/>
      <c r="U69" s="333"/>
      <c r="V69" s="333"/>
      <c r="W69" s="334">
        <v>42036</v>
      </c>
      <c r="X69" s="333"/>
      <c r="Y69" s="333"/>
      <c r="Z69" s="333"/>
      <c r="AA69" s="333"/>
    </row>
    <row r="70" spans="1:27" ht="100.15" customHeight="1" x14ac:dyDescent="0.25">
      <c r="A70" s="298" t="s">
        <v>1151</v>
      </c>
      <c r="B70" s="143" t="s">
        <v>1202</v>
      </c>
      <c r="C70" s="249" t="s">
        <v>235</v>
      </c>
      <c r="D70" s="259" t="s">
        <v>461</v>
      </c>
      <c r="E70" s="259" t="s">
        <v>456</v>
      </c>
      <c r="F70" s="238" t="s">
        <v>446</v>
      </c>
      <c r="G70" s="143" t="s">
        <v>954</v>
      </c>
      <c r="H70" s="313">
        <v>200000</v>
      </c>
      <c r="I70" s="154"/>
      <c r="J70" s="154"/>
      <c r="K70" s="154" t="s">
        <v>67</v>
      </c>
      <c r="L70" s="154"/>
      <c r="M70" s="154"/>
      <c r="N70" s="144"/>
      <c r="O70" s="303" t="s">
        <v>2725</v>
      </c>
      <c r="P70" s="297"/>
      <c r="Q70" s="297"/>
      <c r="R70" s="300" t="s">
        <v>2039</v>
      </c>
      <c r="S70" s="297"/>
      <c r="T70" s="333"/>
      <c r="U70" s="333"/>
      <c r="V70" s="333"/>
      <c r="W70" s="334">
        <v>42552</v>
      </c>
      <c r="X70" s="333"/>
      <c r="Y70" s="333"/>
      <c r="Z70" s="333"/>
      <c r="AA70" s="333"/>
    </row>
    <row r="71" spans="1:27" ht="100.15" customHeight="1" x14ac:dyDescent="0.25">
      <c r="A71" s="133"/>
      <c r="B71" s="124" t="s">
        <v>1203</v>
      </c>
      <c r="C71" s="124" t="s">
        <v>237</v>
      </c>
      <c r="D71" s="125" t="s">
        <v>444</v>
      </c>
      <c r="E71" s="146" t="s">
        <v>1031</v>
      </c>
      <c r="F71" s="142" t="s">
        <v>1220</v>
      </c>
      <c r="G71" s="124" t="s">
        <v>1363</v>
      </c>
      <c r="H71" s="132">
        <v>500000</v>
      </c>
      <c r="I71" s="154"/>
      <c r="J71" s="154"/>
      <c r="K71" s="154"/>
      <c r="L71" s="154" t="s">
        <v>67</v>
      </c>
      <c r="M71" s="154"/>
      <c r="N71" s="144"/>
      <c r="O71" s="303" t="s">
        <v>2027</v>
      </c>
      <c r="P71" s="297"/>
      <c r="Q71" s="297"/>
      <c r="R71" s="300" t="s">
        <v>402</v>
      </c>
      <c r="S71" s="297"/>
      <c r="T71" s="333"/>
      <c r="U71" s="333"/>
      <c r="V71" s="333"/>
      <c r="W71" s="333"/>
      <c r="X71" s="333"/>
      <c r="Y71" s="333"/>
      <c r="Z71" s="333"/>
      <c r="AA71" s="333"/>
    </row>
    <row r="72" spans="1:27" ht="100.15" customHeight="1" x14ac:dyDescent="0.25">
      <c r="A72" s="133"/>
      <c r="B72" s="124" t="s">
        <v>1204</v>
      </c>
      <c r="C72" s="126" t="s">
        <v>365</v>
      </c>
      <c r="D72" s="125" t="s">
        <v>459</v>
      </c>
      <c r="E72" s="125" t="s">
        <v>428</v>
      </c>
      <c r="F72" s="140" t="s">
        <v>1230</v>
      </c>
      <c r="G72" s="124" t="s">
        <v>1364</v>
      </c>
      <c r="H72" s="312">
        <v>200000</v>
      </c>
      <c r="I72" s="154"/>
      <c r="J72" s="154"/>
      <c r="K72" s="154"/>
      <c r="L72" s="154" t="s">
        <v>67</v>
      </c>
      <c r="M72" s="154"/>
      <c r="N72" s="144"/>
      <c r="O72" s="303" t="s">
        <v>2726</v>
      </c>
      <c r="P72" s="297"/>
      <c r="Q72" s="297" t="s">
        <v>1288</v>
      </c>
      <c r="R72" s="297" t="s">
        <v>1239</v>
      </c>
      <c r="S72" s="297" t="s">
        <v>1289</v>
      </c>
      <c r="T72" s="333"/>
      <c r="U72" s="333"/>
      <c r="V72" s="333"/>
      <c r="W72" s="333"/>
      <c r="X72" s="333"/>
      <c r="Y72" s="333"/>
      <c r="Z72" s="333"/>
      <c r="AA72" s="333"/>
    </row>
    <row r="73" spans="1:27" ht="100.15" customHeight="1" x14ac:dyDescent="0.25">
      <c r="A73" s="298" t="s">
        <v>552</v>
      </c>
      <c r="B73" s="143" t="s">
        <v>1180</v>
      </c>
      <c r="C73" s="267" t="s">
        <v>2727</v>
      </c>
      <c r="D73" s="237" t="s">
        <v>427</v>
      </c>
      <c r="E73" s="237" t="s">
        <v>436</v>
      </c>
      <c r="F73" s="249" t="s">
        <v>1105</v>
      </c>
      <c r="G73" s="143" t="s">
        <v>549</v>
      </c>
      <c r="H73" s="132">
        <v>5000</v>
      </c>
      <c r="I73" s="154"/>
      <c r="J73" s="154"/>
      <c r="K73" s="154"/>
      <c r="L73" s="154"/>
      <c r="M73" s="154" t="s">
        <v>67</v>
      </c>
      <c r="N73" s="144"/>
      <c r="O73" s="303" t="s">
        <v>1226</v>
      </c>
      <c r="P73" s="297"/>
      <c r="Q73" s="297"/>
      <c r="R73" s="297"/>
      <c r="S73" s="297"/>
      <c r="T73" s="333"/>
      <c r="U73" s="333"/>
      <c r="V73" s="333"/>
      <c r="W73" s="333"/>
      <c r="X73" s="333"/>
      <c r="Y73" s="333"/>
      <c r="Z73" s="333"/>
      <c r="AA73" s="333"/>
    </row>
    <row r="74" spans="1:27" ht="87.6" customHeight="1" x14ac:dyDescent="0.25">
      <c r="A74" s="133"/>
      <c r="B74" s="124" t="s">
        <v>1179</v>
      </c>
      <c r="C74" s="140" t="s">
        <v>123</v>
      </c>
      <c r="D74" s="125" t="s">
        <v>454</v>
      </c>
      <c r="E74" s="125" t="s">
        <v>456</v>
      </c>
      <c r="F74" s="126" t="s">
        <v>1718</v>
      </c>
      <c r="G74" s="124" t="s">
        <v>1347</v>
      </c>
      <c r="H74" s="132">
        <v>500000</v>
      </c>
      <c r="I74" s="154"/>
      <c r="J74" s="154"/>
      <c r="K74" s="154"/>
      <c r="L74" s="154" t="s">
        <v>67</v>
      </c>
      <c r="M74" s="154"/>
      <c r="N74" s="144"/>
      <c r="O74" s="303" t="s">
        <v>2019</v>
      </c>
      <c r="P74" s="297" t="s">
        <v>2728</v>
      </c>
      <c r="Q74" s="297" t="s">
        <v>1227</v>
      </c>
      <c r="R74" s="297" t="s">
        <v>368</v>
      </c>
      <c r="S74" s="297"/>
      <c r="T74" s="333" t="s">
        <v>1290</v>
      </c>
      <c r="U74" s="333"/>
      <c r="V74" s="333"/>
      <c r="W74" s="334">
        <v>42552</v>
      </c>
      <c r="X74" s="333"/>
      <c r="Y74" s="333"/>
      <c r="Z74" s="333"/>
      <c r="AA74" s="333"/>
    </row>
    <row r="75" spans="1:27" ht="100.15" customHeight="1" x14ac:dyDescent="0.25">
      <c r="A75" s="133"/>
      <c r="B75" s="130" t="s">
        <v>1224</v>
      </c>
      <c r="C75" s="140" t="s">
        <v>242</v>
      </c>
      <c r="D75" s="125" t="s">
        <v>436</v>
      </c>
      <c r="E75" s="125" t="s">
        <v>428</v>
      </c>
      <c r="F75" s="126" t="s">
        <v>658</v>
      </c>
      <c r="G75" s="124" t="s">
        <v>959</v>
      </c>
      <c r="H75" s="132">
        <v>100000</v>
      </c>
      <c r="I75" s="154"/>
      <c r="J75" s="154"/>
      <c r="K75" s="154"/>
      <c r="L75" s="154" t="s">
        <v>67</v>
      </c>
      <c r="M75" s="154"/>
      <c r="N75" s="144"/>
      <c r="O75" s="303" t="s">
        <v>2730</v>
      </c>
      <c r="P75" s="297"/>
      <c r="Q75" s="297" t="s">
        <v>2729</v>
      </c>
      <c r="R75" s="297" t="s">
        <v>409</v>
      </c>
      <c r="S75" s="297" t="s">
        <v>2731</v>
      </c>
      <c r="T75" s="333"/>
      <c r="U75" s="333"/>
      <c r="V75" s="333"/>
      <c r="W75" s="333"/>
      <c r="X75" s="333"/>
      <c r="Y75" s="333"/>
      <c r="Z75" s="333"/>
      <c r="AA75" s="333"/>
    </row>
    <row r="76" spans="1:27" ht="100.15" customHeight="1" x14ac:dyDescent="0.25">
      <c r="A76" s="133"/>
      <c r="B76" s="232" t="s">
        <v>1178</v>
      </c>
      <c r="C76" s="228" t="s">
        <v>1012</v>
      </c>
      <c r="D76" s="265" t="s">
        <v>436</v>
      </c>
      <c r="E76" s="265" t="s">
        <v>428</v>
      </c>
      <c r="F76" s="126" t="s">
        <v>658</v>
      </c>
      <c r="G76" s="232" t="s">
        <v>960</v>
      </c>
      <c r="H76" s="312">
        <v>500000</v>
      </c>
      <c r="I76" s="154"/>
      <c r="J76" s="154"/>
      <c r="K76" s="154"/>
      <c r="L76" s="154" t="s">
        <v>67</v>
      </c>
      <c r="M76" s="154"/>
      <c r="N76" s="144"/>
      <c r="O76" s="303" t="s">
        <v>2732</v>
      </c>
      <c r="P76" s="297" t="s">
        <v>1222</v>
      </c>
      <c r="Q76" s="297"/>
      <c r="R76" s="297" t="s">
        <v>2035</v>
      </c>
      <c r="S76" s="297"/>
      <c r="T76" s="333"/>
      <c r="U76" s="333"/>
      <c r="V76" s="333"/>
      <c r="W76" s="333"/>
      <c r="X76" s="333"/>
      <c r="Y76" s="333"/>
      <c r="Z76" s="333"/>
      <c r="AA76" s="333"/>
    </row>
    <row r="77" spans="1:27" ht="141" customHeight="1" x14ac:dyDescent="0.25">
      <c r="A77" s="298" t="s">
        <v>1152</v>
      </c>
      <c r="B77" s="124" t="s">
        <v>1294</v>
      </c>
      <c r="C77" s="124" t="s">
        <v>849</v>
      </c>
      <c r="D77" s="125" t="s">
        <v>444</v>
      </c>
      <c r="E77" s="125" t="s">
        <v>428</v>
      </c>
      <c r="F77" s="126" t="s">
        <v>658</v>
      </c>
      <c r="G77" s="124" t="s">
        <v>270</v>
      </c>
      <c r="H77" s="132">
        <v>750000</v>
      </c>
      <c r="I77" s="154"/>
      <c r="J77" s="154"/>
      <c r="K77" s="154"/>
      <c r="L77" s="154" t="s">
        <v>67</v>
      </c>
      <c r="M77" s="154"/>
      <c r="N77" s="144"/>
      <c r="O77" s="303" t="s">
        <v>2733</v>
      </c>
      <c r="P77" s="297"/>
      <c r="Q77" s="297"/>
      <c r="R77" s="297" t="s">
        <v>1223</v>
      </c>
      <c r="S77" s="297"/>
      <c r="T77" s="333" t="s">
        <v>1295</v>
      </c>
      <c r="U77" s="333" t="s">
        <v>1296</v>
      </c>
      <c r="V77" s="333"/>
      <c r="W77" s="333"/>
      <c r="X77" s="333"/>
      <c r="Y77" s="333"/>
      <c r="Z77" s="333"/>
      <c r="AA77" s="333"/>
    </row>
    <row r="78" spans="1:27" ht="100.15" customHeight="1" x14ac:dyDescent="0.25">
      <c r="A78" s="133"/>
      <c r="B78" s="124" t="s">
        <v>1177</v>
      </c>
      <c r="C78" s="142" t="s">
        <v>272</v>
      </c>
      <c r="D78" s="125" t="s">
        <v>427</v>
      </c>
      <c r="E78" s="125" t="s">
        <v>428</v>
      </c>
      <c r="F78" s="135" t="s">
        <v>2313</v>
      </c>
      <c r="G78" s="124" t="s">
        <v>557</v>
      </c>
      <c r="H78" s="132">
        <v>500000</v>
      </c>
      <c r="I78" s="154"/>
      <c r="J78" s="154"/>
      <c r="K78" s="154"/>
      <c r="L78" s="154" t="s">
        <v>67</v>
      </c>
      <c r="M78" s="154"/>
      <c r="N78" s="144"/>
      <c r="O78" s="303" t="s">
        <v>2028</v>
      </c>
      <c r="P78" s="297"/>
      <c r="Q78" s="297"/>
      <c r="R78" s="297" t="s">
        <v>2042</v>
      </c>
      <c r="S78" s="297" t="s">
        <v>2734</v>
      </c>
      <c r="T78" s="333"/>
      <c r="U78" s="333" t="s">
        <v>1297</v>
      </c>
      <c r="V78" s="333"/>
      <c r="W78" s="333"/>
      <c r="X78" s="333"/>
      <c r="Y78" s="333"/>
      <c r="Z78" s="333"/>
      <c r="AA78" s="333"/>
    </row>
    <row r="79" spans="1:27" ht="100.15" customHeight="1" x14ac:dyDescent="0.25">
      <c r="A79" s="133"/>
      <c r="B79" s="124" t="s">
        <v>1376</v>
      </c>
      <c r="C79" s="126" t="s">
        <v>989</v>
      </c>
      <c r="D79" s="125" t="s">
        <v>432</v>
      </c>
      <c r="E79" s="125" t="s">
        <v>456</v>
      </c>
      <c r="F79" s="140" t="s">
        <v>2614</v>
      </c>
      <c r="G79" s="124" t="s">
        <v>558</v>
      </c>
      <c r="H79" s="132">
        <v>500000</v>
      </c>
      <c r="I79" s="154"/>
      <c r="J79" s="154"/>
      <c r="K79" s="154" t="s">
        <v>28</v>
      </c>
      <c r="L79" s="154"/>
      <c r="M79" s="154"/>
      <c r="N79" s="144"/>
      <c r="O79" s="303" t="s">
        <v>2735</v>
      </c>
      <c r="P79" s="297" t="s">
        <v>2736</v>
      </c>
      <c r="Q79" s="297" t="s">
        <v>1215</v>
      </c>
      <c r="R79" s="223" t="s">
        <v>2033</v>
      </c>
      <c r="S79" s="297" t="s">
        <v>2737</v>
      </c>
      <c r="T79" s="333" t="s">
        <v>1298</v>
      </c>
      <c r="U79" s="333" t="s">
        <v>1296</v>
      </c>
      <c r="V79" s="333"/>
      <c r="W79" s="334">
        <v>42705</v>
      </c>
      <c r="X79" s="328" t="s">
        <v>409</v>
      </c>
      <c r="Y79" s="333"/>
      <c r="Z79" s="333"/>
      <c r="AA79" s="333"/>
    </row>
    <row r="80" spans="1:27" ht="100.15" customHeight="1" x14ac:dyDescent="0.25">
      <c r="A80" s="133"/>
      <c r="B80" s="124" t="s">
        <v>1176</v>
      </c>
      <c r="C80" s="142" t="s">
        <v>849</v>
      </c>
      <c r="D80" s="125" t="s">
        <v>427</v>
      </c>
      <c r="E80" s="125" t="s">
        <v>428</v>
      </c>
      <c r="F80" s="140" t="s">
        <v>982</v>
      </c>
      <c r="G80" s="124" t="s">
        <v>2738</v>
      </c>
      <c r="H80" s="132">
        <v>350000</v>
      </c>
      <c r="I80" s="154"/>
      <c r="J80" s="154"/>
      <c r="K80" s="154"/>
      <c r="L80" s="154"/>
      <c r="M80" s="154" t="s">
        <v>67</v>
      </c>
      <c r="N80" s="144"/>
      <c r="O80" s="303" t="s">
        <v>2739</v>
      </c>
      <c r="P80" s="297" t="s">
        <v>2740</v>
      </c>
      <c r="Q80" s="297"/>
      <c r="R80" s="223" t="s">
        <v>2033</v>
      </c>
      <c r="S80" s="297" t="s">
        <v>2741</v>
      </c>
      <c r="T80" s="333" t="s">
        <v>1299</v>
      </c>
      <c r="U80" s="333" t="s">
        <v>1296</v>
      </c>
      <c r="V80" s="333"/>
      <c r="W80" s="333"/>
      <c r="X80" s="333"/>
      <c r="Y80" s="333"/>
      <c r="Z80" s="333"/>
      <c r="AA80" s="333"/>
    </row>
    <row r="81" spans="1:27" ht="100.15" customHeight="1" x14ac:dyDescent="0.25">
      <c r="A81" s="133"/>
      <c r="B81" s="124" t="s">
        <v>1175</v>
      </c>
      <c r="C81" s="142" t="s">
        <v>1013</v>
      </c>
      <c r="D81" s="125" t="s">
        <v>444</v>
      </c>
      <c r="E81" s="125" t="s">
        <v>428</v>
      </c>
      <c r="F81" s="126" t="s">
        <v>658</v>
      </c>
      <c r="G81" s="124" t="s">
        <v>559</v>
      </c>
      <c r="H81" s="132">
        <v>800000</v>
      </c>
      <c r="I81" s="154"/>
      <c r="J81" s="154"/>
      <c r="K81" s="154"/>
      <c r="L81" s="154" t="s">
        <v>67</v>
      </c>
      <c r="M81" s="154"/>
      <c r="N81" s="144"/>
      <c r="O81" s="303" t="s">
        <v>2742</v>
      </c>
      <c r="P81" s="297"/>
      <c r="Q81" s="297"/>
      <c r="R81" s="297" t="s">
        <v>409</v>
      </c>
      <c r="S81" s="297"/>
      <c r="T81" s="333" t="s">
        <v>1300</v>
      </c>
      <c r="U81" s="333" t="s">
        <v>1296</v>
      </c>
      <c r="V81" s="333"/>
      <c r="W81" s="333"/>
      <c r="X81" s="333" t="s">
        <v>1252</v>
      </c>
      <c r="Y81" s="333"/>
      <c r="Z81" s="333"/>
      <c r="AA81" s="333"/>
    </row>
    <row r="82" spans="1:27" ht="100.15" customHeight="1" x14ac:dyDescent="0.25">
      <c r="A82" s="133"/>
      <c r="B82" s="124" t="s">
        <v>1301</v>
      </c>
      <c r="C82" s="142" t="s">
        <v>850</v>
      </c>
      <c r="D82" s="125" t="s">
        <v>555</v>
      </c>
      <c r="E82" s="125" t="s">
        <v>428</v>
      </c>
      <c r="F82" s="142" t="s">
        <v>2609</v>
      </c>
      <c r="G82" s="124" t="s">
        <v>561</v>
      </c>
      <c r="H82" s="132">
        <v>1000000</v>
      </c>
      <c r="I82" s="154"/>
      <c r="J82" s="154"/>
      <c r="K82" s="154"/>
      <c r="L82" s="154" t="s">
        <v>67</v>
      </c>
      <c r="M82" s="154"/>
      <c r="N82" s="144"/>
      <c r="O82" s="303" t="s">
        <v>1377</v>
      </c>
      <c r="P82" s="297"/>
      <c r="Q82" s="297"/>
      <c r="R82" s="297"/>
      <c r="S82" s="297" t="s">
        <v>1304</v>
      </c>
      <c r="T82" s="333" t="s">
        <v>1614</v>
      </c>
      <c r="U82" s="333" t="s">
        <v>1303</v>
      </c>
      <c r="V82" s="333"/>
      <c r="W82" s="333"/>
      <c r="X82" s="333" t="s">
        <v>1302</v>
      </c>
      <c r="Y82" s="333"/>
      <c r="Z82" s="333"/>
      <c r="AA82" s="333"/>
    </row>
    <row r="83" spans="1:27" ht="100.15" customHeight="1" x14ac:dyDescent="0.25">
      <c r="A83" s="133"/>
      <c r="B83" s="124" t="s">
        <v>2045</v>
      </c>
      <c r="C83" s="124" t="s">
        <v>290</v>
      </c>
      <c r="D83" s="125" t="s">
        <v>427</v>
      </c>
      <c r="E83" s="125" t="s">
        <v>554</v>
      </c>
      <c r="F83" s="135" t="s">
        <v>664</v>
      </c>
      <c r="G83" s="124" t="s">
        <v>2743</v>
      </c>
      <c r="H83" s="132">
        <v>5000</v>
      </c>
      <c r="I83" s="154"/>
      <c r="J83" s="154" t="s">
        <v>67</v>
      </c>
      <c r="K83" s="154"/>
      <c r="L83" s="154"/>
      <c r="M83" s="154"/>
      <c r="N83" s="144"/>
      <c r="O83" s="303" t="s">
        <v>1305</v>
      </c>
      <c r="P83" s="297"/>
      <c r="Q83" s="297"/>
      <c r="R83" s="297"/>
      <c r="S83" s="297"/>
      <c r="T83" s="333" t="s">
        <v>1418</v>
      </c>
      <c r="U83" s="333"/>
      <c r="V83" s="333"/>
      <c r="W83" s="334">
        <v>42156</v>
      </c>
      <c r="X83" s="333"/>
      <c r="Y83" s="333"/>
      <c r="Z83" s="333"/>
      <c r="AA83" s="333"/>
    </row>
    <row r="84" spans="1:27" ht="100.15" customHeight="1" x14ac:dyDescent="0.25">
      <c r="A84" s="133"/>
      <c r="B84" s="124" t="s">
        <v>2046</v>
      </c>
      <c r="C84" s="142" t="s">
        <v>850</v>
      </c>
      <c r="D84" s="125" t="s">
        <v>465</v>
      </c>
      <c r="E84" s="125" t="s">
        <v>428</v>
      </c>
      <c r="F84" s="142" t="s">
        <v>981</v>
      </c>
      <c r="G84" s="124" t="s">
        <v>963</v>
      </c>
      <c r="H84" s="132">
        <v>600000</v>
      </c>
      <c r="I84" s="154"/>
      <c r="J84" s="154"/>
      <c r="K84" s="154" t="s">
        <v>67</v>
      </c>
      <c r="L84" s="154"/>
      <c r="M84" s="154"/>
      <c r="N84" s="144"/>
      <c r="O84" s="303" t="s">
        <v>2745</v>
      </c>
      <c r="P84" s="297"/>
      <c r="Q84" s="297" t="s">
        <v>2746</v>
      </c>
      <c r="R84" s="297" t="s">
        <v>854</v>
      </c>
      <c r="S84" s="297" t="s">
        <v>2747</v>
      </c>
      <c r="T84" s="333" t="s">
        <v>1419</v>
      </c>
      <c r="U84" s="333"/>
      <c r="V84" s="333"/>
      <c r="W84" s="333"/>
      <c r="X84" s="333"/>
      <c r="Y84" s="333"/>
      <c r="Z84" s="333"/>
      <c r="AA84" s="333"/>
    </row>
    <row r="85" spans="1:27" ht="100.15" customHeight="1" x14ac:dyDescent="0.25">
      <c r="A85" s="133"/>
      <c r="B85" s="171" t="s">
        <v>2070</v>
      </c>
      <c r="C85" s="264" t="s">
        <v>299</v>
      </c>
      <c r="D85" s="265" t="s">
        <v>427</v>
      </c>
      <c r="E85" s="265" t="s">
        <v>428</v>
      </c>
      <c r="F85" s="140" t="s">
        <v>982</v>
      </c>
      <c r="G85" s="171" t="s">
        <v>964</v>
      </c>
      <c r="H85" s="132">
        <v>5000</v>
      </c>
      <c r="I85" s="260"/>
      <c r="J85" s="154"/>
      <c r="K85" s="154"/>
      <c r="L85" s="154" t="s">
        <v>67</v>
      </c>
      <c r="M85" s="154"/>
      <c r="N85" s="144"/>
      <c r="O85" s="303" t="s">
        <v>2029</v>
      </c>
      <c r="P85" s="297"/>
      <c r="Q85" s="297"/>
      <c r="R85" s="297" t="s">
        <v>418</v>
      </c>
      <c r="S85" s="297" t="s">
        <v>2748</v>
      </c>
      <c r="T85" s="333" t="s">
        <v>2069</v>
      </c>
      <c r="U85" s="333" t="s">
        <v>1306</v>
      </c>
      <c r="V85" s="333"/>
      <c r="W85" s="333"/>
      <c r="X85" s="333" t="s">
        <v>690</v>
      </c>
      <c r="Y85" s="333"/>
      <c r="Z85" s="333"/>
      <c r="AA85" s="333"/>
    </row>
    <row r="86" spans="1:27" ht="100.15" customHeight="1" x14ac:dyDescent="0.25">
      <c r="A86" s="314" t="s">
        <v>1153</v>
      </c>
      <c r="B86" s="124" t="s">
        <v>1174</v>
      </c>
      <c r="C86" s="142" t="s">
        <v>858</v>
      </c>
      <c r="D86" s="125" t="s">
        <v>427</v>
      </c>
      <c r="E86" s="125" t="s">
        <v>428</v>
      </c>
      <c r="F86" s="135" t="s">
        <v>2313</v>
      </c>
      <c r="G86" s="124" t="s">
        <v>2744</v>
      </c>
      <c r="H86" s="132">
        <v>5000</v>
      </c>
      <c r="I86" s="154"/>
      <c r="J86" s="154" t="s">
        <v>67</v>
      </c>
      <c r="K86" s="154"/>
      <c r="L86" s="154"/>
      <c r="M86" s="154"/>
      <c r="N86" s="144" t="s">
        <v>71</v>
      </c>
      <c r="O86" s="303" t="s">
        <v>2755</v>
      </c>
      <c r="P86" s="303"/>
      <c r="Q86" s="303"/>
      <c r="R86" s="303" t="s">
        <v>1229</v>
      </c>
      <c r="S86" s="303"/>
      <c r="T86" s="332" t="s">
        <v>2750</v>
      </c>
      <c r="U86" s="332"/>
      <c r="V86" s="332"/>
      <c r="W86" s="332"/>
      <c r="X86" s="332"/>
      <c r="Y86" s="333"/>
      <c r="Z86" s="333"/>
      <c r="AA86" s="333"/>
    </row>
    <row r="87" spans="1:27" ht="100.15" customHeight="1" x14ac:dyDescent="0.25">
      <c r="A87" s="307" t="s">
        <v>1371</v>
      </c>
      <c r="B87" s="124" t="s">
        <v>2082</v>
      </c>
      <c r="C87" s="124" t="s">
        <v>1102</v>
      </c>
      <c r="D87" s="125" t="s">
        <v>427</v>
      </c>
      <c r="E87" s="125" t="s">
        <v>428</v>
      </c>
      <c r="F87" s="126" t="s">
        <v>2612</v>
      </c>
      <c r="G87" s="124" t="s">
        <v>2751</v>
      </c>
      <c r="H87" s="132">
        <v>600000</v>
      </c>
      <c r="I87" s="260"/>
      <c r="J87" s="154"/>
      <c r="K87" s="154"/>
      <c r="L87" s="154" t="s">
        <v>67</v>
      </c>
      <c r="M87" s="154"/>
      <c r="N87" s="144"/>
      <c r="O87" s="303" t="s">
        <v>2752</v>
      </c>
      <c r="P87" s="297"/>
      <c r="Q87" s="297"/>
      <c r="R87" s="300" t="s">
        <v>1282</v>
      </c>
      <c r="S87" s="297"/>
      <c r="T87" s="124" t="s">
        <v>1421</v>
      </c>
      <c r="U87" s="333"/>
      <c r="V87" s="333"/>
      <c r="W87" s="333"/>
      <c r="X87" s="333" t="s">
        <v>1283</v>
      </c>
      <c r="Y87" s="333"/>
      <c r="Z87" s="333"/>
      <c r="AA87" s="333"/>
    </row>
    <row r="88" spans="1:27" ht="100.15" customHeight="1" x14ac:dyDescent="0.25">
      <c r="A88" s="133"/>
      <c r="B88" s="124" t="s">
        <v>2749</v>
      </c>
      <c r="C88" s="140" t="s">
        <v>1142</v>
      </c>
      <c r="D88" s="125" t="s">
        <v>465</v>
      </c>
      <c r="E88" s="125" t="s">
        <v>428</v>
      </c>
      <c r="F88" s="140" t="s">
        <v>982</v>
      </c>
      <c r="G88" s="124" t="s">
        <v>1210</v>
      </c>
      <c r="H88" s="132" t="s">
        <v>310</v>
      </c>
      <c r="I88" s="260"/>
      <c r="J88" s="154"/>
      <c r="K88" s="154"/>
      <c r="L88" s="154" t="s">
        <v>67</v>
      </c>
      <c r="M88" s="154"/>
      <c r="N88" s="144"/>
      <c r="O88" s="303" t="s">
        <v>2753</v>
      </c>
      <c r="P88" s="297" t="s">
        <v>1209</v>
      </c>
      <c r="Q88" s="297"/>
      <c r="R88" s="297" t="s">
        <v>412</v>
      </c>
      <c r="S88" s="297"/>
      <c r="T88" s="124" t="s">
        <v>2754</v>
      </c>
      <c r="U88" s="333"/>
      <c r="V88" s="333"/>
      <c r="W88" s="333"/>
      <c r="X88" s="333"/>
      <c r="Y88" s="333"/>
      <c r="Z88" s="333"/>
      <c r="AA88" s="333"/>
    </row>
    <row r="89" spans="1:27" ht="100.15" customHeight="1" x14ac:dyDescent="0.25">
      <c r="A89" s="133"/>
      <c r="B89" s="124" t="s">
        <v>2079</v>
      </c>
      <c r="C89" s="140" t="s">
        <v>860</v>
      </c>
      <c r="D89" s="125" t="s">
        <v>465</v>
      </c>
      <c r="E89" s="125" t="s">
        <v>428</v>
      </c>
      <c r="F89" s="126" t="s">
        <v>2612</v>
      </c>
      <c r="G89" s="124" t="s">
        <v>912</v>
      </c>
      <c r="H89" s="132">
        <v>150000</v>
      </c>
      <c r="I89" s="154"/>
      <c r="J89" s="154" t="s">
        <v>67</v>
      </c>
      <c r="K89" s="154"/>
      <c r="L89" s="154"/>
      <c r="M89" s="154"/>
      <c r="N89" s="144"/>
      <c r="O89" s="303" t="s">
        <v>2756</v>
      </c>
      <c r="P89" s="297"/>
      <c r="Q89" s="297"/>
      <c r="R89" s="300" t="s">
        <v>1307</v>
      </c>
      <c r="S89" s="297" t="s">
        <v>2757</v>
      </c>
      <c r="T89" s="124" t="s">
        <v>2078</v>
      </c>
      <c r="U89" s="333"/>
      <c r="V89" s="333"/>
      <c r="W89" s="333"/>
      <c r="X89" s="333"/>
      <c r="Y89" s="333"/>
      <c r="Z89" s="333"/>
      <c r="AA89" s="333"/>
    </row>
    <row r="90" spans="1:27" ht="100.15" customHeight="1" x14ac:dyDescent="0.25">
      <c r="A90" s="133"/>
      <c r="B90" s="124" t="s">
        <v>2081</v>
      </c>
      <c r="C90" s="142" t="s">
        <v>837</v>
      </c>
      <c r="D90" s="125" t="s">
        <v>427</v>
      </c>
      <c r="E90" s="125" t="s">
        <v>428</v>
      </c>
      <c r="F90" s="124" t="s">
        <v>1730</v>
      </c>
      <c r="G90" s="124" t="s">
        <v>2758</v>
      </c>
      <c r="H90" s="132">
        <v>5000</v>
      </c>
      <c r="I90" s="154"/>
      <c r="J90" s="154"/>
      <c r="K90" s="154" t="s">
        <v>67</v>
      </c>
      <c r="L90" s="154"/>
      <c r="M90" s="154"/>
      <c r="N90" s="144"/>
      <c r="O90" s="303" t="s">
        <v>1308</v>
      </c>
      <c r="P90" s="297"/>
      <c r="Q90" s="297" t="s">
        <v>1309</v>
      </c>
      <c r="R90" s="297" t="s">
        <v>1239</v>
      </c>
      <c r="S90" s="297" t="s">
        <v>2759</v>
      </c>
      <c r="T90" s="124" t="s">
        <v>2080</v>
      </c>
      <c r="U90" s="333"/>
      <c r="V90" s="333"/>
      <c r="W90" s="333"/>
      <c r="X90" s="333"/>
      <c r="Y90" s="333"/>
      <c r="Z90" s="333" t="s">
        <v>1310</v>
      </c>
      <c r="AA90" s="333"/>
    </row>
    <row r="91" spans="1:27" ht="100.15" customHeight="1" x14ac:dyDescent="0.25">
      <c r="A91" s="314" t="s">
        <v>602</v>
      </c>
      <c r="B91" s="143" t="s">
        <v>1173</v>
      </c>
      <c r="C91" s="267" t="s">
        <v>862</v>
      </c>
      <c r="D91" s="237" t="s">
        <v>444</v>
      </c>
      <c r="E91" s="237" t="s">
        <v>456</v>
      </c>
      <c r="F91" s="267" t="s">
        <v>982</v>
      </c>
      <c r="G91" s="143" t="s">
        <v>1348</v>
      </c>
      <c r="H91" s="313">
        <v>30000</v>
      </c>
      <c r="I91" s="260"/>
      <c r="J91" s="154"/>
      <c r="K91" s="154"/>
      <c r="L91" s="154" t="s">
        <v>67</v>
      </c>
      <c r="M91" s="154"/>
      <c r="N91" s="144"/>
      <c r="O91" s="303" t="s">
        <v>2760</v>
      </c>
      <c r="P91" s="297"/>
      <c r="Q91" s="297"/>
      <c r="R91" s="297" t="s">
        <v>2761</v>
      </c>
      <c r="S91" s="297"/>
      <c r="T91" s="333"/>
      <c r="U91" s="333"/>
      <c r="V91" s="333"/>
      <c r="W91" s="334">
        <v>42339</v>
      </c>
      <c r="X91" s="333"/>
      <c r="Y91" s="333"/>
      <c r="Z91" s="333"/>
      <c r="AA91" s="333"/>
    </row>
    <row r="92" spans="1:27" ht="100.15" customHeight="1" x14ac:dyDescent="0.25">
      <c r="A92" s="133"/>
      <c r="B92" s="124" t="s">
        <v>1536</v>
      </c>
      <c r="C92" s="126" t="s">
        <v>839</v>
      </c>
      <c r="D92" s="125" t="s">
        <v>465</v>
      </c>
      <c r="E92" s="125" t="s">
        <v>428</v>
      </c>
      <c r="F92" s="135" t="s">
        <v>664</v>
      </c>
      <c r="G92" s="124" t="s">
        <v>1367</v>
      </c>
      <c r="H92" s="132">
        <v>300000</v>
      </c>
      <c r="I92" s="260"/>
      <c r="J92" s="154"/>
      <c r="K92" s="154"/>
      <c r="L92" s="154" t="s">
        <v>67</v>
      </c>
      <c r="M92" s="154"/>
      <c r="N92" s="144"/>
      <c r="O92" s="303" t="s">
        <v>2762</v>
      </c>
      <c r="P92" s="297"/>
      <c r="Q92" s="297"/>
      <c r="R92" s="297"/>
      <c r="S92" s="297"/>
      <c r="T92" s="333"/>
      <c r="U92" s="333"/>
      <c r="V92" s="333"/>
      <c r="W92" s="333"/>
      <c r="X92" s="333"/>
      <c r="Y92" s="333"/>
      <c r="Z92" s="333"/>
      <c r="AA92" s="333"/>
    </row>
    <row r="93" spans="1:27" ht="100.15" customHeight="1" x14ac:dyDescent="0.25">
      <c r="A93" s="133"/>
      <c r="B93" s="124" t="s">
        <v>1312</v>
      </c>
      <c r="C93" s="140" t="s">
        <v>839</v>
      </c>
      <c r="D93" s="125" t="s">
        <v>441</v>
      </c>
      <c r="E93" s="125" t="s">
        <v>428</v>
      </c>
      <c r="F93" s="135" t="s">
        <v>2313</v>
      </c>
      <c r="G93" s="124" t="s">
        <v>1349</v>
      </c>
      <c r="H93" s="132">
        <v>5000</v>
      </c>
      <c r="I93" s="154"/>
      <c r="J93" s="154"/>
      <c r="K93" s="154" t="s">
        <v>67</v>
      </c>
      <c r="L93" s="154"/>
      <c r="M93" s="154"/>
      <c r="N93" s="144"/>
      <c r="O93" s="303" t="s">
        <v>2763</v>
      </c>
      <c r="P93" s="297"/>
      <c r="Q93" s="297"/>
      <c r="R93" s="297" t="s">
        <v>1229</v>
      </c>
      <c r="S93" s="297" t="s">
        <v>2764</v>
      </c>
      <c r="T93" s="333" t="s">
        <v>1311</v>
      </c>
      <c r="U93" s="333"/>
      <c r="V93" s="333"/>
      <c r="W93" s="333"/>
      <c r="X93" s="333"/>
      <c r="Y93" s="333"/>
      <c r="Z93" s="333"/>
      <c r="AA93" s="333"/>
    </row>
    <row r="94" spans="1:27" ht="100.15" customHeight="1" x14ac:dyDescent="0.25">
      <c r="A94" s="133"/>
      <c r="B94" s="124" t="s">
        <v>2618</v>
      </c>
      <c r="C94" s="140" t="s">
        <v>290</v>
      </c>
      <c r="D94" s="125" t="s">
        <v>456</v>
      </c>
      <c r="E94" s="125" t="s">
        <v>546</v>
      </c>
      <c r="F94" s="171" t="s">
        <v>2610</v>
      </c>
      <c r="G94" s="124" t="s">
        <v>1350</v>
      </c>
      <c r="H94" s="132">
        <v>200000</v>
      </c>
      <c r="I94" s="154" t="s">
        <v>28</v>
      </c>
      <c r="J94" s="154"/>
      <c r="K94" s="154"/>
      <c r="L94" s="154"/>
      <c r="M94" s="154"/>
      <c r="N94" s="144"/>
      <c r="O94" s="303"/>
      <c r="P94" s="297"/>
      <c r="Q94" s="297"/>
      <c r="R94" s="297"/>
      <c r="S94" s="297"/>
      <c r="T94" s="333" t="s">
        <v>2765</v>
      </c>
      <c r="U94" s="333"/>
      <c r="V94" s="333"/>
      <c r="W94" s="333"/>
      <c r="X94" s="333"/>
      <c r="Y94" s="333"/>
      <c r="Z94" s="333"/>
      <c r="AA94" s="333"/>
    </row>
    <row r="95" spans="1:27" ht="100.15" customHeight="1" x14ac:dyDescent="0.25">
      <c r="A95" s="133"/>
      <c r="B95" s="124" t="s">
        <v>1313</v>
      </c>
      <c r="C95" s="140" t="s">
        <v>1103</v>
      </c>
      <c r="D95" s="125" t="s">
        <v>465</v>
      </c>
      <c r="E95" s="125" t="s">
        <v>428</v>
      </c>
      <c r="F95" s="140" t="s">
        <v>982</v>
      </c>
      <c r="G95" s="124" t="s">
        <v>1368</v>
      </c>
      <c r="H95" s="132">
        <v>20000</v>
      </c>
      <c r="I95" s="154"/>
      <c r="J95" s="154" t="s">
        <v>67</v>
      </c>
      <c r="K95" s="154"/>
      <c r="L95" s="154"/>
      <c r="M95" s="154"/>
      <c r="N95" s="144"/>
      <c r="O95" s="303"/>
      <c r="P95" s="297"/>
      <c r="Q95" s="297"/>
      <c r="R95" s="297"/>
      <c r="S95" s="297"/>
      <c r="T95" s="333" t="s">
        <v>1428</v>
      </c>
      <c r="U95" s="333" t="s">
        <v>1314</v>
      </c>
      <c r="V95" s="333"/>
      <c r="W95" s="333"/>
      <c r="X95" s="333"/>
      <c r="Y95" s="333"/>
      <c r="Z95" s="333"/>
      <c r="AA95" s="333"/>
    </row>
    <row r="96" spans="1:27" ht="100.15" customHeight="1" x14ac:dyDescent="0.25">
      <c r="A96" s="133"/>
      <c r="B96" s="124" t="s">
        <v>2775</v>
      </c>
      <c r="C96" s="126" t="s">
        <v>839</v>
      </c>
      <c r="D96" s="125" t="s">
        <v>427</v>
      </c>
      <c r="E96" s="125" t="s">
        <v>456</v>
      </c>
      <c r="F96" s="142" t="s">
        <v>2609</v>
      </c>
      <c r="G96" s="124" t="s">
        <v>1351</v>
      </c>
      <c r="H96" s="132">
        <v>600000</v>
      </c>
      <c r="I96" s="154"/>
      <c r="J96" s="154"/>
      <c r="K96" s="154" t="s">
        <v>67</v>
      </c>
      <c r="L96" s="154"/>
      <c r="M96" s="154"/>
      <c r="N96" s="144"/>
      <c r="O96" s="303" t="s">
        <v>1316</v>
      </c>
      <c r="P96" s="297"/>
      <c r="Q96" s="297"/>
      <c r="R96" s="297" t="s">
        <v>1315</v>
      </c>
      <c r="S96" s="297" t="s">
        <v>1317</v>
      </c>
      <c r="T96" s="333"/>
      <c r="U96" s="333"/>
      <c r="V96" s="333"/>
      <c r="W96" s="334">
        <v>42705</v>
      </c>
      <c r="X96" s="333" t="s">
        <v>1310</v>
      </c>
      <c r="Y96" s="333"/>
      <c r="Z96" s="333" t="s">
        <v>1318</v>
      </c>
      <c r="AA96" s="333"/>
    </row>
    <row r="97" spans="1:27" ht="100.15" customHeight="1" x14ac:dyDescent="0.25">
      <c r="A97" s="133"/>
      <c r="B97" s="124" t="s">
        <v>1171</v>
      </c>
      <c r="C97" s="126" t="s">
        <v>871</v>
      </c>
      <c r="D97" s="125" t="s">
        <v>441</v>
      </c>
      <c r="E97" s="125" t="s">
        <v>428</v>
      </c>
      <c r="F97" s="140" t="s">
        <v>338</v>
      </c>
      <c r="G97" s="124" t="s">
        <v>1352</v>
      </c>
      <c r="H97" s="132">
        <v>120000</v>
      </c>
      <c r="I97" s="154"/>
      <c r="J97" s="154" t="s">
        <v>67</v>
      </c>
      <c r="K97" s="154"/>
      <c r="L97" s="154"/>
      <c r="M97" s="154"/>
      <c r="N97" s="144"/>
      <c r="O97" s="303" t="s">
        <v>1319</v>
      </c>
      <c r="P97" s="297"/>
      <c r="Q97" s="297"/>
      <c r="R97" s="297"/>
      <c r="S97" s="297" t="s">
        <v>1320</v>
      </c>
      <c r="T97" s="333" t="s">
        <v>2074</v>
      </c>
      <c r="U97" s="333"/>
      <c r="V97" s="333"/>
      <c r="W97" s="333"/>
      <c r="X97" s="333"/>
      <c r="Y97" s="333"/>
      <c r="Z97" s="333"/>
      <c r="AA97" s="333"/>
    </row>
    <row r="98" spans="1:27" ht="100.15" customHeight="1" x14ac:dyDescent="0.25">
      <c r="A98" s="133"/>
      <c r="B98" s="124" t="s">
        <v>1170</v>
      </c>
      <c r="C98" s="142" t="s">
        <v>872</v>
      </c>
      <c r="D98" s="125" t="s">
        <v>536</v>
      </c>
      <c r="E98" s="125" t="s">
        <v>428</v>
      </c>
      <c r="F98" s="126" t="s">
        <v>658</v>
      </c>
      <c r="G98" s="124" t="s">
        <v>915</v>
      </c>
      <c r="H98" s="132">
        <v>200000</v>
      </c>
      <c r="I98" s="260"/>
      <c r="J98" s="154"/>
      <c r="K98" s="154"/>
      <c r="L98" s="154" t="s">
        <v>67</v>
      </c>
      <c r="M98" s="154"/>
      <c r="N98" s="144" t="s">
        <v>70</v>
      </c>
      <c r="O98" s="303" t="s">
        <v>2766</v>
      </c>
      <c r="P98" s="303"/>
      <c r="Q98" s="303"/>
      <c r="R98" s="297" t="s">
        <v>1223</v>
      </c>
      <c r="S98" s="303"/>
      <c r="T98" s="332" t="s">
        <v>2075</v>
      </c>
      <c r="U98" s="332"/>
      <c r="V98" s="332"/>
      <c r="W98" s="332"/>
      <c r="X98" s="332"/>
      <c r="Y98" s="333"/>
      <c r="Z98" s="333"/>
      <c r="AA98" s="333"/>
    </row>
    <row r="99" spans="1:27" ht="100.15" customHeight="1" x14ac:dyDescent="0.25">
      <c r="A99" s="133"/>
      <c r="B99" s="124" t="s">
        <v>2619</v>
      </c>
      <c r="C99" s="142" t="s">
        <v>870</v>
      </c>
      <c r="D99" s="125" t="s">
        <v>440</v>
      </c>
      <c r="E99" s="125" t="s">
        <v>428</v>
      </c>
      <c r="F99" s="126" t="s">
        <v>112</v>
      </c>
      <c r="G99" s="124" t="s">
        <v>632</v>
      </c>
      <c r="H99" s="132">
        <v>150000</v>
      </c>
      <c r="I99" s="260"/>
      <c r="J99" s="154"/>
      <c r="K99" s="154"/>
      <c r="L99" s="154" t="s">
        <v>67</v>
      </c>
      <c r="M99" s="154"/>
      <c r="N99" s="144"/>
      <c r="O99" s="303" t="s">
        <v>2770</v>
      </c>
      <c r="P99" s="297"/>
      <c r="Q99" s="297" t="s">
        <v>2767</v>
      </c>
      <c r="R99" s="297" t="s">
        <v>382</v>
      </c>
      <c r="S99" s="297" t="s">
        <v>2768</v>
      </c>
      <c r="T99" s="333" t="s">
        <v>2076</v>
      </c>
      <c r="U99" s="333"/>
      <c r="V99" s="333"/>
      <c r="W99" s="333"/>
      <c r="X99" s="333"/>
      <c r="Y99" s="333"/>
      <c r="Z99" s="333"/>
      <c r="AA99" s="333"/>
    </row>
    <row r="100" spans="1:27" ht="100.15" customHeight="1" x14ac:dyDescent="0.25">
      <c r="A100" s="133"/>
      <c r="B100" s="124" t="s">
        <v>2776</v>
      </c>
      <c r="C100" s="142" t="s">
        <v>336</v>
      </c>
      <c r="D100" s="125" t="s">
        <v>427</v>
      </c>
      <c r="E100" s="125" t="s">
        <v>428</v>
      </c>
      <c r="F100" s="142" t="s">
        <v>2613</v>
      </c>
      <c r="G100" s="124" t="s">
        <v>916</v>
      </c>
      <c r="H100" s="132">
        <v>300000</v>
      </c>
      <c r="I100" s="154"/>
      <c r="J100" s="154"/>
      <c r="K100" s="154"/>
      <c r="L100" s="154"/>
      <c r="M100" s="154" t="s">
        <v>67</v>
      </c>
      <c r="N100" s="144"/>
      <c r="O100" s="303" t="s">
        <v>1226</v>
      </c>
      <c r="P100" s="297"/>
      <c r="Q100" s="297"/>
      <c r="R100" s="297"/>
      <c r="S100" s="297"/>
      <c r="T100" s="124" t="s">
        <v>2071</v>
      </c>
      <c r="U100" s="333"/>
      <c r="V100" s="333"/>
      <c r="W100" s="333"/>
      <c r="X100" s="333"/>
      <c r="Y100" s="333"/>
      <c r="Z100" s="333"/>
      <c r="AA100" s="333"/>
    </row>
    <row r="101" spans="1:27" ht="100.15" customHeight="1" x14ac:dyDescent="0.25">
      <c r="A101" s="133"/>
      <c r="B101" s="124" t="s">
        <v>2047</v>
      </c>
      <c r="C101" s="142" t="s">
        <v>336</v>
      </c>
      <c r="D101" s="125" t="s">
        <v>427</v>
      </c>
      <c r="E101" s="125" t="s">
        <v>465</v>
      </c>
      <c r="F101" s="149" t="s">
        <v>2308</v>
      </c>
      <c r="G101" s="124" t="s">
        <v>917</v>
      </c>
      <c r="H101" s="132">
        <v>300000</v>
      </c>
      <c r="I101" s="154"/>
      <c r="J101" s="154" t="s">
        <v>67</v>
      </c>
      <c r="K101" s="154"/>
      <c r="L101" s="154"/>
      <c r="M101" s="154"/>
      <c r="N101" s="144"/>
      <c r="O101" s="303"/>
      <c r="P101" s="297"/>
      <c r="Q101" s="297"/>
      <c r="R101" s="297"/>
      <c r="S101" s="297" t="s">
        <v>1321</v>
      </c>
      <c r="T101" s="124" t="s">
        <v>2077</v>
      </c>
      <c r="U101" s="333"/>
      <c r="V101" s="333"/>
      <c r="W101" s="334">
        <v>42767</v>
      </c>
      <c r="X101" s="333" t="s">
        <v>2468</v>
      </c>
      <c r="Y101" s="333"/>
      <c r="Z101" s="333"/>
      <c r="AA101" s="333"/>
    </row>
    <row r="102" spans="1:27" ht="100.15" customHeight="1" x14ac:dyDescent="0.25">
      <c r="A102" s="133"/>
      <c r="B102" s="124" t="s">
        <v>2777</v>
      </c>
      <c r="C102" s="140" t="s">
        <v>1104</v>
      </c>
      <c r="D102" s="125" t="s">
        <v>441</v>
      </c>
      <c r="E102" s="125" t="s">
        <v>428</v>
      </c>
      <c r="F102" s="140" t="s">
        <v>338</v>
      </c>
      <c r="G102" s="124" t="s">
        <v>1353</v>
      </c>
      <c r="H102" s="132">
        <v>120000</v>
      </c>
      <c r="I102" s="154"/>
      <c r="J102" s="154" t="s">
        <v>67</v>
      </c>
      <c r="K102" s="154"/>
      <c r="L102" s="154"/>
      <c r="M102" s="154"/>
      <c r="N102" s="144"/>
      <c r="O102" s="303"/>
      <c r="P102" s="297"/>
      <c r="Q102" s="297"/>
      <c r="R102" s="297"/>
      <c r="S102" s="297" t="s">
        <v>2771</v>
      </c>
      <c r="T102" s="124" t="s">
        <v>2769</v>
      </c>
      <c r="U102" s="333"/>
      <c r="V102" s="333"/>
      <c r="W102" s="333"/>
      <c r="X102" s="333"/>
      <c r="Y102" s="333"/>
      <c r="Z102" s="333"/>
      <c r="AA102" s="333"/>
    </row>
    <row r="103" spans="1:27" ht="100.15" customHeight="1" x14ac:dyDescent="0.25">
      <c r="A103" s="133"/>
      <c r="B103" s="124" t="s">
        <v>2778</v>
      </c>
      <c r="C103" s="142" t="s">
        <v>1017</v>
      </c>
      <c r="D103" s="125" t="s">
        <v>536</v>
      </c>
      <c r="E103" s="125" t="s">
        <v>428</v>
      </c>
      <c r="F103" s="140" t="s">
        <v>2328</v>
      </c>
      <c r="G103" s="124" t="s">
        <v>1356</v>
      </c>
      <c r="H103" s="132">
        <v>5000</v>
      </c>
      <c r="I103" s="154"/>
      <c r="J103" s="154"/>
      <c r="K103" s="154" t="s">
        <v>67</v>
      </c>
      <c r="L103" s="154"/>
      <c r="M103" s="154"/>
      <c r="N103" s="144"/>
      <c r="O103" s="303" t="s">
        <v>2772</v>
      </c>
      <c r="P103" s="297"/>
      <c r="Q103" s="297"/>
      <c r="R103" s="297" t="s">
        <v>1228</v>
      </c>
      <c r="S103" s="297" t="s">
        <v>2773</v>
      </c>
      <c r="T103" s="124" t="s">
        <v>2072</v>
      </c>
      <c r="U103" s="333"/>
      <c r="V103" s="333"/>
      <c r="W103" s="333"/>
      <c r="X103" s="333"/>
      <c r="Y103" s="333"/>
      <c r="Z103" s="333"/>
      <c r="AA103" s="333"/>
    </row>
    <row r="104" spans="1:27" ht="100.15" customHeight="1" x14ac:dyDescent="0.25">
      <c r="A104" s="133"/>
      <c r="B104" s="124" t="s">
        <v>2620</v>
      </c>
      <c r="C104" s="140" t="s">
        <v>837</v>
      </c>
      <c r="D104" s="125" t="s">
        <v>568</v>
      </c>
      <c r="E104" s="125" t="s">
        <v>569</v>
      </c>
      <c r="F104" s="140" t="s">
        <v>2615</v>
      </c>
      <c r="G104" s="124" t="s">
        <v>576</v>
      </c>
      <c r="H104" s="132">
        <v>20000</v>
      </c>
      <c r="I104" s="154"/>
      <c r="J104" s="154" t="s">
        <v>67</v>
      </c>
      <c r="K104" s="154"/>
      <c r="L104" s="154"/>
      <c r="M104" s="154"/>
      <c r="N104" s="144"/>
      <c r="O104" s="303" t="s">
        <v>2774</v>
      </c>
      <c r="P104" s="297"/>
      <c r="Q104" s="297"/>
      <c r="R104" s="297"/>
      <c r="S104" s="297" t="s">
        <v>1322</v>
      </c>
      <c r="T104" s="124" t="s">
        <v>2073</v>
      </c>
      <c r="U104" s="333"/>
      <c r="V104" s="333"/>
      <c r="W104" s="333"/>
      <c r="X104" s="333"/>
      <c r="Y104" s="333"/>
      <c r="Z104" s="333"/>
      <c r="AA104" s="333"/>
    </row>
    <row r="105" spans="1:27" ht="100.15" customHeight="1" x14ac:dyDescent="0.25">
      <c r="A105" s="314" t="s">
        <v>615</v>
      </c>
      <c r="B105" s="124" t="s">
        <v>2779</v>
      </c>
      <c r="C105" s="126" t="s">
        <v>290</v>
      </c>
      <c r="D105" s="125" t="s">
        <v>427</v>
      </c>
      <c r="E105" s="125" t="s">
        <v>571</v>
      </c>
      <c r="F105" s="140" t="s">
        <v>2611</v>
      </c>
      <c r="G105" s="124" t="s">
        <v>1336</v>
      </c>
      <c r="H105" s="132">
        <v>25000</v>
      </c>
      <c r="I105" s="154"/>
      <c r="J105" s="154"/>
      <c r="K105" s="154"/>
      <c r="L105" s="154"/>
      <c r="M105" s="154" t="s">
        <v>67</v>
      </c>
      <c r="N105" s="144"/>
      <c r="O105" s="303" t="s">
        <v>1226</v>
      </c>
      <c r="P105" s="223"/>
      <c r="Q105" s="223"/>
      <c r="R105" s="223"/>
      <c r="S105" s="223"/>
      <c r="T105" s="330"/>
      <c r="U105" s="330"/>
      <c r="V105" s="330"/>
      <c r="W105" s="330"/>
      <c r="X105" s="330"/>
      <c r="Y105" s="330"/>
      <c r="Z105" s="330"/>
      <c r="AA105" s="330"/>
    </row>
    <row r="106" spans="1:27" ht="100.15" customHeight="1" x14ac:dyDescent="0.25">
      <c r="A106" s="133"/>
      <c r="B106" s="124" t="s">
        <v>1161</v>
      </c>
      <c r="C106" s="126" t="s">
        <v>290</v>
      </c>
      <c r="D106" s="125" t="s">
        <v>427</v>
      </c>
      <c r="E106" s="125" t="s">
        <v>571</v>
      </c>
      <c r="F106" s="140" t="s">
        <v>2331</v>
      </c>
      <c r="G106" s="124" t="s">
        <v>2780</v>
      </c>
      <c r="H106" s="132">
        <v>25000</v>
      </c>
      <c r="I106" s="154"/>
      <c r="J106" s="154"/>
      <c r="K106" s="154"/>
      <c r="L106" s="154"/>
      <c r="M106" s="154" t="s">
        <v>67</v>
      </c>
      <c r="N106" s="144"/>
      <c r="O106" s="303" t="s">
        <v>1226</v>
      </c>
      <c r="P106" s="223"/>
      <c r="Q106" s="223"/>
      <c r="R106" s="223"/>
      <c r="S106" s="223"/>
      <c r="T106" s="330"/>
      <c r="U106" s="330"/>
      <c r="V106" s="330"/>
      <c r="W106" s="330"/>
      <c r="X106" s="330"/>
      <c r="Y106" s="330"/>
      <c r="Z106" s="330"/>
      <c r="AA106" s="330"/>
    </row>
    <row r="107" spans="1:27" ht="100.15" customHeight="1" x14ac:dyDescent="0.25">
      <c r="A107" s="133"/>
      <c r="B107" s="124" t="s">
        <v>1162</v>
      </c>
      <c r="C107" s="126" t="s">
        <v>290</v>
      </c>
      <c r="D107" s="125" t="s">
        <v>427</v>
      </c>
      <c r="E107" s="125" t="s">
        <v>571</v>
      </c>
      <c r="F107" s="140" t="s">
        <v>2307</v>
      </c>
      <c r="G107" s="124" t="s">
        <v>1365</v>
      </c>
      <c r="H107" s="132">
        <v>25000</v>
      </c>
      <c r="I107" s="154"/>
      <c r="J107" s="154"/>
      <c r="K107" s="154"/>
      <c r="L107" s="154"/>
      <c r="M107" s="154" t="s">
        <v>67</v>
      </c>
      <c r="N107" s="144"/>
      <c r="O107" s="303" t="s">
        <v>1226</v>
      </c>
      <c r="P107" s="223"/>
      <c r="Q107" s="223"/>
      <c r="R107" s="223"/>
      <c r="S107" s="223"/>
      <c r="T107" s="330"/>
      <c r="U107" s="330"/>
      <c r="V107" s="330"/>
      <c r="W107" s="330"/>
      <c r="X107" s="330"/>
      <c r="Y107" s="330"/>
      <c r="Z107" s="330"/>
      <c r="AA107" s="330"/>
    </row>
    <row r="108" spans="1:27" ht="100.15" customHeight="1" x14ac:dyDescent="0.25">
      <c r="A108" s="133"/>
      <c r="B108" s="124" t="s">
        <v>1169</v>
      </c>
      <c r="C108" s="140" t="s">
        <v>348</v>
      </c>
      <c r="D108" s="125" t="s">
        <v>533</v>
      </c>
      <c r="E108" s="125" t="s">
        <v>554</v>
      </c>
      <c r="F108" s="126" t="s">
        <v>1718</v>
      </c>
      <c r="G108" s="124" t="s">
        <v>2781</v>
      </c>
      <c r="H108" s="132">
        <v>70000</v>
      </c>
      <c r="I108" s="154"/>
      <c r="J108" s="154"/>
      <c r="K108" s="154"/>
      <c r="L108" s="154" t="s">
        <v>67</v>
      </c>
      <c r="M108" s="154"/>
      <c r="N108" s="144"/>
      <c r="O108" s="299" t="s">
        <v>2782</v>
      </c>
      <c r="P108" s="223" t="s">
        <v>1274</v>
      </c>
      <c r="Q108" s="223"/>
      <c r="R108" s="223" t="s">
        <v>368</v>
      </c>
      <c r="S108" s="223" t="s">
        <v>2783</v>
      </c>
      <c r="T108" s="330"/>
      <c r="U108" s="330"/>
      <c r="V108" s="330"/>
      <c r="W108" s="331">
        <v>42339</v>
      </c>
      <c r="X108" s="330"/>
      <c r="Y108" s="330"/>
      <c r="Z108" s="330"/>
      <c r="AA108" s="330"/>
    </row>
    <row r="109" spans="1:27" ht="100.15" customHeight="1" x14ac:dyDescent="0.25">
      <c r="A109" s="133"/>
      <c r="B109" s="124" t="s">
        <v>1168</v>
      </c>
      <c r="C109" s="142" t="s">
        <v>578</v>
      </c>
      <c r="D109" s="125" t="s">
        <v>444</v>
      </c>
      <c r="E109" s="125" t="s">
        <v>428</v>
      </c>
      <c r="F109" s="142" t="s">
        <v>1323</v>
      </c>
      <c r="G109" s="124" t="s">
        <v>920</v>
      </c>
      <c r="H109" s="157">
        <v>50000</v>
      </c>
      <c r="I109" s="154"/>
      <c r="J109" s="154" t="s">
        <v>67</v>
      </c>
      <c r="K109" s="154"/>
      <c r="L109" s="154"/>
      <c r="M109" s="154"/>
      <c r="N109" s="144"/>
      <c r="O109" s="299"/>
      <c r="P109" s="223"/>
      <c r="Q109" s="223"/>
      <c r="R109" s="223"/>
      <c r="S109" s="223" t="s">
        <v>2784</v>
      </c>
      <c r="T109" s="330"/>
      <c r="U109" s="330"/>
      <c r="V109" s="330"/>
      <c r="W109" s="330"/>
      <c r="X109" s="330"/>
      <c r="Y109" s="330"/>
      <c r="Z109" s="330"/>
      <c r="AA109" s="330"/>
    </row>
    <row r="110" spans="1:27" ht="100.15" customHeight="1" x14ac:dyDescent="0.25">
      <c r="A110" s="133"/>
      <c r="B110" s="124" t="s">
        <v>1167</v>
      </c>
      <c r="C110" s="140" t="s">
        <v>1020</v>
      </c>
      <c r="D110" s="125" t="s">
        <v>442</v>
      </c>
      <c r="E110" s="125" t="s">
        <v>428</v>
      </c>
      <c r="F110" s="140" t="s">
        <v>354</v>
      </c>
      <c r="G110" s="124" t="s">
        <v>1357</v>
      </c>
      <c r="H110" s="132">
        <v>600000</v>
      </c>
      <c r="I110" s="154"/>
      <c r="J110" s="154" t="s">
        <v>67</v>
      </c>
      <c r="K110" s="154"/>
      <c r="L110" s="154"/>
      <c r="M110" s="154"/>
      <c r="N110" s="144"/>
      <c r="O110" s="299" t="s">
        <v>2785</v>
      </c>
      <c r="P110" s="223"/>
      <c r="Q110" s="223"/>
      <c r="R110" s="300" t="s">
        <v>402</v>
      </c>
      <c r="S110" s="223" t="s">
        <v>1324</v>
      </c>
      <c r="T110" s="330"/>
      <c r="U110" s="330"/>
      <c r="V110" s="330"/>
      <c r="W110" s="330"/>
      <c r="X110" s="330"/>
      <c r="Y110" s="330"/>
      <c r="Z110" s="330"/>
      <c r="AA110" s="330"/>
    </row>
    <row r="111" spans="1:27" ht="100.15" customHeight="1" x14ac:dyDescent="0.25">
      <c r="A111" s="133"/>
      <c r="B111" s="124" t="s">
        <v>1166</v>
      </c>
      <c r="C111" s="140" t="s">
        <v>1021</v>
      </c>
      <c r="D111" s="125" t="s">
        <v>554</v>
      </c>
      <c r="E111" s="125" t="s">
        <v>428</v>
      </c>
      <c r="F111" s="140" t="s">
        <v>354</v>
      </c>
      <c r="G111" s="124" t="s">
        <v>581</v>
      </c>
      <c r="H111" s="132">
        <v>1000000</v>
      </c>
      <c r="I111" s="154"/>
      <c r="J111" s="154" t="s">
        <v>67</v>
      </c>
      <c r="K111" s="154"/>
      <c r="L111" s="154"/>
      <c r="M111" s="154"/>
      <c r="N111" s="144"/>
      <c r="O111" s="299" t="s">
        <v>2786</v>
      </c>
      <c r="P111" s="223"/>
      <c r="Q111" s="223"/>
      <c r="R111" s="300" t="s">
        <v>402</v>
      </c>
      <c r="S111" s="223"/>
      <c r="T111" s="330"/>
      <c r="U111" s="330"/>
      <c r="V111" s="331">
        <v>42370</v>
      </c>
      <c r="W111" s="331"/>
      <c r="X111" s="333" t="s">
        <v>1302</v>
      </c>
      <c r="Y111" s="330"/>
      <c r="Z111" s="330"/>
      <c r="AA111" s="330"/>
    </row>
    <row r="112" spans="1:27" ht="100.15" customHeight="1" x14ac:dyDescent="0.25">
      <c r="A112" s="133"/>
      <c r="B112" s="124" t="s">
        <v>1165</v>
      </c>
      <c r="C112" s="140" t="s">
        <v>579</v>
      </c>
      <c r="D112" s="125" t="s">
        <v>554</v>
      </c>
      <c r="E112" s="125" t="s">
        <v>1032</v>
      </c>
      <c r="F112" s="142" t="s">
        <v>2616</v>
      </c>
      <c r="G112" s="124" t="s">
        <v>1358</v>
      </c>
      <c r="H112" s="132">
        <v>100000</v>
      </c>
      <c r="I112" s="154"/>
      <c r="J112" s="154" t="s">
        <v>67</v>
      </c>
      <c r="K112" s="154"/>
      <c r="L112" s="154"/>
      <c r="M112" s="154"/>
      <c r="N112" s="144"/>
      <c r="O112" s="299"/>
      <c r="P112" s="223"/>
      <c r="Q112" s="223"/>
      <c r="R112" s="223"/>
      <c r="S112" s="223" t="s">
        <v>1327</v>
      </c>
      <c r="T112" s="330"/>
      <c r="U112" s="330"/>
      <c r="V112" s="331">
        <v>42370</v>
      </c>
      <c r="W112" s="331">
        <v>42767</v>
      </c>
      <c r="X112" s="330"/>
      <c r="Y112" s="330"/>
      <c r="Z112" s="330"/>
      <c r="AA112" s="330"/>
    </row>
    <row r="113" spans="1:126" ht="100.15" customHeight="1" x14ac:dyDescent="0.25">
      <c r="A113" s="133"/>
      <c r="B113" s="124" t="s">
        <v>1164</v>
      </c>
      <c r="C113" s="140" t="s">
        <v>1325</v>
      </c>
      <c r="D113" s="125" t="s">
        <v>554</v>
      </c>
      <c r="E113" s="125" t="s">
        <v>428</v>
      </c>
      <c r="F113" s="140" t="s">
        <v>2787</v>
      </c>
      <c r="G113" s="124" t="s">
        <v>974</v>
      </c>
      <c r="H113" s="132">
        <v>500000</v>
      </c>
      <c r="I113" s="154"/>
      <c r="J113" s="154" t="s">
        <v>67</v>
      </c>
      <c r="K113" s="154"/>
      <c r="L113" s="154"/>
      <c r="M113" s="154"/>
      <c r="N113" s="144"/>
      <c r="O113" s="299"/>
      <c r="P113" s="223"/>
      <c r="Q113" s="223"/>
      <c r="R113" s="223"/>
      <c r="S113" s="223" t="s">
        <v>2788</v>
      </c>
      <c r="T113" s="330" t="s">
        <v>1326</v>
      </c>
      <c r="U113" s="330"/>
      <c r="V113" s="330"/>
      <c r="W113" s="330"/>
      <c r="X113" s="330"/>
      <c r="Y113" s="330"/>
      <c r="Z113" s="330"/>
      <c r="AA113" s="330"/>
    </row>
    <row r="114" spans="1:126" ht="100.15" customHeight="1" x14ac:dyDescent="0.25">
      <c r="A114" s="133"/>
      <c r="B114" s="124" t="s">
        <v>1163</v>
      </c>
      <c r="C114" s="140" t="s">
        <v>362</v>
      </c>
      <c r="D114" s="125" t="s">
        <v>554</v>
      </c>
      <c r="E114" s="125" t="s">
        <v>1032</v>
      </c>
      <c r="F114" s="140" t="s">
        <v>2789</v>
      </c>
      <c r="G114" s="124" t="s">
        <v>975</v>
      </c>
      <c r="H114" s="157">
        <v>200000</v>
      </c>
      <c r="I114" s="154"/>
      <c r="J114" s="154" t="s">
        <v>67</v>
      </c>
      <c r="K114" s="154"/>
      <c r="L114" s="154"/>
      <c r="M114" s="154"/>
      <c r="N114" s="144"/>
      <c r="O114" s="299"/>
      <c r="P114" s="223"/>
      <c r="Q114" s="223"/>
      <c r="R114" s="223"/>
      <c r="S114" s="223"/>
      <c r="T114" s="330"/>
      <c r="U114" s="330"/>
      <c r="V114" s="331">
        <v>42370</v>
      </c>
      <c r="W114" s="331">
        <v>42767</v>
      </c>
      <c r="X114" s="330"/>
      <c r="Y114" s="330"/>
      <c r="Z114" s="330"/>
      <c r="AA114" s="330"/>
    </row>
    <row r="115" spans="1:126" ht="117" customHeight="1" x14ac:dyDescent="0.25">
      <c r="A115" s="124" t="s">
        <v>1382</v>
      </c>
      <c r="B115" s="124" t="s">
        <v>1157</v>
      </c>
      <c r="C115" s="140" t="s">
        <v>244</v>
      </c>
      <c r="D115" s="125" t="s">
        <v>427</v>
      </c>
      <c r="E115" s="125" t="s">
        <v>533</v>
      </c>
      <c r="F115" s="135" t="s">
        <v>664</v>
      </c>
      <c r="G115" s="124" t="s">
        <v>976</v>
      </c>
      <c r="H115" s="132">
        <v>5000</v>
      </c>
      <c r="I115" s="154"/>
      <c r="J115" s="154"/>
      <c r="K115" s="154"/>
      <c r="L115" s="154"/>
      <c r="M115" s="154" t="s">
        <v>67</v>
      </c>
      <c r="N115" s="144"/>
      <c r="O115" s="303" t="s">
        <v>1226</v>
      </c>
      <c r="P115" s="223"/>
      <c r="Q115" s="223"/>
      <c r="R115" s="223"/>
      <c r="S115" s="223"/>
      <c r="T115" s="330"/>
      <c r="U115" s="330"/>
      <c r="V115" s="330"/>
      <c r="W115" s="330"/>
      <c r="X115" s="330"/>
      <c r="Y115" s="330"/>
      <c r="Z115" s="330"/>
      <c r="AA115" s="330"/>
    </row>
    <row r="116" spans="1:126" ht="100.15" customHeight="1" x14ac:dyDescent="0.25">
      <c r="A116" s="684"/>
      <c r="B116" s="124" t="s">
        <v>1158</v>
      </c>
      <c r="C116" s="126" t="s">
        <v>882</v>
      </c>
      <c r="D116" s="125" t="s">
        <v>461</v>
      </c>
      <c r="E116" s="125" t="s">
        <v>428</v>
      </c>
      <c r="F116" s="142" t="s">
        <v>2613</v>
      </c>
      <c r="G116" s="124" t="s">
        <v>1369</v>
      </c>
      <c r="H116" s="132">
        <v>500000</v>
      </c>
      <c r="I116" s="154"/>
      <c r="J116" s="154" t="s">
        <v>67</v>
      </c>
      <c r="K116" s="154"/>
      <c r="L116" s="154"/>
      <c r="M116" s="154"/>
      <c r="N116" s="144"/>
      <c r="O116" s="299"/>
      <c r="P116" s="223"/>
      <c r="Q116" s="223"/>
      <c r="R116" s="223"/>
      <c r="S116" s="223"/>
      <c r="T116" s="330" t="s">
        <v>1328</v>
      </c>
      <c r="U116" s="330"/>
      <c r="V116" s="331">
        <v>42186</v>
      </c>
      <c r="W116" s="331">
        <v>42767</v>
      </c>
      <c r="X116" s="330"/>
      <c r="Y116" s="330"/>
      <c r="Z116" s="330"/>
      <c r="AA116" s="330"/>
    </row>
    <row r="117" spans="1:126" ht="100.15" customHeight="1" x14ac:dyDescent="0.25">
      <c r="A117" s="685"/>
      <c r="B117" s="124" t="s">
        <v>1159</v>
      </c>
      <c r="C117" s="124" t="s">
        <v>250</v>
      </c>
      <c r="D117" s="125" t="s">
        <v>444</v>
      </c>
      <c r="E117" s="125" t="s">
        <v>491</v>
      </c>
      <c r="F117" s="140" t="s">
        <v>2307</v>
      </c>
      <c r="G117" s="124" t="s">
        <v>1354</v>
      </c>
      <c r="H117" s="132">
        <v>150000</v>
      </c>
      <c r="I117" s="154"/>
      <c r="J117" s="154"/>
      <c r="K117" s="154"/>
      <c r="L117" s="154"/>
      <c r="M117" s="154" t="s">
        <v>67</v>
      </c>
      <c r="N117" s="144"/>
      <c r="O117" s="299" t="s">
        <v>2020</v>
      </c>
      <c r="P117" s="223" t="s">
        <v>1329</v>
      </c>
      <c r="Q117" s="223"/>
      <c r="R117" s="297" t="s">
        <v>1223</v>
      </c>
      <c r="S117" s="223"/>
      <c r="T117" s="330"/>
      <c r="U117" s="330"/>
      <c r="V117" s="330"/>
      <c r="W117" s="330"/>
      <c r="X117" s="330"/>
      <c r="Y117" s="330"/>
      <c r="Z117" s="330"/>
      <c r="AA117" s="330"/>
    </row>
    <row r="118" spans="1:126" ht="100.15" customHeight="1" x14ac:dyDescent="0.25">
      <c r="A118" s="685"/>
      <c r="B118" s="124" t="s">
        <v>1330</v>
      </c>
      <c r="C118" s="142" t="s">
        <v>1022</v>
      </c>
      <c r="D118" s="125" t="s">
        <v>436</v>
      </c>
      <c r="E118" s="125" t="s">
        <v>428</v>
      </c>
      <c r="F118" s="142" t="s">
        <v>1105</v>
      </c>
      <c r="G118" s="124" t="s">
        <v>631</v>
      </c>
      <c r="H118" s="132">
        <v>20000</v>
      </c>
      <c r="I118" s="154"/>
      <c r="J118" s="154" t="s">
        <v>67</v>
      </c>
      <c r="K118" s="154"/>
      <c r="L118" s="154"/>
      <c r="M118" s="154"/>
      <c r="N118" s="144"/>
      <c r="O118" s="299" t="s">
        <v>2791</v>
      </c>
      <c r="P118" s="223"/>
      <c r="Q118" s="223"/>
      <c r="R118" s="300" t="s">
        <v>402</v>
      </c>
      <c r="S118" s="223"/>
      <c r="T118" s="330"/>
      <c r="U118" s="330"/>
      <c r="V118" s="331">
        <v>42370</v>
      </c>
      <c r="W118" s="330"/>
      <c r="X118" s="330"/>
      <c r="Y118" s="330"/>
      <c r="Z118" s="330"/>
      <c r="AA118" s="330"/>
    </row>
    <row r="119" spans="1:126" ht="100.15" customHeight="1" x14ac:dyDescent="0.25">
      <c r="A119" s="686"/>
      <c r="B119" s="124" t="s">
        <v>2790</v>
      </c>
      <c r="C119" s="140" t="s">
        <v>182</v>
      </c>
      <c r="D119" s="125" t="s">
        <v>547</v>
      </c>
      <c r="E119" s="125" t="s">
        <v>456</v>
      </c>
      <c r="F119" s="149" t="s">
        <v>2308</v>
      </c>
      <c r="G119" s="124" t="s">
        <v>1335</v>
      </c>
      <c r="H119" s="157">
        <v>1000000</v>
      </c>
      <c r="I119" s="154"/>
      <c r="J119" s="154" t="s">
        <v>67</v>
      </c>
      <c r="K119" s="154"/>
      <c r="L119" s="154"/>
      <c r="M119" s="154"/>
      <c r="N119" s="144"/>
      <c r="O119" s="299"/>
      <c r="P119" s="223"/>
      <c r="Q119" s="223"/>
      <c r="R119" s="223"/>
      <c r="S119" s="223" t="s">
        <v>2792</v>
      </c>
      <c r="T119" s="330" t="s">
        <v>2793</v>
      </c>
      <c r="U119" s="330"/>
      <c r="V119" s="331">
        <v>42005</v>
      </c>
      <c r="W119" s="331">
        <v>42767</v>
      </c>
      <c r="X119" s="330"/>
      <c r="Y119" s="330"/>
      <c r="Z119" s="330"/>
      <c r="AA119" s="340"/>
    </row>
    <row r="120" spans="1:126" ht="26.25" customHeight="1" thickBot="1" x14ac:dyDescent="0.3">
      <c r="A120" s="411"/>
      <c r="B120" s="411"/>
      <c r="C120" s="411"/>
      <c r="D120" s="411"/>
      <c r="E120" s="411"/>
      <c r="F120" s="411"/>
      <c r="G120" s="411"/>
      <c r="H120" s="411"/>
      <c r="I120" s="521"/>
      <c r="J120" s="521"/>
      <c r="K120" s="521"/>
      <c r="L120" s="521"/>
      <c r="M120" s="521"/>
      <c r="N120" s="521"/>
      <c r="O120" s="522"/>
      <c r="P120" s="522"/>
      <c r="Q120" s="522"/>
      <c r="R120" s="522"/>
      <c r="S120" s="522"/>
      <c r="T120" s="522"/>
      <c r="U120" s="522"/>
      <c r="V120" s="522"/>
      <c r="W120" s="523"/>
      <c r="X120" s="522"/>
      <c r="Y120" s="411"/>
      <c r="Z120" s="411"/>
      <c r="AA120" s="524"/>
    </row>
    <row r="121" spans="1:126" ht="26.25" customHeight="1" thickTop="1" thickBot="1" x14ac:dyDescent="0.3">
      <c r="A121" s="54" t="s">
        <v>55</v>
      </c>
      <c r="AA121" s="429"/>
    </row>
    <row r="122" spans="1:126" ht="26.25" customHeight="1" thickTop="1" thickBot="1" x14ac:dyDescent="0.3">
      <c r="B122" s="342">
        <f>COUNTA(B125:B127,B130:B133,B136:B138,B141:B144)</f>
        <v>1</v>
      </c>
      <c r="AA122" s="429"/>
    </row>
    <row r="123" spans="1:126" s="96" customFormat="1" ht="19.899999999999999" customHeight="1" thickTop="1" thickBot="1" x14ac:dyDescent="0.45">
      <c r="A123" s="54" t="s">
        <v>59</v>
      </c>
      <c r="B123" s="1"/>
      <c r="C123" s="1"/>
      <c r="D123" s="1"/>
      <c r="E123" s="1"/>
      <c r="F123" s="1"/>
      <c r="G123" s="1"/>
      <c r="H123" s="1"/>
      <c r="I123" s="9"/>
      <c r="J123" s="9"/>
      <c r="K123" s="9"/>
      <c r="L123" s="9"/>
      <c r="M123" s="9"/>
      <c r="N123" s="9"/>
      <c r="O123" s="1"/>
      <c r="P123" s="1"/>
      <c r="Q123" s="1"/>
      <c r="R123" s="1"/>
      <c r="S123" s="1"/>
      <c r="T123" s="1"/>
      <c r="U123" s="1"/>
      <c r="V123" s="1"/>
      <c r="W123" s="97"/>
      <c r="X123" s="1"/>
      <c r="Y123" s="1"/>
      <c r="Z123" s="1"/>
      <c r="AA123" s="525"/>
      <c r="AB123" s="518"/>
      <c r="AC123" s="518"/>
      <c r="AD123" s="518"/>
      <c r="AE123" s="518"/>
      <c r="AF123" s="518"/>
      <c r="AG123" s="518"/>
      <c r="AH123" s="518"/>
      <c r="AI123" s="518"/>
      <c r="AJ123" s="518"/>
      <c r="AK123" s="518"/>
      <c r="AL123" s="518"/>
      <c r="AM123" s="518"/>
      <c r="AN123" s="518"/>
      <c r="AO123" s="518"/>
      <c r="AP123" s="518"/>
      <c r="AQ123" s="518"/>
      <c r="AR123" s="518"/>
      <c r="AS123" s="518"/>
      <c r="AT123" s="518"/>
      <c r="AU123" s="518"/>
      <c r="AV123" s="518"/>
      <c r="AW123" s="518"/>
      <c r="AX123" s="518"/>
      <c r="AY123" s="518"/>
      <c r="AZ123" s="518"/>
      <c r="BA123" s="518"/>
      <c r="BB123" s="518"/>
      <c r="BC123" s="518"/>
      <c r="BD123" s="518"/>
      <c r="BE123" s="518"/>
      <c r="BF123" s="518"/>
      <c r="BG123" s="518"/>
      <c r="BH123" s="518"/>
      <c r="BI123" s="518"/>
      <c r="BJ123" s="518"/>
      <c r="BK123" s="518"/>
      <c r="BL123" s="518"/>
      <c r="BM123" s="518"/>
      <c r="BN123" s="518"/>
      <c r="BO123" s="518"/>
      <c r="BP123" s="518"/>
      <c r="BQ123" s="518"/>
      <c r="BR123" s="518"/>
      <c r="BS123" s="518"/>
      <c r="BT123" s="518"/>
      <c r="BU123" s="518"/>
      <c r="BV123" s="518"/>
      <c r="BW123" s="518"/>
      <c r="BX123" s="518"/>
      <c r="BY123" s="518"/>
      <c r="BZ123" s="518"/>
      <c r="CA123" s="518"/>
      <c r="CB123" s="518"/>
      <c r="CC123" s="518"/>
      <c r="CD123" s="518"/>
      <c r="CE123" s="518"/>
      <c r="CF123" s="518"/>
      <c r="CG123" s="518"/>
      <c r="CH123" s="518"/>
      <c r="CI123" s="518"/>
      <c r="CJ123" s="518"/>
      <c r="CK123" s="518"/>
      <c r="CL123" s="518"/>
      <c r="CM123" s="518"/>
      <c r="CN123" s="518"/>
      <c r="CO123" s="518"/>
      <c r="CP123" s="518"/>
      <c r="CQ123" s="518"/>
      <c r="CR123" s="518"/>
      <c r="CS123" s="518"/>
      <c r="CT123" s="518"/>
      <c r="CU123" s="518"/>
      <c r="CV123" s="518"/>
      <c r="CW123" s="518"/>
      <c r="CX123" s="518"/>
      <c r="CY123" s="518"/>
      <c r="CZ123" s="518"/>
      <c r="DA123" s="518"/>
      <c r="DB123" s="518"/>
      <c r="DC123" s="518"/>
      <c r="DD123" s="518"/>
      <c r="DE123" s="518"/>
      <c r="DF123" s="518"/>
      <c r="DG123" s="518"/>
      <c r="DH123" s="518"/>
      <c r="DI123" s="518"/>
      <c r="DJ123" s="518"/>
      <c r="DK123" s="518"/>
      <c r="DL123" s="518"/>
      <c r="DM123" s="518"/>
      <c r="DN123" s="518"/>
      <c r="DO123" s="518"/>
      <c r="DP123" s="518"/>
      <c r="DQ123" s="518"/>
      <c r="DR123" s="518"/>
      <c r="DS123" s="518"/>
      <c r="DT123" s="518"/>
      <c r="DU123" s="518"/>
      <c r="DV123" s="518"/>
    </row>
    <row r="124" spans="1:126" ht="26.25" customHeight="1" thickTop="1" thickBot="1" x14ac:dyDescent="0.45">
      <c r="A124" s="680" t="s">
        <v>503</v>
      </c>
      <c r="B124" s="54" t="s">
        <v>58</v>
      </c>
      <c r="C124" s="55" t="s">
        <v>2</v>
      </c>
      <c r="D124" s="55" t="s">
        <v>6</v>
      </c>
      <c r="E124" s="55" t="s">
        <v>7</v>
      </c>
      <c r="F124" s="55" t="s">
        <v>4</v>
      </c>
      <c r="G124" s="55" t="s">
        <v>3</v>
      </c>
      <c r="H124" s="55" t="s">
        <v>5</v>
      </c>
      <c r="I124" s="91"/>
      <c r="J124" s="91"/>
      <c r="K124" s="91"/>
      <c r="L124" s="91"/>
      <c r="M124" s="91"/>
      <c r="N124" s="91"/>
      <c r="O124" s="96"/>
      <c r="P124" s="96"/>
      <c r="Q124" s="96"/>
      <c r="R124" s="96"/>
      <c r="S124" s="96"/>
      <c r="T124" s="96"/>
      <c r="U124" s="96"/>
      <c r="V124" s="96"/>
      <c r="W124" s="526"/>
      <c r="X124" s="96"/>
      <c r="Y124" s="96"/>
      <c r="Z124" s="96"/>
      <c r="AA124" s="429"/>
    </row>
    <row r="125" spans="1:126" s="96" customFormat="1" ht="54.6" customHeight="1" thickTop="1" x14ac:dyDescent="0.4">
      <c r="A125" s="681"/>
      <c r="B125" s="527" t="s">
        <v>1247</v>
      </c>
      <c r="C125" s="527" t="s">
        <v>1248</v>
      </c>
      <c r="D125" s="528">
        <v>41579</v>
      </c>
      <c r="E125" s="528">
        <v>42767</v>
      </c>
      <c r="F125" s="529">
        <v>100000</v>
      </c>
      <c r="G125" s="530" t="s">
        <v>2084</v>
      </c>
      <c r="H125" s="527" t="s">
        <v>1249</v>
      </c>
      <c r="I125" s="9"/>
      <c r="J125" s="9"/>
      <c r="K125" s="9"/>
      <c r="L125" s="9"/>
      <c r="M125" s="9"/>
      <c r="N125" s="9"/>
      <c r="O125" s="1"/>
      <c r="P125" s="1"/>
      <c r="Q125" s="1"/>
      <c r="R125" s="1"/>
      <c r="S125" s="1"/>
      <c r="T125" s="1"/>
      <c r="U125" s="1"/>
      <c r="V125" s="1"/>
      <c r="W125" s="97"/>
      <c r="X125" s="1"/>
      <c r="Y125" s="1"/>
      <c r="Z125" s="1"/>
      <c r="AA125" s="525"/>
      <c r="AB125" s="518"/>
      <c r="AC125" s="518"/>
      <c r="AD125" s="518"/>
      <c r="AE125" s="518"/>
      <c r="AF125" s="518"/>
      <c r="AG125" s="518"/>
      <c r="AH125" s="518"/>
      <c r="AI125" s="518"/>
      <c r="AJ125" s="518"/>
      <c r="AK125" s="518"/>
      <c r="AL125" s="518"/>
      <c r="AM125" s="518"/>
      <c r="AN125" s="518"/>
      <c r="AO125" s="518"/>
      <c r="AP125" s="518"/>
      <c r="AQ125" s="518"/>
      <c r="AR125" s="518"/>
      <c r="AS125" s="518"/>
      <c r="AT125" s="518"/>
      <c r="AU125" s="518"/>
      <c r="AV125" s="518"/>
      <c r="AW125" s="518"/>
      <c r="AX125" s="518"/>
      <c r="AY125" s="518"/>
      <c r="AZ125" s="518"/>
      <c r="BA125" s="518"/>
      <c r="BB125" s="518"/>
      <c r="BC125" s="518"/>
      <c r="BD125" s="518"/>
      <c r="BE125" s="518"/>
      <c r="BF125" s="518"/>
      <c r="BG125" s="518"/>
      <c r="BH125" s="518"/>
      <c r="BI125" s="518"/>
      <c r="BJ125" s="518"/>
      <c r="BK125" s="518"/>
      <c r="BL125" s="518"/>
      <c r="BM125" s="518"/>
      <c r="BN125" s="518"/>
      <c r="BO125" s="518"/>
      <c r="BP125" s="518"/>
      <c r="BQ125" s="518"/>
      <c r="BR125" s="518"/>
      <c r="BS125" s="518"/>
      <c r="BT125" s="518"/>
      <c r="BU125" s="518"/>
      <c r="BV125" s="518"/>
      <c r="BW125" s="518"/>
      <c r="BX125" s="518"/>
      <c r="BY125" s="518"/>
      <c r="BZ125" s="518"/>
      <c r="CA125" s="518"/>
      <c r="CB125" s="518"/>
      <c r="CC125" s="518"/>
      <c r="CD125" s="518"/>
      <c r="CE125" s="518"/>
      <c r="CF125" s="518"/>
      <c r="CG125" s="518"/>
      <c r="CH125" s="518"/>
      <c r="CI125" s="518"/>
      <c r="CJ125" s="518"/>
      <c r="CK125" s="518"/>
      <c r="CL125" s="518"/>
      <c r="CM125" s="518"/>
      <c r="CN125" s="518"/>
      <c r="CO125" s="518"/>
      <c r="CP125" s="518"/>
      <c r="CQ125" s="518"/>
      <c r="CR125" s="518"/>
      <c r="CS125" s="518"/>
      <c r="CT125" s="518"/>
      <c r="CU125" s="518"/>
      <c r="CV125" s="518"/>
      <c r="CW125" s="518"/>
      <c r="CX125" s="518"/>
      <c r="CY125" s="518"/>
      <c r="CZ125" s="518"/>
      <c r="DA125" s="518"/>
      <c r="DB125" s="518"/>
      <c r="DC125" s="518"/>
      <c r="DD125" s="518"/>
      <c r="DE125" s="518"/>
      <c r="DF125" s="518"/>
      <c r="DG125" s="518"/>
      <c r="DH125" s="518"/>
      <c r="DI125" s="518"/>
      <c r="DJ125" s="518"/>
      <c r="DK125" s="518"/>
      <c r="DL125" s="518"/>
      <c r="DM125" s="518"/>
      <c r="DN125" s="518"/>
      <c r="DO125" s="518"/>
      <c r="DP125" s="518"/>
      <c r="DQ125" s="518"/>
      <c r="DR125" s="518"/>
      <c r="DS125" s="518"/>
      <c r="DT125" s="518"/>
      <c r="DU125" s="518"/>
      <c r="DV125" s="518"/>
    </row>
    <row r="126" spans="1:126" ht="30.6" customHeight="1" x14ac:dyDescent="0.4">
      <c r="A126" s="681"/>
      <c r="B126" s="527"/>
      <c r="C126" s="527"/>
      <c r="D126" s="528"/>
      <c r="E126" s="528"/>
      <c r="F126" s="529"/>
      <c r="G126" s="530"/>
      <c r="H126" s="527"/>
      <c r="I126" s="121"/>
      <c r="J126" s="91"/>
      <c r="K126" s="531"/>
      <c r="L126" s="91"/>
      <c r="M126" s="91"/>
      <c r="N126" s="91"/>
      <c r="O126" s="96"/>
      <c r="P126" s="96"/>
      <c r="Q126" s="96"/>
      <c r="R126" s="96"/>
      <c r="S126" s="96"/>
      <c r="T126" s="96"/>
      <c r="U126" s="96"/>
      <c r="V126" s="96"/>
      <c r="W126" s="526"/>
      <c r="X126" s="96"/>
      <c r="Y126" s="96"/>
      <c r="Z126" s="96"/>
      <c r="AA126" s="429"/>
    </row>
    <row r="127" spans="1:126" ht="26.25" customHeight="1" thickBot="1" x14ac:dyDescent="0.3">
      <c r="A127" s="42"/>
      <c r="B127" s="532"/>
      <c r="C127" s="532"/>
      <c r="D127" s="532"/>
      <c r="E127" s="532"/>
      <c r="F127" s="532"/>
      <c r="G127" s="532"/>
      <c r="H127" s="532"/>
      <c r="AA127" s="429"/>
    </row>
    <row r="128" spans="1:126" ht="26.25" customHeight="1" thickTop="1" thickBot="1" x14ac:dyDescent="0.3">
      <c r="A128" s="54" t="s">
        <v>59</v>
      </c>
      <c r="AA128" s="429"/>
    </row>
    <row r="129" spans="1:27" ht="26.25" customHeight="1" thickTop="1" thickBot="1" x14ac:dyDescent="0.3">
      <c r="A129" s="44" t="s">
        <v>56</v>
      </c>
      <c r="B129" s="54" t="s">
        <v>58</v>
      </c>
      <c r="C129" s="54" t="s">
        <v>2</v>
      </c>
      <c r="D129" s="54" t="s">
        <v>6</v>
      </c>
      <c r="E129" s="54" t="s">
        <v>7</v>
      </c>
      <c r="F129" s="54" t="s">
        <v>4</v>
      </c>
      <c r="G129" s="54" t="s">
        <v>3</v>
      </c>
      <c r="H129" s="54" t="s">
        <v>5</v>
      </c>
      <c r="AA129" s="429"/>
    </row>
    <row r="130" spans="1:27" ht="26.25" customHeight="1" thickTop="1" x14ac:dyDescent="0.25">
      <c r="A130" s="42"/>
      <c r="B130" s="532"/>
      <c r="C130" s="532"/>
      <c r="D130" s="532"/>
      <c r="E130" s="532"/>
      <c r="F130" s="532"/>
      <c r="G130" s="532"/>
      <c r="H130" s="532"/>
      <c r="AA130" s="429"/>
    </row>
    <row r="131" spans="1:27" ht="26.25" customHeight="1" x14ac:dyDescent="0.25">
      <c r="A131" s="42"/>
      <c r="B131" s="532"/>
      <c r="C131" s="532"/>
      <c r="D131" s="532"/>
      <c r="E131" s="532"/>
      <c r="F131" s="532"/>
      <c r="G131" s="532"/>
      <c r="H131" s="532"/>
      <c r="AA131" s="429"/>
    </row>
    <row r="132" spans="1:27" ht="26.25" customHeight="1" x14ac:dyDescent="0.25">
      <c r="A132" s="42"/>
      <c r="B132" s="532"/>
      <c r="C132" s="532"/>
      <c r="D132" s="532"/>
      <c r="E132" s="532"/>
      <c r="F132" s="532"/>
      <c r="G132" s="532"/>
      <c r="H132" s="532"/>
      <c r="AA132" s="429"/>
    </row>
    <row r="133" spans="1:27" ht="26.25" customHeight="1" thickBot="1" x14ac:dyDescent="0.3">
      <c r="A133" s="341"/>
      <c r="B133" s="532"/>
      <c r="C133" s="532"/>
      <c r="D133" s="532"/>
      <c r="E133" s="532"/>
      <c r="F133" s="532"/>
      <c r="G133" s="532"/>
      <c r="H133" s="532"/>
      <c r="AA133" s="429"/>
    </row>
    <row r="134" spans="1:27" ht="26.25" customHeight="1" thickTop="1" thickBot="1" x14ac:dyDescent="0.3">
      <c r="A134" s="54" t="s">
        <v>59</v>
      </c>
      <c r="AA134" s="429"/>
    </row>
    <row r="135" spans="1:27" ht="26.25" customHeight="1" thickTop="1" thickBot="1" x14ac:dyDescent="0.3">
      <c r="A135" s="44" t="s">
        <v>56</v>
      </c>
      <c r="B135" s="54" t="s">
        <v>58</v>
      </c>
      <c r="C135" s="54" t="s">
        <v>2</v>
      </c>
      <c r="D135" s="54" t="s">
        <v>6</v>
      </c>
      <c r="E135" s="54" t="s">
        <v>7</v>
      </c>
      <c r="F135" s="54" t="s">
        <v>4</v>
      </c>
      <c r="G135" s="54" t="s">
        <v>3</v>
      </c>
      <c r="H135" s="54" t="s">
        <v>5</v>
      </c>
      <c r="AA135" s="429"/>
    </row>
    <row r="136" spans="1:27" ht="26.25" customHeight="1" thickTop="1" x14ac:dyDescent="0.25">
      <c r="A136" s="42"/>
      <c r="B136" s="532"/>
      <c r="C136" s="532"/>
      <c r="D136" s="532"/>
      <c r="E136" s="532"/>
      <c r="F136" s="532"/>
      <c r="G136" s="532"/>
      <c r="H136" s="532"/>
      <c r="AA136" s="429"/>
    </row>
    <row r="137" spans="1:27" ht="26.25" customHeight="1" x14ac:dyDescent="0.25">
      <c r="A137" s="42"/>
      <c r="B137" s="532"/>
      <c r="C137" s="532"/>
      <c r="D137" s="532"/>
      <c r="E137" s="532"/>
      <c r="F137" s="532"/>
      <c r="G137" s="532"/>
      <c r="H137" s="532"/>
      <c r="AA137" s="429"/>
    </row>
    <row r="138" spans="1:27" ht="26.25" customHeight="1" thickBot="1" x14ac:dyDescent="0.3">
      <c r="A138" s="4"/>
      <c r="B138" s="532"/>
      <c r="C138" s="532"/>
      <c r="D138" s="532"/>
      <c r="E138" s="532"/>
      <c r="F138" s="532"/>
      <c r="G138" s="532"/>
      <c r="H138" s="532"/>
      <c r="AA138" s="429"/>
    </row>
    <row r="139" spans="1:27" ht="26.25" customHeight="1" thickTop="1" thickBot="1" x14ac:dyDescent="0.3">
      <c r="A139" s="54" t="s">
        <v>59</v>
      </c>
      <c r="AA139" s="429"/>
    </row>
    <row r="140" spans="1:27" ht="26.25" customHeight="1" thickTop="1" thickBot="1" x14ac:dyDescent="0.3">
      <c r="A140" s="44" t="s">
        <v>56</v>
      </c>
      <c r="B140" s="54" t="s">
        <v>58</v>
      </c>
      <c r="C140" s="54" t="s">
        <v>2</v>
      </c>
      <c r="D140" s="54" t="s">
        <v>6</v>
      </c>
      <c r="E140" s="54" t="s">
        <v>7</v>
      </c>
      <c r="F140" s="54" t="s">
        <v>4</v>
      </c>
      <c r="G140" s="54" t="s">
        <v>3</v>
      </c>
      <c r="H140" s="54" t="s">
        <v>5</v>
      </c>
      <c r="AA140" s="429"/>
    </row>
    <row r="141" spans="1:27" ht="26.25" customHeight="1" thickTop="1" x14ac:dyDescent="0.25">
      <c r="A141" s="42"/>
      <c r="B141" s="532"/>
      <c r="C141" s="532"/>
      <c r="D141" s="532"/>
      <c r="E141" s="532"/>
      <c r="F141" s="532"/>
      <c r="G141" s="532"/>
      <c r="H141" s="532"/>
      <c r="AA141" s="429"/>
    </row>
    <row r="142" spans="1:27" ht="26.25" customHeight="1" x14ac:dyDescent="0.25">
      <c r="A142" s="42"/>
      <c r="B142" s="532"/>
      <c r="C142" s="532"/>
      <c r="D142" s="532"/>
      <c r="E142" s="532"/>
      <c r="F142" s="532"/>
      <c r="G142" s="532"/>
      <c r="H142" s="532"/>
      <c r="AA142" s="429"/>
    </row>
    <row r="143" spans="1:27" ht="26.25" customHeight="1" x14ac:dyDescent="0.25">
      <c r="A143" s="533"/>
      <c r="B143" s="532"/>
      <c r="C143" s="532"/>
      <c r="D143" s="532"/>
      <c r="E143" s="532"/>
      <c r="F143" s="532"/>
      <c r="G143" s="532"/>
      <c r="H143" s="532"/>
      <c r="I143" s="534"/>
      <c r="J143" s="534"/>
      <c r="K143" s="534"/>
      <c r="L143" s="534"/>
      <c r="M143" s="534"/>
      <c r="N143" s="534"/>
      <c r="O143" s="535"/>
      <c r="P143" s="535"/>
      <c r="Q143" s="535"/>
      <c r="R143" s="535"/>
      <c r="S143" s="535"/>
      <c r="T143" s="535"/>
      <c r="U143" s="535"/>
      <c r="V143" s="535"/>
      <c r="W143" s="536"/>
      <c r="X143" s="535"/>
      <c r="Y143" s="535"/>
      <c r="Z143" s="535"/>
      <c r="AA143" s="537"/>
    </row>
    <row r="144" spans="1:27" ht="26.25" customHeight="1" x14ac:dyDescent="0.25">
      <c r="A144" s="519"/>
      <c r="B144" s="519"/>
      <c r="C144" s="519"/>
      <c r="D144" s="519"/>
      <c r="E144" s="519"/>
      <c r="F144" s="519"/>
      <c r="G144" s="519"/>
      <c r="H144" s="519"/>
      <c r="I144" s="519"/>
      <c r="J144" s="519"/>
      <c r="K144" s="519"/>
      <c r="L144" s="519"/>
      <c r="M144" s="519"/>
      <c r="N144" s="519"/>
      <c r="O144"/>
      <c r="P144"/>
      <c r="Q144"/>
      <c r="R144"/>
      <c r="S144"/>
      <c r="T144"/>
      <c r="U144"/>
      <c r="V144"/>
      <c r="W144" s="520"/>
      <c r="X144"/>
      <c r="Y144"/>
      <c r="Z144"/>
      <c r="AA144"/>
    </row>
    <row r="145" spans="1:27" ht="26.25" customHeight="1" x14ac:dyDescent="0.25">
      <c r="A145"/>
      <c r="B145"/>
      <c r="C145"/>
      <c r="D145"/>
      <c r="E145"/>
      <c r="F145"/>
      <c r="G145"/>
      <c r="H145"/>
      <c r="I145" s="519"/>
      <c r="J145" s="519"/>
      <c r="K145" s="519"/>
      <c r="L145" s="519"/>
      <c r="M145" s="519"/>
      <c r="N145" s="519"/>
      <c r="O145"/>
      <c r="P145"/>
      <c r="Q145"/>
      <c r="R145"/>
      <c r="S145"/>
      <c r="T145"/>
      <c r="U145"/>
      <c r="V145"/>
      <c r="W145" s="520"/>
      <c r="X145"/>
      <c r="Y145"/>
      <c r="Z145"/>
      <c r="AA145"/>
    </row>
    <row r="146" spans="1:27" ht="26.25" customHeight="1" x14ac:dyDescent="0.25">
      <c r="A146"/>
      <c r="B146"/>
      <c r="C146"/>
      <c r="D146"/>
      <c r="E146"/>
      <c r="F146"/>
      <c r="G146"/>
      <c r="H146"/>
      <c r="I146" s="519"/>
      <c r="J146" s="519"/>
      <c r="K146" s="519"/>
      <c r="L146" s="519"/>
      <c r="M146" s="519"/>
      <c r="N146" s="519"/>
      <c r="O146"/>
      <c r="P146"/>
      <c r="Q146"/>
      <c r="R146"/>
      <c r="S146"/>
      <c r="T146"/>
      <c r="U146"/>
      <c r="V146"/>
      <c r="W146" s="520"/>
      <c r="X146"/>
      <c r="Y146"/>
      <c r="Z146"/>
      <c r="AA146"/>
    </row>
    <row r="147" spans="1:27" ht="26.25" customHeight="1" x14ac:dyDescent="0.25">
      <c r="A147"/>
      <c r="B147"/>
      <c r="C147"/>
      <c r="D147"/>
      <c r="E147"/>
      <c r="F147"/>
      <c r="G147"/>
      <c r="H147"/>
      <c r="I147" s="519"/>
      <c r="J147" s="519"/>
      <c r="K147" s="519"/>
      <c r="L147" s="519"/>
      <c r="M147" s="519"/>
      <c r="N147" s="519"/>
      <c r="O147"/>
      <c r="P147"/>
      <c r="Q147"/>
      <c r="R147"/>
      <c r="S147"/>
      <c r="T147"/>
      <c r="U147"/>
      <c r="V147"/>
      <c r="W147" s="520"/>
      <c r="X147"/>
      <c r="Y147"/>
      <c r="Z147"/>
      <c r="AA147"/>
    </row>
    <row r="148" spans="1:27" ht="26.25" customHeight="1" x14ac:dyDescent="0.4">
      <c r="A148" s="518"/>
      <c r="B148"/>
      <c r="C148"/>
      <c r="D148"/>
      <c r="E148"/>
      <c r="F148"/>
      <c r="G148"/>
      <c r="H148"/>
      <c r="I148" s="519"/>
      <c r="J148" s="519"/>
      <c r="K148" s="519"/>
      <c r="L148" s="519"/>
      <c r="M148" s="519"/>
      <c r="N148" s="519"/>
      <c r="O148"/>
      <c r="P148"/>
      <c r="Q148"/>
      <c r="R148"/>
      <c r="S148"/>
      <c r="T148"/>
      <c r="U148"/>
      <c r="V148"/>
      <c r="W148" s="520"/>
      <c r="X148"/>
      <c r="Y148"/>
      <c r="Z148"/>
      <c r="AA148"/>
    </row>
    <row r="149" spans="1:27" ht="26.25" customHeight="1" x14ac:dyDescent="0.25">
      <c r="A149"/>
      <c r="B149"/>
      <c r="C149"/>
      <c r="D149"/>
      <c r="E149"/>
      <c r="F149"/>
      <c r="G149"/>
      <c r="H149"/>
      <c r="I149" s="519"/>
      <c r="J149" s="519"/>
      <c r="K149" s="519"/>
      <c r="L149" s="519"/>
      <c r="M149" s="519"/>
      <c r="N149" s="519"/>
      <c r="O149"/>
      <c r="P149"/>
      <c r="Q149"/>
      <c r="R149"/>
      <c r="S149"/>
      <c r="T149"/>
      <c r="U149"/>
      <c r="V149"/>
      <c r="W149" s="520"/>
      <c r="X149"/>
      <c r="Y149"/>
      <c r="Z149"/>
      <c r="AA149"/>
    </row>
    <row r="150" spans="1:27" ht="26.25" customHeight="1" x14ac:dyDescent="0.25">
      <c r="A150"/>
      <c r="B150"/>
      <c r="C150"/>
      <c r="D150"/>
      <c r="E150"/>
      <c r="F150"/>
      <c r="G150"/>
      <c r="H150"/>
      <c r="I150" s="519"/>
      <c r="J150" s="519"/>
      <c r="K150" s="519"/>
      <c r="L150" s="519"/>
      <c r="M150" s="519"/>
      <c r="N150" s="519"/>
      <c r="O150"/>
      <c r="P150"/>
      <c r="Q150"/>
      <c r="R150"/>
      <c r="S150"/>
      <c r="T150"/>
      <c r="U150"/>
      <c r="V150"/>
      <c r="W150" s="520"/>
      <c r="X150"/>
      <c r="Y150"/>
      <c r="Z150"/>
      <c r="AA150"/>
    </row>
    <row r="151" spans="1:27" ht="26.25" customHeight="1" x14ac:dyDescent="0.25">
      <c r="A151"/>
      <c r="B151"/>
      <c r="C151"/>
      <c r="D151"/>
      <c r="E151"/>
      <c r="F151"/>
      <c r="G151"/>
      <c r="H151"/>
      <c r="I151" s="519"/>
      <c r="J151" s="519"/>
      <c r="K151" s="519"/>
      <c r="L151" s="519"/>
      <c r="M151" s="519"/>
      <c r="N151" s="519"/>
      <c r="O151"/>
      <c r="P151"/>
      <c r="Q151"/>
      <c r="R151"/>
      <c r="S151"/>
      <c r="T151"/>
      <c r="U151"/>
      <c r="V151"/>
      <c r="W151" s="520"/>
      <c r="X151"/>
      <c r="Y151"/>
      <c r="Z151"/>
      <c r="AA151"/>
    </row>
    <row r="152" spans="1:27" ht="26.25" customHeight="1" x14ac:dyDescent="0.25">
      <c r="A152"/>
      <c r="B152"/>
      <c r="C152"/>
      <c r="D152"/>
      <c r="E152"/>
      <c r="F152"/>
      <c r="G152"/>
      <c r="H152"/>
      <c r="I152" s="519"/>
      <c r="J152" s="519"/>
      <c r="K152" s="519"/>
      <c r="L152" s="519"/>
      <c r="M152" s="519"/>
      <c r="N152" s="519"/>
      <c r="O152"/>
      <c r="P152"/>
      <c r="Q152"/>
      <c r="R152"/>
      <c r="S152"/>
      <c r="T152"/>
      <c r="U152"/>
      <c r="V152"/>
      <c r="W152" s="520"/>
      <c r="X152"/>
      <c r="Y152"/>
      <c r="Z152"/>
      <c r="AA152"/>
    </row>
    <row r="153" spans="1:27" ht="26.25" customHeight="1" x14ac:dyDescent="0.25">
      <c r="A153"/>
      <c r="B153"/>
      <c r="C153"/>
      <c r="D153"/>
      <c r="E153"/>
      <c r="F153"/>
      <c r="G153"/>
      <c r="H153"/>
      <c r="I153" s="519"/>
      <c r="J153" s="519"/>
      <c r="K153" s="519"/>
      <c r="L153" s="519"/>
      <c r="M153" s="519"/>
      <c r="N153" s="519"/>
      <c r="O153"/>
      <c r="P153"/>
      <c r="Q153"/>
      <c r="R153"/>
      <c r="S153"/>
      <c r="T153"/>
      <c r="U153"/>
      <c r="V153"/>
      <c r="W153" s="520"/>
      <c r="X153"/>
      <c r="Y153"/>
      <c r="Z153"/>
      <c r="AA153"/>
    </row>
    <row r="154" spans="1:27" ht="26.25" customHeight="1" x14ac:dyDescent="0.25">
      <c r="A154"/>
      <c r="B154"/>
      <c r="C154"/>
      <c r="D154"/>
      <c r="E154"/>
      <c r="F154"/>
      <c r="G154"/>
      <c r="H154"/>
      <c r="I154" s="519"/>
      <c r="J154" s="519"/>
      <c r="K154" s="519"/>
      <c r="L154" s="519"/>
      <c r="M154" s="519"/>
      <c r="N154" s="519"/>
      <c r="O154"/>
      <c r="P154"/>
      <c r="Q154"/>
      <c r="R154"/>
      <c r="S154"/>
      <c r="T154"/>
      <c r="U154"/>
      <c r="V154"/>
      <c r="W154" s="520"/>
      <c r="X154"/>
      <c r="Y154"/>
      <c r="Z154"/>
      <c r="AA154"/>
    </row>
    <row r="155" spans="1:27" ht="26.25" customHeight="1" x14ac:dyDescent="0.25">
      <c r="A155"/>
      <c r="B155"/>
      <c r="C155"/>
      <c r="D155"/>
      <c r="E155"/>
      <c r="F155"/>
      <c r="G155"/>
      <c r="H155"/>
      <c r="I155" s="519"/>
      <c r="J155" s="519"/>
      <c r="K155" s="519"/>
      <c r="L155" s="519"/>
      <c r="M155" s="519"/>
      <c r="N155" s="519"/>
      <c r="O155"/>
      <c r="P155"/>
      <c r="Q155"/>
      <c r="R155"/>
      <c r="S155"/>
      <c r="T155"/>
      <c r="U155"/>
      <c r="V155"/>
      <c r="W155" s="520"/>
      <c r="X155"/>
      <c r="Y155"/>
      <c r="Z155"/>
      <c r="AA155"/>
    </row>
    <row r="156" spans="1:27" ht="26.25" customHeight="1" x14ac:dyDescent="0.25">
      <c r="A156"/>
      <c r="B156"/>
      <c r="C156"/>
      <c r="D156"/>
      <c r="E156"/>
      <c r="F156"/>
      <c r="G156"/>
      <c r="H156"/>
      <c r="I156" s="519"/>
      <c r="J156" s="519"/>
      <c r="K156" s="519"/>
      <c r="L156" s="519"/>
      <c r="M156" s="519"/>
      <c r="N156" s="519"/>
      <c r="O156"/>
      <c r="P156"/>
      <c r="Q156"/>
      <c r="R156"/>
      <c r="S156"/>
      <c r="T156"/>
      <c r="U156"/>
      <c r="V156"/>
      <c r="W156" s="520"/>
      <c r="X156"/>
      <c r="Y156"/>
      <c r="Z156"/>
      <c r="AA156"/>
    </row>
    <row r="157" spans="1:27" ht="26.25" customHeight="1" x14ac:dyDescent="0.25">
      <c r="A157"/>
      <c r="B157"/>
      <c r="C157"/>
      <c r="D157"/>
      <c r="E157"/>
      <c r="F157"/>
      <c r="G157"/>
      <c r="H157"/>
      <c r="I157" s="519"/>
      <c r="J157" s="519"/>
      <c r="K157" s="519"/>
      <c r="L157" s="519"/>
      <c r="M157" s="519"/>
      <c r="N157" s="519"/>
      <c r="O157"/>
      <c r="P157"/>
      <c r="Q157"/>
      <c r="R157"/>
      <c r="S157"/>
      <c r="T157"/>
      <c r="U157"/>
      <c r="V157"/>
      <c r="W157" s="520"/>
      <c r="X157"/>
      <c r="Y157"/>
      <c r="Z157"/>
      <c r="AA157"/>
    </row>
    <row r="158" spans="1:27" ht="26.25" customHeight="1" x14ac:dyDescent="0.25">
      <c r="A158"/>
      <c r="B158"/>
      <c r="C158"/>
      <c r="D158"/>
      <c r="E158"/>
      <c r="F158"/>
      <c r="G158"/>
      <c r="H158"/>
      <c r="I158" s="519"/>
      <c r="J158" s="519"/>
      <c r="K158" s="519"/>
      <c r="L158" s="519"/>
      <c r="M158" s="519"/>
      <c r="N158" s="519"/>
      <c r="O158"/>
      <c r="P158"/>
      <c r="Q158"/>
      <c r="R158"/>
      <c r="S158"/>
      <c r="T158"/>
      <c r="U158"/>
      <c r="V158"/>
      <c r="W158" s="520"/>
      <c r="X158"/>
      <c r="Y158"/>
      <c r="Z158"/>
      <c r="AA158"/>
    </row>
    <row r="159" spans="1:27" ht="26.25" customHeight="1" x14ac:dyDescent="0.25">
      <c r="A159"/>
      <c r="B159"/>
      <c r="C159"/>
      <c r="D159"/>
      <c r="E159"/>
      <c r="F159"/>
      <c r="G159"/>
      <c r="H159"/>
      <c r="I159" s="519"/>
      <c r="J159" s="519"/>
      <c r="K159" s="519"/>
      <c r="L159" s="519"/>
      <c r="M159" s="519"/>
      <c r="N159" s="519"/>
      <c r="O159"/>
      <c r="P159"/>
      <c r="Q159"/>
      <c r="R159"/>
      <c r="S159"/>
      <c r="T159"/>
      <c r="U159"/>
      <c r="V159"/>
      <c r="W159" s="520"/>
      <c r="X159"/>
      <c r="Y159"/>
      <c r="Z159"/>
      <c r="AA159"/>
    </row>
    <row r="160" spans="1:27" ht="26.25" customHeight="1" x14ac:dyDescent="0.25">
      <c r="A160"/>
      <c r="B160"/>
      <c r="C160"/>
      <c r="D160"/>
      <c r="E160"/>
      <c r="F160"/>
      <c r="G160"/>
      <c r="H160"/>
      <c r="I160" s="519"/>
      <c r="J160" s="519"/>
      <c r="K160" s="519"/>
      <c r="L160" s="519"/>
      <c r="M160" s="519"/>
      <c r="N160" s="519"/>
      <c r="O160"/>
      <c r="P160"/>
      <c r="Q160"/>
      <c r="R160"/>
      <c r="S160"/>
      <c r="T160"/>
      <c r="U160"/>
      <c r="V160"/>
      <c r="W160" s="520"/>
      <c r="X160"/>
      <c r="Y160"/>
      <c r="Z160"/>
      <c r="AA160"/>
    </row>
    <row r="161" spans="1:27" ht="26.25" customHeight="1" x14ac:dyDescent="0.25">
      <c r="A161"/>
      <c r="B161"/>
      <c r="C161"/>
      <c r="D161"/>
      <c r="E161"/>
      <c r="F161"/>
      <c r="G161"/>
      <c r="H161"/>
      <c r="I161" s="519"/>
      <c r="J161" s="519"/>
      <c r="K161" s="519"/>
      <c r="L161" s="519"/>
      <c r="M161" s="519"/>
      <c r="N161" s="519"/>
      <c r="O161"/>
      <c r="P161"/>
      <c r="Q161"/>
      <c r="R161"/>
      <c r="S161"/>
      <c r="T161"/>
      <c r="U161"/>
      <c r="V161"/>
      <c r="W161" s="520"/>
      <c r="X161"/>
      <c r="Y161"/>
      <c r="Z161"/>
      <c r="AA161"/>
    </row>
    <row r="162" spans="1:27" ht="26.25" customHeight="1" x14ac:dyDescent="0.25">
      <c r="A162"/>
      <c r="B162"/>
      <c r="C162"/>
      <c r="D162"/>
      <c r="E162"/>
      <c r="F162"/>
      <c r="G162"/>
      <c r="H162"/>
      <c r="I162" s="519"/>
      <c r="J162" s="519"/>
      <c r="K162" s="519"/>
      <c r="L162" s="519"/>
      <c r="M162" s="519"/>
      <c r="N162" s="519"/>
      <c r="O162"/>
      <c r="P162"/>
      <c r="Q162"/>
      <c r="R162"/>
      <c r="S162"/>
      <c r="T162"/>
      <c r="U162"/>
      <c r="V162"/>
      <c r="W162" s="520"/>
      <c r="X162"/>
      <c r="Y162"/>
      <c r="Z162"/>
      <c r="AA162"/>
    </row>
    <row r="163" spans="1:27" ht="26.25" customHeight="1" x14ac:dyDescent="0.25">
      <c r="A163"/>
      <c r="B163"/>
      <c r="C163"/>
      <c r="D163"/>
      <c r="E163"/>
      <c r="F163"/>
      <c r="G163"/>
      <c r="H163"/>
      <c r="I163" s="519"/>
      <c r="J163" s="519"/>
      <c r="K163" s="519"/>
      <c r="L163" s="519"/>
      <c r="M163" s="519"/>
      <c r="N163" s="519"/>
      <c r="O163"/>
      <c r="P163"/>
      <c r="Q163"/>
      <c r="R163"/>
      <c r="S163"/>
      <c r="T163"/>
      <c r="U163"/>
      <c r="V163"/>
      <c r="W163" s="520"/>
      <c r="X163"/>
      <c r="Y163"/>
      <c r="Z163"/>
      <c r="AA163"/>
    </row>
    <row r="164" spans="1:27" ht="26.25" customHeight="1" x14ac:dyDescent="0.25">
      <c r="A164"/>
      <c r="B164"/>
      <c r="C164"/>
      <c r="D164"/>
      <c r="E164"/>
      <c r="F164"/>
      <c r="G164"/>
      <c r="H164"/>
      <c r="I164" s="519"/>
      <c r="J164" s="519"/>
      <c r="K164" s="519"/>
      <c r="L164" s="519"/>
      <c r="M164" s="519"/>
      <c r="N164" s="519"/>
      <c r="O164"/>
      <c r="P164"/>
      <c r="Q164"/>
      <c r="R164"/>
      <c r="S164"/>
      <c r="T164"/>
      <c r="U164"/>
      <c r="V164"/>
      <c r="W164" s="520"/>
      <c r="X164"/>
      <c r="Y164"/>
      <c r="Z164"/>
      <c r="AA164"/>
    </row>
    <row r="165" spans="1:27" ht="26.25" customHeight="1" x14ac:dyDescent="0.25">
      <c r="A165"/>
      <c r="B165"/>
      <c r="C165"/>
      <c r="D165"/>
      <c r="E165"/>
      <c r="F165"/>
      <c r="G165"/>
      <c r="H165"/>
      <c r="I165" s="519"/>
      <c r="J165" s="519"/>
      <c r="K165" s="519"/>
      <c r="L165" s="519"/>
      <c r="M165" s="519"/>
      <c r="N165" s="519"/>
      <c r="O165"/>
      <c r="P165"/>
      <c r="Q165"/>
      <c r="R165"/>
      <c r="S165"/>
      <c r="T165"/>
      <c r="U165"/>
      <c r="V165"/>
      <c r="W165" s="520"/>
      <c r="X165"/>
      <c r="Y165"/>
      <c r="Z165"/>
      <c r="AA165"/>
    </row>
    <row r="166" spans="1:27" ht="26.25" customHeight="1" x14ac:dyDescent="0.25">
      <c r="A166"/>
      <c r="B166"/>
      <c r="C166"/>
      <c r="D166"/>
      <c r="E166"/>
      <c r="F166"/>
      <c r="G166"/>
      <c r="H166"/>
      <c r="I166" s="519"/>
      <c r="J166" s="519"/>
      <c r="K166" s="519"/>
      <c r="L166" s="519"/>
      <c r="M166" s="519"/>
      <c r="N166" s="519"/>
      <c r="O166"/>
      <c r="P166"/>
      <c r="Q166"/>
      <c r="R166"/>
      <c r="S166"/>
      <c r="T166"/>
      <c r="U166"/>
      <c r="V166"/>
      <c r="W166" s="520"/>
      <c r="X166"/>
      <c r="Y166"/>
      <c r="Z166"/>
      <c r="AA166"/>
    </row>
    <row r="167" spans="1:27" ht="26.25" customHeight="1" x14ac:dyDescent="0.25">
      <c r="A167"/>
      <c r="B167"/>
      <c r="C167"/>
      <c r="D167"/>
      <c r="E167"/>
      <c r="F167"/>
      <c r="G167"/>
      <c r="H167"/>
      <c r="I167" s="519"/>
      <c r="J167" s="519"/>
      <c r="K167" s="519"/>
      <c r="L167" s="519"/>
      <c r="M167" s="519"/>
      <c r="N167" s="519"/>
      <c r="O167"/>
      <c r="P167"/>
      <c r="Q167"/>
      <c r="R167"/>
      <c r="S167"/>
      <c r="T167"/>
      <c r="U167"/>
      <c r="V167"/>
      <c r="W167" s="520"/>
      <c r="X167"/>
      <c r="Y167"/>
      <c r="Z167"/>
      <c r="AA167"/>
    </row>
    <row r="168" spans="1:27" ht="26.25" customHeight="1" x14ac:dyDescent="0.25">
      <c r="A168"/>
      <c r="B168"/>
      <c r="C168"/>
      <c r="D168"/>
      <c r="E168"/>
      <c r="F168"/>
      <c r="G168"/>
      <c r="H168"/>
      <c r="I168" s="519"/>
      <c r="J168" s="519"/>
      <c r="K168" s="519"/>
      <c r="L168" s="519"/>
      <c r="M168" s="519"/>
      <c r="N168" s="519"/>
      <c r="O168"/>
      <c r="P168"/>
      <c r="Q168"/>
      <c r="R168"/>
      <c r="S168"/>
      <c r="T168"/>
      <c r="U168"/>
      <c r="V168"/>
      <c r="W168" s="520"/>
      <c r="X168"/>
      <c r="Y168"/>
      <c r="Z168"/>
      <c r="AA168"/>
    </row>
    <row r="169" spans="1:27" ht="26.25" customHeight="1" x14ac:dyDescent="0.25">
      <c r="A169"/>
      <c r="B169"/>
      <c r="C169"/>
      <c r="D169"/>
      <c r="E169"/>
      <c r="F169"/>
      <c r="G169"/>
      <c r="H169"/>
      <c r="I169" s="519"/>
      <c r="J169" s="519"/>
      <c r="K169" s="519"/>
      <c r="L169" s="519"/>
      <c r="M169" s="519"/>
      <c r="N169" s="519"/>
      <c r="O169"/>
      <c r="P169"/>
      <c r="Q169"/>
      <c r="R169"/>
      <c r="S169"/>
      <c r="T169"/>
      <c r="U169"/>
      <c r="V169"/>
      <c r="W169" s="520"/>
      <c r="X169"/>
      <c r="Y169"/>
      <c r="Z169"/>
      <c r="AA169"/>
    </row>
    <row r="170" spans="1:27" ht="26.25" customHeight="1" x14ac:dyDescent="0.25">
      <c r="A170"/>
      <c r="B170"/>
      <c r="C170"/>
      <c r="D170"/>
      <c r="E170"/>
      <c r="F170"/>
      <c r="G170"/>
      <c r="H170"/>
      <c r="I170" s="519"/>
      <c r="J170" s="519"/>
      <c r="K170" s="519"/>
      <c r="L170" s="519"/>
      <c r="M170" s="519"/>
      <c r="N170" s="519"/>
      <c r="O170"/>
      <c r="P170"/>
      <c r="Q170"/>
      <c r="R170"/>
      <c r="S170"/>
      <c r="T170"/>
      <c r="U170"/>
      <c r="V170"/>
      <c r="W170" s="520"/>
      <c r="X170"/>
      <c r="Y170"/>
      <c r="Z170"/>
      <c r="AA170"/>
    </row>
    <row r="171" spans="1:27" ht="26.25" customHeight="1" x14ac:dyDescent="0.25">
      <c r="A171"/>
      <c r="B171"/>
      <c r="C171"/>
      <c r="D171"/>
      <c r="E171"/>
      <c r="F171"/>
      <c r="G171"/>
      <c r="H171"/>
      <c r="I171" s="519"/>
      <c r="J171" s="519"/>
      <c r="K171" s="519"/>
      <c r="L171" s="519"/>
      <c r="M171" s="519"/>
      <c r="N171" s="519"/>
      <c r="O171"/>
      <c r="P171"/>
      <c r="Q171"/>
      <c r="R171"/>
      <c r="S171"/>
      <c r="T171"/>
      <c r="U171"/>
      <c r="V171"/>
      <c r="W171" s="520"/>
      <c r="X171"/>
      <c r="Y171"/>
      <c r="Z171"/>
      <c r="AA171"/>
    </row>
    <row r="172" spans="1:27" ht="26.25" customHeight="1" x14ac:dyDescent="0.25">
      <c r="A172"/>
      <c r="B172"/>
      <c r="C172"/>
      <c r="D172"/>
      <c r="E172"/>
      <c r="F172"/>
      <c r="G172"/>
      <c r="H172"/>
      <c r="I172" s="519"/>
      <c r="J172" s="519"/>
      <c r="K172" s="519"/>
      <c r="L172" s="519"/>
      <c r="M172" s="519"/>
      <c r="N172" s="519"/>
      <c r="O172"/>
      <c r="P172"/>
      <c r="Q172"/>
      <c r="R172"/>
      <c r="S172"/>
      <c r="T172"/>
      <c r="U172"/>
      <c r="V172"/>
      <c r="W172" s="520"/>
      <c r="X172"/>
      <c r="Y172"/>
      <c r="Z172"/>
      <c r="AA172"/>
    </row>
    <row r="173" spans="1:27" ht="26.25" customHeight="1" x14ac:dyDescent="0.25">
      <c r="A173"/>
      <c r="B173"/>
      <c r="C173"/>
      <c r="D173"/>
      <c r="E173"/>
      <c r="F173"/>
      <c r="G173"/>
      <c r="H173"/>
      <c r="I173" s="519"/>
      <c r="J173" s="519"/>
      <c r="K173" s="519"/>
      <c r="L173" s="519"/>
      <c r="M173" s="519"/>
      <c r="N173" s="519"/>
      <c r="O173"/>
      <c r="P173"/>
      <c r="Q173"/>
      <c r="R173"/>
      <c r="S173"/>
      <c r="T173"/>
      <c r="U173"/>
      <c r="V173"/>
      <c r="W173" s="520"/>
      <c r="X173"/>
      <c r="Y173"/>
      <c r="Z173"/>
      <c r="AA173"/>
    </row>
    <row r="174" spans="1:27" ht="26.25" customHeight="1" x14ac:dyDescent="0.25">
      <c r="A174"/>
      <c r="B174"/>
      <c r="C174"/>
      <c r="D174"/>
      <c r="E174"/>
      <c r="F174"/>
      <c r="G174"/>
      <c r="H174"/>
      <c r="I174" s="519"/>
      <c r="J174" s="519"/>
      <c r="K174" s="519"/>
      <c r="L174" s="519"/>
      <c r="M174" s="519"/>
      <c r="N174" s="519"/>
      <c r="O174"/>
      <c r="P174"/>
      <c r="Q174"/>
      <c r="R174"/>
      <c r="S174"/>
      <c r="T174"/>
      <c r="U174"/>
      <c r="V174"/>
      <c r="W174" s="520"/>
      <c r="X174"/>
      <c r="Y174"/>
      <c r="Z174"/>
      <c r="AA174"/>
    </row>
    <row r="175" spans="1:27" ht="26.25" customHeight="1" x14ac:dyDescent="0.25">
      <c r="A175"/>
      <c r="B175"/>
      <c r="C175"/>
      <c r="D175"/>
      <c r="E175"/>
      <c r="F175"/>
      <c r="G175"/>
      <c r="H175"/>
      <c r="I175" s="519"/>
      <c r="J175" s="519"/>
      <c r="K175" s="519"/>
      <c r="L175" s="519"/>
      <c r="M175" s="519"/>
      <c r="N175" s="519"/>
      <c r="O175"/>
      <c r="P175"/>
      <c r="Q175"/>
      <c r="R175"/>
      <c r="S175"/>
      <c r="T175"/>
      <c r="U175"/>
      <c r="V175"/>
      <c r="W175" s="520"/>
      <c r="X175"/>
      <c r="Y175"/>
      <c r="Z175"/>
      <c r="AA175"/>
    </row>
    <row r="176" spans="1:27" ht="26.25" customHeight="1" x14ac:dyDescent="0.25">
      <c r="A176"/>
      <c r="B176"/>
      <c r="C176"/>
      <c r="D176"/>
      <c r="E176"/>
      <c r="F176"/>
      <c r="G176"/>
      <c r="H176"/>
      <c r="I176" s="519"/>
      <c r="J176" s="519"/>
      <c r="K176" s="519"/>
      <c r="L176" s="519"/>
      <c r="M176" s="519"/>
      <c r="N176" s="519"/>
      <c r="O176"/>
      <c r="P176"/>
      <c r="Q176"/>
      <c r="R176"/>
      <c r="S176"/>
      <c r="T176"/>
      <c r="U176"/>
      <c r="V176"/>
      <c r="W176" s="520"/>
      <c r="X176"/>
      <c r="Y176"/>
      <c r="Z176"/>
      <c r="AA176"/>
    </row>
    <row r="177" spans="1:27" ht="26.25" customHeight="1" x14ac:dyDescent="0.25">
      <c r="A177"/>
      <c r="B177"/>
      <c r="C177"/>
      <c r="D177"/>
      <c r="E177"/>
      <c r="F177"/>
      <c r="G177"/>
      <c r="H177"/>
      <c r="I177" s="519"/>
      <c r="J177" s="519"/>
      <c r="K177" s="519"/>
      <c r="L177" s="519"/>
      <c r="M177" s="519"/>
      <c r="N177" s="519"/>
      <c r="O177"/>
      <c r="P177"/>
      <c r="Q177"/>
      <c r="R177"/>
      <c r="S177"/>
      <c r="T177"/>
      <c r="U177"/>
      <c r="V177"/>
      <c r="W177" s="520"/>
      <c r="X177"/>
      <c r="Y177"/>
      <c r="Z177"/>
      <c r="AA177"/>
    </row>
    <row r="178" spans="1:27" ht="26.25" customHeight="1" x14ac:dyDescent="0.25">
      <c r="A178"/>
      <c r="B178"/>
      <c r="C178"/>
      <c r="D178"/>
      <c r="E178"/>
      <c r="F178"/>
      <c r="G178"/>
      <c r="H178"/>
      <c r="I178" s="519"/>
      <c r="J178" s="519"/>
      <c r="K178" s="519"/>
      <c r="L178" s="519"/>
      <c r="M178" s="519"/>
      <c r="N178" s="519"/>
      <c r="O178"/>
      <c r="P178"/>
      <c r="Q178"/>
      <c r="R178"/>
      <c r="S178"/>
      <c r="T178"/>
      <c r="U178"/>
      <c r="V178"/>
      <c r="W178" s="520"/>
      <c r="X178"/>
      <c r="Y178"/>
      <c r="Z178"/>
      <c r="AA178"/>
    </row>
    <row r="179" spans="1:27" ht="26.25" customHeight="1" x14ac:dyDescent="0.25">
      <c r="A179"/>
      <c r="B179"/>
      <c r="C179"/>
      <c r="D179"/>
      <c r="E179"/>
      <c r="F179"/>
      <c r="G179"/>
      <c r="H179"/>
      <c r="I179" s="519"/>
      <c r="J179" s="519"/>
      <c r="K179" s="519"/>
      <c r="L179" s="519"/>
      <c r="M179" s="519"/>
      <c r="N179" s="519"/>
      <c r="O179"/>
      <c r="P179"/>
      <c r="Q179"/>
      <c r="R179"/>
      <c r="S179"/>
      <c r="T179"/>
      <c r="U179"/>
      <c r="V179"/>
      <c r="W179" s="520"/>
      <c r="X179"/>
      <c r="Y179"/>
      <c r="Z179"/>
      <c r="AA179"/>
    </row>
    <row r="180" spans="1:27" ht="26.25" customHeight="1" x14ac:dyDescent="0.25">
      <c r="A180"/>
      <c r="B180"/>
      <c r="C180"/>
      <c r="D180"/>
      <c r="E180"/>
      <c r="F180"/>
      <c r="G180"/>
      <c r="H180"/>
      <c r="I180" s="519"/>
      <c r="J180" s="519"/>
      <c r="K180" s="519"/>
      <c r="L180" s="519"/>
      <c r="M180" s="519"/>
      <c r="N180" s="519"/>
      <c r="O180"/>
      <c r="P180"/>
      <c r="Q180"/>
      <c r="R180"/>
      <c r="S180"/>
      <c r="T180"/>
      <c r="U180"/>
      <c r="V180"/>
      <c r="W180" s="520"/>
      <c r="X180"/>
      <c r="Y180"/>
      <c r="Z180"/>
      <c r="AA180"/>
    </row>
    <row r="181" spans="1:27" ht="26.25" customHeight="1" x14ac:dyDescent="0.25">
      <c r="A181"/>
      <c r="B181"/>
      <c r="C181"/>
      <c r="D181"/>
      <c r="E181"/>
      <c r="F181"/>
      <c r="G181"/>
      <c r="H181"/>
      <c r="I181" s="519"/>
      <c r="J181" s="519"/>
      <c r="K181" s="519"/>
      <c r="L181" s="519"/>
      <c r="M181" s="519"/>
      <c r="N181" s="519"/>
      <c r="O181"/>
      <c r="P181"/>
      <c r="Q181"/>
      <c r="R181"/>
      <c r="S181"/>
      <c r="T181"/>
      <c r="U181"/>
      <c r="V181"/>
      <c r="W181" s="520"/>
      <c r="X181"/>
      <c r="Y181"/>
      <c r="Z181"/>
      <c r="AA181"/>
    </row>
    <row r="182" spans="1:27" ht="26.25" customHeight="1" x14ac:dyDescent="0.25">
      <c r="A182"/>
      <c r="B182"/>
      <c r="C182"/>
      <c r="D182"/>
      <c r="E182"/>
      <c r="F182"/>
      <c r="G182"/>
      <c r="H182"/>
      <c r="I182" s="519"/>
      <c r="J182" s="519"/>
      <c r="K182" s="519"/>
      <c r="L182" s="519"/>
      <c r="M182" s="519"/>
      <c r="N182" s="519"/>
      <c r="O182"/>
      <c r="P182"/>
      <c r="Q182"/>
      <c r="R182"/>
      <c r="S182"/>
      <c r="T182"/>
      <c r="U182"/>
      <c r="V182"/>
      <c r="W182" s="520"/>
      <c r="X182"/>
      <c r="Y182"/>
      <c r="Z182"/>
      <c r="AA182"/>
    </row>
    <row r="183" spans="1:27" ht="26.25" customHeight="1" x14ac:dyDescent="0.25">
      <c r="A183"/>
      <c r="B183"/>
      <c r="C183"/>
      <c r="D183"/>
      <c r="E183"/>
      <c r="F183"/>
      <c r="G183"/>
      <c r="H183"/>
      <c r="I183" s="519"/>
      <c r="J183" s="519"/>
      <c r="K183" s="519"/>
      <c r="L183" s="519"/>
      <c r="M183" s="519"/>
      <c r="N183" s="519"/>
      <c r="O183"/>
      <c r="P183"/>
      <c r="Q183"/>
      <c r="R183"/>
      <c r="S183"/>
      <c r="T183"/>
      <c r="U183"/>
      <c r="V183"/>
      <c r="W183" s="520"/>
      <c r="X183"/>
      <c r="Y183"/>
      <c r="Z183"/>
      <c r="AA183"/>
    </row>
    <row r="184" spans="1:27" ht="26.25" customHeight="1" x14ac:dyDescent="0.25">
      <c r="A184"/>
      <c r="B184"/>
      <c r="C184"/>
      <c r="D184"/>
      <c r="E184"/>
      <c r="F184"/>
      <c r="G184"/>
      <c r="H184"/>
      <c r="I184" s="519"/>
      <c r="J184" s="519"/>
      <c r="K184" s="519"/>
      <c r="L184" s="519"/>
      <c r="M184" s="519"/>
      <c r="N184" s="519"/>
      <c r="O184"/>
      <c r="P184"/>
      <c r="Q184"/>
      <c r="R184"/>
      <c r="S184"/>
      <c r="T184"/>
      <c r="U184"/>
      <c r="V184"/>
      <c r="W184" s="520"/>
      <c r="X184"/>
      <c r="Y184"/>
      <c r="Z184"/>
      <c r="AA184"/>
    </row>
    <row r="185" spans="1:27" ht="26.25" customHeight="1" x14ac:dyDescent="0.25">
      <c r="A185"/>
      <c r="B185"/>
      <c r="C185"/>
      <c r="D185"/>
      <c r="E185"/>
      <c r="F185"/>
      <c r="G185"/>
      <c r="H185"/>
      <c r="I185" s="519"/>
      <c r="J185" s="519"/>
      <c r="K185" s="519"/>
      <c r="L185" s="519"/>
      <c r="M185" s="519"/>
      <c r="N185" s="519"/>
      <c r="O185"/>
      <c r="P185"/>
      <c r="Q185"/>
      <c r="R185"/>
      <c r="S185"/>
      <c r="T185"/>
      <c r="U185"/>
      <c r="V185"/>
      <c r="W185" s="520"/>
      <c r="X185"/>
      <c r="Y185"/>
      <c r="Z185"/>
      <c r="AA185"/>
    </row>
    <row r="186" spans="1:27" ht="26.25" customHeight="1" x14ac:dyDescent="0.25">
      <c r="A186"/>
      <c r="B186"/>
      <c r="C186"/>
      <c r="D186"/>
      <c r="E186"/>
      <c r="F186"/>
      <c r="G186"/>
      <c r="H186"/>
      <c r="I186" s="519"/>
      <c r="J186" s="519"/>
      <c r="K186" s="519"/>
      <c r="L186" s="519"/>
      <c r="M186" s="519"/>
      <c r="N186" s="519"/>
      <c r="O186"/>
      <c r="P186"/>
      <c r="Q186"/>
      <c r="R186"/>
      <c r="S186"/>
      <c r="T186"/>
      <c r="U186"/>
      <c r="V186"/>
      <c r="W186" s="520"/>
      <c r="X186"/>
      <c r="Y186"/>
      <c r="Z186"/>
      <c r="AA186"/>
    </row>
    <row r="187" spans="1:27" ht="26.25" customHeight="1" x14ac:dyDescent="0.25">
      <c r="A187"/>
      <c r="B187"/>
      <c r="C187"/>
      <c r="D187"/>
      <c r="E187"/>
      <c r="F187"/>
      <c r="G187"/>
      <c r="H187"/>
      <c r="I187" s="519"/>
      <c r="J187" s="519"/>
      <c r="K187" s="519"/>
      <c r="L187" s="519"/>
      <c r="M187" s="519"/>
      <c r="N187" s="519"/>
      <c r="O187"/>
      <c r="P187"/>
      <c r="Q187"/>
      <c r="R187"/>
      <c r="S187"/>
      <c r="T187"/>
      <c r="U187"/>
      <c r="V187"/>
      <c r="W187" s="520"/>
      <c r="X187"/>
      <c r="Y187"/>
      <c r="Z187"/>
      <c r="AA187"/>
    </row>
    <row r="188" spans="1:27" ht="26.25" customHeight="1" x14ac:dyDescent="0.25">
      <c r="A188"/>
      <c r="B188"/>
      <c r="C188"/>
      <c r="D188"/>
      <c r="E188"/>
      <c r="F188"/>
      <c r="G188"/>
      <c r="H188"/>
      <c r="I188" s="519"/>
      <c r="J188" s="519"/>
      <c r="K188" s="519"/>
      <c r="L188" s="519"/>
      <c r="M188" s="519"/>
      <c r="N188" s="519"/>
      <c r="O188"/>
      <c r="P188"/>
      <c r="Q188"/>
      <c r="R188"/>
      <c r="S188"/>
      <c r="T188"/>
      <c r="U188"/>
      <c r="V188"/>
      <c r="W188" s="520"/>
      <c r="X188"/>
      <c r="Y188"/>
      <c r="Z188"/>
      <c r="AA188"/>
    </row>
    <row r="189" spans="1:27" ht="26.25" customHeight="1" x14ac:dyDescent="0.25">
      <c r="A189"/>
      <c r="B189"/>
      <c r="C189"/>
      <c r="D189"/>
      <c r="E189"/>
      <c r="F189"/>
      <c r="G189"/>
      <c r="H189"/>
      <c r="I189" s="519"/>
      <c r="J189" s="519"/>
      <c r="K189" s="519"/>
      <c r="L189" s="519"/>
      <c r="M189" s="519"/>
      <c r="N189" s="519"/>
      <c r="O189"/>
      <c r="P189"/>
      <c r="Q189"/>
      <c r="R189"/>
      <c r="S189"/>
      <c r="T189"/>
      <c r="U189"/>
      <c r="V189"/>
      <c r="W189" s="520"/>
      <c r="X189"/>
      <c r="Y189"/>
      <c r="Z189"/>
      <c r="AA189"/>
    </row>
    <row r="190" spans="1:27" ht="26.25" customHeight="1" x14ac:dyDescent="0.25">
      <c r="A190"/>
      <c r="B190"/>
      <c r="C190"/>
      <c r="D190"/>
      <c r="E190"/>
      <c r="F190"/>
      <c r="G190"/>
      <c r="H190"/>
      <c r="I190" s="519"/>
      <c r="J190" s="519"/>
      <c r="K190" s="519"/>
      <c r="L190" s="519"/>
      <c r="M190" s="519"/>
      <c r="N190" s="519"/>
      <c r="O190"/>
      <c r="P190"/>
      <c r="Q190"/>
      <c r="R190"/>
      <c r="S190"/>
      <c r="T190"/>
      <c r="U190"/>
      <c r="V190"/>
      <c r="W190" s="520"/>
      <c r="X190"/>
      <c r="Y190"/>
      <c r="Z190"/>
      <c r="AA190"/>
    </row>
    <row r="191" spans="1:27" ht="26.25" customHeight="1" x14ac:dyDescent="0.25">
      <c r="A191"/>
      <c r="B191"/>
      <c r="C191"/>
      <c r="D191"/>
      <c r="E191"/>
      <c r="F191"/>
      <c r="G191"/>
      <c r="H191"/>
      <c r="I191" s="519"/>
      <c r="J191" s="519"/>
      <c r="K191" s="519"/>
      <c r="L191" s="519"/>
      <c r="M191" s="519"/>
      <c r="N191" s="519"/>
      <c r="O191"/>
      <c r="P191"/>
      <c r="Q191"/>
      <c r="R191"/>
      <c r="S191"/>
      <c r="T191"/>
      <c r="U191"/>
      <c r="V191"/>
      <c r="W191" s="520"/>
      <c r="X191"/>
      <c r="Y191"/>
      <c r="Z191"/>
      <c r="AA191"/>
    </row>
    <row r="192" spans="1:27" ht="26.25" customHeight="1" x14ac:dyDescent="0.25">
      <c r="A192"/>
      <c r="B192"/>
      <c r="C192"/>
      <c r="D192"/>
      <c r="E192"/>
      <c r="F192"/>
      <c r="G192"/>
      <c r="H192"/>
      <c r="I192" s="519"/>
      <c r="J192" s="519"/>
      <c r="K192" s="519"/>
      <c r="L192" s="519"/>
      <c r="M192" s="519"/>
      <c r="N192" s="519"/>
      <c r="O192"/>
      <c r="P192"/>
      <c r="Q192"/>
      <c r="R192"/>
      <c r="S192"/>
      <c r="T192"/>
      <c r="U192"/>
      <c r="V192"/>
      <c r="W192" s="520"/>
      <c r="X192"/>
      <c r="Y192"/>
      <c r="Z192"/>
      <c r="AA192"/>
    </row>
    <row r="193" spans="1:27" ht="26.25" customHeight="1" x14ac:dyDescent="0.25">
      <c r="A193"/>
      <c r="B193"/>
      <c r="C193"/>
      <c r="D193"/>
      <c r="E193"/>
      <c r="F193"/>
      <c r="G193"/>
      <c r="H193"/>
      <c r="I193" s="519"/>
      <c r="J193" s="519"/>
      <c r="K193" s="519"/>
      <c r="L193" s="519"/>
      <c r="M193" s="519"/>
      <c r="N193" s="519"/>
      <c r="O193"/>
      <c r="P193"/>
      <c r="Q193"/>
      <c r="R193"/>
      <c r="S193"/>
      <c r="T193"/>
      <c r="U193"/>
      <c r="V193"/>
      <c r="W193" s="520"/>
      <c r="X193"/>
      <c r="Y193"/>
      <c r="Z193"/>
      <c r="AA193"/>
    </row>
    <row r="194" spans="1:27" ht="26.25" customHeight="1" x14ac:dyDescent="0.25">
      <c r="A194"/>
      <c r="B194"/>
      <c r="C194"/>
      <c r="D194"/>
      <c r="E194"/>
      <c r="F194"/>
      <c r="G194"/>
      <c r="H194"/>
      <c r="I194" s="519"/>
      <c r="J194" s="519"/>
      <c r="K194" s="519"/>
      <c r="L194" s="519"/>
      <c r="M194" s="519"/>
      <c r="N194" s="519"/>
      <c r="O194"/>
      <c r="P194"/>
      <c r="Q194"/>
      <c r="R194"/>
      <c r="S194"/>
      <c r="T194"/>
      <c r="U194"/>
      <c r="V194"/>
      <c r="W194" s="520"/>
      <c r="X194"/>
      <c r="Y194"/>
      <c r="Z194"/>
      <c r="AA194"/>
    </row>
    <row r="195" spans="1:27" ht="26.25" customHeight="1" x14ac:dyDescent="0.25">
      <c r="A195"/>
      <c r="B195"/>
      <c r="C195"/>
      <c r="D195"/>
      <c r="E195"/>
      <c r="F195"/>
      <c r="G195"/>
      <c r="H195"/>
      <c r="I195" s="519"/>
      <c r="J195" s="519"/>
      <c r="K195" s="519"/>
      <c r="L195" s="519"/>
      <c r="M195" s="519"/>
      <c r="N195" s="519"/>
      <c r="O195"/>
      <c r="P195"/>
      <c r="Q195"/>
      <c r="R195"/>
      <c r="S195"/>
      <c r="T195"/>
      <c r="U195"/>
      <c r="V195"/>
      <c r="W195" s="520"/>
      <c r="X195"/>
      <c r="Y195"/>
      <c r="Z195"/>
      <c r="AA195"/>
    </row>
    <row r="196" spans="1:27" ht="26.25" customHeight="1" x14ac:dyDescent="0.25">
      <c r="A196"/>
      <c r="B196"/>
      <c r="C196"/>
      <c r="D196"/>
      <c r="E196"/>
      <c r="F196"/>
      <c r="G196"/>
      <c r="H196"/>
      <c r="I196" s="519"/>
      <c r="J196" s="519"/>
      <c r="K196" s="519"/>
      <c r="L196" s="519"/>
      <c r="M196" s="519"/>
      <c r="N196" s="519"/>
      <c r="O196"/>
      <c r="P196"/>
      <c r="Q196"/>
      <c r="R196"/>
      <c r="S196"/>
      <c r="T196"/>
      <c r="U196"/>
      <c r="V196"/>
      <c r="W196" s="520"/>
      <c r="X196"/>
      <c r="Y196"/>
      <c r="Z196"/>
      <c r="AA196"/>
    </row>
    <row r="197" spans="1:27" ht="26.25" customHeight="1" x14ac:dyDescent="0.25">
      <c r="A197"/>
      <c r="B197"/>
      <c r="C197"/>
      <c r="D197"/>
      <c r="E197"/>
      <c r="F197"/>
      <c r="G197"/>
      <c r="H197"/>
      <c r="I197" s="519"/>
      <c r="J197" s="519"/>
      <c r="K197" s="519"/>
      <c r="L197" s="519"/>
      <c r="M197" s="519"/>
      <c r="N197" s="519"/>
      <c r="O197"/>
      <c r="P197"/>
      <c r="Q197"/>
      <c r="R197"/>
      <c r="S197"/>
      <c r="T197"/>
      <c r="U197"/>
      <c r="V197"/>
      <c r="W197" s="520"/>
      <c r="X197"/>
      <c r="Y197"/>
      <c r="Z197"/>
      <c r="AA197"/>
    </row>
    <row r="198" spans="1:27" ht="26.25" customHeight="1" x14ac:dyDescent="0.25">
      <c r="A198"/>
      <c r="B198"/>
      <c r="C198"/>
      <c r="D198"/>
      <c r="E198"/>
      <c r="F198"/>
      <c r="G198"/>
      <c r="H198"/>
      <c r="I198" s="519"/>
      <c r="J198" s="519"/>
      <c r="K198" s="519"/>
      <c r="L198" s="519"/>
      <c r="M198" s="519"/>
      <c r="N198" s="519"/>
      <c r="O198"/>
      <c r="P198"/>
      <c r="Q198"/>
      <c r="R198"/>
      <c r="S198"/>
      <c r="T198"/>
      <c r="U198"/>
      <c r="V198"/>
      <c r="W198" s="520"/>
      <c r="X198"/>
      <c r="Y198"/>
      <c r="Z198"/>
      <c r="AA198"/>
    </row>
    <row r="199" spans="1:27" ht="26.25" customHeight="1" x14ac:dyDescent="0.25">
      <c r="A199"/>
      <c r="B199"/>
      <c r="C199"/>
      <c r="D199"/>
      <c r="E199"/>
      <c r="F199"/>
      <c r="G199"/>
      <c r="H199"/>
      <c r="I199" s="519"/>
      <c r="J199" s="519"/>
      <c r="K199" s="519"/>
      <c r="L199" s="519"/>
      <c r="M199" s="519"/>
      <c r="N199" s="519"/>
      <c r="O199"/>
      <c r="P199"/>
      <c r="Q199"/>
      <c r="R199"/>
      <c r="S199"/>
      <c r="T199"/>
      <c r="U199"/>
      <c r="V199"/>
      <c r="W199" s="520"/>
      <c r="X199"/>
      <c r="Y199"/>
      <c r="Z199"/>
      <c r="AA199"/>
    </row>
    <row r="200" spans="1:27" ht="26.25" customHeight="1" x14ac:dyDescent="0.25">
      <c r="A200"/>
      <c r="B200"/>
      <c r="C200"/>
      <c r="D200"/>
      <c r="E200"/>
      <c r="F200"/>
      <c r="G200"/>
      <c r="H200"/>
      <c r="I200" s="519"/>
      <c r="J200" s="519"/>
      <c r="K200" s="519"/>
      <c r="L200" s="519"/>
      <c r="M200" s="519"/>
      <c r="N200" s="519"/>
      <c r="O200"/>
      <c r="P200"/>
      <c r="Q200"/>
      <c r="R200"/>
      <c r="S200"/>
      <c r="T200"/>
      <c r="U200"/>
      <c r="V200"/>
      <c r="W200" s="520"/>
      <c r="X200"/>
      <c r="Y200"/>
      <c r="Z200"/>
      <c r="AA200"/>
    </row>
    <row r="201" spans="1:27" ht="26.25" customHeight="1" x14ac:dyDescent="0.25">
      <c r="A201"/>
      <c r="B201"/>
      <c r="C201"/>
      <c r="D201"/>
      <c r="E201"/>
      <c r="F201"/>
      <c r="G201"/>
      <c r="H201"/>
      <c r="I201" s="519"/>
      <c r="J201" s="519"/>
      <c r="K201" s="519"/>
      <c r="L201" s="519"/>
      <c r="M201" s="519"/>
      <c r="N201" s="519"/>
      <c r="O201"/>
      <c r="P201"/>
      <c r="Q201"/>
      <c r="R201"/>
      <c r="S201"/>
      <c r="T201"/>
      <c r="U201"/>
      <c r="V201"/>
      <c r="W201" s="520"/>
      <c r="X201"/>
      <c r="Y201"/>
      <c r="Z201"/>
      <c r="AA201"/>
    </row>
    <row r="202" spans="1:27" ht="26.25" customHeight="1" x14ac:dyDescent="0.25">
      <c r="A202"/>
      <c r="B202"/>
      <c r="C202"/>
      <c r="D202"/>
      <c r="E202"/>
      <c r="F202"/>
      <c r="G202"/>
      <c r="H202"/>
      <c r="I202" s="519"/>
      <c r="J202" s="519"/>
      <c r="K202" s="519"/>
      <c r="L202" s="519"/>
      <c r="M202" s="519"/>
      <c r="N202" s="519"/>
      <c r="O202"/>
      <c r="P202"/>
      <c r="Q202"/>
      <c r="R202"/>
      <c r="S202"/>
      <c r="T202"/>
      <c r="U202"/>
      <c r="V202"/>
      <c r="W202" s="520"/>
      <c r="X202"/>
      <c r="Y202"/>
      <c r="Z202"/>
      <c r="AA202"/>
    </row>
    <row r="203" spans="1:27" ht="26.25" customHeight="1" x14ac:dyDescent="0.25">
      <c r="A203"/>
      <c r="B203"/>
      <c r="C203"/>
      <c r="D203"/>
      <c r="E203"/>
      <c r="F203"/>
      <c r="G203"/>
      <c r="H203"/>
      <c r="I203" s="519"/>
      <c r="J203" s="519"/>
      <c r="K203" s="519"/>
      <c r="L203" s="519"/>
      <c r="M203" s="519"/>
      <c r="N203" s="519"/>
      <c r="O203"/>
      <c r="P203"/>
      <c r="Q203"/>
      <c r="R203"/>
      <c r="S203"/>
      <c r="T203"/>
      <c r="U203"/>
      <c r="V203"/>
      <c r="W203" s="520"/>
      <c r="X203"/>
      <c r="Y203"/>
      <c r="Z203"/>
      <c r="AA203"/>
    </row>
    <row r="204" spans="1:27" ht="26.25" customHeight="1" x14ac:dyDescent="0.25">
      <c r="A204"/>
      <c r="B204"/>
      <c r="C204"/>
      <c r="D204"/>
      <c r="E204"/>
      <c r="F204"/>
      <c r="G204"/>
      <c r="H204"/>
      <c r="I204" s="519"/>
      <c r="J204" s="519"/>
      <c r="K204" s="519"/>
      <c r="L204" s="519"/>
      <c r="M204" s="519"/>
      <c r="N204" s="519"/>
      <c r="O204"/>
      <c r="P204"/>
      <c r="Q204"/>
      <c r="R204"/>
      <c r="S204"/>
      <c r="T204"/>
      <c r="U204"/>
      <c r="V204"/>
      <c r="W204" s="520"/>
      <c r="X204"/>
      <c r="Y204"/>
      <c r="Z204"/>
      <c r="AA204"/>
    </row>
    <row r="205" spans="1:27" ht="26.25" customHeight="1" x14ac:dyDescent="0.25">
      <c r="A205"/>
      <c r="B205"/>
      <c r="C205"/>
      <c r="D205"/>
      <c r="E205"/>
      <c r="F205"/>
      <c r="G205"/>
      <c r="H205"/>
      <c r="I205" s="519"/>
      <c r="J205" s="519"/>
      <c r="K205" s="519"/>
      <c r="L205" s="519"/>
      <c r="M205" s="519"/>
      <c r="N205" s="519"/>
      <c r="O205"/>
      <c r="P205"/>
      <c r="Q205"/>
      <c r="R205"/>
      <c r="S205"/>
      <c r="T205"/>
      <c r="U205"/>
      <c r="V205"/>
      <c r="W205" s="520"/>
      <c r="X205"/>
      <c r="Y205"/>
      <c r="Z205"/>
      <c r="AA205"/>
    </row>
    <row r="206" spans="1:27" ht="26.25" customHeight="1" x14ac:dyDescent="0.25">
      <c r="A206"/>
      <c r="B206"/>
      <c r="C206"/>
      <c r="D206"/>
      <c r="E206"/>
      <c r="F206"/>
      <c r="G206"/>
      <c r="H206"/>
      <c r="I206" s="519"/>
      <c r="J206" s="519"/>
      <c r="K206" s="519"/>
      <c r="L206" s="519"/>
      <c r="M206" s="519"/>
      <c r="N206" s="519"/>
      <c r="O206"/>
      <c r="P206"/>
      <c r="Q206"/>
      <c r="R206"/>
      <c r="S206"/>
      <c r="T206"/>
      <c r="U206"/>
      <c r="V206"/>
      <c r="W206" s="520"/>
      <c r="X206"/>
      <c r="Y206"/>
      <c r="Z206"/>
      <c r="AA206"/>
    </row>
    <row r="207" spans="1:27" ht="26.25" customHeight="1" x14ac:dyDescent="0.25">
      <c r="A207"/>
      <c r="B207"/>
      <c r="C207"/>
      <c r="D207"/>
      <c r="E207"/>
      <c r="F207"/>
      <c r="G207"/>
      <c r="H207"/>
      <c r="I207" s="519"/>
      <c r="J207" s="519"/>
      <c r="K207" s="519"/>
      <c r="L207" s="519"/>
      <c r="M207" s="519"/>
      <c r="N207" s="519"/>
      <c r="O207"/>
      <c r="P207"/>
      <c r="Q207"/>
      <c r="R207"/>
      <c r="S207"/>
      <c r="T207"/>
      <c r="U207"/>
      <c r="V207"/>
      <c r="W207" s="520"/>
      <c r="X207"/>
      <c r="Y207"/>
      <c r="Z207"/>
      <c r="AA207"/>
    </row>
  </sheetData>
  <autoFilter ref="A10:AG119" xr:uid="{00000000-0009-0000-0000-000006000000}"/>
  <mergeCells count="9">
    <mergeCell ref="A1:H1"/>
    <mergeCell ref="A124:A126"/>
    <mergeCell ref="I9:R9"/>
    <mergeCell ref="T9:AA9"/>
    <mergeCell ref="A116:A119"/>
    <mergeCell ref="A7:C7"/>
    <mergeCell ref="D7:M7"/>
    <mergeCell ref="A3:H3"/>
    <mergeCell ref="A5:H5"/>
  </mergeCells>
  <conditionalFormatting sqref="I11:I119">
    <cfRule type="cellIs" dxfId="62" priority="378" stopIfTrue="1" operator="equal">
      <formula>"x"</formula>
    </cfRule>
  </conditionalFormatting>
  <conditionalFormatting sqref="J11:J119">
    <cfRule type="cellIs" dxfId="61" priority="377" operator="equal">
      <formula>"x"</formula>
    </cfRule>
  </conditionalFormatting>
  <conditionalFormatting sqref="K11:K119">
    <cfRule type="cellIs" dxfId="60" priority="376" operator="equal">
      <formula>"x"</formula>
    </cfRule>
  </conditionalFormatting>
  <conditionalFormatting sqref="L11:L119">
    <cfRule type="cellIs" dxfId="59" priority="375" stopIfTrue="1" operator="equal">
      <formula>"x"</formula>
    </cfRule>
  </conditionalFormatting>
  <conditionalFormatting sqref="M11:M119">
    <cfRule type="cellIs" dxfId="58" priority="374" operator="equal">
      <formula>"x"</formula>
    </cfRule>
  </conditionalFormatting>
  <conditionalFormatting sqref="N11:N93 N98">
    <cfRule type="cellIs" dxfId="57" priority="115" stopIfTrue="1" operator="equal">
      <formula>$AF$8</formula>
    </cfRule>
    <cfRule type="cellIs" dxfId="56" priority="116" stopIfTrue="1" operator="equal">
      <formula>$AF$7</formula>
    </cfRule>
  </conditionalFormatting>
  <conditionalFormatting sqref="N94:N119">
    <cfRule type="cellIs" dxfId="55" priority="153" stopIfTrue="1" operator="equal">
      <formula>"x"</formula>
    </cfRule>
  </conditionalFormatting>
  <conditionalFormatting sqref="AF7:AF8">
    <cfRule type="cellIs" dxfId="54" priority="379" stopIfTrue="1" operator="equal">
      <formula>$AF$7</formula>
    </cfRule>
  </conditionalFormatting>
  <dataValidations count="1">
    <dataValidation type="list" allowBlank="1" showInputMessage="1" showErrorMessage="1" sqref="N98 N11:N93" xr:uid="{00000000-0002-0000-0600-000000000000}">
      <formula1>$AF$7:$AF$8</formula1>
    </dataValidation>
  </dataValidations>
  <pageMargins left="0.511811024" right="0.511811024" top="0.78740157499999996" bottom="0.78740157499999996" header="0.31496062000000002" footer="0.31496062000000002"/>
  <pageSetup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Z44"/>
  <sheetViews>
    <sheetView showGridLines="0" zoomScale="50" zoomScaleNormal="50" zoomScalePageLayoutView="70" workbookViewId="0">
      <selection activeCell="H7" sqref="H7"/>
    </sheetView>
  </sheetViews>
  <sheetFormatPr defaultRowHeight="15" x14ac:dyDescent="0.25"/>
  <cols>
    <col min="1" max="1" width="1.7109375" customWidth="1"/>
    <col min="2" max="2" width="51.85546875" customWidth="1"/>
    <col min="3" max="3" width="17.7109375" customWidth="1"/>
    <col min="4" max="4" width="12.5703125" customWidth="1"/>
    <col min="5" max="5" width="17.85546875" customWidth="1"/>
    <col min="6" max="6" width="14.7109375" customWidth="1"/>
    <col min="10" max="10" width="5.85546875" customWidth="1"/>
  </cols>
  <sheetData>
    <row r="1" spans="1:26" s="2" customFormat="1" ht="28.9" customHeight="1" thickTop="1" x14ac:dyDescent="0.25">
      <c r="A1" s="458"/>
      <c r="B1" s="466" t="str">
        <f>'Monitoria Anual - 1'!A1</f>
        <v>PLANOS DE AÇÃO NACIONAIS DE CONSERVAÇÃO DE ESPÉCIES AMEAÇADAS DE EXTINÇÃO OU DO PATRIMÔNIO ESPELEOLÓGICO  - PAN</v>
      </c>
      <c r="C1" s="473"/>
      <c r="D1" s="473"/>
      <c r="E1" s="473"/>
      <c r="F1" s="473"/>
      <c r="G1" s="473"/>
      <c r="H1" s="474"/>
      <c r="I1" s="474"/>
      <c r="J1" s="474"/>
      <c r="K1" s="474"/>
      <c r="L1" s="474"/>
      <c r="M1" s="474"/>
      <c r="N1" s="473"/>
      <c r="O1" s="473"/>
      <c r="P1" s="473"/>
      <c r="Q1" s="430"/>
      <c r="R1" s="430"/>
      <c r="S1" s="430"/>
      <c r="T1" s="430"/>
      <c r="U1" s="430"/>
      <c r="V1" s="430"/>
      <c r="W1" s="430"/>
      <c r="X1" s="430"/>
      <c r="Y1" s="430"/>
      <c r="Z1" s="432"/>
    </row>
    <row r="2" spans="1:26" s="4" customFormat="1" ht="4.1500000000000004" customHeight="1" x14ac:dyDescent="0.25">
      <c r="A2" s="433"/>
      <c r="B2" s="441"/>
      <c r="H2" s="8"/>
      <c r="I2" s="8"/>
      <c r="J2" s="8"/>
      <c r="K2" s="8"/>
      <c r="L2" s="8"/>
      <c r="M2" s="8"/>
      <c r="Z2" s="433"/>
    </row>
    <row r="3" spans="1:26" s="5" customFormat="1" ht="23.45" customHeight="1" thickBot="1" x14ac:dyDescent="0.35">
      <c r="A3" s="484"/>
      <c r="B3" s="475" t="str">
        <f>'Monitoria Anual - 1'!A3</f>
        <v>PLANO DE AÇÃO NACIONAL PARA A CONSERVAÇÃO DO PATRIMONIO ESPELEOLÓGICO NAS ÁREAS CÁRSTICAS DA BACIA DO RIO SÃO FRANCISCO - PAN CAVERNAS DO SÃO FRANCISCO</v>
      </c>
      <c r="C3" s="424"/>
      <c r="D3" s="424"/>
      <c r="E3" s="424"/>
      <c r="F3" s="424"/>
      <c r="G3" s="424"/>
      <c r="H3" s="424"/>
      <c r="I3" s="424"/>
      <c r="J3" s="424"/>
      <c r="K3" s="424"/>
      <c r="L3" s="424"/>
      <c r="M3" s="424"/>
      <c r="N3" s="424"/>
      <c r="O3" s="424"/>
      <c r="P3" s="424"/>
      <c r="Q3" s="425"/>
      <c r="R3" s="425"/>
      <c r="S3" s="425"/>
      <c r="T3" s="425"/>
      <c r="U3" s="425"/>
      <c r="V3" s="425"/>
      <c r="W3" s="425"/>
      <c r="X3" s="425"/>
      <c r="Y3" s="425"/>
      <c r="Z3" s="476"/>
    </row>
    <row r="4" spans="1:26" s="1" customFormat="1" ht="3.6" customHeight="1" thickTop="1" x14ac:dyDescent="0.25">
      <c r="A4" s="433"/>
      <c r="B4" s="441"/>
      <c r="C4" s="4"/>
      <c r="D4" s="4"/>
      <c r="E4" s="4"/>
      <c r="F4" s="4"/>
      <c r="G4" s="4"/>
      <c r="H4" s="8"/>
      <c r="I4" s="8"/>
      <c r="J4" s="8"/>
      <c r="K4" s="8"/>
      <c r="L4" s="8"/>
      <c r="M4" s="8"/>
      <c r="N4" s="4"/>
      <c r="O4" s="4"/>
      <c r="P4" s="4"/>
      <c r="Q4" s="4"/>
      <c r="R4" s="4"/>
      <c r="S4" s="4"/>
      <c r="T4" s="4"/>
      <c r="U4" s="4"/>
      <c r="V4" s="4"/>
      <c r="W4" s="4"/>
      <c r="X4" s="4"/>
      <c r="Y4" s="4"/>
      <c r="Z4" s="434"/>
    </row>
    <row r="5" spans="1:26" s="6" customFormat="1" ht="53.45" customHeight="1" x14ac:dyDescent="0.25">
      <c r="A5" s="456"/>
      <c r="B5" s="673" t="str">
        <f>'Monitoria Anual - 1'!A5</f>
        <v>OBJETIVO GERAL DO PAN
GARANTIR A CONSERVAÇÃO DO PATRIMÔNIO ESPELEOLÓGICO BRASILEIRO, POR MEIO DO CONHECIMENTO, PROMOÇÃO DO USO SUSTENTÁVEL E REDUÇÃO DOS IMPACTOS ANTRÓPICOS, PRIORITARIAMENTE NAS ÁREAS CÁRSTICAS DA BACIA DO RIO SÃO FRANCISCO, NOS PRÓXIMOS CINCO ANOS (2012 a 2017).</v>
      </c>
      <c r="C5" s="674"/>
      <c r="D5" s="674"/>
      <c r="E5" s="674"/>
      <c r="F5" s="674"/>
      <c r="G5" s="674"/>
      <c r="H5" s="674"/>
      <c r="I5" s="674"/>
      <c r="J5" s="674"/>
      <c r="K5" s="674"/>
      <c r="L5" s="674"/>
      <c r="M5" s="674"/>
      <c r="N5" s="674"/>
      <c r="O5" s="674"/>
      <c r="P5" s="674"/>
      <c r="Q5" s="674"/>
      <c r="R5" s="363"/>
      <c r="S5" s="363"/>
      <c r="T5" s="363"/>
      <c r="U5" s="363"/>
      <c r="V5" s="363"/>
      <c r="W5" s="363"/>
      <c r="X5" s="363"/>
      <c r="Y5" s="363"/>
      <c r="Z5" s="453"/>
    </row>
    <row r="6" spans="1:26" s="1" customFormat="1" ht="3" customHeight="1" x14ac:dyDescent="0.25">
      <c r="A6" s="433"/>
      <c r="B6" s="441"/>
      <c r="C6" s="4"/>
      <c r="D6" s="4"/>
      <c r="E6" s="4"/>
      <c r="F6" s="4"/>
      <c r="G6" s="4"/>
      <c r="H6" s="8"/>
      <c r="I6" s="8"/>
      <c r="J6" s="8"/>
      <c r="K6" s="8"/>
      <c r="L6" s="8"/>
      <c r="M6" s="8"/>
      <c r="N6" s="4"/>
      <c r="O6" s="4"/>
      <c r="P6" s="4"/>
      <c r="Q6" s="4"/>
      <c r="R6" s="4"/>
      <c r="S6" s="4"/>
      <c r="T6" s="4"/>
      <c r="U6" s="4"/>
      <c r="V6" s="4"/>
      <c r="W6" s="4"/>
      <c r="X6" s="4"/>
      <c r="Y6" s="4"/>
      <c r="Z6" s="434"/>
    </row>
    <row r="7" spans="1:26" s="1" customFormat="1" ht="24.6" customHeight="1" x14ac:dyDescent="0.25">
      <c r="A7" s="456"/>
      <c r="B7" s="477" t="s">
        <v>2088</v>
      </c>
      <c r="C7" s="421"/>
      <c r="D7" s="421"/>
      <c r="E7" s="421"/>
      <c r="F7" s="417" t="s">
        <v>2182</v>
      </c>
      <c r="G7" s="417"/>
      <c r="H7" s="420"/>
      <c r="I7" s="418"/>
      <c r="J7" s="418"/>
      <c r="K7" s="418"/>
      <c r="L7" s="362"/>
      <c r="M7" s="362"/>
      <c r="N7" s="360"/>
      <c r="O7" s="360"/>
      <c r="P7" s="360"/>
      <c r="Q7" s="360"/>
      <c r="R7" s="360"/>
      <c r="S7" s="360"/>
      <c r="T7" s="360"/>
      <c r="U7" s="360"/>
      <c r="V7" s="360"/>
      <c r="W7" s="360"/>
      <c r="X7" s="360"/>
      <c r="Y7" s="360"/>
      <c r="Z7" s="454"/>
    </row>
    <row r="8" spans="1:26" ht="3" customHeight="1" x14ac:dyDescent="0.25">
      <c r="A8" s="433"/>
      <c r="B8" s="67"/>
      <c r="Z8" s="434"/>
    </row>
    <row r="9" spans="1:26" ht="18" customHeight="1" x14ac:dyDescent="0.25">
      <c r="A9" s="444"/>
      <c r="B9" s="440" t="s">
        <v>29</v>
      </c>
      <c r="C9" s="445"/>
      <c r="D9" s="445"/>
      <c r="E9" s="445"/>
      <c r="F9" s="445"/>
      <c r="G9" s="445"/>
      <c r="H9" s="445"/>
      <c r="I9" s="445"/>
      <c r="J9" s="445"/>
      <c r="K9" s="445"/>
      <c r="L9" s="445"/>
      <c r="M9" s="445"/>
      <c r="N9" s="445"/>
      <c r="O9" s="445"/>
      <c r="P9" s="445"/>
      <c r="Q9" s="445"/>
      <c r="R9" s="445"/>
      <c r="S9" s="445"/>
      <c r="T9" s="445"/>
      <c r="U9" s="445"/>
      <c r="V9" s="445"/>
      <c r="W9" s="445"/>
      <c r="X9" s="445"/>
      <c r="Y9" s="445"/>
      <c r="Z9" s="435"/>
    </row>
    <row r="10" spans="1:26" ht="7.15" customHeight="1" x14ac:dyDescent="0.25">
      <c r="B10" s="67"/>
      <c r="Z10" s="434"/>
    </row>
    <row r="11" spans="1:26" x14ac:dyDescent="0.25">
      <c r="B11" s="446" t="s">
        <v>40</v>
      </c>
      <c r="C11" s="447"/>
      <c r="D11" s="447"/>
      <c r="Z11" s="434"/>
    </row>
    <row r="12" spans="1:26" ht="21" customHeight="1" thickBot="1" x14ac:dyDescent="0.3">
      <c r="B12" s="67"/>
      <c r="E12" s="659" t="s">
        <v>77</v>
      </c>
      <c r="F12" s="660"/>
      <c r="Z12" s="434"/>
    </row>
    <row r="13" spans="1:26" ht="59.25" customHeight="1" thickTop="1" thickBot="1" x14ac:dyDescent="0.3">
      <c r="B13" s="666" t="s">
        <v>31</v>
      </c>
      <c r="C13" s="667"/>
      <c r="D13" s="675"/>
      <c r="E13" s="678" t="s">
        <v>76</v>
      </c>
      <c r="F13" s="679"/>
      <c r="Z13" s="434"/>
    </row>
    <row r="14" spans="1:26" s="47" customFormat="1" ht="31.9" customHeight="1" thickTop="1" thickBot="1" x14ac:dyDescent="0.3">
      <c r="B14" s="48" t="s">
        <v>37</v>
      </c>
      <c r="C14" s="50" t="s">
        <v>74</v>
      </c>
      <c r="D14" s="49" t="s">
        <v>38</v>
      </c>
      <c r="E14" s="50" t="s">
        <v>69</v>
      </c>
      <c r="F14" s="49" t="s">
        <v>38</v>
      </c>
      <c r="Z14" s="436"/>
    </row>
    <row r="15" spans="1:26" ht="16.5" thickTop="1" x14ac:dyDescent="0.25">
      <c r="B15" s="31" t="s">
        <v>32</v>
      </c>
      <c r="C15" s="56"/>
      <c r="D15" s="57"/>
      <c r="E15" s="56">
        <f>COUNTA('Monitoria Anual - 3'!N11:N119)</f>
        <v>10</v>
      </c>
      <c r="F15" s="57"/>
      <c r="Z15" s="434"/>
    </row>
    <row r="16" spans="1:26" ht="15.75" x14ac:dyDescent="0.25">
      <c r="B16" s="24" t="s">
        <v>44</v>
      </c>
      <c r="C16" s="58">
        <f>COUNTA('Monitoria Anual - 3'!I11:I119)</f>
        <v>2</v>
      </c>
      <c r="D16" s="59">
        <f>C16/C22</f>
        <v>1.834862385321101E-2</v>
      </c>
      <c r="E16" s="58">
        <f>C16-0</f>
        <v>2</v>
      </c>
      <c r="F16" s="59">
        <f t="shared" ref="F16:F21" si="0">E16/$E$22</f>
        <v>0.02</v>
      </c>
      <c r="Z16" s="434"/>
    </row>
    <row r="17" spans="2:26" ht="15.75" x14ac:dyDescent="0.25">
      <c r="B17" s="19" t="s">
        <v>33</v>
      </c>
      <c r="C17" s="60">
        <f>COUNTA('Monitoria Anual - 3'!J11:J119)</f>
        <v>36</v>
      </c>
      <c r="D17" s="61">
        <f>C17/C22</f>
        <v>0.33027522935779818</v>
      </c>
      <c r="E17" s="60">
        <f>C17-3</f>
        <v>33</v>
      </c>
      <c r="F17" s="59">
        <f t="shared" si="0"/>
        <v>0.33</v>
      </c>
      <c r="Z17" s="434"/>
    </row>
    <row r="18" spans="2:26" ht="15.75" x14ac:dyDescent="0.25">
      <c r="B18" s="20" t="s">
        <v>34</v>
      </c>
      <c r="C18" s="60">
        <f>COUNTA('Monitoria Anual - 3'!K11:K119)</f>
        <v>10</v>
      </c>
      <c r="D18" s="61">
        <f>C18/C22</f>
        <v>9.1743119266055051E-2</v>
      </c>
      <c r="E18" s="60">
        <f>C18-1</f>
        <v>9</v>
      </c>
      <c r="F18" s="59">
        <f t="shared" si="0"/>
        <v>0.09</v>
      </c>
      <c r="Z18" s="434"/>
    </row>
    <row r="19" spans="2:26" ht="15.75" x14ac:dyDescent="0.25">
      <c r="B19" s="21" t="s">
        <v>35</v>
      </c>
      <c r="C19" s="60">
        <f>COUNTA('Monitoria Anual - 3'!L11:L119)</f>
        <v>47</v>
      </c>
      <c r="D19" s="61">
        <f>C19/C22</f>
        <v>0.43119266055045874</v>
      </c>
      <c r="E19" s="60">
        <f>C19-6</f>
        <v>41</v>
      </c>
      <c r="F19" s="59">
        <f t="shared" si="0"/>
        <v>0.41</v>
      </c>
      <c r="Z19" s="434"/>
    </row>
    <row r="20" spans="2:26" ht="16.5" thickBot="1" x14ac:dyDescent="0.3">
      <c r="B20" s="22" t="s">
        <v>36</v>
      </c>
      <c r="C20" s="60">
        <f>COUNTA('Monitoria Anual - 3'!M11:M119)</f>
        <v>14</v>
      </c>
      <c r="D20" s="61">
        <f>C20/C22</f>
        <v>0.12844036697247707</v>
      </c>
      <c r="E20" s="60">
        <f>C20-0</f>
        <v>14</v>
      </c>
      <c r="F20" s="59">
        <f t="shared" si="0"/>
        <v>0.14000000000000001</v>
      </c>
      <c r="Z20" s="434"/>
    </row>
    <row r="21" spans="2:26" ht="17.25" thickTop="1" thickBot="1" x14ac:dyDescent="0.3">
      <c r="B21" s="53" t="s">
        <v>60</v>
      </c>
      <c r="C21" s="60"/>
      <c r="D21" s="61"/>
      <c r="E21" s="60">
        <v>1</v>
      </c>
      <c r="F21" s="59">
        <f t="shared" si="0"/>
        <v>0.01</v>
      </c>
      <c r="Z21" s="434"/>
    </row>
    <row r="22" spans="2:26" ht="16.5" thickTop="1" thickBot="1" x14ac:dyDescent="0.3">
      <c r="B22" s="63" t="s">
        <v>39</v>
      </c>
      <c r="C22" s="64">
        <f>C16+C17+C18+C19+C20</f>
        <v>109</v>
      </c>
      <c r="D22" s="65">
        <f>SUM(D15:D21)</f>
        <v>1</v>
      </c>
      <c r="E22" s="64">
        <f>SUM(E16:E21)</f>
        <v>100</v>
      </c>
      <c r="F22" s="62">
        <f>SUM(F16:F21)</f>
        <v>1</v>
      </c>
      <c r="Z22" s="434"/>
    </row>
    <row r="23" spans="2:26" ht="16.5" thickTop="1" thickBot="1" x14ac:dyDescent="0.3">
      <c r="B23" s="656" t="s">
        <v>73</v>
      </c>
      <c r="C23" s="656"/>
      <c r="D23" s="656"/>
      <c r="E23" s="419">
        <f>COUNTIF('Monitoria Anual - 3'!N11:N119,'Monitoria Anual - 3'!AF7)</f>
        <v>4</v>
      </c>
      <c r="F23" s="66"/>
      <c r="Z23" s="434"/>
    </row>
    <row r="24" spans="2:26" ht="16.5" thickTop="1" thickBot="1" x14ac:dyDescent="0.3">
      <c r="B24" s="656" t="s">
        <v>72</v>
      </c>
      <c r="C24" s="656"/>
      <c r="D24" s="656"/>
      <c r="E24" s="419">
        <f>COUNTIF('Monitoria Anual - 3'!N11:N119,'Monitoria Anual - 3'!AF8)</f>
        <v>6</v>
      </c>
      <c r="F24" s="67"/>
      <c r="Z24" s="434"/>
    </row>
    <row r="25" spans="2:26" ht="15.75" thickTop="1" x14ac:dyDescent="0.25">
      <c r="B25" s="67"/>
      <c r="Z25" s="434"/>
    </row>
    <row r="26" spans="2:26" x14ac:dyDescent="0.25">
      <c r="B26" s="446" t="s">
        <v>41</v>
      </c>
      <c r="C26" s="447"/>
      <c r="D26" s="447"/>
      <c r="Z26" s="434"/>
    </row>
    <row r="27" spans="2:26" ht="3" customHeight="1" x14ac:dyDescent="0.25">
      <c r="B27" s="67"/>
      <c r="Z27" s="434"/>
    </row>
    <row r="28" spans="2:26" ht="36" customHeight="1" x14ac:dyDescent="0.25">
      <c r="B28" s="448" t="s">
        <v>30</v>
      </c>
      <c r="C28" s="449">
        <f>COUNTA('Monitoria Anual - 3'!A11:A118)</f>
        <v>13</v>
      </c>
      <c r="Z28" s="434"/>
    </row>
    <row r="29" spans="2:26" ht="6.6" customHeight="1" thickBot="1" x14ac:dyDescent="0.3">
      <c r="B29" s="67"/>
      <c r="Z29" s="434"/>
    </row>
    <row r="30" spans="2:26" ht="16.5" thickTop="1" thickBot="1" x14ac:dyDescent="0.3">
      <c r="B30" s="23" t="s">
        <v>42</v>
      </c>
      <c r="C30" s="422" t="s">
        <v>43</v>
      </c>
      <c r="D30" s="25"/>
      <c r="E30" s="26"/>
      <c r="F30" s="27"/>
      <c r="G30" s="28"/>
      <c r="H30" s="29"/>
      <c r="I30" s="30"/>
      <c r="Z30" s="434"/>
    </row>
    <row r="31" spans="2:26" ht="15.75" thickTop="1" x14ac:dyDescent="0.25">
      <c r="B31" s="373" t="s">
        <v>45</v>
      </c>
      <c r="C31" s="374">
        <f>COUNTA('Monitoria Anual - 3'!B11:B23)</f>
        <v>13</v>
      </c>
      <c r="D31" s="88">
        <f>COUNTA('Monitoria Anual - 3'!N11:N23)</f>
        <v>5</v>
      </c>
      <c r="E31" s="381">
        <f>COUNTA('Monitoria Anual - 3'!I11:I23)</f>
        <v>0</v>
      </c>
      <c r="F31" s="88">
        <f>COUNTA('Monitoria Anual - 3'!J11:J23)</f>
        <v>3</v>
      </c>
      <c r="G31" s="88">
        <f>COUNTA('Monitoria Anual - 3'!K11:K23)</f>
        <v>1</v>
      </c>
      <c r="H31" s="88">
        <f>COUNTA('Monitoria Anual - 3'!L11:L23)</f>
        <v>7</v>
      </c>
      <c r="I31" s="382">
        <f>COUNTA('Monitoria Anual - 3'!M11:M23)</f>
        <v>2</v>
      </c>
      <c r="J31" s="478"/>
      <c r="K31" s="479"/>
      <c r="Z31" s="434"/>
    </row>
    <row r="32" spans="2:26" x14ac:dyDescent="0.25">
      <c r="B32" s="375" t="s">
        <v>46</v>
      </c>
      <c r="C32" s="98">
        <f>COUNTA('Monitoria Anual - 3'!B24:B50)</f>
        <v>27</v>
      </c>
      <c r="D32" s="376">
        <f>COUNTA('Monitoria Anual - 3'!N24:N50)</f>
        <v>1</v>
      </c>
      <c r="E32" s="98">
        <f>COUNTA('Monitoria Anual - 3'!I24:I50)</f>
        <v>0</v>
      </c>
      <c r="F32" s="376">
        <v>10</v>
      </c>
      <c r="G32" s="376">
        <f>COUNTA('Monitoria Anual - 3'!K24:K50)</f>
        <v>2</v>
      </c>
      <c r="H32" s="376">
        <f>COUNTA('Monitoria Anual - 3'!L24:L50)</f>
        <v>14</v>
      </c>
      <c r="I32" s="376">
        <f>COUNTA('Monitoria Anual - 3'!M24:M50)</f>
        <v>1</v>
      </c>
      <c r="J32" s="478"/>
      <c r="K32" s="479"/>
      <c r="Z32" s="434"/>
    </row>
    <row r="33" spans="2:26" x14ac:dyDescent="0.25">
      <c r="B33" s="375" t="s">
        <v>47</v>
      </c>
      <c r="C33" s="98">
        <f>COUNTA('Monitoria Anual - 3'!B51:B54)</f>
        <v>4</v>
      </c>
      <c r="D33" s="376">
        <f>COUNTA('Monitoria Anual - 3'!N51:N54)</f>
        <v>0</v>
      </c>
      <c r="E33" s="98">
        <f>COUNTA('Monitoria Anual - 3'!I51:I54)</f>
        <v>0</v>
      </c>
      <c r="F33" s="376">
        <f>COUNTA('Monitoria Anual - 3'!J51:J54)</f>
        <v>1</v>
      </c>
      <c r="G33" s="376">
        <f>COUNTA('Monitoria Anual - 3'!K51:K54)</f>
        <v>0</v>
      </c>
      <c r="H33" s="376">
        <f>COUNTA('Monitoria Anual - 3'!L51:L54)</f>
        <v>1</v>
      </c>
      <c r="I33" s="376">
        <f>COUNTA('Monitoria Anual - 3'!M51:M54)</f>
        <v>2</v>
      </c>
      <c r="J33" s="478"/>
      <c r="K33" s="479"/>
      <c r="Z33" s="434"/>
    </row>
    <row r="34" spans="2:26" x14ac:dyDescent="0.25">
      <c r="B34" s="375" t="s">
        <v>48</v>
      </c>
      <c r="C34" s="98">
        <f>COUNTA('Monitoria Anual - 3'!B55:B62)</f>
        <v>8</v>
      </c>
      <c r="D34" s="376">
        <f>COUNTA('Monitoria Anual - 3'!N55:N62)</f>
        <v>2</v>
      </c>
      <c r="E34" s="98">
        <f>COUNTA('Monitoria Anual - 3'!I55:I62)</f>
        <v>1</v>
      </c>
      <c r="F34" s="376">
        <f>COUNTA('Monitoria Anual - 3'!J55:J62)</f>
        <v>2</v>
      </c>
      <c r="G34" s="376">
        <f>COUNTA('Monitoria Anual - 3'!K55:K62)</f>
        <v>0</v>
      </c>
      <c r="H34" s="376">
        <f>COUNTA('Monitoria Anual - 3'!L55:L62)</f>
        <v>4</v>
      </c>
      <c r="I34" s="376">
        <f>COUNTA('Monitoria Anual - 3'!M55:M62)</f>
        <v>1</v>
      </c>
      <c r="J34" s="478"/>
      <c r="K34" s="479"/>
      <c r="Z34" s="434"/>
    </row>
    <row r="35" spans="2:26" x14ac:dyDescent="0.25">
      <c r="B35" s="375" t="s">
        <v>49</v>
      </c>
      <c r="C35" s="98">
        <f>COUNTA('Monitoria Anual - 3'!B63:B69)</f>
        <v>7</v>
      </c>
      <c r="D35" s="376">
        <f>COUNTA('Monitoria Anual - 3'!N63:N69)</f>
        <v>0</v>
      </c>
      <c r="E35" s="376">
        <f>COUNTA('Monitoria Anual - 3'!I63:I69)</f>
        <v>0</v>
      </c>
      <c r="F35" s="376">
        <f>COUNTA('Monitoria Anual - 3'!J63:J69)</f>
        <v>3</v>
      </c>
      <c r="G35" s="376">
        <f>COUNTA('Monitoria Anual - 3'!K63:K69)</f>
        <v>0</v>
      </c>
      <c r="H35" s="376">
        <f>COUNTA('Monitoria Anual - 3'!L63:L69)</f>
        <v>4</v>
      </c>
      <c r="I35" s="376">
        <f>COUNTA('Monitoria Anual - 3'!M63:M69)</f>
        <v>0</v>
      </c>
      <c r="J35" s="4"/>
      <c r="K35" s="479"/>
      <c r="Z35" s="434"/>
    </row>
    <row r="36" spans="2:26" x14ac:dyDescent="0.25">
      <c r="B36" s="375" t="s">
        <v>50</v>
      </c>
      <c r="C36" s="98">
        <f>COUNTA('Monitoria Anual - 3'!B70:B72)</f>
        <v>3</v>
      </c>
      <c r="D36" s="376">
        <f>COUNTA('Monitoria Anual - 3'!N70:N72)</f>
        <v>0</v>
      </c>
      <c r="E36" s="376">
        <f>COUNTA('Monitoria Anual - 3'!I70:I72)</f>
        <v>0</v>
      </c>
      <c r="F36" s="376">
        <f>COUNTA('Monitoria Anual - 3'!J70:J72)</f>
        <v>0</v>
      </c>
      <c r="G36" s="376">
        <f>COUNTA('Monitoria Anual - 3'!K70:K72)</f>
        <v>1</v>
      </c>
      <c r="H36" s="376">
        <f>COUNTA('Monitoria Anual - 3'!L70:L72)</f>
        <v>2</v>
      </c>
      <c r="I36" s="376">
        <f>COUNTA('Monitoria Anual - 3'!M70:M72)</f>
        <v>0</v>
      </c>
      <c r="J36" s="4"/>
      <c r="K36" s="479"/>
      <c r="Z36" s="434"/>
    </row>
    <row r="37" spans="2:26" x14ac:dyDescent="0.25">
      <c r="B37" s="375" t="s">
        <v>51</v>
      </c>
      <c r="C37" s="98">
        <f>COUNTA('Monitoria Anual - 3'!B73:B76)</f>
        <v>4</v>
      </c>
      <c r="D37" s="376">
        <f>COUNTA('Monitoria Anual - 3'!N73:N76)</f>
        <v>0</v>
      </c>
      <c r="E37" s="376">
        <f>COUNTA('Monitoria Anual - 3'!I73:I76)</f>
        <v>0</v>
      </c>
      <c r="F37" s="376">
        <f>COUNTA('Monitoria Anual - 3'!J73:J76)</f>
        <v>0</v>
      </c>
      <c r="G37" s="376">
        <f>COUNTA('Monitoria Anual - 3'!K73:K76)</f>
        <v>0</v>
      </c>
      <c r="H37" s="376">
        <f>COUNTA('Monitoria Anual - 3'!L73:L76)</f>
        <v>3</v>
      </c>
      <c r="I37" s="376">
        <f>COUNTA('Monitoria Anual - 3'!M73:M76)</f>
        <v>1</v>
      </c>
      <c r="J37" s="4"/>
      <c r="K37" s="479"/>
      <c r="Z37" s="434"/>
    </row>
    <row r="38" spans="2:26" x14ac:dyDescent="0.25">
      <c r="B38" s="375" t="s">
        <v>52</v>
      </c>
      <c r="C38" s="98">
        <f>COUNTA('Monitoria Anual - 3'!B77:B85)</f>
        <v>9</v>
      </c>
      <c r="D38" s="376">
        <f>COUNTA('Monitoria Anual - 3'!N77:N85)</f>
        <v>0</v>
      </c>
      <c r="E38" s="376">
        <f>COUNTA('Monitoria Anual - 3'!I77:I85)</f>
        <v>0</v>
      </c>
      <c r="F38" s="376">
        <f>COUNTA('Monitoria Anual - 3'!J77:J85)</f>
        <v>1</v>
      </c>
      <c r="G38" s="376">
        <f>COUNTA('Monitoria Anual - 3'!K77:K85)</f>
        <v>2</v>
      </c>
      <c r="H38" s="376">
        <f>COUNTA('Monitoria Anual - 3'!L77:L85)</f>
        <v>5</v>
      </c>
      <c r="I38" s="376">
        <f>COUNTA('Monitoria Anual - 3'!M77:M85)</f>
        <v>1</v>
      </c>
      <c r="J38" s="4"/>
      <c r="K38" s="479"/>
      <c r="Z38" s="434"/>
    </row>
    <row r="39" spans="2:26" x14ac:dyDescent="0.25">
      <c r="B39" s="377" t="s">
        <v>53</v>
      </c>
      <c r="C39" s="378">
        <f>COUNTA('Monitoria Anual - 3'!B86:B90)</f>
        <v>5</v>
      </c>
      <c r="D39" s="379">
        <f>COUNTA('Monitoria Anual - 3'!N86:N90)</f>
        <v>1</v>
      </c>
      <c r="E39" s="379">
        <f>COUNTA('Monitoria Anual - 3'!I86:I90)</f>
        <v>0</v>
      </c>
      <c r="F39" s="379">
        <f>COUNTA('Monitoria Anual - 3'!J86:J90)</f>
        <v>2</v>
      </c>
      <c r="G39" s="379">
        <f>COUNTA('Monitoria Anual - 3'!K86:K90)</f>
        <v>1</v>
      </c>
      <c r="H39" s="379">
        <f>COUNTA('Monitoria Anual - 3'!L86:L90)</f>
        <v>2</v>
      </c>
      <c r="I39" s="376">
        <f>COUNTA('Monitoria Anual - 3'!M86:M90)</f>
        <v>0</v>
      </c>
      <c r="J39" s="478"/>
      <c r="K39" s="479"/>
      <c r="Z39" s="434"/>
    </row>
    <row r="40" spans="2:26" x14ac:dyDescent="0.25">
      <c r="B40" s="480" t="s">
        <v>54</v>
      </c>
      <c r="C40" s="98">
        <f>COUNTA('Monitoria Anual - 3'!B91:B104)</f>
        <v>14</v>
      </c>
      <c r="D40" s="379">
        <f>COUNTA('Monitoria Anual - 3'!N91:N104)</f>
        <v>1</v>
      </c>
      <c r="E40" s="379">
        <f>COUNTA('Monitoria Anual - 3'!I91:I104)</f>
        <v>1</v>
      </c>
      <c r="F40" s="379">
        <f>COUNTA('Monitoria Anual - 3'!J91:J104)</f>
        <v>5</v>
      </c>
      <c r="G40" s="379">
        <f>COUNTA('Monitoria Anual - 3'!K91:K104)</f>
        <v>3</v>
      </c>
      <c r="H40" s="379">
        <f>COUNTA('Monitoria Anual - 3'!L91:L104)</f>
        <v>4</v>
      </c>
      <c r="I40" s="376">
        <f>COUNTA('Monitoria Anual - 3'!M91:M104)</f>
        <v>1</v>
      </c>
      <c r="J40" s="478"/>
      <c r="K40" s="479"/>
      <c r="Z40" s="434"/>
    </row>
    <row r="41" spans="2:26" x14ac:dyDescent="0.25">
      <c r="B41" s="480" t="s">
        <v>711</v>
      </c>
      <c r="C41" s="98">
        <f>COUNTA('Monitoria Anual - 3'!B105:B114)</f>
        <v>10</v>
      </c>
      <c r="D41" s="379">
        <f>COUNTA('Monitoria Anual - 3'!N105:N114)</f>
        <v>0</v>
      </c>
      <c r="E41" s="379">
        <f>COUNTA('Monitoria Anual - 3'!I105:I114)</f>
        <v>0</v>
      </c>
      <c r="F41" s="379">
        <f>COUNTA('Monitoria Anual - 3'!J105:J114)</f>
        <v>6</v>
      </c>
      <c r="G41" s="379">
        <f>COUNTA('Monitoria Anual - 3'!K105:K114)</f>
        <v>0</v>
      </c>
      <c r="H41" s="379">
        <f>COUNTA('Monitoria Anual - 3'!L105:L114)</f>
        <v>1</v>
      </c>
      <c r="I41" s="379">
        <f>COUNTA('Monitoria Anual - 3'!M105:M114)</f>
        <v>3</v>
      </c>
      <c r="J41" s="4"/>
      <c r="K41" s="479"/>
      <c r="Z41" s="434"/>
    </row>
    <row r="42" spans="2:26" ht="15.75" thickBot="1" x14ac:dyDescent="0.3">
      <c r="B42" s="480" t="s">
        <v>712</v>
      </c>
      <c r="C42" s="99">
        <f>COUNTA('Monitoria Anual - 3'!B115:B119)</f>
        <v>5</v>
      </c>
      <c r="D42" s="380">
        <f>COUNTA('Monitoria Anual - 3'!N115:N119)</f>
        <v>0</v>
      </c>
      <c r="E42" s="380">
        <f>COUNTA('Monitoria Anual - 3'!I115:I119)</f>
        <v>0</v>
      </c>
      <c r="F42" s="380">
        <f>COUNTA('Monitoria Anual - 3'!J115:J119)</f>
        <v>3</v>
      </c>
      <c r="G42" s="380">
        <f>COUNTA('Monitoria Anual - 3'!K115:K119)</f>
        <v>0</v>
      </c>
      <c r="H42" s="380">
        <f>COUNTA('Monitoria Anual - 3'!L115:L119)</f>
        <v>0</v>
      </c>
      <c r="I42" s="380">
        <f>COUNTA('Monitoria Anual - 3'!M115:M119)</f>
        <v>2</v>
      </c>
      <c r="J42" s="4"/>
      <c r="K42" s="479"/>
      <c r="Z42" s="434"/>
    </row>
    <row r="43" spans="2:26" ht="16.899999999999999" customHeight="1" thickTop="1" thickBot="1" x14ac:dyDescent="0.3">
      <c r="B43" s="438"/>
      <c r="C43" s="481"/>
      <c r="D43" s="439"/>
      <c r="E43" s="439"/>
      <c r="F43" s="439"/>
      <c r="G43" s="439"/>
      <c r="H43" s="439"/>
      <c r="I43" s="439"/>
      <c r="J43" s="482"/>
      <c r="K43" s="483"/>
      <c r="L43" s="439"/>
      <c r="M43" s="439"/>
      <c r="N43" s="439"/>
      <c r="O43" s="439"/>
      <c r="P43" s="439"/>
      <c r="Q43" s="439"/>
      <c r="R43" s="439"/>
      <c r="S43" s="439"/>
      <c r="T43" s="439"/>
      <c r="U43" s="439"/>
      <c r="V43" s="439"/>
      <c r="W43" s="439"/>
      <c r="X43" s="439"/>
      <c r="Y43" s="439"/>
      <c r="Z43" s="437"/>
    </row>
    <row r="44" spans="2:26" ht="15.75" thickTop="1" x14ac:dyDescent="0.25"/>
  </sheetData>
  <mergeCells count="6">
    <mergeCell ref="B5:Q5"/>
    <mergeCell ref="B13:D13"/>
    <mergeCell ref="B23:D23"/>
    <mergeCell ref="B24:D24"/>
    <mergeCell ref="E12:F12"/>
    <mergeCell ref="E13:F13"/>
  </mergeCells>
  <conditionalFormatting sqref="D31:I40 D40:H42 I41:I42">
    <cfRule type="cellIs" dxfId="53" priority="10" stopIfTrue="1" operator="equal">
      <formula>0</formula>
    </cfRule>
  </conditionalFormatting>
  <conditionalFormatting sqref="F31:I31">
    <cfRule type="cellIs" dxfId="52" priority="1" operator="equal">
      <formula>0</formula>
    </cfRule>
    <cfRule type="cellIs" dxfId="51" priority="6" operator="equal">
      <formula>0</formula>
    </cfRule>
  </conditionalFormatting>
  <conditionalFormatting sqref="F31:I42 D31:E31 E32:E42">
    <cfRule type="cellIs" dxfId="50" priority="5" stopIfTrue="1" operator="equal">
      <formula>0</formula>
    </cfRule>
  </conditionalFormatting>
  <printOptions horizontalCentered="1"/>
  <pageMargins left="0.31496062992125984" right="0.31496062992125984" top="0.59055118110236227" bottom="0.59055118110236227" header="0.31496062992125984" footer="0.31496062992125984"/>
  <pageSetup scale="46" orientation="landscape" r:id="rId1"/>
  <colBreaks count="1" manualBreakCount="1">
    <brk id="9" max="1048575" man="1"/>
  </col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B15407"/>
    <pageSetUpPr fitToPage="1"/>
  </sheetPr>
  <dimension ref="A1:AG196"/>
  <sheetViews>
    <sheetView showGridLines="0" topLeftCell="F43" zoomScale="70" zoomScaleNormal="70" workbookViewId="0">
      <selection activeCell="AA44" sqref="F44:AA44"/>
    </sheetView>
  </sheetViews>
  <sheetFormatPr defaultColWidth="8.85546875" defaultRowHeight="15" x14ac:dyDescent="0.25"/>
  <cols>
    <col min="1" max="1" width="51.140625" style="1" customWidth="1"/>
    <col min="2" max="2" width="79.28515625" style="1" customWidth="1"/>
    <col min="3" max="3" width="36.42578125" style="1" customWidth="1"/>
    <col min="4" max="4" width="25.5703125" style="1" customWidth="1"/>
    <col min="5" max="5" width="21.85546875" style="1" customWidth="1"/>
    <col min="6" max="6" width="40.7109375" style="1" customWidth="1"/>
    <col min="7" max="7" width="69.42578125" style="1" customWidth="1"/>
    <col min="8" max="8" width="25.7109375" style="1" customWidth="1"/>
    <col min="9" max="11" width="25.7109375" style="9" customWidth="1"/>
    <col min="12" max="12" width="38" style="9" customWidth="1"/>
    <col min="13" max="14" width="25.7109375" style="9" customWidth="1"/>
    <col min="15" max="15" width="142.85546875" style="1" customWidth="1"/>
    <col min="16" max="16" width="115.5703125" style="1" customWidth="1"/>
    <col min="17" max="17" width="77.42578125" style="1" customWidth="1"/>
    <col min="18" max="18" width="50" style="1" customWidth="1"/>
    <col min="19" max="19" width="117.7109375" style="1" customWidth="1"/>
    <col min="20" max="20" width="82.7109375" style="1" customWidth="1"/>
    <col min="21" max="21" width="38.42578125" style="1" customWidth="1"/>
    <col min="22" max="22" width="22.5703125" style="1" customWidth="1"/>
    <col min="23" max="23" width="23.5703125" style="1" customWidth="1"/>
    <col min="24" max="24" width="23.42578125" style="1" customWidth="1"/>
    <col min="25" max="25" width="24.42578125" style="1" customWidth="1"/>
    <col min="26" max="26" width="39.42578125" style="1" customWidth="1"/>
    <col min="27" max="27" width="59" style="1" customWidth="1"/>
    <col min="28" max="31" width="8.85546875" style="1"/>
    <col min="32" max="32" width="8.85546875" style="1" customWidth="1"/>
    <col min="33" max="16384" width="8.85546875" style="1"/>
  </cols>
  <sheetData>
    <row r="1" spans="1:33" s="94" customFormat="1" ht="26.25" x14ac:dyDescent="0.4">
      <c r="A1" s="670" t="str">
        <f>'Monitoria Anual - 1'!A1</f>
        <v>PLANOS DE AÇÃO NACIONAIS DE CONSERVAÇÃO DE ESPÉCIES AMEAÇADAS DE EXTINÇÃO OU DO PATRIMÔNIO ESPELEOLÓGICO  - PAN</v>
      </c>
      <c r="B1" s="671"/>
      <c r="C1" s="671"/>
      <c r="D1" s="671"/>
      <c r="E1" s="671"/>
      <c r="F1" s="671"/>
      <c r="G1" s="671"/>
      <c r="H1" s="671"/>
      <c r="I1" s="357"/>
      <c r="J1" s="357"/>
      <c r="K1" s="357"/>
      <c r="L1" s="357"/>
      <c r="M1" s="357"/>
      <c r="N1" s="115"/>
      <c r="O1" s="110"/>
      <c r="P1" s="110"/>
      <c r="Q1" s="110"/>
      <c r="R1" s="110"/>
      <c r="S1" s="110"/>
      <c r="T1" s="110"/>
      <c r="U1" s="110"/>
      <c r="V1" s="110"/>
      <c r="W1" s="110"/>
      <c r="X1" s="110"/>
      <c r="Y1" s="110"/>
      <c r="Z1" s="110"/>
      <c r="AA1" s="110"/>
    </row>
    <row r="2" spans="1:33" s="95" customFormat="1" ht="3.75" customHeight="1" x14ac:dyDescent="0.4">
      <c r="A2" s="279"/>
      <c r="B2" s="279"/>
      <c r="C2" s="279"/>
      <c r="D2" s="279"/>
      <c r="E2" s="279"/>
      <c r="F2" s="279"/>
      <c r="G2" s="279"/>
      <c r="H2" s="279"/>
      <c r="I2" s="279"/>
      <c r="J2" s="279"/>
      <c r="K2" s="279"/>
      <c r="L2" s="279"/>
      <c r="M2" s="279"/>
      <c r="N2" s="116"/>
      <c r="O2" s="111"/>
      <c r="P2" s="111"/>
      <c r="Q2" s="111"/>
      <c r="R2" s="111"/>
      <c r="S2" s="111"/>
      <c r="T2" s="111"/>
      <c r="U2" s="111"/>
      <c r="V2" s="111"/>
      <c r="W2" s="111"/>
      <c r="X2" s="111"/>
      <c r="Y2" s="111"/>
      <c r="Z2" s="111"/>
      <c r="AA2" s="111"/>
    </row>
    <row r="3" spans="1:33" s="102" customFormat="1" ht="27" thickBot="1" x14ac:dyDescent="0.45">
      <c r="A3" s="653" t="str">
        <f>'Monitoria Anual - 1'!A3</f>
        <v>PLANO DE AÇÃO NACIONAL PARA A CONSERVAÇÃO DO PATRIMONIO ESPELEOLÓGICO NAS ÁREAS CÁRSTICAS DA BACIA DO RIO SÃO FRANCISCO - PAN CAVERNAS DO SÃO FRANCISCO</v>
      </c>
      <c r="B3" s="651"/>
      <c r="C3" s="651"/>
      <c r="D3" s="651"/>
      <c r="E3" s="651"/>
      <c r="F3" s="651"/>
      <c r="G3" s="651"/>
      <c r="H3" s="651"/>
      <c r="I3" s="356"/>
      <c r="J3" s="356"/>
      <c r="K3" s="356"/>
      <c r="L3" s="356"/>
      <c r="M3" s="356"/>
      <c r="N3" s="118"/>
      <c r="O3" s="117"/>
      <c r="P3" s="117"/>
      <c r="Q3" s="117"/>
      <c r="R3" s="118"/>
      <c r="S3" s="118"/>
      <c r="T3" s="118"/>
      <c r="U3" s="118"/>
      <c r="V3" s="118"/>
      <c r="W3" s="118"/>
      <c r="X3" s="118"/>
      <c r="Y3" s="118"/>
      <c r="Z3" s="118"/>
      <c r="AA3" s="118"/>
    </row>
    <row r="4" spans="1:33" s="96" customFormat="1" ht="5.45" customHeight="1" thickTop="1" x14ac:dyDescent="0.4">
      <c r="A4" s="279"/>
      <c r="B4" s="279"/>
      <c r="C4" s="279"/>
      <c r="D4" s="279"/>
      <c r="E4" s="279"/>
      <c r="F4" s="279"/>
      <c r="G4" s="279"/>
      <c r="H4" s="279"/>
      <c r="I4" s="279"/>
      <c r="J4" s="279"/>
      <c r="K4" s="279"/>
      <c r="L4" s="279"/>
      <c r="M4" s="279"/>
      <c r="N4" s="121"/>
      <c r="O4" s="120"/>
      <c r="P4" s="120"/>
      <c r="Q4" s="120"/>
      <c r="R4" s="120"/>
      <c r="S4" s="120"/>
      <c r="T4" s="120"/>
      <c r="U4" s="120"/>
      <c r="V4" s="120"/>
      <c r="W4" s="120"/>
      <c r="X4" s="120"/>
      <c r="Y4" s="120"/>
      <c r="Z4" s="120"/>
      <c r="AA4" s="120"/>
    </row>
    <row r="5" spans="1:33" s="103" customFormat="1" ht="70.900000000000006" customHeight="1" x14ac:dyDescent="0.3">
      <c r="A5" s="638" t="str">
        <f>'Monitoria Anual - 1'!A5</f>
        <v>OBJETIVO GERAL DO PAN
GARANTIR A CONSERVAÇÃO DO PATRIMÔNIO ESPELEOLÓGICO BRASILEIRO, POR MEIO DO CONHECIMENTO, PROMOÇÃO DO USO SUSTENTÁVEL E REDUÇÃO DOS IMPACTOS ANTRÓPICOS, PRIORITARIAMENTE NAS ÁREAS CÁRSTICAS DA BACIA DO RIO SÃO FRANCISCO, NOS PRÓXIMOS CINCO ANOS (2012 a 2017).</v>
      </c>
      <c r="B5" s="654"/>
      <c r="C5" s="654"/>
      <c r="D5" s="654"/>
      <c r="E5" s="654"/>
      <c r="F5" s="654"/>
      <c r="G5" s="654"/>
      <c r="H5" s="654"/>
      <c r="I5" s="400"/>
      <c r="J5" s="400"/>
      <c r="K5" s="400"/>
      <c r="L5" s="400"/>
      <c r="M5" s="400"/>
      <c r="N5" s="119"/>
      <c r="O5" s="119"/>
      <c r="P5" s="119"/>
      <c r="Q5" s="119"/>
      <c r="R5" s="119"/>
      <c r="S5" s="119"/>
      <c r="T5" s="119"/>
      <c r="U5" s="119"/>
      <c r="V5" s="119"/>
      <c r="W5" s="119"/>
      <c r="X5" s="119"/>
      <c r="Y5" s="119"/>
      <c r="Z5" s="119"/>
      <c r="AA5" s="119"/>
    </row>
    <row r="6" spans="1:33" s="96" customFormat="1" ht="4.1500000000000004" customHeight="1" x14ac:dyDescent="0.4">
      <c r="A6" s="325"/>
      <c r="B6" s="325"/>
      <c r="C6" s="325"/>
      <c r="D6" s="325"/>
      <c r="E6" s="325"/>
      <c r="F6" s="325"/>
      <c r="G6" s="325"/>
      <c r="H6" s="325"/>
      <c r="I6" s="325"/>
      <c r="J6" s="325"/>
      <c r="K6" s="325"/>
      <c r="L6" s="325"/>
      <c r="M6" s="325"/>
      <c r="N6" s="121"/>
      <c r="O6" s="120"/>
      <c r="P6" s="120"/>
      <c r="Q6" s="120"/>
      <c r="R6" s="120"/>
      <c r="S6" s="120"/>
      <c r="T6" s="120"/>
      <c r="U6" s="120"/>
      <c r="V6" s="120"/>
      <c r="W6" s="120"/>
      <c r="X6" s="120"/>
      <c r="Y6" s="120"/>
      <c r="Z6" s="120"/>
      <c r="AA6" s="120"/>
    </row>
    <row r="7" spans="1:33" s="96" customFormat="1" ht="30.6" customHeight="1" x14ac:dyDescent="0.4">
      <c r="A7" s="640" t="s">
        <v>2091</v>
      </c>
      <c r="B7" s="641"/>
      <c r="C7" s="641"/>
      <c r="D7" s="642" t="s">
        <v>2093</v>
      </c>
      <c r="E7" s="643"/>
      <c r="F7" s="643"/>
      <c r="G7" s="643"/>
      <c r="H7" s="644"/>
      <c r="I7" s="644"/>
      <c r="J7" s="644"/>
      <c r="K7" s="644"/>
      <c r="L7" s="644"/>
      <c r="M7" s="644"/>
      <c r="N7" s="121"/>
      <c r="O7" s="592"/>
      <c r="P7" s="120"/>
      <c r="Q7" s="120"/>
      <c r="R7" s="120"/>
      <c r="S7" s="120"/>
      <c r="T7" s="120"/>
      <c r="U7" s="120"/>
      <c r="V7" s="120"/>
      <c r="W7" s="120"/>
      <c r="X7" s="120"/>
      <c r="Y7" s="120"/>
      <c r="Z7" s="120"/>
      <c r="AA7" s="120"/>
      <c r="AF7" s="1" t="s">
        <v>70</v>
      </c>
      <c r="AG7" s="1"/>
    </row>
    <row r="8" spans="1:33" s="96" customFormat="1" ht="7.15" customHeight="1" x14ac:dyDescent="0.4">
      <c r="A8" s="120"/>
      <c r="B8" s="120"/>
      <c r="C8" s="120"/>
      <c r="D8" s="120"/>
      <c r="E8" s="120"/>
      <c r="F8" s="120"/>
      <c r="G8" s="120"/>
      <c r="H8" s="120"/>
      <c r="I8" s="121"/>
      <c r="J8" s="121"/>
      <c r="K8" s="121"/>
      <c r="L8" s="121"/>
      <c r="M8" s="121"/>
      <c r="N8" s="121"/>
      <c r="O8" s="120"/>
      <c r="P8" s="120"/>
      <c r="Q8" s="120"/>
      <c r="R8" s="120"/>
      <c r="S8" s="120"/>
      <c r="T8" s="120"/>
      <c r="U8" s="120"/>
      <c r="V8" s="120"/>
      <c r="W8" s="120"/>
      <c r="X8" s="120"/>
      <c r="Y8" s="120"/>
      <c r="Z8" s="120"/>
      <c r="AA8" s="120"/>
      <c r="AF8" s="51" t="s">
        <v>71</v>
      </c>
      <c r="AG8" s="1"/>
    </row>
    <row r="9" spans="1:33" s="96" customFormat="1" ht="53.25" customHeight="1" thickBot="1" x14ac:dyDescent="0.45">
      <c r="A9" s="359" t="s">
        <v>8</v>
      </c>
      <c r="B9" s="40"/>
      <c r="C9" s="40"/>
      <c r="D9" s="40"/>
      <c r="E9" s="40"/>
      <c r="F9" s="40"/>
      <c r="G9" s="40"/>
      <c r="H9" s="41"/>
      <c r="I9" s="632" t="s">
        <v>65</v>
      </c>
      <c r="J9" s="633"/>
      <c r="K9" s="633"/>
      <c r="L9" s="633"/>
      <c r="M9" s="633"/>
      <c r="N9" s="633"/>
      <c r="O9" s="633"/>
      <c r="P9" s="633"/>
      <c r="Q9" s="633"/>
      <c r="R9" s="634"/>
      <c r="S9" s="46"/>
      <c r="T9" s="635" t="s">
        <v>27</v>
      </c>
      <c r="U9" s="636"/>
      <c r="V9" s="636"/>
      <c r="W9" s="636"/>
      <c r="X9" s="636"/>
      <c r="Y9" s="636"/>
      <c r="Z9" s="636"/>
      <c r="AA9" s="637"/>
    </row>
    <row r="10" spans="1:33" s="96" customFormat="1" ht="48" customHeight="1" thickTop="1" thickBot="1" x14ac:dyDescent="0.45">
      <c r="A10" s="221" t="s">
        <v>0</v>
      </c>
      <c r="B10" s="15" t="s">
        <v>1</v>
      </c>
      <c r="C10" s="15" t="s">
        <v>2</v>
      </c>
      <c r="D10" s="15" t="s">
        <v>6</v>
      </c>
      <c r="E10" s="15" t="s">
        <v>7</v>
      </c>
      <c r="F10" s="15" t="s">
        <v>3</v>
      </c>
      <c r="G10" s="15" t="s">
        <v>5</v>
      </c>
      <c r="H10" s="15" t="s">
        <v>68</v>
      </c>
      <c r="I10" s="10" t="s">
        <v>9</v>
      </c>
      <c r="J10" s="11" t="s">
        <v>10</v>
      </c>
      <c r="K10" s="12" t="s">
        <v>11</v>
      </c>
      <c r="L10" s="13" t="s">
        <v>12</v>
      </c>
      <c r="M10" s="14" t="s">
        <v>13</v>
      </c>
      <c r="N10" s="45" t="s">
        <v>14</v>
      </c>
      <c r="O10" s="16" t="s">
        <v>15</v>
      </c>
      <c r="P10" s="16" t="s">
        <v>16</v>
      </c>
      <c r="Q10" s="16" t="s">
        <v>17</v>
      </c>
      <c r="R10" s="16" t="s">
        <v>18</v>
      </c>
      <c r="S10" s="16" t="s">
        <v>66</v>
      </c>
      <c r="T10" s="17" t="s">
        <v>19</v>
      </c>
      <c r="U10" s="18" t="s">
        <v>20</v>
      </c>
      <c r="V10" s="18" t="s">
        <v>21</v>
      </c>
      <c r="W10" s="18" t="s">
        <v>22</v>
      </c>
      <c r="X10" s="18" t="s">
        <v>23</v>
      </c>
      <c r="Y10" s="18" t="s">
        <v>24</v>
      </c>
      <c r="Z10" s="18" t="s">
        <v>25</v>
      </c>
      <c r="AA10" s="18" t="s">
        <v>26</v>
      </c>
    </row>
    <row r="11" spans="1:33" s="96" customFormat="1" ht="199.15" customHeight="1" thickTop="1" x14ac:dyDescent="0.4">
      <c r="A11" s="295" t="s">
        <v>1406</v>
      </c>
      <c r="B11" s="124" t="s">
        <v>1386</v>
      </c>
      <c r="C11" s="124" t="s">
        <v>2804</v>
      </c>
      <c r="D11" s="125" t="s">
        <v>427</v>
      </c>
      <c r="E11" s="125" t="s">
        <v>428</v>
      </c>
      <c r="F11" s="164" t="s">
        <v>1718</v>
      </c>
      <c r="G11" s="389" t="s">
        <v>1551</v>
      </c>
      <c r="H11" s="166">
        <v>5000</v>
      </c>
      <c r="I11" s="127"/>
      <c r="J11" s="127"/>
      <c r="K11" s="127"/>
      <c r="L11" s="127" t="s">
        <v>67</v>
      </c>
      <c r="M11" s="127"/>
      <c r="N11" s="129"/>
      <c r="O11" s="390" t="s">
        <v>2170</v>
      </c>
      <c r="P11" s="351" t="s">
        <v>2842</v>
      </c>
      <c r="Q11" s="343"/>
      <c r="R11" s="344" t="s">
        <v>368</v>
      </c>
      <c r="S11" s="345"/>
      <c r="T11" s="346"/>
      <c r="U11" s="346"/>
      <c r="V11" s="346"/>
      <c r="W11" s="397"/>
      <c r="X11" s="346"/>
      <c r="Y11" s="346"/>
      <c r="Z11" s="346"/>
      <c r="AA11" s="347"/>
    </row>
    <row r="12" spans="1:33" s="96" customFormat="1" ht="100.15" customHeight="1" x14ac:dyDescent="0.4">
      <c r="A12" s="133"/>
      <c r="B12" s="124" t="s">
        <v>1459</v>
      </c>
      <c r="C12" s="124" t="s">
        <v>2805</v>
      </c>
      <c r="D12" s="125" t="s">
        <v>435</v>
      </c>
      <c r="E12" s="125" t="s">
        <v>546</v>
      </c>
      <c r="F12" s="135" t="s">
        <v>658</v>
      </c>
      <c r="G12" s="168" t="s">
        <v>1599</v>
      </c>
      <c r="H12" s="132">
        <v>5000</v>
      </c>
      <c r="I12" s="127"/>
      <c r="J12" s="127"/>
      <c r="K12" s="127" t="s">
        <v>67</v>
      </c>
      <c r="L12" s="127"/>
      <c r="M12" s="127"/>
      <c r="N12" s="346" t="s">
        <v>71</v>
      </c>
      <c r="O12" s="190" t="s">
        <v>2843</v>
      </c>
      <c r="P12" s="141" t="s">
        <v>1454</v>
      </c>
      <c r="Q12" s="141" t="s">
        <v>2845</v>
      </c>
      <c r="R12" s="141" t="s">
        <v>2844</v>
      </c>
      <c r="S12" s="190" t="s">
        <v>1460</v>
      </c>
      <c r="T12" s="150"/>
      <c r="U12" s="350"/>
      <c r="V12" s="350"/>
      <c r="W12" s="398"/>
      <c r="X12" s="350"/>
      <c r="Y12" s="350"/>
      <c r="Z12" s="350"/>
      <c r="AA12" s="150" t="s">
        <v>2846</v>
      </c>
    </row>
    <row r="13" spans="1:33" s="96" customFormat="1" ht="100.15" customHeight="1" x14ac:dyDescent="0.4">
      <c r="A13" s="133"/>
      <c r="B13" s="124" t="s">
        <v>2102</v>
      </c>
      <c r="C13" s="124" t="s">
        <v>2806</v>
      </c>
      <c r="D13" s="125" t="s">
        <v>427</v>
      </c>
      <c r="E13" s="125" t="s">
        <v>428</v>
      </c>
      <c r="F13" s="126" t="s">
        <v>654</v>
      </c>
      <c r="G13" s="168" t="s">
        <v>1552</v>
      </c>
      <c r="H13" s="132">
        <v>1000000</v>
      </c>
      <c r="I13" s="127"/>
      <c r="J13" s="127"/>
      <c r="K13" s="127"/>
      <c r="L13" s="127" t="s">
        <v>67</v>
      </c>
      <c r="M13" s="127"/>
      <c r="N13" s="346"/>
      <c r="O13" s="348" t="s">
        <v>2847</v>
      </c>
      <c r="P13" s="348" t="s">
        <v>1499</v>
      </c>
      <c r="Q13" s="348" t="s">
        <v>2848</v>
      </c>
      <c r="R13" s="348" t="s">
        <v>1864</v>
      </c>
      <c r="S13" s="138"/>
      <c r="T13" s="150" t="s">
        <v>2101</v>
      </c>
      <c r="U13" s="350"/>
      <c r="V13" s="350"/>
      <c r="W13" s="398"/>
      <c r="X13" s="350"/>
      <c r="Y13" s="350"/>
      <c r="Z13" s="350"/>
      <c r="AA13" s="150" t="s">
        <v>1545</v>
      </c>
    </row>
    <row r="14" spans="1:33" s="96" customFormat="1" ht="153" customHeight="1" x14ac:dyDescent="0.4">
      <c r="A14" s="133"/>
      <c r="B14" s="124" t="s">
        <v>2103</v>
      </c>
      <c r="C14" s="124" t="s">
        <v>78</v>
      </c>
      <c r="D14" s="125" t="s">
        <v>427</v>
      </c>
      <c r="E14" s="125" t="s">
        <v>428</v>
      </c>
      <c r="F14" s="164" t="s">
        <v>1718</v>
      </c>
      <c r="G14" s="168" t="s">
        <v>933</v>
      </c>
      <c r="H14" s="132">
        <v>5000</v>
      </c>
      <c r="I14" s="127"/>
      <c r="J14" s="127"/>
      <c r="K14" s="127"/>
      <c r="L14" s="127" t="s">
        <v>67</v>
      </c>
      <c r="M14" s="127"/>
      <c r="N14" s="346"/>
      <c r="O14" s="141" t="s">
        <v>2849</v>
      </c>
      <c r="P14" s="141" t="s">
        <v>1469</v>
      </c>
      <c r="Q14" s="349"/>
      <c r="R14" s="141" t="s">
        <v>2155</v>
      </c>
      <c r="S14" s="141" t="s">
        <v>3000</v>
      </c>
      <c r="T14" s="350" t="s">
        <v>2143</v>
      </c>
      <c r="U14" s="350"/>
      <c r="V14" s="350"/>
      <c r="W14" s="398"/>
      <c r="X14" s="350"/>
      <c r="Y14" s="350"/>
      <c r="Z14" s="350"/>
      <c r="AA14" s="340"/>
    </row>
    <row r="15" spans="1:33" s="96" customFormat="1" ht="100.15" customHeight="1" x14ac:dyDescent="0.4">
      <c r="A15" s="133"/>
      <c r="B15" s="124" t="s">
        <v>2850</v>
      </c>
      <c r="C15" s="124" t="s">
        <v>91</v>
      </c>
      <c r="D15" s="125" t="s">
        <v>427</v>
      </c>
      <c r="E15" s="125" t="s">
        <v>553</v>
      </c>
      <c r="F15" s="135" t="s">
        <v>658</v>
      </c>
      <c r="G15" s="168" t="s">
        <v>934</v>
      </c>
      <c r="H15" s="132">
        <v>100000</v>
      </c>
      <c r="I15" s="127"/>
      <c r="J15" s="127"/>
      <c r="K15" s="127"/>
      <c r="L15" s="127"/>
      <c r="M15" s="127" t="s">
        <v>67</v>
      </c>
      <c r="N15" s="346"/>
      <c r="O15" s="350" t="s">
        <v>36</v>
      </c>
      <c r="P15" s="158"/>
      <c r="Q15" s="158"/>
      <c r="R15" s="158"/>
      <c r="S15" s="138"/>
      <c r="T15" s="350" t="s">
        <v>2144</v>
      </c>
      <c r="U15" s="350"/>
      <c r="V15" s="350"/>
      <c r="W15" s="398"/>
      <c r="X15" s="350"/>
      <c r="Y15" s="350"/>
      <c r="Z15" s="350"/>
      <c r="AA15" s="340"/>
    </row>
    <row r="16" spans="1:33" s="96" customFormat="1" ht="100.15" customHeight="1" x14ac:dyDescent="0.4">
      <c r="A16" s="133"/>
      <c r="B16" s="124" t="s">
        <v>2851</v>
      </c>
      <c r="C16" s="124" t="s">
        <v>816</v>
      </c>
      <c r="D16" s="125" t="s">
        <v>427</v>
      </c>
      <c r="E16" s="125" t="s">
        <v>467</v>
      </c>
      <c r="F16" s="140" t="s">
        <v>2608</v>
      </c>
      <c r="G16" s="163" t="s">
        <v>1553</v>
      </c>
      <c r="H16" s="132">
        <v>5000</v>
      </c>
      <c r="I16" s="127"/>
      <c r="J16" s="127"/>
      <c r="K16" s="127"/>
      <c r="L16" s="127"/>
      <c r="M16" s="127" t="s">
        <v>67</v>
      </c>
      <c r="N16" s="346"/>
      <c r="O16" s="350" t="s">
        <v>36</v>
      </c>
      <c r="P16" s="158"/>
      <c r="Q16" s="158"/>
      <c r="R16" s="158"/>
      <c r="S16" s="138"/>
      <c r="T16" s="350" t="s">
        <v>2145</v>
      </c>
      <c r="U16" s="350"/>
      <c r="V16" s="350"/>
      <c r="W16" s="398"/>
      <c r="X16" s="350"/>
      <c r="Y16" s="350"/>
      <c r="Z16" s="350"/>
      <c r="AA16" s="340"/>
    </row>
    <row r="17" spans="1:27" s="96" customFormat="1" ht="100.15" customHeight="1" x14ac:dyDescent="0.4">
      <c r="A17" s="133"/>
      <c r="B17" s="124" t="s">
        <v>2852</v>
      </c>
      <c r="C17" s="124" t="s">
        <v>103</v>
      </c>
      <c r="D17" s="125" t="s">
        <v>427</v>
      </c>
      <c r="E17" s="125" t="s">
        <v>428</v>
      </c>
      <c r="F17" s="126" t="s">
        <v>112</v>
      </c>
      <c r="G17" s="163" t="s">
        <v>1600</v>
      </c>
      <c r="H17" s="132">
        <v>100000</v>
      </c>
      <c r="I17" s="127"/>
      <c r="J17" s="127"/>
      <c r="K17" s="127"/>
      <c r="L17" s="127" t="s">
        <v>67</v>
      </c>
      <c r="M17" s="127"/>
      <c r="N17" s="346"/>
      <c r="O17" s="141" t="s">
        <v>2853</v>
      </c>
      <c r="P17" s="141" t="s">
        <v>1439</v>
      </c>
      <c r="Q17" s="141" t="s">
        <v>1438</v>
      </c>
      <c r="R17" s="141" t="s">
        <v>2151</v>
      </c>
      <c r="S17" s="141" t="s">
        <v>2854</v>
      </c>
      <c r="T17" s="350" t="s">
        <v>2146</v>
      </c>
      <c r="U17" s="350"/>
      <c r="V17" s="350"/>
      <c r="W17" s="398"/>
      <c r="X17" s="350"/>
      <c r="Y17" s="350"/>
      <c r="Z17" s="350"/>
      <c r="AA17" s="340"/>
    </row>
    <row r="18" spans="1:27" s="96" customFormat="1" ht="129.6" customHeight="1" x14ac:dyDescent="0.4">
      <c r="A18" s="133"/>
      <c r="B18" s="124" t="s">
        <v>2104</v>
      </c>
      <c r="C18" s="124" t="s">
        <v>1384</v>
      </c>
      <c r="D18" s="125" t="s">
        <v>442</v>
      </c>
      <c r="E18" s="125" t="s">
        <v>428</v>
      </c>
      <c r="F18" s="164" t="s">
        <v>1718</v>
      </c>
      <c r="G18" s="163" t="s">
        <v>1601</v>
      </c>
      <c r="H18" s="132">
        <v>5000</v>
      </c>
      <c r="I18" s="127"/>
      <c r="J18" s="127"/>
      <c r="K18" s="127"/>
      <c r="L18" s="127" t="s">
        <v>67</v>
      </c>
      <c r="M18" s="127"/>
      <c r="N18" s="346"/>
      <c r="O18" s="349" t="s">
        <v>2855</v>
      </c>
      <c r="P18" s="395" t="s">
        <v>2856</v>
      </c>
      <c r="Q18" s="591" t="s">
        <v>1468</v>
      </c>
      <c r="R18" s="344" t="s">
        <v>368</v>
      </c>
      <c r="S18" s="349"/>
      <c r="T18" s="350" t="s">
        <v>2147</v>
      </c>
      <c r="U18" s="350"/>
      <c r="V18" s="350"/>
      <c r="W18" s="398"/>
      <c r="X18" s="350"/>
      <c r="Y18" s="350"/>
      <c r="Z18" s="350"/>
      <c r="AA18" s="340"/>
    </row>
    <row r="19" spans="1:27" s="96" customFormat="1" ht="100.15" customHeight="1" x14ac:dyDescent="0.4">
      <c r="A19" s="688" t="s">
        <v>1505</v>
      </c>
      <c r="B19" s="124" t="s">
        <v>1181</v>
      </c>
      <c r="C19" s="142" t="s">
        <v>1250</v>
      </c>
      <c r="D19" s="125" t="s">
        <v>427</v>
      </c>
      <c r="E19" s="125" t="s">
        <v>428</v>
      </c>
      <c r="F19" s="135" t="s">
        <v>658</v>
      </c>
      <c r="G19" s="168" t="s">
        <v>938</v>
      </c>
      <c r="H19" s="132">
        <v>5000</v>
      </c>
      <c r="I19" s="127"/>
      <c r="J19" s="127"/>
      <c r="K19" s="127"/>
      <c r="L19" s="127" t="s">
        <v>67</v>
      </c>
      <c r="M19" s="127"/>
      <c r="N19" s="346"/>
      <c r="O19" s="141" t="s">
        <v>2857</v>
      </c>
      <c r="P19" s="141" t="s">
        <v>1440</v>
      </c>
      <c r="Q19" s="158"/>
      <c r="R19" s="141" t="s">
        <v>2151</v>
      </c>
      <c r="S19" s="138"/>
      <c r="T19" s="350"/>
      <c r="U19" s="350"/>
      <c r="V19" s="350"/>
      <c r="W19" s="398"/>
      <c r="X19" s="350"/>
      <c r="Y19" s="350"/>
      <c r="Z19" s="350"/>
      <c r="AA19" s="340"/>
    </row>
    <row r="20" spans="1:27" s="96" customFormat="1" ht="100.15" customHeight="1" x14ac:dyDescent="0.4">
      <c r="A20" s="689"/>
      <c r="B20" s="124" t="s">
        <v>2859</v>
      </c>
      <c r="C20" s="142" t="s">
        <v>2807</v>
      </c>
      <c r="D20" s="125" t="s">
        <v>427</v>
      </c>
      <c r="E20" s="125" t="s">
        <v>462</v>
      </c>
      <c r="F20" s="135" t="s">
        <v>658</v>
      </c>
      <c r="G20" s="163" t="s">
        <v>1554</v>
      </c>
      <c r="H20" s="132">
        <v>5000</v>
      </c>
      <c r="I20" s="127"/>
      <c r="J20" s="127"/>
      <c r="K20" s="127"/>
      <c r="L20" s="127"/>
      <c r="M20" s="127" t="s">
        <v>67</v>
      </c>
      <c r="N20" s="346"/>
      <c r="O20" s="141" t="s">
        <v>2858</v>
      </c>
      <c r="P20" s="141" t="s">
        <v>1495</v>
      </c>
      <c r="Q20" s="158"/>
      <c r="R20" s="141" t="s">
        <v>2149</v>
      </c>
      <c r="S20" s="138"/>
      <c r="T20" s="350"/>
      <c r="U20" s="350"/>
      <c r="V20" s="350"/>
      <c r="W20" s="398"/>
      <c r="X20" s="350"/>
      <c r="Y20" s="350"/>
      <c r="Z20" s="350"/>
      <c r="AA20" s="340"/>
    </row>
    <row r="21" spans="1:27" s="96" customFormat="1" ht="100.15" customHeight="1" x14ac:dyDescent="0.4">
      <c r="A21" s="688"/>
      <c r="B21" s="124" t="s">
        <v>1507</v>
      </c>
      <c r="C21" s="140" t="s">
        <v>1132</v>
      </c>
      <c r="D21" s="125" t="s">
        <v>427</v>
      </c>
      <c r="E21" s="125" t="s">
        <v>456</v>
      </c>
      <c r="F21" s="135" t="s">
        <v>1733</v>
      </c>
      <c r="G21" s="163" t="s">
        <v>1555</v>
      </c>
      <c r="H21" s="132">
        <v>10000</v>
      </c>
      <c r="I21" s="127"/>
      <c r="J21" s="127"/>
      <c r="K21" s="127"/>
      <c r="L21" s="127"/>
      <c r="M21" s="127" t="s">
        <v>67</v>
      </c>
      <c r="N21" s="346"/>
      <c r="O21" s="350" t="s">
        <v>36</v>
      </c>
      <c r="P21" s="153"/>
      <c r="Q21" s="153"/>
      <c r="R21" s="153"/>
      <c r="S21" s="127"/>
      <c r="T21" s="350"/>
      <c r="U21" s="346"/>
      <c r="V21" s="346"/>
      <c r="W21" s="397"/>
      <c r="X21" s="346"/>
      <c r="Y21" s="346"/>
      <c r="Z21" s="346"/>
      <c r="AA21" s="347"/>
    </row>
    <row r="22" spans="1:27" s="96" customFormat="1" ht="100.15" customHeight="1" x14ac:dyDescent="0.4">
      <c r="A22" s="689"/>
      <c r="B22" s="124" t="s">
        <v>1629</v>
      </c>
      <c r="C22" s="142" t="s">
        <v>819</v>
      </c>
      <c r="D22" s="125" t="s">
        <v>454</v>
      </c>
      <c r="E22" s="125" t="s">
        <v>2105</v>
      </c>
      <c r="F22" s="142" t="s">
        <v>1105</v>
      </c>
      <c r="G22" s="163" t="s">
        <v>1602</v>
      </c>
      <c r="H22" s="147">
        <v>50000</v>
      </c>
      <c r="I22" s="127"/>
      <c r="J22" s="127" t="s">
        <v>67</v>
      </c>
      <c r="K22" s="127"/>
      <c r="L22" s="127"/>
      <c r="M22" s="127"/>
      <c r="N22" s="346"/>
      <c r="O22" s="190" t="s">
        <v>2860</v>
      </c>
      <c r="P22" s="141" t="s">
        <v>1442</v>
      </c>
      <c r="Q22" s="141"/>
      <c r="R22" s="141" t="s">
        <v>2149</v>
      </c>
      <c r="S22" s="127"/>
      <c r="T22" s="150"/>
      <c r="U22" s="346"/>
      <c r="V22" s="346"/>
      <c r="W22" s="397">
        <v>42705</v>
      </c>
      <c r="X22" s="346"/>
      <c r="Y22" s="346"/>
      <c r="Z22" s="346"/>
      <c r="AA22" s="347"/>
    </row>
    <row r="23" spans="1:27" s="96" customFormat="1" ht="196.15" customHeight="1" x14ac:dyDescent="0.4">
      <c r="A23" s="133"/>
      <c r="B23" s="124" t="s">
        <v>1389</v>
      </c>
      <c r="C23" s="142" t="s">
        <v>660</v>
      </c>
      <c r="D23" s="125" t="s">
        <v>427</v>
      </c>
      <c r="E23" s="125" t="s">
        <v>2106</v>
      </c>
      <c r="F23" s="164" t="s">
        <v>1718</v>
      </c>
      <c r="G23" s="163" t="s">
        <v>2169</v>
      </c>
      <c r="H23" s="132">
        <v>80000</v>
      </c>
      <c r="I23" s="127"/>
      <c r="J23" s="127"/>
      <c r="K23" s="127"/>
      <c r="L23" s="127" t="s">
        <v>67</v>
      </c>
      <c r="M23" s="127"/>
      <c r="N23" s="346"/>
      <c r="O23" s="390" t="s">
        <v>2861</v>
      </c>
      <c r="P23" s="351" t="s">
        <v>2862</v>
      </c>
      <c r="Q23" s="344"/>
      <c r="R23" s="344" t="s">
        <v>368</v>
      </c>
      <c r="S23" s="344" t="s">
        <v>2168</v>
      </c>
      <c r="T23" s="150"/>
      <c r="U23" s="346"/>
      <c r="V23" s="346"/>
      <c r="W23" s="397">
        <v>42552</v>
      </c>
      <c r="X23" s="346"/>
      <c r="Y23" s="346"/>
      <c r="Z23" s="392" t="s">
        <v>1508</v>
      </c>
      <c r="AA23" s="348"/>
    </row>
    <row r="24" spans="1:27" s="96" customFormat="1" ht="99.6" customHeight="1" x14ac:dyDescent="0.4">
      <c r="A24" s="133"/>
      <c r="B24" s="124" t="s">
        <v>2810</v>
      </c>
      <c r="C24" s="142" t="s">
        <v>994</v>
      </c>
      <c r="D24" s="146" t="s">
        <v>458</v>
      </c>
      <c r="E24" s="125" t="s">
        <v>428</v>
      </c>
      <c r="F24" s="126" t="s">
        <v>654</v>
      </c>
      <c r="G24" s="163" t="s">
        <v>1556</v>
      </c>
      <c r="H24" s="147">
        <v>400000</v>
      </c>
      <c r="I24" s="127"/>
      <c r="J24" s="127"/>
      <c r="K24" s="127"/>
      <c r="L24" s="127" t="s">
        <v>67</v>
      </c>
      <c r="M24" s="127"/>
      <c r="N24" s="346"/>
      <c r="O24" s="348" t="s">
        <v>1500</v>
      </c>
      <c r="P24" s="348" t="s">
        <v>2817</v>
      </c>
      <c r="Q24" s="348" t="s">
        <v>1486</v>
      </c>
      <c r="R24" s="348" t="s">
        <v>1864</v>
      </c>
      <c r="S24" s="127"/>
      <c r="T24" s="150"/>
      <c r="U24" s="392" t="s">
        <v>3016</v>
      </c>
      <c r="V24" s="346"/>
      <c r="W24" s="397"/>
      <c r="X24" s="346"/>
      <c r="Y24" s="346"/>
      <c r="Z24" s="346"/>
      <c r="AA24" s="347"/>
    </row>
    <row r="25" spans="1:27" s="96" customFormat="1" ht="100.15" customHeight="1" x14ac:dyDescent="0.4">
      <c r="A25" s="133"/>
      <c r="B25" s="124" t="s">
        <v>2109</v>
      </c>
      <c r="C25" s="142" t="s">
        <v>1101</v>
      </c>
      <c r="D25" s="146" t="s">
        <v>442</v>
      </c>
      <c r="E25" s="125" t="s">
        <v>428</v>
      </c>
      <c r="F25" s="149" t="s">
        <v>2108</v>
      </c>
      <c r="G25" s="163" t="s">
        <v>1557</v>
      </c>
      <c r="H25" s="132" t="s">
        <v>146</v>
      </c>
      <c r="I25" s="127"/>
      <c r="J25" s="127" t="s">
        <v>67</v>
      </c>
      <c r="K25" s="127"/>
      <c r="L25" s="127"/>
      <c r="M25" s="127"/>
      <c r="N25" s="346"/>
      <c r="O25" s="390" t="s">
        <v>2094</v>
      </c>
      <c r="P25" s="153"/>
      <c r="Q25" s="153"/>
      <c r="R25" s="153"/>
      <c r="S25" s="148" t="s">
        <v>2863</v>
      </c>
      <c r="T25" s="392" t="s">
        <v>1510</v>
      </c>
      <c r="U25" s="392" t="s">
        <v>1511</v>
      </c>
      <c r="V25" s="346"/>
      <c r="W25" s="397"/>
      <c r="X25" s="346" t="s">
        <v>1509</v>
      </c>
      <c r="Y25" s="346"/>
      <c r="Z25" s="346" t="s">
        <v>2107</v>
      </c>
      <c r="AA25" s="348" t="s">
        <v>2820</v>
      </c>
    </row>
    <row r="26" spans="1:27" s="96" customFormat="1" ht="100.15" customHeight="1" x14ac:dyDescent="0.4">
      <c r="A26" s="133"/>
      <c r="B26" s="124" t="s">
        <v>2110</v>
      </c>
      <c r="C26" s="142" t="s">
        <v>1391</v>
      </c>
      <c r="D26" s="125" t="s">
        <v>554</v>
      </c>
      <c r="E26" s="125" t="s">
        <v>428</v>
      </c>
      <c r="F26" s="126" t="s">
        <v>654</v>
      </c>
      <c r="G26" s="163" t="s">
        <v>1558</v>
      </c>
      <c r="H26" s="147">
        <v>200000</v>
      </c>
      <c r="I26" s="127"/>
      <c r="J26" s="127"/>
      <c r="K26" s="127"/>
      <c r="L26" s="127" t="s">
        <v>67</v>
      </c>
      <c r="M26" s="127"/>
      <c r="N26" s="346"/>
      <c r="O26" s="286" t="s">
        <v>1501</v>
      </c>
      <c r="P26" s="286" t="s">
        <v>1487</v>
      </c>
      <c r="Q26" s="348" t="s">
        <v>1488</v>
      </c>
      <c r="R26" s="348" t="s">
        <v>1864</v>
      </c>
      <c r="S26" s="127"/>
      <c r="T26" s="392" t="s">
        <v>2864</v>
      </c>
      <c r="U26" s="392" t="s">
        <v>1511</v>
      </c>
      <c r="V26" s="346"/>
      <c r="W26" s="397"/>
      <c r="X26" s="346"/>
      <c r="Y26" s="346"/>
      <c r="Z26" s="346"/>
      <c r="AA26" s="347"/>
    </row>
    <row r="27" spans="1:27" s="96" customFormat="1" ht="100.15" customHeight="1" x14ac:dyDescent="0.4">
      <c r="A27" s="133"/>
      <c r="B27" s="124" t="s">
        <v>2111</v>
      </c>
      <c r="C27" s="142" t="s">
        <v>998</v>
      </c>
      <c r="D27" s="125" t="s">
        <v>427</v>
      </c>
      <c r="E27" s="125" t="s">
        <v>428</v>
      </c>
      <c r="F27" s="149" t="s">
        <v>488</v>
      </c>
      <c r="G27" s="163" t="s">
        <v>1559</v>
      </c>
      <c r="H27" s="147">
        <v>200000</v>
      </c>
      <c r="I27" s="127"/>
      <c r="J27" s="127"/>
      <c r="K27" s="127"/>
      <c r="L27" s="127" t="s">
        <v>67</v>
      </c>
      <c r="M27" s="127"/>
      <c r="N27" s="346"/>
      <c r="O27" s="286" t="s">
        <v>2095</v>
      </c>
      <c r="P27" s="286" t="s">
        <v>2865</v>
      </c>
      <c r="Q27" s="348" t="s">
        <v>1489</v>
      </c>
      <c r="R27" s="348" t="s">
        <v>1864</v>
      </c>
      <c r="S27" s="127"/>
      <c r="T27" s="392" t="s">
        <v>1512</v>
      </c>
      <c r="U27" s="392" t="s">
        <v>1511</v>
      </c>
      <c r="V27" s="346"/>
      <c r="W27" s="397"/>
      <c r="X27" s="346"/>
      <c r="Y27" s="346"/>
      <c r="Z27" s="346"/>
      <c r="AA27" s="347"/>
    </row>
    <row r="28" spans="1:27" s="96" customFormat="1" ht="100.15" customHeight="1" x14ac:dyDescent="0.4">
      <c r="A28" s="133"/>
      <c r="B28" s="124" t="s">
        <v>2112</v>
      </c>
      <c r="C28" s="142" t="s">
        <v>998</v>
      </c>
      <c r="D28" s="146" t="s">
        <v>461</v>
      </c>
      <c r="E28" s="146" t="s">
        <v>462</v>
      </c>
      <c r="F28" s="150" t="s">
        <v>151</v>
      </c>
      <c r="G28" s="163" t="s">
        <v>1560</v>
      </c>
      <c r="H28" s="132">
        <v>200000</v>
      </c>
      <c r="I28" s="127"/>
      <c r="J28" s="127" t="s">
        <v>67</v>
      </c>
      <c r="K28" s="127"/>
      <c r="L28" s="127"/>
      <c r="M28" s="127"/>
      <c r="N28" s="346"/>
      <c r="O28" s="391" t="s">
        <v>2867</v>
      </c>
      <c r="P28" s="348" t="s">
        <v>2866</v>
      </c>
      <c r="Q28" s="348" t="s">
        <v>1496</v>
      </c>
      <c r="R28" s="348" t="s">
        <v>1864</v>
      </c>
      <c r="S28" s="148" t="s">
        <v>2658</v>
      </c>
      <c r="T28" s="392" t="s">
        <v>1513</v>
      </c>
      <c r="U28" s="392" t="s">
        <v>1511</v>
      </c>
      <c r="V28" s="346"/>
      <c r="W28" s="397">
        <v>42767</v>
      </c>
      <c r="X28" s="346"/>
      <c r="Y28" s="346"/>
      <c r="Z28" s="346"/>
      <c r="AA28" s="347"/>
    </row>
    <row r="29" spans="1:27" s="96" customFormat="1" ht="100.15" customHeight="1" x14ac:dyDescent="0.4">
      <c r="A29" s="133"/>
      <c r="B29" s="124" t="s">
        <v>1187</v>
      </c>
      <c r="C29" s="142" t="s">
        <v>894</v>
      </c>
      <c r="D29" s="125" t="s">
        <v>427</v>
      </c>
      <c r="E29" s="125" t="s">
        <v>428</v>
      </c>
      <c r="F29" s="140" t="s">
        <v>2608</v>
      </c>
      <c r="G29" s="163" t="s">
        <v>1561</v>
      </c>
      <c r="H29" s="147">
        <v>750000</v>
      </c>
      <c r="I29" s="127"/>
      <c r="J29" s="127" t="s">
        <v>67</v>
      </c>
      <c r="K29" s="127"/>
      <c r="L29" s="127"/>
      <c r="M29" s="127"/>
      <c r="N29" s="346"/>
      <c r="O29" s="391" t="s">
        <v>2868</v>
      </c>
      <c r="P29" s="153"/>
      <c r="Q29" s="153"/>
      <c r="R29" s="153"/>
      <c r="S29" s="127"/>
      <c r="T29" s="346"/>
      <c r="U29" s="346"/>
      <c r="V29" s="346"/>
      <c r="W29" s="397"/>
      <c r="X29" s="346"/>
      <c r="Y29" s="346"/>
      <c r="Z29" s="346"/>
      <c r="AA29" s="347"/>
    </row>
    <row r="30" spans="1:27" s="96" customFormat="1" ht="100.15" customHeight="1" x14ac:dyDescent="0.4">
      <c r="A30" s="133"/>
      <c r="B30" s="124" t="s">
        <v>1632</v>
      </c>
      <c r="C30" s="142" t="s">
        <v>894</v>
      </c>
      <c r="D30" s="125" t="s">
        <v>427</v>
      </c>
      <c r="E30" s="125" t="s">
        <v>428</v>
      </c>
      <c r="F30" s="140" t="s">
        <v>2608</v>
      </c>
      <c r="G30" s="163" t="s">
        <v>1562</v>
      </c>
      <c r="H30" s="147">
        <v>750000</v>
      </c>
      <c r="I30" s="127"/>
      <c r="J30" s="127"/>
      <c r="K30" s="127" t="s">
        <v>67</v>
      </c>
      <c r="L30" s="127"/>
      <c r="M30" s="127"/>
      <c r="N30" s="346"/>
      <c r="O30" s="392" t="s">
        <v>2096</v>
      </c>
      <c r="P30" s="153"/>
      <c r="Q30" s="153"/>
      <c r="R30" s="153"/>
      <c r="S30" s="127"/>
      <c r="T30" s="346"/>
      <c r="U30" s="346"/>
      <c r="V30" s="346"/>
      <c r="W30" s="397"/>
      <c r="X30" s="346"/>
      <c r="Y30" s="346"/>
      <c r="Z30" s="346"/>
      <c r="AA30" s="348" t="s">
        <v>2821</v>
      </c>
    </row>
    <row r="31" spans="1:27" s="96" customFormat="1" ht="100.15" customHeight="1" x14ac:dyDescent="0.4">
      <c r="A31" s="133"/>
      <c r="B31" s="124" t="s">
        <v>2811</v>
      </c>
      <c r="C31" s="142" t="s">
        <v>894</v>
      </c>
      <c r="D31" s="125" t="s">
        <v>427</v>
      </c>
      <c r="E31" s="125" t="s">
        <v>428</v>
      </c>
      <c r="F31" s="135" t="s">
        <v>658</v>
      </c>
      <c r="G31" s="163" t="s">
        <v>1603</v>
      </c>
      <c r="H31" s="147">
        <v>1250000</v>
      </c>
      <c r="I31" s="127"/>
      <c r="J31" s="127" t="s">
        <v>67</v>
      </c>
      <c r="K31" s="127"/>
      <c r="L31" s="127"/>
      <c r="M31" s="127"/>
      <c r="N31" s="346"/>
      <c r="O31" s="393" t="s">
        <v>2869</v>
      </c>
      <c r="P31" s="141" t="s">
        <v>1442</v>
      </c>
      <c r="Q31" s="141" t="s">
        <v>1441</v>
      </c>
      <c r="R31" s="141" t="s">
        <v>2151</v>
      </c>
      <c r="S31" s="127"/>
      <c r="T31" s="346"/>
      <c r="U31" s="346"/>
      <c r="V31" s="346"/>
      <c r="W31" s="397"/>
      <c r="X31" s="346"/>
      <c r="Y31" s="346"/>
      <c r="Z31" s="346"/>
      <c r="AA31" s="348" t="s">
        <v>2822</v>
      </c>
    </row>
    <row r="32" spans="1:27" s="96" customFormat="1" ht="100.15" customHeight="1" x14ac:dyDescent="0.4">
      <c r="A32" s="133"/>
      <c r="B32" s="124" t="s">
        <v>1609</v>
      </c>
      <c r="C32" s="140" t="s">
        <v>996</v>
      </c>
      <c r="D32" s="125" t="s">
        <v>427</v>
      </c>
      <c r="E32" s="125" t="s">
        <v>428</v>
      </c>
      <c r="F32" s="135" t="s">
        <v>137</v>
      </c>
      <c r="G32" s="163" t="s">
        <v>1563</v>
      </c>
      <c r="H32" s="132">
        <v>1000000</v>
      </c>
      <c r="I32" s="154"/>
      <c r="J32" s="154"/>
      <c r="K32" s="154"/>
      <c r="L32" s="154" t="s">
        <v>67</v>
      </c>
      <c r="M32" s="154"/>
      <c r="N32" s="347"/>
      <c r="O32" s="392" t="s">
        <v>2870</v>
      </c>
      <c r="P32" s="144"/>
      <c r="Q32" s="144"/>
      <c r="R32" s="144" t="s">
        <v>2030</v>
      </c>
      <c r="S32" s="154"/>
      <c r="T32" s="347"/>
      <c r="U32" s="347"/>
      <c r="V32" s="347"/>
      <c r="W32" s="609"/>
      <c r="X32" s="347"/>
      <c r="Y32" s="347"/>
      <c r="Z32" s="347"/>
      <c r="AA32" s="347"/>
    </row>
    <row r="33" spans="1:27" s="96" customFormat="1" ht="100.15" customHeight="1" x14ac:dyDescent="0.4">
      <c r="A33" s="133"/>
      <c r="B33" s="124" t="s">
        <v>1610</v>
      </c>
      <c r="C33" s="140" t="s">
        <v>996</v>
      </c>
      <c r="D33" s="125" t="s">
        <v>427</v>
      </c>
      <c r="E33" s="125" t="s">
        <v>428</v>
      </c>
      <c r="F33" s="135" t="s">
        <v>2310</v>
      </c>
      <c r="G33" s="163" t="s">
        <v>140</v>
      </c>
      <c r="H33" s="132">
        <v>1200000</v>
      </c>
      <c r="I33" s="154"/>
      <c r="J33" s="154"/>
      <c r="K33" s="154"/>
      <c r="L33" s="154" t="s">
        <v>67</v>
      </c>
      <c r="M33" s="154"/>
      <c r="N33" s="347"/>
      <c r="O33" s="351" t="s">
        <v>2871</v>
      </c>
      <c r="P33" s="351" t="s">
        <v>1483</v>
      </c>
      <c r="Q33" s="144"/>
      <c r="R33" s="351" t="s">
        <v>2154</v>
      </c>
      <c r="S33" s="351" t="s">
        <v>1484</v>
      </c>
      <c r="T33" s="347"/>
      <c r="U33" s="347"/>
      <c r="V33" s="347"/>
      <c r="W33" s="609"/>
      <c r="X33" s="347"/>
      <c r="Y33" s="347"/>
      <c r="Z33" s="347"/>
      <c r="AA33" s="348" t="s">
        <v>2823</v>
      </c>
    </row>
    <row r="34" spans="1:27" s="96" customFormat="1" ht="100.15" customHeight="1" x14ac:dyDescent="0.4">
      <c r="A34" s="133"/>
      <c r="B34" s="124" t="s">
        <v>1394</v>
      </c>
      <c r="C34" s="142" t="s">
        <v>1270</v>
      </c>
      <c r="D34" s="146" t="s">
        <v>436</v>
      </c>
      <c r="E34" s="146" t="s">
        <v>546</v>
      </c>
      <c r="F34" s="135" t="s">
        <v>658</v>
      </c>
      <c r="G34" s="163" t="s">
        <v>1604</v>
      </c>
      <c r="H34" s="132">
        <v>100000</v>
      </c>
      <c r="I34" s="154"/>
      <c r="J34" s="154"/>
      <c r="K34" s="154"/>
      <c r="L34" s="154" t="s">
        <v>67</v>
      </c>
      <c r="M34" s="154"/>
      <c r="N34" s="347"/>
      <c r="O34" s="141" t="s">
        <v>1541</v>
      </c>
      <c r="P34" s="141" t="s">
        <v>1442</v>
      </c>
      <c r="Q34" s="144"/>
      <c r="R34" s="141" t="s">
        <v>2151</v>
      </c>
      <c r="S34" s="154"/>
      <c r="T34" s="347"/>
      <c r="U34" s="347"/>
      <c r="V34" s="347"/>
      <c r="W34" s="609"/>
      <c r="X34" s="348" t="s">
        <v>1515</v>
      </c>
      <c r="Y34" s="347"/>
      <c r="Z34" s="347"/>
      <c r="AA34" s="347"/>
    </row>
    <row r="35" spans="1:27" s="96" customFormat="1" ht="100.15" customHeight="1" x14ac:dyDescent="0.4">
      <c r="A35" s="133"/>
      <c r="B35" s="124" t="s">
        <v>1188</v>
      </c>
      <c r="C35" s="142" t="s">
        <v>1100</v>
      </c>
      <c r="D35" s="146" t="s">
        <v>442</v>
      </c>
      <c r="E35" s="125" t="s">
        <v>428</v>
      </c>
      <c r="F35" s="149" t="s">
        <v>2311</v>
      </c>
      <c r="G35" s="163" t="s">
        <v>1564</v>
      </c>
      <c r="H35" s="132">
        <v>2190664</v>
      </c>
      <c r="I35" s="154"/>
      <c r="J35" s="154"/>
      <c r="K35" s="154"/>
      <c r="L35" s="154" t="s">
        <v>67</v>
      </c>
      <c r="M35" s="154"/>
      <c r="N35" s="347"/>
      <c r="O35" s="145" t="s">
        <v>1516</v>
      </c>
      <c r="P35" s="144" t="s">
        <v>2872</v>
      </c>
      <c r="Q35" s="144"/>
      <c r="R35" s="141" t="s">
        <v>2149</v>
      </c>
      <c r="S35" s="154"/>
      <c r="T35" s="347"/>
      <c r="U35" s="347"/>
      <c r="V35" s="347"/>
      <c r="W35" s="609"/>
      <c r="X35" s="347"/>
      <c r="Y35" s="347"/>
      <c r="Z35" s="347"/>
      <c r="AA35" s="347"/>
    </row>
    <row r="36" spans="1:27" s="96" customFormat="1" ht="100.15" customHeight="1" x14ac:dyDescent="0.4">
      <c r="A36" s="133"/>
      <c r="B36" s="124" t="s">
        <v>1189</v>
      </c>
      <c r="C36" s="130" t="s">
        <v>896</v>
      </c>
      <c r="D36" s="125" t="s">
        <v>547</v>
      </c>
      <c r="E36" s="125" t="s">
        <v>428</v>
      </c>
      <c r="F36" s="135" t="s">
        <v>658</v>
      </c>
      <c r="G36" s="163" t="s">
        <v>1565</v>
      </c>
      <c r="H36" s="147" t="s">
        <v>163</v>
      </c>
      <c r="I36" s="154"/>
      <c r="J36" s="154" t="s">
        <v>67</v>
      </c>
      <c r="K36" s="154"/>
      <c r="L36" s="154"/>
      <c r="M36" s="154"/>
      <c r="N36" s="347"/>
      <c r="O36" s="190" t="s">
        <v>2873</v>
      </c>
      <c r="P36" s="141" t="s">
        <v>1442</v>
      </c>
      <c r="Q36" s="141" t="s">
        <v>1462</v>
      </c>
      <c r="R36" s="141" t="s">
        <v>2151</v>
      </c>
      <c r="S36" s="154"/>
      <c r="T36" s="347"/>
      <c r="U36" s="347"/>
      <c r="V36" s="347"/>
      <c r="W36" s="609"/>
      <c r="X36" s="347"/>
      <c r="Y36" s="347"/>
      <c r="Z36" s="347"/>
      <c r="AA36" s="348" t="s">
        <v>2161</v>
      </c>
    </row>
    <row r="37" spans="1:27" s="96" customFormat="1" ht="100.15" customHeight="1" x14ac:dyDescent="0.4">
      <c r="A37" s="133"/>
      <c r="B37" s="124" t="s">
        <v>2812</v>
      </c>
      <c r="C37" s="142" t="s">
        <v>2674</v>
      </c>
      <c r="D37" s="125" t="s">
        <v>427</v>
      </c>
      <c r="E37" s="125" t="s">
        <v>428</v>
      </c>
      <c r="F37" s="124" t="s">
        <v>2800</v>
      </c>
      <c r="G37" s="163" t="s">
        <v>1566</v>
      </c>
      <c r="H37" s="147" t="s">
        <v>165</v>
      </c>
      <c r="I37" s="154"/>
      <c r="J37" s="154"/>
      <c r="K37" s="154" t="s">
        <v>67</v>
      </c>
      <c r="L37" s="154"/>
      <c r="M37" s="154"/>
      <c r="N37" s="347"/>
      <c r="O37" s="145" t="s">
        <v>2874</v>
      </c>
      <c r="P37" s="144"/>
      <c r="Q37" s="144"/>
      <c r="R37" s="145" t="s">
        <v>2148</v>
      </c>
      <c r="S37" s="145"/>
      <c r="T37" s="347"/>
      <c r="U37" s="347"/>
      <c r="V37" s="347"/>
      <c r="W37" s="609"/>
      <c r="X37" s="347"/>
      <c r="Y37" s="347"/>
      <c r="Z37" s="347"/>
      <c r="AA37" s="347"/>
    </row>
    <row r="38" spans="1:27" s="96" customFormat="1" ht="100.15" customHeight="1" x14ac:dyDescent="0.4">
      <c r="A38" s="133"/>
      <c r="B38" s="124" t="s">
        <v>2684</v>
      </c>
      <c r="C38" s="142" t="s">
        <v>166</v>
      </c>
      <c r="D38" s="125" t="s">
        <v>427</v>
      </c>
      <c r="E38" s="125" t="s">
        <v>428</v>
      </c>
      <c r="F38" s="140" t="s">
        <v>1230</v>
      </c>
      <c r="G38" s="163" t="s">
        <v>2163</v>
      </c>
      <c r="H38" s="147" t="s">
        <v>167</v>
      </c>
      <c r="I38" s="154"/>
      <c r="J38" s="154"/>
      <c r="K38" s="154"/>
      <c r="L38" s="154" t="s">
        <v>67</v>
      </c>
      <c r="M38" s="154"/>
      <c r="N38" s="347"/>
      <c r="O38" s="145" t="s">
        <v>2875</v>
      </c>
      <c r="P38" s="145" t="s">
        <v>1481</v>
      </c>
      <c r="Q38" s="145" t="s">
        <v>1490</v>
      </c>
      <c r="R38" s="145" t="s">
        <v>2159</v>
      </c>
      <c r="S38" s="145" t="s">
        <v>2876</v>
      </c>
      <c r="T38" s="348" t="s">
        <v>2877</v>
      </c>
      <c r="U38" s="348" t="s">
        <v>2878</v>
      </c>
      <c r="V38" s="347"/>
      <c r="W38" s="609"/>
      <c r="X38" s="347"/>
      <c r="Y38" s="347"/>
      <c r="Z38" s="348" t="s">
        <v>3001</v>
      </c>
      <c r="AA38" s="348" t="s">
        <v>2162</v>
      </c>
    </row>
    <row r="39" spans="1:27" s="96" customFormat="1" ht="100.15" customHeight="1" x14ac:dyDescent="0.4">
      <c r="A39" s="133"/>
      <c r="B39" s="124" t="s">
        <v>1397</v>
      </c>
      <c r="C39" s="140" t="s">
        <v>999</v>
      </c>
      <c r="D39" s="125" t="s">
        <v>427</v>
      </c>
      <c r="E39" s="125" t="s">
        <v>1398</v>
      </c>
      <c r="F39" s="135" t="s">
        <v>2803</v>
      </c>
      <c r="G39" s="163" t="s">
        <v>2164</v>
      </c>
      <c r="H39" s="147">
        <v>300000</v>
      </c>
      <c r="I39" s="154"/>
      <c r="J39" s="154"/>
      <c r="K39" s="154"/>
      <c r="L39" s="154" t="s">
        <v>67</v>
      </c>
      <c r="M39" s="154"/>
      <c r="N39" s="347"/>
      <c r="O39" s="392" t="s">
        <v>2879</v>
      </c>
      <c r="P39" s="144"/>
      <c r="Q39" s="144"/>
      <c r="R39" s="144"/>
      <c r="S39" s="154"/>
      <c r="T39" s="347"/>
      <c r="U39" s="347"/>
      <c r="V39" s="347"/>
      <c r="W39" s="609"/>
      <c r="X39" s="348" t="s">
        <v>1515</v>
      </c>
      <c r="Y39" s="347"/>
      <c r="Z39" s="348" t="s">
        <v>169</v>
      </c>
      <c r="AA39" s="348" t="s">
        <v>2880</v>
      </c>
    </row>
    <row r="40" spans="1:27" s="96" customFormat="1" ht="100.15" customHeight="1" x14ac:dyDescent="0.4">
      <c r="A40" s="133"/>
      <c r="B40" s="124" t="s">
        <v>2813</v>
      </c>
      <c r="C40" s="142" t="s">
        <v>171</v>
      </c>
      <c r="D40" s="125" t="s">
        <v>427</v>
      </c>
      <c r="E40" s="125" t="s">
        <v>428</v>
      </c>
      <c r="F40" s="135" t="s">
        <v>658</v>
      </c>
      <c r="G40" s="163" t="s">
        <v>1567</v>
      </c>
      <c r="H40" s="161" t="s">
        <v>173</v>
      </c>
      <c r="I40" s="154"/>
      <c r="J40" s="154"/>
      <c r="K40" s="154" t="s">
        <v>67</v>
      </c>
      <c r="L40" s="154"/>
      <c r="M40" s="154"/>
      <c r="N40" s="347"/>
      <c r="O40" s="141" t="s">
        <v>1476</v>
      </c>
      <c r="P40" s="141" t="s">
        <v>1442</v>
      </c>
      <c r="Q40" s="141" t="s">
        <v>1443</v>
      </c>
      <c r="R40" s="145" t="s">
        <v>2148</v>
      </c>
      <c r="S40" s="141" t="s">
        <v>1444</v>
      </c>
      <c r="T40" s="348" t="s">
        <v>1517</v>
      </c>
      <c r="U40" s="348" t="s">
        <v>2881</v>
      </c>
      <c r="V40" s="347"/>
      <c r="W40" s="609"/>
      <c r="X40" s="347"/>
      <c r="Y40" s="347"/>
      <c r="Z40" s="347"/>
      <c r="AA40" s="347"/>
    </row>
    <row r="41" spans="1:27" s="96" customFormat="1" ht="100.15" customHeight="1" x14ac:dyDescent="0.4">
      <c r="A41" s="133"/>
      <c r="B41" s="124" t="s">
        <v>1400</v>
      </c>
      <c r="C41" s="142" t="s">
        <v>1000</v>
      </c>
      <c r="D41" s="125" t="s">
        <v>454</v>
      </c>
      <c r="E41" s="125" t="s">
        <v>428</v>
      </c>
      <c r="F41" s="140" t="s">
        <v>2802</v>
      </c>
      <c r="G41" s="163" t="s">
        <v>1568</v>
      </c>
      <c r="H41" s="156">
        <v>0.01</v>
      </c>
      <c r="I41" s="154"/>
      <c r="J41" s="154"/>
      <c r="K41" s="154" t="s">
        <v>67</v>
      </c>
      <c r="L41" s="154"/>
      <c r="M41" s="154"/>
      <c r="N41" s="347"/>
      <c r="O41" s="346" t="s">
        <v>2882</v>
      </c>
      <c r="P41" s="144"/>
      <c r="Q41" s="144"/>
      <c r="R41" s="144"/>
      <c r="S41" s="154"/>
      <c r="T41" s="347"/>
      <c r="U41" s="347"/>
      <c r="V41" s="347"/>
      <c r="W41" s="609"/>
      <c r="X41" s="348" t="s">
        <v>1518</v>
      </c>
      <c r="Y41" s="348"/>
      <c r="Z41" s="348"/>
      <c r="AA41" s="348" t="s">
        <v>2825</v>
      </c>
    </row>
    <row r="42" spans="1:27" s="96" customFormat="1" ht="100.15" customHeight="1" x14ac:dyDescent="0.4">
      <c r="A42" s="133"/>
      <c r="B42" s="124" t="s">
        <v>2061</v>
      </c>
      <c r="C42" s="126" t="s">
        <v>997</v>
      </c>
      <c r="D42" s="125" t="s">
        <v>427</v>
      </c>
      <c r="E42" s="125" t="s">
        <v>428</v>
      </c>
      <c r="F42" s="126" t="s">
        <v>112</v>
      </c>
      <c r="G42" s="163" t="s">
        <v>1569</v>
      </c>
      <c r="H42" s="132">
        <v>5000</v>
      </c>
      <c r="I42" s="154"/>
      <c r="J42" s="154"/>
      <c r="K42" s="154"/>
      <c r="L42" s="154" t="s">
        <v>67</v>
      </c>
      <c r="M42" s="154"/>
      <c r="N42" s="347"/>
      <c r="O42" s="141" t="s">
        <v>1479</v>
      </c>
      <c r="P42" s="141" t="s">
        <v>1442</v>
      </c>
      <c r="Q42" s="141"/>
      <c r="R42" s="141" t="s">
        <v>2152</v>
      </c>
      <c r="S42" s="141" t="s">
        <v>1445</v>
      </c>
      <c r="T42" s="347"/>
      <c r="U42" s="348" t="s">
        <v>1519</v>
      </c>
      <c r="V42" s="347"/>
      <c r="W42" s="609"/>
      <c r="X42" s="348" t="s">
        <v>1520</v>
      </c>
      <c r="Y42" s="347"/>
      <c r="Z42" s="347"/>
      <c r="AA42" s="347"/>
    </row>
    <row r="43" spans="1:27" s="96" customFormat="1" ht="100.15" customHeight="1" x14ac:dyDescent="0.4">
      <c r="A43" s="133"/>
      <c r="B43" s="124" t="s">
        <v>1404</v>
      </c>
      <c r="C43" s="126" t="s">
        <v>259</v>
      </c>
      <c r="D43" s="125" t="s">
        <v>444</v>
      </c>
      <c r="E43" s="125" t="s">
        <v>506</v>
      </c>
      <c r="F43" s="135" t="s">
        <v>137</v>
      </c>
      <c r="G43" s="163" t="s">
        <v>1570</v>
      </c>
      <c r="H43" s="132">
        <v>500000</v>
      </c>
      <c r="I43" s="127"/>
      <c r="J43" s="127"/>
      <c r="K43" s="127"/>
      <c r="L43" s="127" t="s">
        <v>67</v>
      </c>
      <c r="M43" s="127"/>
      <c r="N43" s="346"/>
      <c r="O43" s="392" t="s">
        <v>2883</v>
      </c>
      <c r="P43" s="153"/>
      <c r="Q43" s="153"/>
      <c r="R43" s="144" t="s">
        <v>2030</v>
      </c>
      <c r="S43" s="127"/>
      <c r="T43" s="346"/>
      <c r="U43" s="346"/>
      <c r="V43" s="346"/>
      <c r="W43" s="397"/>
      <c r="X43" s="346"/>
      <c r="Y43" s="346"/>
      <c r="Z43" s="346"/>
      <c r="AA43" s="347"/>
    </row>
    <row r="44" spans="1:27" s="96" customFormat="1" ht="100.15" customHeight="1" x14ac:dyDescent="0.4">
      <c r="A44" s="133"/>
      <c r="B44" s="124" t="s">
        <v>1405</v>
      </c>
      <c r="C44" s="126" t="s">
        <v>261</v>
      </c>
      <c r="D44" s="125" t="s">
        <v>444</v>
      </c>
      <c r="E44" s="125" t="s">
        <v>428</v>
      </c>
      <c r="F44" s="124" t="s">
        <v>2800</v>
      </c>
      <c r="G44" s="163" t="s">
        <v>1605</v>
      </c>
      <c r="H44" s="132">
        <v>500000</v>
      </c>
      <c r="I44" s="127"/>
      <c r="J44" s="127"/>
      <c r="K44" s="127"/>
      <c r="L44" s="127" t="s">
        <v>67</v>
      </c>
      <c r="M44" s="127"/>
      <c r="N44" s="346"/>
      <c r="O44" s="148" t="s">
        <v>1502</v>
      </c>
      <c r="P44" s="153"/>
      <c r="Q44" s="153"/>
      <c r="R44" s="145" t="s">
        <v>2148</v>
      </c>
      <c r="S44" s="127"/>
      <c r="T44" s="346"/>
      <c r="U44" s="346"/>
      <c r="V44" s="346"/>
      <c r="W44" s="397"/>
      <c r="X44" s="346"/>
      <c r="Y44" s="346"/>
      <c r="Z44" s="346"/>
      <c r="AA44" s="348" t="s">
        <v>2824</v>
      </c>
    </row>
    <row r="45" spans="1:27" s="96" customFormat="1" ht="100.15" customHeight="1" x14ac:dyDescent="0.4">
      <c r="A45" s="194"/>
      <c r="B45" s="124" t="s">
        <v>2885</v>
      </c>
      <c r="C45" s="142" t="s">
        <v>578</v>
      </c>
      <c r="D45" s="125" t="s">
        <v>444</v>
      </c>
      <c r="E45" s="125" t="s">
        <v>428</v>
      </c>
      <c r="F45" s="126" t="s">
        <v>2113</v>
      </c>
      <c r="G45" s="163" t="s">
        <v>1571</v>
      </c>
      <c r="H45" s="157">
        <v>50000</v>
      </c>
      <c r="I45" s="127"/>
      <c r="J45" s="127" t="s">
        <v>67</v>
      </c>
      <c r="K45" s="127"/>
      <c r="L45" s="127"/>
      <c r="M45" s="127"/>
      <c r="N45" s="346"/>
      <c r="O45" s="190" t="s">
        <v>2097</v>
      </c>
      <c r="P45" s="141" t="s">
        <v>1454</v>
      </c>
      <c r="Q45" s="158"/>
      <c r="R45" s="141" t="s">
        <v>2151</v>
      </c>
      <c r="S45" s="138"/>
      <c r="T45" s="396" t="s">
        <v>1550</v>
      </c>
      <c r="U45" s="396" t="s">
        <v>1538</v>
      </c>
      <c r="V45" s="350"/>
      <c r="W45" s="398"/>
      <c r="X45" s="396" t="s">
        <v>658</v>
      </c>
      <c r="Y45" s="350"/>
      <c r="Z45" s="350"/>
      <c r="AA45" s="286" t="s">
        <v>2884</v>
      </c>
    </row>
    <row r="46" spans="1:27" s="96" customFormat="1" ht="100.15" customHeight="1" x14ac:dyDescent="0.4">
      <c r="A46" s="688" t="s">
        <v>1148</v>
      </c>
      <c r="B46" s="124" t="s">
        <v>1190</v>
      </c>
      <c r="C46" s="140" t="s">
        <v>891</v>
      </c>
      <c r="D46" s="125" t="s">
        <v>427</v>
      </c>
      <c r="E46" s="125" t="s">
        <v>554</v>
      </c>
      <c r="F46" s="135" t="s">
        <v>658</v>
      </c>
      <c r="G46" s="163" t="s">
        <v>179</v>
      </c>
      <c r="H46" s="157">
        <v>30000</v>
      </c>
      <c r="I46" s="127"/>
      <c r="J46" s="127"/>
      <c r="K46" s="127"/>
      <c r="L46" s="127"/>
      <c r="M46" s="127" t="s">
        <v>67</v>
      </c>
      <c r="N46" s="346"/>
      <c r="O46" s="350" t="s">
        <v>36</v>
      </c>
      <c r="P46" s="158"/>
      <c r="Q46" s="158"/>
      <c r="R46" s="158"/>
      <c r="S46" s="138"/>
      <c r="T46" s="350"/>
      <c r="U46" s="350"/>
      <c r="V46" s="350"/>
      <c r="W46" s="398"/>
      <c r="X46" s="350"/>
      <c r="Y46" s="350"/>
      <c r="Z46" s="350"/>
      <c r="AA46" s="340"/>
    </row>
    <row r="47" spans="1:27" s="96" customFormat="1" ht="100.15" customHeight="1" x14ac:dyDescent="0.4">
      <c r="A47" s="689"/>
      <c r="B47" s="124" t="s">
        <v>1191</v>
      </c>
      <c r="C47" s="126" t="s">
        <v>180</v>
      </c>
      <c r="D47" s="125" t="s">
        <v>547</v>
      </c>
      <c r="E47" s="125" t="s">
        <v>2105</v>
      </c>
      <c r="F47" s="135" t="s">
        <v>137</v>
      </c>
      <c r="G47" s="163" t="s">
        <v>1572</v>
      </c>
      <c r="H47" s="157">
        <v>150000</v>
      </c>
      <c r="I47" s="127"/>
      <c r="J47" s="127" t="s">
        <v>67</v>
      </c>
      <c r="K47" s="127"/>
      <c r="L47" s="127"/>
      <c r="M47" s="127"/>
      <c r="N47" s="346"/>
      <c r="O47" s="190" t="s">
        <v>2886</v>
      </c>
      <c r="P47" s="158"/>
      <c r="Q47" s="158"/>
      <c r="R47" s="144" t="s">
        <v>2030</v>
      </c>
      <c r="S47" s="158" t="s">
        <v>2887</v>
      </c>
      <c r="T47" s="347"/>
      <c r="U47" s="350"/>
      <c r="V47" s="350"/>
      <c r="W47" s="398">
        <v>42767</v>
      </c>
      <c r="X47" s="350"/>
      <c r="Y47" s="350"/>
      <c r="Z47" s="350"/>
      <c r="AA47" s="340"/>
    </row>
    <row r="48" spans="1:27" s="96" customFormat="1" ht="100.15" customHeight="1" x14ac:dyDescent="0.4">
      <c r="A48" s="133"/>
      <c r="B48" s="124" t="s">
        <v>1192</v>
      </c>
      <c r="C48" s="140" t="s">
        <v>826</v>
      </c>
      <c r="D48" s="125" t="s">
        <v>427</v>
      </c>
      <c r="E48" s="125" t="s">
        <v>467</v>
      </c>
      <c r="F48" s="135" t="s">
        <v>658</v>
      </c>
      <c r="G48" s="163" t="s">
        <v>263</v>
      </c>
      <c r="H48" s="132">
        <v>50000</v>
      </c>
      <c r="I48" s="127"/>
      <c r="J48" s="127"/>
      <c r="K48" s="127"/>
      <c r="L48" s="127"/>
      <c r="M48" s="127" t="s">
        <v>67</v>
      </c>
      <c r="N48" s="346"/>
      <c r="O48" s="350" t="s">
        <v>36</v>
      </c>
      <c r="P48" s="158"/>
      <c r="Q48" s="158"/>
      <c r="R48" s="158"/>
      <c r="S48" s="138"/>
      <c r="T48" s="350"/>
      <c r="U48" s="350"/>
      <c r="V48" s="350"/>
      <c r="W48" s="398"/>
      <c r="X48" s="350"/>
      <c r="Y48" s="350"/>
      <c r="Z48" s="350"/>
      <c r="AA48" s="340"/>
    </row>
    <row r="49" spans="1:27" s="96" customFormat="1" ht="100.15" customHeight="1" x14ac:dyDescent="0.4">
      <c r="A49" s="133"/>
      <c r="B49" s="124" t="s">
        <v>2888</v>
      </c>
      <c r="C49" s="140" t="s">
        <v>1291</v>
      </c>
      <c r="D49" s="125" t="s">
        <v>444</v>
      </c>
      <c r="E49" s="125" t="s">
        <v>428</v>
      </c>
      <c r="F49" s="126" t="s">
        <v>695</v>
      </c>
      <c r="G49" s="163" t="s">
        <v>1573</v>
      </c>
      <c r="H49" s="132">
        <v>500000</v>
      </c>
      <c r="I49" s="127"/>
      <c r="J49" s="127" t="s">
        <v>67</v>
      </c>
      <c r="K49" s="127"/>
      <c r="L49" s="127"/>
      <c r="M49" s="127"/>
      <c r="N49" s="346"/>
      <c r="O49" s="143" t="s">
        <v>2889</v>
      </c>
      <c r="P49" s="144"/>
      <c r="Q49" s="145" t="s">
        <v>2890</v>
      </c>
      <c r="R49" s="145" t="s">
        <v>854</v>
      </c>
      <c r="S49" s="145" t="s">
        <v>2891</v>
      </c>
      <c r="T49" s="151" t="s">
        <v>2114</v>
      </c>
      <c r="U49" s="346"/>
      <c r="V49" s="346"/>
      <c r="W49" s="397"/>
      <c r="X49" s="346"/>
      <c r="Y49" s="346"/>
      <c r="Z49" s="346"/>
      <c r="AA49" s="348" t="s">
        <v>2892</v>
      </c>
    </row>
    <row r="50" spans="1:27" s="96" customFormat="1" ht="100.15" customHeight="1" x14ac:dyDescent="0.4">
      <c r="A50" s="688" t="s">
        <v>503</v>
      </c>
      <c r="B50" s="124" t="s">
        <v>1194</v>
      </c>
      <c r="C50" s="124" t="s">
        <v>1002</v>
      </c>
      <c r="D50" s="125" t="s">
        <v>427</v>
      </c>
      <c r="E50" s="125" t="s">
        <v>1031</v>
      </c>
      <c r="F50" s="135" t="s">
        <v>658</v>
      </c>
      <c r="G50" s="163" t="s">
        <v>188</v>
      </c>
      <c r="H50" s="132">
        <v>5000</v>
      </c>
      <c r="I50" s="127"/>
      <c r="J50" s="127"/>
      <c r="K50" s="127"/>
      <c r="L50" s="127" t="s">
        <v>67</v>
      </c>
      <c r="M50" s="127"/>
      <c r="N50" s="346"/>
      <c r="O50" s="141" t="s">
        <v>2893</v>
      </c>
      <c r="P50" s="141" t="s">
        <v>1446</v>
      </c>
      <c r="Q50" s="141" t="s">
        <v>1447</v>
      </c>
      <c r="R50" s="141" t="s">
        <v>2151</v>
      </c>
      <c r="S50" s="138"/>
      <c r="T50" s="350"/>
      <c r="U50" s="350"/>
      <c r="V50" s="350"/>
      <c r="W50" s="398"/>
      <c r="X50" s="350"/>
      <c r="Y50" s="350"/>
      <c r="Z50" s="350"/>
      <c r="AA50" s="340"/>
    </row>
    <row r="51" spans="1:27" s="96" customFormat="1" ht="100.15" customHeight="1" x14ac:dyDescent="0.4">
      <c r="A51" s="689"/>
      <c r="B51" s="124" t="s">
        <v>1408</v>
      </c>
      <c r="C51" s="126" t="s">
        <v>1005</v>
      </c>
      <c r="D51" s="125" t="s">
        <v>427</v>
      </c>
      <c r="E51" s="125" t="s">
        <v>441</v>
      </c>
      <c r="F51" s="140" t="s">
        <v>1520</v>
      </c>
      <c r="G51" s="163" t="s">
        <v>1574</v>
      </c>
      <c r="H51" s="132">
        <v>5000</v>
      </c>
      <c r="I51" s="127"/>
      <c r="J51" s="127"/>
      <c r="K51" s="127"/>
      <c r="L51" s="127"/>
      <c r="M51" s="127" t="s">
        <v>67</v>
      </c>
      <c r="N51" s="346"/>
      <c r="O51" s="350" t="s">
        <v>36</v>
      </c>
      <c r="P51" s="158"/>
      <c r="Q51" s="158"/>
      <c r="R51" s="158"/>
      <c r="S51" s="138"/>
      <c r="T51" s="350"/>
      <c r="U51" s="350"/>
      <c r="V51" s="350"/>
      <c r="W51" s="398"/>
      <c r="X51" s="350"/>
      <c r="Y51" s="350"/>
      <c r="Z51" s="350"/>
      <c r="AA51" s="340"/>
    </row>
    <row r="52" spans="1:27" s="96" customFormat="1" ht="100.15" customHeight="1" x14ac:dyDescent="0.4">
      <c r="A52" s="133"/>
      <c r="B52" s="124" t="s">
        <v>1409</v>
      </c>
      <c r="C52" s="142" t="s">
        <v>1001</v>
      </c>
      <c r="D52" s="125" t="s">
        <v>427</v>
      </c>
      <c r="E52" s="125" t="s">
        <v>428</v>
      </c>
      <c r="F52" s="142" t="s">
        <v>2316</v>
      </c>
      <c r="G52" s="163" t="s">
        <v>216</v>
      </c>
      <c r="H52" s="132">
        <v>100000</v>
      </c>
      <c r="I52" s="127"/>
      <c r="J52" s="127"/>
      <c r="K52" s="127"/>
      <c r="L52" s="127" t="s">
        <v>67</v>
      </c>
      <c r="M52" s="127"/>
      <c r="N52" s="346"/>
      <c r="O52" s="346" t="s">
        <v>2882</v>
      </c>
      <c r="P52" s="158"/>
      <c r="Q52" s="158"/>
      <c r="R52" s="158"/>
      <c r="S52" s="138"/>
      <c r="T52" s="347"/>
      <c r="U52" s="396" t="s">
        <v>2808</v>
      </c>
      <c r="V52" s="350"/>
      <c r="W52" s="398"/>
      <c r="X52" s="350"/>
      <c r="Y52" s="350"/>
      <c r="Z52" s="350"/>
      <c r="AA52" s="286" t="s">
        <v>2826</v>
      </c>
    </row>
    <row r="53" spans="1:27" s="96" customFormat="1" ht="100.15" customHeight="1" x14ac:dyDescent="0.4">
      <c r="A53" s="133"/>
      <c r="B53" s="124" t="s">
        <v>1410</v>
      </c>
      <c r="C53" s="124" t="s">
        <v>507</v>
      </c>
      <c r="D53" s="125" t="s">
        <v>444</v>
      </c>
      <c r="E53" s="125" t="s">
        <v>428</v>
      </c>
      <c r="F53" s="135" t="s">
        <v>658</v>
      </c>
      <c r="G53" s="168" t="s">
        <v>953</v>
      </c>
      <c r="H53" s="161">
        <v>0.01</v>
      </c>
      <c r="I53" s="127"/>
      <c r="J53" s="127" t="s">
        <v>67</v>
      </c>
      <c r="K53" s="127"/>
      <c r="L53" s="127"/>
      <c r="M53" s="127"/>
      <c r="N53" s="346"/>
      <c r="O53" s="190" t="s">
        <v>2894</v>
      </c>
      <c r="P53" s="141" t="s">
        <v>1448</v>
      </c>
      <c r="Q53" s="190" t="s">
        <v>2895</v>
      </c>
      <c r="R53" s="141" t="s">
        <v>2151</v>
      </c>
      <c r="S53" s="138"/>
      <c r="T53" s="350"/>
      <c r="U53" s="350"/>
      <c r="V53" s="350"/>
      <c r="W53" s="398"/>
      <c r="X53" s="350"/>
      <c r="Y53" s="350"/>
      <c r="Z53" s="350"/>
      <c r="AA53" s="286" t="s">
        <v>2827</v>
      </c>
    </row>
    <row r="54" spans="1:27" s="96" customFormat="1" ht="100.15" customHeight="1" x14ac:dyDescent="0.4">
      <c r="A54" s="133"/>
      <c r="B54" s="124" t="s">
        <v>2066</v>
      </c>
      <c r="C54" s="124" t="s">
        <v>810</v>
      </c>
      <c r="D54" s="146" t="s">
        <v>437</v>
      </c>
      <c r="E54" s="146" t="s">
        <v>1411</v>
      </c>
      <c r="F54" s="135" t="s">
        <v>658</v>
      </c>
      <c r="G54" s="168" t="s">
        <v>1606</v>
      </c>
      <c r="H54" s="161">
        <v>0.01</v>
      </c>
      <c r="I54" s="127"/>
      <c r="J54" s="127"/>
      <c r="K54" s="127"/>
      <c r="L54" s="127" t="s">
        <v>67</v>
      </c>
      <c r="M54" s="127"/>
      <c r="N54" s="346"/>
      <c r="O54" s="141" t="s">
        <v>2896</v>
      </c>
      <c r="P54" s="141" t="s">
        <v>1461</v>
      </c>
      <c r="Q54" s="190" t="s">
        <v>2897</v>
      </c>
      <c r="R54" s="141" t="s">
        <v>2151</v>
      </c>
      <c r="S54" s="138"/>
      <c r="T54" s="347"/>
      <c r="U54" s="396" t="s">
        <v>1548</v>
      </c>
      <c r="V54" s="350"/>
      <c r="W54" s="398"/>
      <c r="X54" s="350"/>
      <c r="Y54" s="350"/>
      <c r="Z54" s="350"/>
      <c r="AA54" s="340"/>
    </row>
    <row r="55" spans="1:27" s="96" customFormat="1" ht="100.15" customHeight="1" x14ac:dyDescent="0.4">
      <c r="A55" s="133"/>
      <c r="B55" s="124" t="s">
        <v>1412</v>
      </c>
      <c r="C55" s="124" t="s">
        <v>902</v>
      </c>
      <c r="D55" s="146" t="s">
        <v>547</v>
      </c>
      <c r="E55" s="146" t="s">
        <v>428</v>
      </c>
      <c r="F55" s="135" t="s">
        <v>658</v>
      </c>
      <c r="G55" s="168" t="s">
        <v>904</v>
      </c>
      <c r="H55" s="161">
        <v>0.01</v>
      </c>
      <c r="I55" s="127"/>
      <c r="J55" s="127" t="s">
        <v>67</v>
      </c>
      <c r="K55" s="127"/>
      <c r="L55" s="127"/>
      <c r="M55" s="127"/>
      <c r="N55" s="346" t="s">
        <v>71</v>
      </c>
      <c r="O55" s="190" t="s">
        <v>2898</v>
      </c>
      <c r="P55" s="141" t="s">
        <v>1448</v>
      </c>
      <c r="Q55" s="141" t="s">
        <v>1449</v>
      </c>
      <c r="R55" s="141" t="s">
        <v>2151</v>
      </c>
      <c r="S55" s="141" t="s">
        <v>2899</v>
      </c>
      <c r="T55" s="150"/>
      <c r="U55" s="350"/>
      <c r="V55" s="350"/>
      <c r="W55" s="398"/>
      <c r="X55" s="350"/>
      <c r="Y55" s="350"/>
      <c r="Z55" s="350"/>
      <c r="AA55" s="286" t="s">
        <v>1547</v>
      </c>
    </row>
    <row r="56" spans="1:27" s="96" customFormat="1" ht="100.15" customHeight="1" x14ac:dyDescent="0.4">
      <c r="A56" s="133"/>
      <c r="B56" s="124" t="s">
        <v>2814</v>
      </c>
      <c r="C56" s="124" t="s">
        <v>443</v>
      </c>
      <c r="D56" s="125" t="s">
        <v>491</v>
      </c>
      <c r="E56" s="125" t="s">
        <v>428</v>
      </c>
      <c r="F56" s="124" t="s">
        <v>2800</v>
      </c>
      <c r="G56" s="168" t="s">
        <v>1575</v>
      </c>
      <c r="H56" s="147">
        <v>100000</v>
      </c>
      <c r="I56" s="127"/>
      <c r="J56" s="127"/>
      <c r="K56" s="127" t="s">
        <v>67</v>
      </c>
      <c r="L56" s="127"/>
      <c r="M56" s="127"/>
      <c r="N56" s="346"/>
      <c r="O56" s="141" t="s">
        <v>2900</v>
      </c>
      <c r="P56" s="158"/>
      <c r="Q56" s="158"/>
      <c r="R56" s="145" t="s">
        <v>2148</v>
      </c>
      <c r="S56" s="138"/>
      <c r="T56" s="350" t="s">
        <v>2141</v>
      </c>
      <c r="U56" s="350"/>
      <c r="V56" s="350"/>
      <c r="W56" s="398"/>
      <c r="X56" s="350"/>
      <c r="Y56" s="350"/>
      <c r="Z56" s="350"/>
      <c r="AA56" s="340"/>
    </row>
    <row r="57" spans="1:27" s="96" customFormat="1" ht="100.15" customHeight="1" x14ac:dyDescent="0.4">
      <c r="A57" s="688" t="s">
        <v>530</v>
      </c>
      <c r="B57" s="124" t="s">
        <v>1195</v>
      </c>
      <c r="C57" s="142" t="s">
        <v>1690</v>
      </c>
      <c r="D57" s="125" t="s">
        <v>444</v>
      </c>
      <c r="E57" s="146" t="s">
        <v>456</v>
      </c>
      <c r="F57" s="142" t="s">
        <v>2316</v>
      </c>
      <c r="G57" s="168" t="s">
        <v>952</v>
      </c>
      <c r="H57" s="132">
        <v>5000</v>
      </c>
      <c r="I57" s="127"/>
      <c r="J57" s="127" t="s">
        <v>67</v>
      </c>
      <c r="K57" s="127"/>
      <c r="L57" s="127"/>
      <c r="M57" s="127"/>
      <c r="N57" s="346"/>
      <c r="O57" s="190" t="s">
        <v>2901</v>
      </c>
      <c r="P57" s="158"/>
      <c r="Q57" s="158"/>
      <c r="R57" s="158"/>
      <c r="S57" s="138"/>
      <c r="T57" s="347"/>
      <c r="U57" s="350"/>
      <c r="V57" s="350"/>
      <c r="W57" s="398">
        <v>42767</v>
      </c>
      <c r="X57" s="350"/>
      <c r="Y57" s="350"/>
      <c r="Z57" s="350"/>
      <c r="AA57" s="286" t="s">
        <v>2828</v>
      </c>
    </row>
    <row r="58" spans="1:27" s="96" customFormat="1" ht="100.15" customHeight="1" x14ac:dyDescent="0.4">
      <c r="A58" s="689"/>
      <c r="B58" s="124" t="s">
        <v>1467</v>
      </c>
      <c r="C58" s="124" t="s">
        <v>905</v>
      </c>
      <c r="D58" s="125" t="s">
        <v>427</v>
      </c>
      <c r="E58" s="263" t="s">
        <v>2115</v>
      </c>
      <c r="F58" s="142" t="s">
        <v>2799</v>
      </c>
      <c r="G58" s="163" t="s">
        <v>224</v>
      </c>
      <c r="H58" s="132">
        <v>5000</v>
      </c>
      <c r="I58" s="127"/>
      <c r="J58" s="127"/>
      <c r="K58" s="127"/>
      <c r="L58" s="127" t="s">
        <v>67</v>
      </c>
      <c r="M58" s="127"/>
      <c r="N58" s="346"/>
      <c r="O58" s="190" t="s">
        <v>2902</v>
      </c>
      <c r="P58" s="141" t="s">
        <v>1494</v>
      </c>
      <c r="Q58" s="141" t="s">
        <v>1465</v>
      </c>
      <c r="R58" s="141" t="s">
        <v>402</v>
      </c>
      <c r="S58" s="141" t="s">
        <v>1464</v>
      </c>
      <c r="T58" s="347"/>
      <c r="U58" s="350"/>
      <c r="V58" s="350"/>
      <c r="W58" s="398">
        <v>42401</v>
      </c>
      <c r="X58" s="396" t="s">
        <v>2903</v>
      </c>
      <c r="Y58" s="350"/>
      <c r="Z58" s="350"/>
      <c r="AA58" s="286" t="s">
        <v>2829</v>
      </c>
    </row>
    <row r="59" spans="1:27" s="96" customFormat="1" ht="100.15" customHeight="1" x14ac:dyDescent="0.4">
      <c r="A59" s="133"/>
      <c r="B59" s="124" t="s">
        <v>1197</v>
      </c>
      <c r="C59" s="142" t="s">
        <v>837</v>
      </c>
      <c r="D59" s="125" t="s">
        <v>427</v>
      </c>
      <c r="E59" s="125" t="s">
        <v>428</v>
      </c>
      <c r="F59" s="142" t="s">
        <v>2316</v>
      </c>
      <c r="G59" s="163" t="s">
        <v>227</v>
      </c>
      <c r="H59" s="132">
        <v>100000</v>
      </c>
      <c r="I59" s="127"/>
      <c r="J59" s="127"/>
      <c r="K59" s="127" t="s">
        <v>67</v>
      </c>
      <c r="L59" s="127"/>
      <c r="M59" s="127"/>
      <c r="N59" s="346"/>
      <c r="O59" s="346" t="s">
        <v>2882</v>
      </c>
      <c r="P59" s="158"/>
      <c r="Q59" s="158"/>
      <c r="R59" s="158"/>
      <c r="S59" s="138"/>
      <c r="T59" s="350"/>
      <c r="U59" s="350"/>
      <c r="V59" s="350"/>
      <c r="W59" s="398"/>
      <c r="X59" s="350"/>
      <c r="Y59" s="350"/>
      <c r="Z59" s="350"/>
      <c r="AA59" s="286" t="s">
        <v>1542</v>
      </c>
    </row>
    <row r="60" spans="1:27" s="96" customFormat="1" ht="100.15" customHeight="1" x14ac:dyDescent="0.4">
      <c r="A60" s="133"/>
      <c r="B60" s="124" t="s">
        <v>1198</v>
      </c>
      <c r="C60" s="142" t="s">
        <v>228</v>
      </c>
      <c r="D60" s="125" t="s">
        <v>427</v>
      </c>
      <c r="E60" s="125" t="s">
        <v>428</v>
      </c>
      <c r="F60" s="142" t="s">
        <v>2316</v>
      </c>
      <c r="G60" s="163" t="s">
        <v>1576</v>
      </c>
      <c r="H60" s="132">
        <v>300000</v>
      </c>
      <c r="I60" s="127"/>
      <c r="J60" s="127"/>
      <c r="K60" s="127" t="s">
        <v>67</v>
      </c>
      <c r="L60" s="127"/>
      <c r="M60" s="127"/>
      <c r="N60" s="346"/>
      <c r="O60" s="346" t="s">
        <v>2882</v>
      </c>
      <c r="P60" s="158"/>
      <c r="Q60" s="158"/>
      <c r="R60" s="158"/>
      <c r="S60" s="138"/>
      <c r="T60" s="350"/>
      <c r="U60" s="350"/>
      <c r="V60" s="350"/>
      <c r="W60" s="398"/>
      <c r="X60" s="350"/>
      <c r="Y60" s="350"/>
      <c r="Z60" s="350"/>
      <c r="AA60" s="286" t="s">
        <v>1542</v>
      </c>
    </row>
    <row r="61" spans="1:27" s="96" customFormat="1" ht="100.15" customHeight="1" x14ac:dyDescent="0.4">
      <c r="A61" s="133"/>
      <c r="B61" s="124" t="s">
        <v>1414</v>
      </c>
      <c r="C61" s="142" t="s">
        <v>1287</v>
      </c>
      <c r="D61" s="125" t="s">
        <v>444</v>
      </c>
      <c r="E61" s="125" t="s">
        <v>1611</v>
      </c>
      <c r="F61" s="135" t="s">
        <v>137</v>
      </c>
      <c r="G61" s="168" t="s">
        <v>231</v>
      </c>
      <c r="H61" s="132">
        <v>5000</v>
      </c>
      <c r="I61" s="127"/>
      <c r="J61" s="127" t="s">
        <v>67</v>
      </c>
      <c r="K61" s="127"/>
      <c r="L61" s="127"/>
      <c r="M61" s="127"/>
      <c r="N61" s="346"/>
      <c r="O61" s="216" t="s">
        <v>2904</v>
      </c>
      <c r="P61" s="158"/>
      <c r="Q61" s="158"/>
      <c r="R61" s="158"/>
      <c r="S61" s="138"/>
      <c r="T61" s="347"/>
      <c r="U61" s="350"/>
      <c r="V61" s="350"/>
      <c r="W61" s="398">
        <v>42552</v>
      </c>
      <c r="X61" s="396" t="s">
        <v>1622</v>
      </c>
      <c r="Y61" s="350"/>
      <c r="Z61" s="350"/>
      <c r="AA61" s="286" t="s">
        <v>2830</v>
      </c>
    </row>
    <row r="62" spans="1:27" s="96" customFormat="1" ht="100.15" customHeight="1" x14ac:dyDescent="0.4">
      <c r="A62" s="133"/>
      <c r="B62" s="130" t="s">
        <v>1200</v>
      </c>
      <c r="C62" s="142" t="s">
        <v>1010</v>
      </c>
      <c r="D62" s="125" t="s">
        <v>427</v>
      </c>
      <c r="E62" s="125" t="s">
        <v>546</v>
      </c>
      <c r="F62" s="164" t="s">
        <v>1718</v>
      </c>
      <c r="G62" s="168" t="s">
        <v>524</v>
      </c>
      <c r="H62" s="132">
        <v>5000</v>
      </c>
      <c r="I62" s="127"/>
      <c r="J62" s="127" t="s">
        <v>67</v>
      </c>
      <c r="K62" s="127"/>
      <c r="L62" s="127"/>
      <c r="M62" s="127"/>
      <c r="N62" s="346" t="s">
        <v>70</v>
      </c>
      <c r="O62" s="190" t="s">
        <v>2905</v>
      </c>
      <c r="P62" s="349"/>
      <c r="Q62" s="349"/>
      <c r="R62" s="344" t="s">
        <v>368</v>
      </c>
      <c r="S62" s="190" t="s">
        <v>1504</v>
      </c>
      <c r="T62" s="350"/>
      <c r="U62" s="350"/>
      <c r="V62" s="350"/>
      <c r="W62" s="398"/>
      <c r="X62" s="350"/>
      <c r="Y62" s="350"/>
      <c r="Z62" s="350"/>
      <c r="AA62" s="340" t="s">
        <v>1546</v>
      </c>
    </row>
    <row r="63" spans="1:27" s="96" customFormat="1" ht="100.15" customHeight="1" x14ac:dyDescent="0.4">
      <c r="A63" s="133"/>
      <c r="B63" s="124" t="s">
        <v>2118</v>
      </c>
      <c r="C63" s="142" t="s">
        <v>233</v>
      </c>
      <c r="D63" s="125" t="s">
        <v>536</v>
      </c>
      <c r="E63" s="125" t="s">
        <v>2116</v>
      </c>
      <c r="F63" s="164" t="s">
        <v>1718</v>
      </c>
      <c r="G63" s="168" t="s">
        <v>234</v>
      </c>
      <c r="H63" s="132">
        <v>100000</v>
      </c>
      <c r="I63" s="127"/>
      <c r="J63" s="127" t="s">
        <v>67</v>
      </c>
      <c r="K63" s="127"/>
      <c r="L63" s="127"/>
      <c r="M63" s="127"/>
      <c r="N63" s="346"/>
      <c r="O63" s="394" t="s">
        <v>2906</v>
      </c>
      <c r="P63" s="349"/>
      <c r="Q63" s="349"/>
      <c r="R63" s="344" t="s">
        <v>368</v>
      </c>
      <c r="S63" s="190" t="s">
        <v>2907</v>
      </c>
      <c r="T63" s="347" t="s">
        <v>2142</v>
      </c>
      <c r="U63" s="350"/>
      <c r="V63" s="350"/>
      <c r="W63" s="398">
        <v>42401</v>
      </c>
      <c r="X63" s="350"/>
      <c r="Y63" s="350"/>
      <c r="Z63" s="350"/>
      <c r="AA63" s="340"/>
    </row>
    <row r="64" spans="1:27" s="96" customFormat="1" ht="100.15" customHeight="1" x14ac:dyDescent="0.4">
      <c r="A64" s="688" t="s">
        <v>1415</v>
      </c>
      <c r="B64" s="124" t="s">
        <v>1202</v>
      </c>
      <c r="C64" s="142" t="s">
        <v>235</v>
      </c>
      <c r="D64" s="146" t="s">
        <v>461</v>
      </c>
      <c r="E64" s="146" t="s">
        <v>2117</v>
      </c>
      <c r="F64" s="126" t="s">
        <v>446</v>
      </c>
      <c r="G64" s="163" t="s">
        <v>2085</v>
      </c>
      <c r="H64" s="132">
        <v>200000</v>
      </c>
      <c r="I64" s="127"/>
      <c r="J64" s="127"/>
      <c r="K64" s="127"/>
      <c r="L64" s="127" t="s">
        <v>67</v>
      </c>
      <c r="M64" s="127"/>
      <c r="N64" s="346"/>
      <c r="O64" s="130" t="s">
        <v>2908</v>
      </c>
      <c r="P64" s="130"/>
      <c r="Q64" s="130" t="s">
        <v>1470</v>
      </c>
      <c r="R64" s="130" t="s">
        <v>2153</v>
      </c>
      <c r="S64" s="130" t="s">
        <v>1471</v>
      </c>
      <c r="T64" s="347"/>
      <c r="U64" s="350"/>
      <c r="V64" s="350"/>
      <c r="W64" s="398">
        <v>42767</v>
      </c>
      <c r="X64" s="350"/>
      <c r="Y64" s="350"/>
      <c r="Z64" s="396" t="s">
        <v>1521</v>
      </c>
      <c r="AA64" s="340"/>
    </row>
    <row r="65" spans="1:27" s="96" customFormat="1" ht="100.15" customHeight="1" x14ac:dyDescent="0.4">
      <c r="A65" s="689"/>
      <c r="B65" s="124" t="s">
        <v>1203</v>
      </c>
      <c r="C65" s="124" t="s">
        <v>237</v>
      </c>
      <c r="D65" s="125" t="s">
        <v>444</v>
      </c>
      <c r="E65" s="146" t="s">
        <v>1031</v>
      </c>
      <c r="F65" s="142" t="s">
        <v>1220</v>
      </c>
      <c r="G65" s="163" t="s">
        <v>1577</v>
      </c>
      <c r="H65" s="132">
        <v>500000</v>
      </c>
      <c r="I65" s="127"/>
      <c r="J65" s="127"/>
      <c r="K65" s="127" t="s">
        <v>67</v>
      </c>
      <c r="L65" s="127"/>
      <c r="M65" s="127"/>
      <c r="N65" s="346"/>
      <c r="O65" s="130" t="s">
        <v>2909</v>
      </c>
      <c r="P65" s="130" t="s">
        <v>1485</v>
      </c>
      <c r="Q65" s="158"/>
      <c r="R65" s="141" t="s">
        <v>402</v>
      </c>
      <c r="S65" s="138"/>
      <c r="T65" s="396" t="s">
        <v>1522</v>
      </c>
      <c r="U65" s="396" t="s">
        <v>1523</v>
      </c>
      <c r="V65" s="350"/>
      <c r="W65" s="398">
        <v>42767</v>
      </c>
      <c r="X65" s="350"/>
      <c r="Y65" s="350"/>
      <c r="Z65" s="350"/>
      <c r="AA65" s="286" t="s">
        <v>2165</v>
      </c>
    </row>
    <row r="66" spans="1:27" s="96" customFormat="1" ht="100.15" customHeight="1" x14ac:dyDescent="0.4">
      <c r="A66" s="133"/>
      <c r="B66" s="124" t="s">
        <v>1204</v>
      </c>
      <c r="C66" s="126" t="s">
        <v>365</v>
      </c>
      <c r="D66" s="125" t="s">
        <v>459</v>
      </c>
      <c r="E66" s="125" t="s">
        <v>428</v>
      </c>
      <c r="F66" s="140" t="s">
        <v>1230</v>
      </c>
      <c r="G66" s="163" t="s">
        <v>1578</v>
      </c>
      <c r="H66" s="132">
        <v>200000</v>
      </c>
      <c r="I66" s="127"/>
      <c r="J66" s="127"/>
      <c r="K66" s="127"/>
      <c r="L66" s="127" t="s">
        <v>67</v>
      </c>
      <c r="M66" s="127"/>
      <c r="N66" s="346"/>
      <c r="O66" s="589" t="s">
        <v>2910</v>
      </c>
      <c r="P66" s="351" t="s">
        <v>2911</v>
      </c>
      <c r="Q66" s="352"/>
      <c r="R66" s="344" t="s">
        <v>368</v>
      </c>
      <c r="S66" s="141"/>
      <c r="T66" s="150" t="s">
        <v>2912</v>
      </c>
      <c r="U66" s="396" t="s">
        <v>2809</v>
      </c>
      <c r="V66" s="350"/>
      <c r="W66" s="398"/>
      <c r="X66" s="350"/>
      <c r="Y66" s="350"/>
      <c r="Z66" s="350"/>
      <c r="AA66" s="340"/>
    </row>
    <row r="67" spans="1:27" s="96" customFormat="1" ht="100.15" customHeight="1" x14ac:dyDescent="0.4">
      <c r="A67" s="688" t="s">
        <v>1416</v>
      </c>
      <c r="B67" s="124" t="s">
        <v>1180</v>
      </c>
      <c r="C67" s="140" t="s">
        <v>1011</v>
      </c>
      <c r="D67" s="125" t="s">
        <v>427</v>
      </c>
      <c r="E67" s="125" t="s">
        <v>436</v>
      </c>
      <c r="F67" s="142" t="s">
        <v>1105</v>
      </c>
      <c r="G67" s="163" t="s">
        <v>1579</v>
      </c>
      <c r="H67" s="132">
        <v>5000</v>
      </c>
      <c r="I67" s="127"/>
      <c r="J67" s="127"/>
      <c r="K67" s="127"/>
      <c r="L67" s="127"/>
      <c r="M67" s="127" t="s">
        <v>67</v>
      </c>
      <c r="N67" s="346"/>
      <c r="O67" s="350" t="s">
        <v>36</v>
      </c>
      <c r="P67" s="158"/>
      <c r="Q67" s="158"/>
      <c r="R67" s="158"/>
      <c r="S67" s="138"/>
      <c r="T67" s="350"/>
      <c r="U67" s="350"/>
      <c r="V67" s="350"/>
      <c r="W67" s="398"/>
      <c r="X67" s="350"/>
      <c r="Y67" s="350"/>
      <c r="Z67" s="350"/>
      <c r="AA67" s="340"/>
    </row>
    <row r="68" spans="1:27" s="96" customFormat="1" ht="282.60000000000002" customHeight="1" x14ac:dyDescent="0.4">
      <c r="A68" s="689"/>
      <c r="B68" s="124" t="s">
        <v>1290</v>
      </c>
      <c r="C68" s="140" t="s">
        <v>123</v>
      </c>
      <c r="D68" s="125" t="s">
        <v>454</v>
      </c>
      <c r="E68" s="125" t="s">
        <v>1411</v>
      </c>
      <c r="F68" s="164" t="s">
        <v>1718</v>
      </c>
      <c r="G68" s="163" t="s">
        <v>1580</v>
      </c>
      <c r="H68" s="132">
        <v>500000</v>
      </c>
      <c r="I68" s="127"/>
      <c r="J68" s="127"/>
      <c r="K68" s="127"/>
      <c r="L68" s="127" t="s">
        <v>28</v>
      </c>
      <c r="M68" s="127"/>
      <c r="N68" s="346"/>
      <c r="O68" s="351" t="s">
        <v>2913</v>
      </c>
      <c r="P68" s="395" t="s">
        <v>2914</v>
      </c>
      <c r="Q68" s="349"/>
      <c r="R68" s="344" t="s">
        <v>368</v>
      </c>
      <c r="S68" s="353"/>
      <c r="T68" s="350"/>
      <c r="U68" s="350"/>
      <c r="V68" s="350"/>
      <c r="W68" s="398"/>
      <c r="X68" s="350"/>
      <c r="Y68" s="350"/>
      <c r="Z68" s="350"/>
      <c r="AA68" s="340"/>
    </row>
    <row r="69" spans="1:27" s="96" customFormat="1" ht="100.15" customHeight="1" x14ac:dyDescent="0.4">
      <c r="A69" s="133"/>
      <c r="B69" s="124" t="s">
        <v>1224</v>
      </c>
      <c r="C69" s="140" t="s">
        <v>242</v>
      </c>
      <c r="D69" s="125" t="s">
        <v>436</v>
      </c>
      <c r="E69" s="125" t="s">
        <v>428</v>
      </c>
      <c r="F69" s="135" t="s">
        <v>658</v>
      </c>
      <c r="G69" s="163" t="s">
        <v>2166</v>
      </c>
      <c r="H69" s="132">
        <v>100000</v>
      </c>
      <c r="I69" s="127"/>
      <c r="J69" s="127" t="s">
        <v>67</v>
      </c>
      <c r="K69" s="127"/>
      <c r="L69" s="127"/>
      <c r="M69" s="127"/>
      <c r="N69" s="346"/>
      <c r="O69" s="190" t="s">
        <v>2915</v>
      </c>
      <c r="P69" s="141" t="s">
        <v>1448</v>
      </c>
      <c r="Q69" s="141" t="s">
        <v>2916</v>
      </c>
      <c r="R69" s="141" t="s">
        <v>2151</v>
      </c>
      <c r="S69" s="138"/>
      <c r="T69" s="347"/>
      <c r="U69" s="350"/>
      <c r="V69" s="350"/>
      <c r="W69" s="398"/>
      <c r="X69" s="135" t="s">
        <v>1622</v>
      </c>
      <c r="Y69" s="350"/>
      <c r="Z69" s="396" t="s">
        <v>1525</v>
      </c>
      <c r="AA69" s="286" t="s">
        <v>2831</v>
      </c>
    </row>
    <row r="70" spans="1:27" s="96" customFormat="1" ht="100.15" customHeight="1" x14ac:dyDescent="0.4">
      <c r="A70" s="133"/>
      <c r="B70" s="124" t="s">
        <v>1178</v>
      </c>
      <c r="C70" s="140" t="s">
        <v>1012</v>
      </c>
      <c r="D70" s="125" t="s">
        <v>436</v>
      </c>
      <c r="E70" s="125" t="s">
        <v>428</v>
      </c>
      <c r="F70" s="135" t="s">
        <v>658</v>
      </c>
      <c r="G70" s="168" t="s">
        <v>1581</v>
      </c>
      <c r="H70" s="132">
        <v>500000</v>
      </c>
      <c r="I70" s="127"/>
      <c r="J70" s="127"/>
      <c r="K70" s="127"/>
      <c r="L70" s="127" t="s">
        <v>67</v>
      </c>
      <c r="M70" s="127"/>
      <c r="N70" s="346"/>
      <c r="O70" s="141" t="s">
        <v>2098</v>
      </c>
      <c r="P70" s="141" t="s">
        <v>1463</v>
      </c>
      <c r="Q70" s="141" t="s">
        <v>2917</v>
      </c>
      <c r="R70" s="141" t="s">
        <v>2151</v>
      </c>
      <c r="S70" s="138"/>
      <c r="T70" s="350"/>
      <c r="U70" s="350"/>
      <c r="V70" s="350"/>
      <c r="W70" s="398"/>
      <c r="X70" s="350"/>
      <c r="Y70" s="350"/>
      <c r="Z70" s="350"/>
      <c r="AA70" s="340"/>
    </row>
    <row r="71" spans="1:27" s="96" customFormat="1" ht="100.15" customHeight="1" x14ac:dyDescent="0.4">
      <c r="A71" s="688" t="s">
        <v>1152</v>
      </c>
      <c r="B71" s="124" t="s">
        <v>1294</v>
      </c>
      <c r="C71" s="124" t="s">
        <v>1296</v>
      </c>
      <c r="D71" s="125" t="s">
        <v>444</v>
      </c>
      <c r="E71" s="125" t="s">
        <v>428</v>
      </c>
      <c r="F71" s="135" t="s">
        <v>658</v>
      </c>
      <c r="G71" s="163" t="s">
        <v>267</v>
      </c>
      <c r="H71" s="132">
        <v>750000</v>
      </c>
      <c r="I71" s="127"/>
      <c r="J71" s="127"/>
      <c r="K71" s="127"/>
      <c r="L71" s="127" t="s">
        <v>67</v>
      </c>
      <c r="M71" s="127"/>
      <c r="N71" s="346"/>
      <c r="O71" s="141" t="s">
        <v>2918</v>
      </c>
      <c r="P71" s="141" t="s">
        <v>1526</v>
      </c>
      <c r="Q71" s="141" t="s">
        <v>1450</v>
      </c>
      <c r="R71" s="141" t="s">
        <v>2151</v>
      </c>
      <c r="S71" s="138"/>
      <c r="T71" s="350"/>
      <c r="U71" s="350"/>
      <c r="V71" s="350"/>
      <c r="W71" s="398"/>
      <c r="X71" s="350"/>
      <c r="Y71" s="350"/>
      <c r="Z71" s="350"/>
      <c r="AA71" s="340"/>
    </row>
    <row r="72" spans="1:27" s="96" customFormat="1" ht="100.15" customHeight="1" x14ac:dyDescent="0.4">
      <c r="A72" s="689"/>
      <c r="B72" s="124" t="s">
        <v>1177</v>
      </c>
      <c r="C72" s="142" t="s">
        <v>272</v>
      </c>
      <c r="D72" s="125" t="s">
        <v>427</v>
      </c>
      <c r="E72" s="125" t="s">
        <v>428</v>
      </c>
      <c r="F72" s="135" t="s">
        <v>2803</v>
      </c>
      <c r="G72" s="163" t="s">
        <v>1582</v>
      </c>
      <c r="H72" s="132">
        <v>500000</v>
      </c>
      <c r="I72" s="127"/>
      <c r="J72" s="127"/>
      <c r="K72" s="127" t="s">
        <v>67</v>
      </c>
      <c r="L72" s="127"/>
      <c r="M72" s="127"/>
      <c r="N72" s="346"/>
      <c r="O72" s="346" t="s">
        <v>2882</v>
      </c>
      <c r="P72" s="158"/>
      <c r="Q72" s="158"/>
      <c r="R72" s="158"/>
      <c r="S72" s="138"/>
      <c r="T72" s="350"/>
      <c r="U72" s="350"/>
      <c r="V72" s="350"/>
      <c r="W72" s="398"/>
      <c r="X72" s="350"/>
      <c r="Y72" s="350"/>
      <c r="Z72" s="350"/>
      <c r="AA72" s="286" t="s">
        <v>1543</v>
      </c>
    </row>
    <row r="73" spans="1:27" s="96" customFormat="1" ht="100.15" customHeight="1" x14ac:dyDescent="0.4">
      <c r="A73" s="133"/>
      <c r="B73" s="124" t="s">
        <v>1376</v>
      </c>
      <c r="C73" s="126" t="s">
        <v>1417</v>
      </c>
      <c r="D73" s="125" t="s">
        <v>432</v>
      </c>
      <c r="E73" s="125" t="s">
        <v>1031</v>
      </c>
      <c r="F73" s="135" t="s">
        <v>658</v>
      </c>
      <c r="G73" s="163" t="s">
        <v>1583</v>
      </c>
      <c r="H73" s="132">
        <v>500000</v>
      </c>
      <c r="I73" s="127"/>
      <c r="J73" s="127"/>
      <c r="K73" s="127" t="s">
        <v>67</v>
      </c>
      <c r="L73" s="127"/>
      <c r="M73" s="127"/>
      <c r="N73" s="346"/>
      <c r="O73" s="141" t="s">
        <v>2919</v>
      </c>
      <c r="P73" s="141" t="s">
        <v>1442</v>
      </c>
      <c r="Q73" s="141" t="s">
        <v>1451</v>
      </c>
      <c r="R73" s="141" t="s">
        <v>2151</v>
      </c>
      <c r="S73" s="138"/>
      <c r="T73" s="350"/>
      <c r="U73" s="350"/>
      <c r="V73" s="350"/>
      <c r="W73" s="398"/>
      <c r="X73" s="350"/>
      <c r="Y73" s="350"/>
      <c r="Z73" s="350"/>
      <c r="AA73" s="340"/>
    </row>
    <row r="74" spans="1:27" s="96" customFormat="1" ht="100.15" customHeight="1" x14ac:dyDescent="0.4">
      <c r="A74" s="133"/>
      <c r="B74" s="124" t="s">
        <v>1176</v>
      </c>
      <c r="C74" s="142" t="s">
        <v>849</v>
      </c>
      <c r="D74" s="125" t="s">
        <v>427</v>
      </c>
      <c r="E74" s="125" t="s">
        <v>428</v>
      </c>
      <c r="F74" s="140" t="s">
        <v>982</v>
      </c>
      <c r="G74" s="163" t="s">
        <v>1607</v>
      </c>
      <c r="H74" s="132">
        <v>350000</v>
      </c>
      <c r="I74" s="127"/>
      <c r="J74" s="127"/>
      <c r="K74" s="127"/>
      <c r="L74" s="127"/>
      <c r="M74" s="127" t="s">
        <v>67</v>
      </c>
      <c r="N74" s="346"/>
      <c r="O74" s="350" t="s">
        <v>36</v>
      </c>
      <c r="P74" s="158"/>
      <c r="Q74" s="158"/>
      <c r="R74" s="158"/>
      <c r="S74" s="138"/>
      <c r="T74" s="350"/>
      <c r="U74" s="350"/>
      <c r="V74" s="350"/>
      <c r="W74" s="398"/>
      <c r="X74" s="350"/>
      <c r="Y74" s="350"/>
      <c r="Z74" s="350"/>
      <c r="AA74" s="286" t="s">
        <v>2832</v>
      </c>
    </row>
    <row r="75" spans="1:27" s="96" customFormat="1" ht="100.15" customHeight="1" x14ac:dyDescent="0.4">
      <c r="A75" s="133"/>
      <c r="B75" s="124" t="s">
        <v>3234</v>
      </c>
      <c r="C75" s="142" t="s">
        <v>1013</v>
      </c>
      <c r="D75" s="125" t="s">
        <v>444</v>
      </c>
      <c r="E75" s="125" t="s">
        <v>428</v>
      </c>
      <c r="F75" s="135" t="s">
        <v>137</v>
      </c>
      <c r="G75" s="163" t="s">
        <v>279</v>
      </c>
      <c r="H75" s="132">
        <v>800000</v>
      </c>
      <c r="I75" s="127"/>
      <c r="J75" s="127"/>
      <c r="K75" s="127" t="s">
        <v>67</v>
      </c>
      <c r="L75" s="127"/>
      <c r="M75" s="127"/>
      <c r="N75" s="346"/>
      <c r="O75" s="190" t="s">
        <v>2920</v>
      </c>
      <c r="P75" s="141" t="s">
        <v>1442</v>
      </c>
      <c r="Q75" s="141" t="s">
        <v>1452</v>
      </c>
      <c r="R75" s="141" t="s">
        <v>402</v>
      </c>
      <c r="S75" s="354"/>
      <c r="T75" s="350"/>
      <c r="U75" s="350"/>
      <c r="V75" s="350"/>
      <c r="W75" s="398"/>
      <c r="X75" s="350"/>
      <c r="Y75" s="350"/>
      <c r="Z75" s="350"/>
      <c r="AA75" s="340"/>
    </row>
    <row r="76" spans="1:27" s="96" customFormat="1" ht="100.15" customHeight="1" x14ac:dyDescent="0.4">
      <c r="A76" s="133"/>
      <c r="B76" s="124" t="s">
        <v>1418</v>
      </c>
      <c r="C76" s="124" t="s">
        <v>290</v>
      </c>
      <c r="D76" s="125" t="s">
        <v>427</v>
      </c>
      <c r="E76" s="125" t="s">
        <v>554</v>
      </c>
      <c r="F76" s="135" t="s">
        <v>664</v>
      </c>
      <c r="G76" s="163" t="s">
        <v>1608</v>
      </c>
      <c r="H76" s="132">
        <v>5000</v>
      </c>
      <c r="I76" s="127"/>
      <c r="J76" s="127"/>
      <c r="K76" s="127"/>
      <c r="L76" s="127"/>
      <c r="M76" s="127" t="s">
        <v>67</v>
      </c>
      <c r="N76" s="346"/>
      <c r="O76" s="130" t="s">
        <v>2099</v>
      </c>
      <c r="P76" s="134" t="s">
        <v>848</v>
      </c>
      <c r="Q76" s="130" t="s">
        <v>1497</v>
      </c>
      <c r="R76" s="134" t="s">
        <v>417</v>
      </c>
      <c r="S76" s="354"/>
      <c r="T76" s="396" t="s">
        <v>2816</v>
      </c>
      <c r="U76" s="350"/>
      <c r="V76" s="350"/>
      <c r="W76" s="398"/>
      <c r="X76" s="350"/>
      <c r="Y76" s="350"/>
      <c r="Z76" s="350"/>
      <c r="AA76" s="286" t="s">
        <v>1544</v>
      </c>
    </row>
    <row r="77" spans="1:27" s="96" customFormat="1" ht="100.15" customHeight="1" x14ac:dyDescent="0.4">
      <c r="A77" s="133"/>
      <c r="B77" s="124" t="s">
        <v>1419</v>
      </c>
      <c r="C77" s="142" t="s">
        <v>850</v>
      </c>
      <c r="D77" s="125" t="s">
        <v>465</v>
      </c>
      <c r="E77" s="125" t="s">
        <v>428</v>
      </c>
      <c r="F77" s="126" t="s">
        <v>695</v>
      </c>
      <c r="G77" s="163" t="s">
        <v>1584</v>
      </c>
      <c r="H77" s="132">
        <v>600000</v>
      </c>
      <c r="I77" s="127"/>
      <c r="J77" s="127"/>
      <c r="K77" s="127" t="s">
        <v>67</v>
      </c>
      <c r="L77" s="127"/>
      <c r="M77" s="127"/>
      <c r="N77" s="346"/>
      <c r="O77" s="286" t="s">
        <v>2921</v>
      </c>
      <c r="P77" s="130" t="s">
        <v>1472</v>
      </c>
      <c r="Q77" s="130" t="s">
        <v>2922</v>
      </c>
      <c r="R77" s="130" t="s">
        <v>2923</v>
      </c>
      <c r="S77" s="130" t="s">
        <v>1473</v>
      </c>
      <c r="T77" s="350"/>
      <c r="U77" s="350"/>
      <c r="V77" s="350"/>
      <c r="W77" s="398"/>
      <c r="X77" s="350"/>
      <c r="Y77" s="350"/>
      <c r="Z77" s="350"/>
      <c r="AA77" s="340"/>
    </row>
    <row r="78" spans="1:27" s="96" customFormat="1" ht="100.15" customHeight="1" x14ac:dyDescent="0.4">
      <c r="A78" s="133"/>
      <c r="B78" s="124" t="s">
        <v>1420</v>
      </c>
      <c r="C78" s="142" t="s">
        <v>299</v>
      </c>
      <c r="D78" s="125" t="s">
        <v>427</v>
      </c>
      <c r="E78" s="125" t="s">
        <v>428</v>
      </c>
      <c r="F78" s="135" t="s">
        <v>664</v>
      </c>
      <c r="G78" s="163" t="s">
        <v>1585</v>
      </c>
      <c r="H78" s="132">
        <v>5000</v>
      </c>
      <c r="I78" s="127"/>
      <c r="J78" s="127"/>
      <c r="K78" s="127"/>
      <c r="L78" s="127" t="s">
        <v>67</v>
      </c>
      <c r="M78" s="127"/>
      <c r="N78" s="346"/>
      <c r="O78" s="130" t="s">
        <v>1503</v>
      </c>
      <c r="P78" s="134"/>
      <c r="Q78" s="134"/>
      <c r="R78" s="134" t="s">
        <v>417</v>
      </c>
      <c r="S78" s="181"/>
      <c r="T78" s="350"/>
      <c r="U78" s="350"/>
      <c r="V78" s="350"/>
      <c r="W78" s="398"/>
      <c r="X78" s="350"/>
      <c r="Y78" s="350"/>
      <c r="Z78" s="350"/>
      <c r="AA78" s="340"/>
    </row>
    <row r="79" spans="1:27" s="96" customFormat="1" ht="100.15" customHeight="1" x14ac:dyDescent="0.4">
      <c r="A79" s="688" t="s">
        <v>1425</v>
      </c>
      <c r="B79" s="124" t="s">
        <v>1421</v>
      </c>
      <c r="C79" s="124" t="s">
        <v>1102</v>
      </c>
      <c r="D79" s="125" t="s">
        <v>427</v>
      </c>
      <c r="E79" s="125" t="s">
        <v>428</v>
      </c>
      <c r="F79" s="126" t="s">
        <v>695</v>
      </c>
      <c r="G79" s="163" t="s">
        <v>1586</v>
      </c>
      <c r="H79" s="132">
        <v>600000</v>
      </c>
      <c r="I79" s="127"/>
      <c r="J79" s="127"/>
      <c r="K79" s="127"/>
      <c r="L79" s="127" t="s">
        <v>67</v>
      </c>
      <c r="M79" s="127"/>
      <c r="N79" s="346"/>
      <c r="O79" s="145" t="s">
        <v>2924</v>
      </c>
      <c r="P79" s="130" t="s">
        <v>2818</v>
      </c>
      <c r="Q79" s="134"/>
      <c r="R79" s="130" t="s">
        <v>2158</v>
      </c>
      <c r="S79" s="145" t="s">
        <v>2925</v>
      </c>
      <c r="T79" s="350"/>
      <c r="U79" s="350"/>
      <c r="V79" s="350"/>
      <c r="W79" s="398"/>
      <c r="X79" s="350"/>
      <c r="Y79" s="350"/>
      <c r="Z79" s="350"/>
      <c r="AA79" s="340"/>
    </row>
    <row r="80" spans="1:27" s="96" customFormat="1" ht="100.15" customHeight="1" x14ac:dyDescent="0.4">
      <c r="A80" s="689"/>
      <c r="B80" s="124" t="s">
        <v>1422</v>
      </c>
      <c r="C80" s="140" t="s">
        <v>1142</v>
      </c>
      <c r="D80" s="125" t="s">
        <v>465</v>
      </c>
      <c r="E80" s="125" t="s">
        <v>428</v>
      </c>
      <c r="F80" s="140" t="s">
        <v>982</v>
      </c>
      <c r="G80" s="163" t="s">
        <v>1587</v>
      </c>
      <c r="H80" s="132" t="s">
        <v>310</v>
      </c>
      <c r="I80" s="127"/>
      <c r="J80" s="127"/>
      <c r="K80" s="127"/>
      <c r="L80" s="127" t="s">
        <v>67</v>
      </c>
      <c r="M80" s="127"/>
      <c r="N80" s="346"/>
      <c r="O80" s="130" t="s">
        <v>2926</v>
      </c>
      <c r="P80" s="130" t="s">
        <v>2927</v>
      </c>
      <c r="Q80" s="130" t="s">
        <v>1506</v>
      </c>
      <c r="R80" s="130" t="s">
        <v>418</v>
      </c>
      <c r="S80" s="130" t="s">
        <v>2928</v>
      </c>
      <c r="T80" s="396" t="s">
        <v>1527</v>
      </c>
      <c r="U80" s="350"/>
      <c r="V80" s="350"/>
      <c r="W80" s="398"/>
      <c r="X80" s="350"/>
      <c r="Y80" s="350"/>
      <c r="Z80" s="350"/>
      <c r="AA80" s="340"/>
    </row>
    <row r="81" spans="1:27" s="96" customFormat="1" ht="100.15" customHeight="1" x14ac:dyDescent="0.4">
      <c r="A81" s="133"/>
      <c r="B81" s="124" t="s">
        <v>1423</v>
      </c>
      <c r="C81" s="140" t="s">
        <v>860</v>
      </c>
      <c r="D81" s="125" t="s">
        <v>465</v>
      </c>
      <c r="E81" s="125" t="s">
        <v>428</v>
      </c>
      <c r="F81" s="126" t="s">
        <v>2113</v>
      </c>
      <c r="G81" s="168" t="s">
        <v>912</v>
      </c>
      <c r="H81" s="132">
        <v>150000</v>
      </c>
      <c r="I81" s="127"/>
      <c r="J81" s="127" t="s">
        <v>67</v>
      </c>
      <c r="K81" s="127"/>
      <c r="L81" s="127"/>
      <c r="M81" s="127"/>
      <c r="N81" s="346" t="s">
        <v>70</v>
      </c>
      <c r="O81" s="190" t="s">
        <v>2929</v>
      </c>
      <c r="P81" s="141" t="s">
        <v>1442</v>
      </c>
      <c r="Q81" s="141" t="s">
        <v>1452</v>
      </c>
      <c r="R81" s="141" t="s">
        <v>2151</v>
      </c>
      <c r="S81" s="141" t="s">
        <v>1453</v>
      </c>
      <c r="T81" s="350"/>
      <c r="U81" s="350"/>
      <c r="V81" s="350"/>
      <c r="W81" s="398"/>
      <c r="X81" s="350"/>
      <c r="Y81" s="350"/>
      <c r="Z81" s="350"/>
      <c r="AA81" s="286" t="s">
        <v>2833</v>
      </c>
    </row>
    <row r="82" spans="1:27" s="96" customFormat="1" ht="210.6" customHeight="1" x14ac:dyDescent="0.4">
      <c r="A82" s="133"/>
      <c r="B82" s="124" t="s">
        <v>2934</v>
      </c>
      <c r="C82" s="142" t="s">
        <v>837</v>
      </c>
      <c r="D82" s="125" t="s">
        <v>427</v>
      </c>
      <c r="E82" s="125" t="s">
        <v>428</v>
      </c>
      <c r="F82" s="124" t="s">
        <v>2801</v>
      </c>
      <c r="G82" s="168" t="s">
        <v>1588</v>
      </c>
      <c r="H82" s="132">
        <v>5000</v>
      </c>
      <c r="I82" s="127"/>
      <c r="J82" s="127"/>
      <c r="K82" s="127" t="s">
        <v>67</v>
      </c>
      <c r="L82" s="127"/>
      <c r="M82" s="127"/>
      <c r="N82" s="346"/>
      <c r="O82" s="392" t="s">
        <v>2931</v>
      </c>
      <c r="P82" s="158" t="s">
        <v>1454</v>
      </c>
      <c r="Q82" s="130" t="s">
        <v>2930</v>
      </c>
      <c r="R82" s="130" t="s">
        <v>1514</v>
      </c>
      <c r="S82" s="130" t="s">
        <v>2932</v>
      </c>
      <c r="T82" s="396" t="s">
        <v>2933</v>
      </c>
      <c r="U82" s="350"/>
      <c r="V82" s="350"/>
      <c r="W82" s="398"/>
      <c r="X82" s="350"/>
      <c r="Y82" s="350"/>
      <c r="Z82" s="396" t="s">
        <v>1528</v>
      </c>
      <c r="AA82" s="340"/>
    </row>
    <row r="83" spans="1:27" s="96" customFormat="1" ht="100.15" customHeight="1" x14ac:dyDescent="0.4">
      <c r="A83" s="688" t="s">
        <v>602</v>
      </c>
      <c r="B83" s="124" t="s">
        <v>1173</v>
      </c>
      <c r="C83" s="140" t="s">
        <v>862</v>
      </c>
      <c r="D83" s="125" t="s">
        <v>444</v>
      </c>
      <c r="E83" s="125" t="s">
        <v>546</v>
      </c>
      <c r="F83" s="140" t="s">
        <v>982</v>
      </c>
      <c r="G83" s="168" t="s">
        <v>1589</v>
      </c>
      <c r="H83" s="132">
        <v>30000</v>
      </c>
      <c r="I83" s="127"/>
      <c r="J83" s="127"/>
      <c r="K83" s="127" t="s">
        <v>67</v>
      </c>
      <c r="L83" s="127"/>
      <c r="M83" s="127"/>
      <c r="N83" s="346"/>
      <c r="O83" s="130" t="s">
        <v>2935</v>
      </c>
      <c r="P83" s="130" t="s">
        <v>1474</v>
      </c>
      <c r="Q83" s="130" t="s">
        <v>2936</v>
      </c>
      <c r="R83" s="141" t="s">
        <v>402</v>
      </c>
      <c r="S83" s="130" t="s">
        <v>2937</v>
      </c>
      <c r="T83" s="347"/>
      <c r="U83" s="350"/>
      <c r="V83" s="350"/>
      <c r="W83" s="398">
        <v>42705</v>
      </c>
      <c r="X83" s="350"/>
      <c r="Y83" s="350"/>
      <c r="Z83" s="350"/>
      <c r="AA83" s="286" t="s">
        <v>2834</v>
      </c>
    </row>
    <row r="84" spans="1:27" s="96" customFormat="1" ht="100.15" customHeight="1" x14ac:dyDescent="0.4">
      <c r="A84" s="689"/>
      <c r="B84" s="124" t="s">
        <v>1536</v>
      </c>
      <c r="C84" s="126" t="s">
        <v>839</v>
      </c>
      <c r="D84" s="125" t="s">
        <v>465</v>
      </c>
      <c r="E84" s="125" t="s">
        <v>428</v>
      </c>
      <c r="F84" s="135" t="s">
        <v>664</v>
      </c>
      <c r="G84" s="168" t="s">
        <v>1590</v>
      </c>
      <c r="H84" s="132">
        <v>300000</v>
      </c>
      <c r="I84" s="127"/>
      <c r="J84" s="127"/>
      <c r="K84" s="127"/>
      <c r="L84" s="127" t="s">
        <v>67</v>
      </c>
      <c r="M84" s="127"/>
      <c r="N84" s="346"/>
      <c r="O84" s="130" t="s">
        <v>2938</v>
      </c>
      <c r="P84" s="130" t="s">
        <v>1498</v>
      </c>
      <c r="Q84" s="134"/>
      <c r="R84" s="134" t="s">
        <v>417</v>
      </c>
      <c r="S84" s="130" t="s">
        <v>2939</v>
      </c>
      <c r="T84" s="350"/>
      <c r="U84" s="350"/>
      <c r="V84" s="350"/>
      <c r="W84" s="398"/>
      <c r="X84" s="350"/>
      <c r="Y84" s="350"/>
      <c r="Z84" s="350"/>
      <c r="AA84" s="286" t="s">
        <v>2940</v>
      </c>
    </row>
    <row r="85" spans="1:27" s="96" customFormat="1" ht="100.15" customHeight="1" x14ac:dyDescent="0.4">
      <c r="A85" s="133"/>
      <c r="B85" s="124" t="s">
        <v>1426</v>
      </c>
      <c r="C85" s="140" t="s">
        <v>839</v>
      </c>
      <c r="D85" s="125" t="s">
        <v>441</v>
      </c>
      <c r="E85" s="125" t="s">
        <v>428</v>
      </c>
      <c r="F85" s="135" t="s">
        <v>2803</v>
      </c>
      <c r="G85" s="168" t="s">
        <v>1427</v>
      </c>
      <c r="H85" s="132">
        <v>5000</v>
      </c>
      <c r="I85" s="127"/>
      <c r="J85" s="127"/>
      <c r="K85" s="127" t="s">
        <v>67</v>
      </c>
      <c r="L85" s="127"/>
      <c r="M85" s="127"/>
      <c r="N85" s="346"/>
      <c r="O85" s="346" t="s">
        <v>2882</v>
      </c>
      <c r="P85" s="158"/>
      <c r="Q85" s="158"/>
      <c r="R85" s="158"/>
      <c r="S85" s="138"/>
      <c r="T85" s="347"/>
      <c r="U85" s="350"/>
      <c r="V85" s="350"/>
      <c r="W85" s="398"/>
      <c r="X85" s="396" t="s">
        <v>1622</v>
      </c>
      <c r="Y85" s="350"/>
      <c r="Z85" s="396" t="s">
        <v>2941</v>
      </c>
      <c r="AA85" s="286" t="s">
        <v>2942</v>
      </c>
    </row>
    <row r="86" spans="1:27" s="96" customFormat="1" ht="100.15" customHeight="1" x14ac:dyDescent="0.4">
      <c r="A86" s="133"/>
      <c r="B86" s="124" t="s">
        <v>1627</v>
      </c>
      <c r="C86" s="140" t="s">
        <v>290</v>
      </c>
      <c r="D86" s="125" t="s">
        <v>456</v>
      </c>
      <c r="E86" s="125" t="s">
        <v>546</v>
      </c>
      <c r="F86" s="124" t="s">
        <v>2800</v>
      </c>
      <c r="G86" s="168" t="s">
        <v>1350</v>
      </c>
      <c r="H86" s="132">
        <v>200000</v>
      </c>
      <c r="I86" s="127"/>
      <c r="J86" s="127"/>
      <c r="K86" s="127"/>
      <c r="L86" s="127" t="s">
        <v>67</v>
      </c>
      <c r="M86" s="127"/>
      <c r="N86" s="346"/>
      <c r="O86" s="141" t="s">
        <v>2943</v>
      </c>
      <c r="P86" s="158"/>
      <c r="Q86" s="158"/>
      <c r="R86" s="145" t="s">
        <v>2148</v>
      </c>
      <c r="S86" s="138"/>
      <c r="T86" s="347"/>
      <c r="U86" s="350"/>
      <c r="V86" s="350"/>
      <c r="W86" s="398">
        <v>42767</v>
      </c>
      <c r="X86" s="350"/>
      <c r="Y86" s="350"/>
      <c r="Z86" s="350"/>
      <c r="AA86" s="286" t="s">
        <v>2835</v>
      </c>
    </row>
    <row r="87" spans="1:27" s="96" customFormat="1" ht="100.15" customHeight="1" x14ac:dyDescent="0.4">
      <c r="A87" s="133"/>
      <c r="B87" s="124" t="s">
        <v>1428</v>
      </c>
      <c r="C87" s="140" t="s">
        <v>1314</v>
      </c>
      <c r="D87" s="125" t="s">
        <v>465</v>
      </c>
      <c r="E87" s="125" t="s">
        <v>428</v>
      </c>
      <c r="F87" s="140" t="s">
        <v>982</v>
      </c>
      <c r="G87" s="168" t="s">
        <v>1429</v>
      </c>
      <c r="H87" s="132">
        <v>20000</v>
      </c>
      <c r="I87" s="127"/>
      <c r="J87" s="127"/>
      <c r="K87" s="127" t="s">
        <v>67</v>
      </c>
      <c r="L87" s="127"/>
      <c r="M87" s="127"/>
      <c r="N87" s="346"/>
      <c r="O87" s="286" t="s">
        <v>1477</v>
      </c>
      <c r="P87" s="130" t="s">
        <v>1475</v>
      </c>
      <c r="Q87" s="130" t="s">
        <v>2944</v>
      </c>
      <c r="R87" s="130" t="s">
        <v>418</v>
      </c>
      <c r="S87" s="130" t="s">
        <v>2945</v>
      </c>
      <c r="T87" s="350"/>
      <c r="U87" s="350"/>
      <c r="V87" s="350"/>
      <c r="W87" s="398"/>
      <c r="X87" s="350"/>
      <c r="Y87" s="350"/>
      <c r="Z87" s="350"/>
      <c r="AA87" s="286" t="s">
        <v>2836</v>
      </c>
    </row>
    <row r="88" spans="1:27" s="96" customFormat="1" ht="100.15" customHeight="1" x14ac:dyDescent="0.4">
      <c r="A88" s="133"/>
      <c r="B88" s="124" t="s">
        <v>1172</v>
      </c>
      <c r="C88" s="126" t="s">
        <v>839</v>
      </c>
      <c r="D88" s="125" t="s">
        <v>427</v>
      </c>
      <c r="E88" s="125" t="s">
        <v>1031</v>
      </c>
      <c r="F88" s="142" t="s">
        <v>1430</v>
      </c>
      <c r="G88" s="168" t="s">
        <v>1591</v>
      </c>
      <c r="H88" s="132">
        <v>600000</v>
      </c>
      <c r="I88" s="127"/>
      <c r="J88" s="127" t="s">
        <v>67</v>
      </c>
      <c r="K88" s="127"/>
      <c r="L88" s="127"/>
      <c r="M88" s="127"/>
      <c r="N88" s="346" t="s">
        <v>71</v>
      </c>
      <c r="O88" s="190" t="s">
        <v>2946</v>
      </c>
      <c r="P88" s="158"/>
      <c r="Q88" s="158"/>
      <c r="R88" s="158"/>
      <c r="S88" s="138"/>
      <c r="T88" s="150"/>
      <c r="U88" s="350"/>
      <c r="V88" s="350"/>
      <c r="W88" s="398"/>
      <c r="X88" s="350"/>
      <c r="Y88" s="350"/>
      <c r="Z88" s="350"/>
      <c r="AA88" s="286" t="s">
        <v>1549</v>
      </c>
    </row>
    <row r="89" spans="1:27" s="96" customFormat="1" ht="100.15" customHeight="1" x14ac:dyDescent="0.4">
      <c r="A89" s="133"/>
      <c r="B89" s="124" t="s">
        <v>2121</v>
      </c>
      <c r="C89" s="126" t="s">
        <v>871</v>
      </c>
      <c r="D89" s="125" t="s">
        <v>441</v>
      </c>
      <c r="E89" s="125" t="s">
        <v>428</v>
      </c>
      <c r="F89" s="140" t="s">
        <v>2119</v>
      </c>
      <c r="G89" s="168" t="s">
        <v>1592</v>
      </c>
      <c r="H89" s="132">
        <v>120000</v>
      </c>
      <c r="I89" s="127"/>
      <c r="J89" s="127" t="s">
        <v>67</v>
      </c>
      <c r="K89" s="127"/>
      <c r="L89" s="127"/>
      <c r="M89" s="127"/>
      <c r="N89" s="346"/>
      <c r="O89" s="190" t="s">
        <v>2947</v>
      </c>
      <c r="P89" s="158"/>
      <c r="Q89" s="158"/>
      <c r="R89" s="158"/>
      <c r="S89" s="138"/>
      <c r="T89" s="396" t="s">
        <v>2120</v>
      </c>
      <c r="U89" s="396" t="s">
        <v>1534</v>
      </c>
      <c r="V89" s="350"/>
      <c r="W89" s="398"/>
      <c r="X89" s="396" t="s">
        <v>1535</v>
      </c>
      <c r="Y89" s="350"/>
      <c r="Z89" s="396" t="s">
        <v>2167</v>
      </c>
      <c r="AA89" s="340"/>
    </row>
    <row r="90" spans="1:27" s="96" customFormat="1" ht="129.6" customHeight="1" x14ac:dyDescent="0.4">
      <c r="A90" s="133"/>
      <c r="B90" s="124" t="s">
        <v>2123</v>
      </c>
      <c r="C90" s="142" t="s">
        <v>870</v>
      </c>
      <c r="D90" s="125" t="s">
        <v>440</v>
      </c>
      <c r="E90" s="125" t="s">
        <v>428</v>
      </c>
      <c r="F90" s="126" t="s">
        <v>112</v>
      </c>
      <c r="G90" s="168" t="s">
        <v>632</v>
      </c>
      <c r="H90" s="132">
        <v>150000</v>
      </c>
      <c r="I90" s="127"/>
      <c r="J90" s="127"/>
      <c r="K90" s="127"/>
      <c r="L90" s="127" t="s">
        <v>67</v>
      </c>
      <c r="M90" s="127"/>
      <c r="N90" s="346"/>
      <c r="O90" s="141" t="s">
        <v>2948</v>
      </c>
      <c r="P90" s="158" t="s">
        <v>1454</v>
      </c>
      <c r="Q90" s="158"/>
      <c r="R90" s="141" t="s">
        <v>2151</v>
      </c>
      <c r="S90" s="141" t="s">
        <v>2949</v>
      </c>
      <c r="T90" s="396" t="s">
        <v>2122</v>
      </c>
      <c r="U90" s="350"/>
      <c r="V90" s="350"/>
      <c r="W90" s="398"/>
      <c r="X90" s="396" t="s">
        <v>1622</v>
      </c>
      <c r="Y90" s="350"/>
      <c r="Z90" s="350"/>
      <c r="AA90" s="286" t="s">
        <v>2837</v>
      </c>
    </row>
    <row r="91" spans="1:27" s="96" customFormat="1" ht="100.15" customHeight="1" x14ac:dyDescent="0.4">
      <c r="A91" s="133"/>
      <c r="B91" s="124" t="s">
        <v>2125</v>
      </c>
      <c r="C91" s="142" t="s">
        <v>336</v>
      </c>
      <c r="D91" s="125" t="s">
        <v>427</v>
      </c>
      <c r="E91" s="125" t="s">
        <v>428</v>
      </c>
      <c r="F91" s="142" t="s">
        <v>2613</v>
      </c>
      <c r="G91" s="168" t="s">
        <v>916</v>
      </c>
      <c r="H91" s="132">
        <v>300000</v>
      </c>
      <c r="I91" s="127"/>
      <c r="J91" s="127"/>
      <c r="K91" s="127"/>
      <c r="L91" s="127"/>
      <c r="M91" s="127" t="s">
        <v>67</v>
      </c>
      <c r="N91" s="346"/>
      <c r="O91" s="350" t="s">
        <v>36</v>
      </c>
      <c r="P91" s="158"/>
      <c r="Q91" s="158"/>
      <c r="R91" s="158"/>
      <c r="S91" s="138"/>
      <c r="T91" s="350" t="s">
        <v>2126</v>
      </c>
      <c r="U91" s="350"/>
      <c r="V91" s="350"/>
      <c r="W91" s="398"/>
      <c r="X91" s="350"/>
      <c r="Y91" s="350"/>
      <c r="Z91" s="350"/>
      <c r="AA91" s="340" t="s">
        <v>2838</v>
      </c>
    </row>
    <row r="92" spans="1:27" s="96" customFormat="1" ht="100.15" customHeight="1" x14ac:dyDescent="0.4">
      <c r="A92" s="133"/>
      <c r="B92" s="124" t="s">
        <v>2129</v>
      </c>
      <c r="C92" s="142" t="s">
        <v>336</v>
      </c>
      <c r="D92" s="125" t="s">
        <v>427</v>
      </c>
      <c r="E92" s="125" t="s">
        <v>428</v>
      </c>
      <c r="F92" s="142" t="s">
        <v>2613</v>
      </c>
      <c r="G92" s="168" t="s">
        <v>917</v>
      </c>
      <c r="H92" s="132">
        <v>300000</v>
      </c>
      <c r="I92" s="127"/>
      <c r="J92" s="127"/>
      <c r="K92" s="127" t="s">
        <v>67</v>
      </c>
      <c r="L92" s="127"/>
      <c r="M92" s="127"/>
      <c r="N92" s="346"/>
      <c r="O92" s="130" t="s">
        <v>2950</v>
      </c>
      <c r="P92" s="130" t="s">
        <v>2951</v>
      </c>
      <c r="Q92" s="130" t="s">
        <v>1491</v>
      </c>
      <c r="R92" s="134" t="s">
        <v>1492</v>
      </c>
      <c r="S92" s="134"/>
      <c r="T92" s="350" t="s">
        <v>2124</v>
      </c>
      <c r="U92" s="350"/>
      <c r="V92" s="350"/>
      <c r="W92" s="398"/>
      <c r="X92" s="350"/>
      <c r="Y92" s="350"/>
      <c r="Z92" s="350"/>
      <c r="AA92" s="340"/>
    </row>
    <row r="93" spans="1:27" s="96" customFormat="1" ht="100.15" customHeight="1" x14ac:dyDescent="0.4">
      <c r="A93" s="133"/>
      <c r="B93" s="124" t="s">
        <v>2130</v>
      </c>
      <c r="C93" s="140" t="s">
        <v>1104</v>
      </c>
      <c r="D93" s="125" t="s">
        <v>441</v>
      </c>
      <c r="E93" s="125" t="s">
        <v>428</v>
      </c>
      <c r="F93" s="140" t="s">
        <v>2119</v>
      </c>
      <c r="G93" s="168" t="s">
        <v>1593</v>
      </c>
      <c r="H93" s="132">
        <v>120000</v>
      </c>
      <c r="I93" s="127"/>
      <c r="J93" s="127" t="s">
        <v>67</v>
      </c>
      <c r="K93" s="127"/>
      <c r="L93" s="127"/>
      <c r="M93" s="127"/>
      <c r="N93" s="346"/>
      <c r="O93" s="190" t="s">
        <v>2946</v>
      </c>
      <c r="P93" s="158"/>
      <c r="Q93" s="158"/>
      <c r="R93" s="158"/>
      <c r="S93" s="138"/>
      <c r="T93" s="350" t="s">
        <v>2127</v>
      </c>
      <c r="U93" s="350"/>
      <c r="V93" s="350"/>
      <c r="W93" s="398"/>
      <c r="X93" s="396" t="s">
        <v>1535</v>
      </c>
      <c r="Y93" s="350"/>
      <c r="Z93" s="350"/>
      <c r="AA93" s="340"/>
    </row>
    <row r="94" spans="1:27" s="96" customFormat="1" ht="100.15" customHeight="1" x14ac:dyDescent="0.4">
      <c r="A94" s="133"/>
      <c r="B94" s="124" t="s">
        <v>2092</v>
      </c>
      <c r="C94" s="142" t="s">
        <v>1017</v>
      </c>
      <c r="D94" s="125" t="s">
        <v>536</v>
      </c>
      <c r="E94" s="125" t="s">
        <v>428</v>
      </c>
      <c r="F94" s="140" t="s">
        <v>2328</v>
      </c>
      <c r="G94" s="168" t="s">
        <v>1356</v>
      </c>
      <c r="H94" s="132">
        <v>5000</v>
      </c>
      <c r="I94" s="127"/>
      <c r="J94" s="127" t="s">
        <v>67</v>
      </c>
      <c r="K94" s="127"/>
      <c r="L94" s="127"/>
      <c r="M94" s="127"/>
      <c r="N94" s="346" t="s">
        <v>71</v>
      </c>
      <c r="O94" s="190" t="s">
        <v>2952</v>
      </c>
      <c r="P94" s="158"/>
      <c r="Q94" s="158"/>
      <c r="R94" s="158"/>
      <c r="S94" s="138"/>
      <c r="T94" s="150"/>
      <c r="U94" s="350"/>
      <c r="V94" s="350"/>
      <c r="W94" s="398"/>
      <c r="X94" s="350"/>
      <c r="Y94" s="350"/>
      <c r="Z94" s="350"/>
      <c r="AA94" s="286" t="s">
        <v>2953</v>
      </c>
    </row>
    <row r="95" spans="1:27" s="96" customFormat="1" ht="100.15" customHeight="1" x14ac:dyDescent="0.4">
      <c r="A95" s="133"/>
      <c r="B95" s="124" t="s">
        <v>2994</v>
      </c>
      <c r="C95" s="140" t="s">
        <v>1019</v>
      </c>
      <c r="D95" s="125" t="s">
        <v>568</v>
      </c>
      <c r="E95" s="125" t="s">
        <v>569</v>
      </c>
      <c r="F95" s="140" t="s">
        <v>2802</v>
      </c>
      <c r="G95" s="168" t="s">
        <v>576</v>
      </c>
      <c r="H95" s="132">
        <v>20000</v>
      </c>
      <c r="I95" s="127"/>
      <c r="J95" s="127"/>
      <c r="K95" s="127"/>
      <c r="L95" s="127"/>
      <c r="M95" s="127" t="s">
        <v>67</v>
      </c>
      <c r="N95" s="346"/>
      <c r="O95" s="141" t="s">
        <v>2954</v>
      </c>
      <c r="P95" s="141" t="s">
        <v>1466</v>
      </c>
      <c r="Q95" s="158"/>
      <c r="R95" s="141" t="s">
        <v>2160</v>
      </c>
      <c r="S95" s="141" t="s">
        <v>2955</v>
      </c>
      <c r="T95" s="350" t="s">
        <v>2128</v>
      </c>
      <c r="U95" s="350"/>
      <c r="V95" s="350"/>
      <c r="W95" s="398"/>
      <c r="X95" s="350"/>
      <c r="Y95" s="350"/>
      <c r="Z95" s="350"/>
      <c r="AA95" s="340"/>
    </row>
    <row r="96" spans="1:27" s="96" customFormat="1" ht="100.15" customHeight="1" x14ac:dyDescent="0.4">
      <c r="A96" s="688" t="s">
        <v>615</v>
      </c>
      <c r="B96" s="124" t="s">
        <v>2779</v>
      </c>
      <c r="C96" s="126" t="s">
        <v>570</v>
      </c>
      <c r="D96" s="125" t="s">
        <v>427</v>
      </c>
      <c r="E96" s="125" t="s">
        <v>571</v>
      </c>
      <c r="F96" s="140" t="s">
        <v>2611</v>
      </c>
      <c r="G96" s="168" t="s">
        <v>580</v>
      </c>
      <c r="H96" s="132">
        <v>25000</v>
      </c>
      <c r="I96" s="127"/>
      <c r="J96" s="127"/>
      <c r="K96" s="127"/>
      <c r="L96" s="127"/>
      <c r="M96" s="127" t="s">
        <v>67</v>
      </c>
      <c r="N96" s="346"/>
      <c r="O96" s="350" t="s">
        <v>36</v>
      </c>
      <c r="P96" s="158"/>
      <c r="Q96" s="158"/>
      <c r="R96" s="158"/>
      <c r="S96" s="138"/>
      <c r="T96" s="350"/>
      <c r="U96" s="350"/>
      <c r="V96" s="350"/>
      <c r="W96" s="398"/>
      <c r="X96" s="350"/>
      <c r="Y96" s="350"/>
      <c r="Z96" s="350"/>
      <c r="AA96" s="340"/>
    </row>
    <row r="97" spans="1:27" s="96" customFormat="1" ht="100.15" customHeight="1" x14ac:dyDescent="0.4">
      <c r="A97" s="689"/>
      <c r="B97" s="124" t="s">
        <v>1161</v>
      </c>
      <c r="C97" s="126" t="s">
        <v>570</v>
      </c>
      <c r="D97" s="125" t="s">
        <v>427</v>
      </c>
      <c r="E97" s="125" t="s">
        <v>571</v>
      </c>
      <c r="F97" s="140" t="s">
        <v>2331</v>
      </c>
      <c r="G97" s="168" t="s">
        <v>1431</v>
      </c>
      <c r="H97" s="132">
        <v>25000</v>
      </c>
      <c r="I97" s="127"/>
      <c r="J97" s="127"/>
      <c r="K97" s="127"/>
      <c r="L97" s="127"/>
      <c r="M97" s="127" t="s">
        <v>67</v>
      </c>
      <c r="N97" s="346"/>
      <c r="O97" s="350" t="s">
        <v>36</v>
      </c>
      <c r="P97" s="158"/>
      <c r="Q97" s="158"/>
      <c r="R97" s="158"/>
      <c r="S97" s="138"/>
      <c r="T97" s="350"/>
      <c r="U97" s="350"/>
      <c r="V97" s="350"/>
      <c r="W97" s="398"/>
      <c r="X97" s="350"/>
      <c r="Y97" s="350"/>
      <c r="Z97" s="350"/>
      <c r="AA97" s="340"/>
    </row>
    <row r="98" spans="1:27" s="96" customFormat="1" ht="100.15" customHeight="1" x14ac:dyDescent="0.4">
      <c r="A98" s="133"/>
      <c r="B98" s="124" t="s">
        <v>1162</v>
      </c>
      <c r="C98" s="126" t="s">
        <v>290</v>
      </c>
      <c r="D98" s="125" t="s">
        <v>427</v>
      </c>
      <c r="E98" s="125" t="s">
        <v>571</v>
      </c>
      <c r="F98" s="140" t="s">
        <v>2307</v>
      </c>
      <c r="G98" s="168" t="s">
        <v>1432</v>
      </c>
      <c r="H98" s="132">
        <v>25000</v>
      </c>
      <c r="I98" s="127"/>
      <c r="J98" s="127"/>
      <c r="K98" s="127"/>
      <c r="L98" s="127"/>
      <c r="M98" s="127" t="s">
        <v>67</v>
      </c>
      <c r="N98" s="346"/>
      <c r="O98" s="350" t="s">
        <v>36</v>
      </c>
      <c r="P98" s="158"/>
      <c r="Q98" s="158"/>
      <c r="R98" s="158"/>
      <c r="S98" s="138"/>
      <c r="T98" s="350"/>
      <c r="U98" s="350"/>
      <c r="V98" s="350"/>
      <c r="W98" s="398"/>
      <c r="X98" s="350"/>
      <c r="Y98" s="350"/>
      <c r="Z98" s="350"/>
      <c r="AA98" s="340"/>
    </row>
    <row r="99" spans="1:27" s="96" customFormat="1" ht="193.9" customHeight="1" x14ac:dyDescent="0.4">
      <c r="A99" s="133"/>
      <c r="B99" s="124" t="s">
        <v>1169</v>
      </c>
      <c r="C99" s="140" t="s">
        <v>348</v>
      </c>
      <c r="D99" s="125" t="s">
        <v>533</v>
      </c>
      <c r="E99" s="125" t="s">
        <v>546</v>
      </c>
      <c r="F99" s="164" t="s">
        <v>1718</v>
      </c>
      <c r="G99" s="168" t="s">
        <v>1594</v>
      </c>
      <c r="H99" s="132">
        <v>70000</v>
      </c>
      <c r="I99" s="127"/>
      <c r="J99" s="127"/>
      <c r="K99" s="127"/>
      <c r="L99" s="127" t="s">
        <v>67</v>
      </c>
      <c r="M99" s="127"/>
      <c r="N99" s="346"/>
      <c r="O99" s="141" t="s">
        <v>2956</v>
      </c>
      <c r="P99" s="141" t="s">
        <v>2957</v>
      </c>
      <c r="Q99" s="344"/>
      <c r="R99" s="344" t="s">
        <v>368</v>
      </c>
      <c r="S99" s="141" t="s">
        <v>2958</v>
      </c>
      <c r="T99" s="347"/>
      <c r="U99" s="396" t="s">
        <v>1537</v>
      </c>
      <c r="V99" s="350"/>
      <c r="W99" s="398">
        <v>42705</v>
      </c>
      <c r="X99" s="350"/>
      <c r="Y99" s="350"/>
      <c r="Z99" s="350"/>
      <c r="AA99" s="340"/>
    </row>
    <row r="100" spans="1:27" s="96" customFormat="1" ht="100.15" customHeight="1" x14ac:dyDescent="0.4">
      <c r="A100" s="133"/>
      <c r="B100" s="124" t="s">
        <v>2132</v>
      </c>
      <c r="C100" s="140" t="s">
        <v>1020</v>
      </c>
      <c r="D100" s="125" t="s">
        <v>442</v>
      </c>
      <c r="E100" s="125" t="s">
        <v>428</v>
      </c>
      <c r="F100" s="140" t="s">
        <v>1434</v>
      </c>
      <c r="G100" s="168" t="s">
        <v>1357</v>
      </c>
      <c r="H100" s="132">
        <v>600000</v>
      </c>
      <c r="I100" s="127"/>
      <c r="J100" s="127"/>
      <c r="K100" s="127" t="s">
        <v>67</v>
      </c>
      <c r="L100" s="127"/>
      <c r="M100" s="127"/>
      <c r="N100" s="346"/>
      <c r="O100" s="141" t="s">
        <v>2961</v>
      </c>
      <c r="P100" s="158"/>
      <c r="Q100" s="158"/>
      <c r="R100" s="141" t="s">
        <v>2156</v>
      </c>
      <c r="S100" s="138"/>
      <c r="T100" s="347" t="s">
        <v>2131</v>
      </c>
      <c r="U100" s="396" t="s">
        <v>1539</v>
      </c>
      <c r="V100" s="350"/>
      <c r="W100" s="398"/>
      <c r="X100" s="350"/>
      <c r="Y100" s="350"/>
      <c r="Z100" s="350"/>
      <c r="AA100" s="286" t="s">
        <v>2959</v>
      </c>
    </row>
    <row r="101" spans="1:27" s="96" customFormat="1" ht="100.15" customHeight="1" x14ac:dyDescent="0.4">
      <c r="A101" s="133"/>
      <c r="B101" s="124" t="s">
        <v>2137</v>
      </c>
      <c r="C101" s="140" t="s">
        <v>1021</v>
      </c>
      <c r="D101" s="125" t="s">
        <v>1433</v>
      </c>
      <c r="E101" s="125" t="s">
        <v>428</v>
      </c>
      <c r="F101" s="140" t="s">
        <v>1434</v>
      </c>
      <c r="G101" s="168" t="s">
        <v>581</v>
      </c>
      <c r="H101" s="132">
        <v>1000000</v>
      </c>
      <c r="I101" s="127"/>
      <c r="J101" s="127"/>
      <c r="K101" s="127" t="s">
        <v>67</v>
      </c>
      <c r="L101" s="127"/>
      <c r="M101" s="127"/>
      <c r="N101" s="346"/>
      <c r="O101" s="190" t="s">
        <v>2962</v>
      </c>
      <c r="P101" s="158"/>
      <c r="Q101" s="158"/>
      <c r="R101" s="141" t="s">
        <v>2157</v>
      </c>
      <c r="S101" s="138"/>
      <c r="T101" s="347" t="s">
        <v>2133</v>
      </c>
      <c r="U101" s="396" t="s">
        <v>1540</v>
      </c>
      <c r="V101" s="350"/>
      <c r="W101" s="398"/>
      <c r="X101" s="350"/>
      <c r="Y101" s="350"/>
      <c r="Z101" s="350"/>
      <c r="AA101" s="340"/>
    </row>
    <row r="102" spans="1:27" s="96" customFormat="1" ht="100.15" customHeight="1" x14ac:dyDescent="0.4">
      <c r="A102" s="133"/>
      <c r="B102" s="124" t="s">
        <v>2136</v>
      </c>
      <c r="C102" s="140" t="s">
        <v>579</v>
      </c>
      <c r="D102" s="125" t="s">
        <v>1433</v>
      </c>
      <c r="E102" s="125" t="s">
        <v>428</v>
      </c>
      <c r="F102" s="126" t="s">
        <v>2113</v>
      </c>
      <c r="G102" s="168" t="s">
        <v>1595</v>
      </c>
      <c r="H102" s="132">
        <v>100000</v>
      </c>
      <c r="I102" s="127"/>
      <c r="J102" s="127" t="s">
        <v>67</v>
      </c>
      <c r="K102" s="127"/>
      <c r="L102" s="127"/>
      <c r="M102" s="127"/>
      <c r="N102" s="346" t="s">
        <v>71</v>
      </c>
      <c r="O102" s="190" t="s">
        <v>2100</v>
      </c>
      <c r="P102" s="141" t="s">
        <v>1455</v>
      </c>
      <c r="Q102" s="158"/>
      <c r="R102" s="141" t="s">
        <v>2151</v>
      </c>
      <c r="S102" s="138"/>
      <c r="T102" s="150"/>
      <c r="U102" s="350"/>
      <c r="V102" s="350"/>
      <c r="W102" s="398"/>
      <c r="X102" s="350"/>
      <c r="Y102" s="350"/>
      <c r="Z102" s="350"/>
      <c r="AA102" s="286" t="s">
        <v>2839</v>
      </c>
    </row>
    <row r="103" spans="1:27" s="96" customFormat="1" ht="100.15" customHeight="1" x14ac:dyDescent="0.4">
      <c r="A103" s="133"/>
      <c r="B103" s="124" t="s">
        <v>2138</v>
      </c>
      <c r="C103" s="140" t="s">
        <v>1325</v>
      </c>
      <c r="D103" s="125" t="s">
        <v>554</v>
      </c>
      <c r="E103" s="125" t="s">
        <v>428</v>
      </c>
      <c r="F103" s="140" t="s">
        <v>1129</v>
      </c>
      <c r="G103" s="168" t="s">
        <v>1694</v>
      </c>
      <c r="H103" s="132">
        <v>500000</v>
      </c>
      <c r="I103" s="127"/>
      <c r="J103" s="127"/>
      <c r="K103" s="127"/>
      <c r="L103" s="127" t="s">
        <v>67</v>
      </c>
      <c r="M103" s="127"/>
      <c r="N103" s="346"/>
      <c r="O103" s="124" t="s">
        <v>1480</v>
      </c>
      <c r="P103" s="130" t="s">
        <v>1456</v>
      </c>
      <c r="Q103" s="130" t="s">
        <v>1457</v>
      </c>
      <c r="R103" s="130" t="s">
        <v>2150</v>
      </c>
      <c r="S103" s="138"/>
      <c r="T103" s="350" t="s">
        <v>2134</v>
      </c>
      <c r="U103" s="350"/>
      <c r="V103" s="350"/>
      <c r="W103" s="398"/>
      <c r="X103" s="350"/>
      <c r="Y103" s="350"/>
      <c r="Z103" s="350"/>
      <c r="AA103" s="340"/>
    </row>
    <row r="104" spans="1:27" s="96" customFormat="1" ht="100.15" customHeight="1" x14ac:dyDescent="0.4">
      <c r="A104" s="133"/>
      <c r="B104" s="124" t="s">
        <v>2139</v>
      </c>
      <c r="C104" s="182" t="s">
        <v>362</v>
      </c>
      <c r="D104" s="125" t="s">
        <v>1433</v>
      </c>
      <c r="E104" s="125" t="s">
        <v>428</v>
      </c>
      <c r="F104" s="140" t="s">
        <v>2327</v>
      </c>
      <c r="G104" s="168" t="s">
        <v>975</v>
      </c>
      <c r="H104" s="157">
        <v>200000</v>
      </c>
      <c r="I104" s="127" t="s">
        <v>67</v>
      </c>
      <c r="J104" s="127"/>
      <c r="K104" s="127"/>
      <c r="L104" s="127"/>
      <c r="M104" s="127"/>
      <c r="N104" s="346"/>
      <c r="O104" s="141" t="s">
        <v>2960</v>
      </c>
      <c r="P104" s="158"/>
      <c r="Q104" s="158"/>
      <c r="R104" s="141" t="s">
        <v>2157</v>
      </c>
      <c r="S104" s="355"/>
      <c r="T104" s="350" t="s">
        <v>2135</v>
      </c>
      <c r="U104" s="350"/>
      <c r="V104" s="350"/>
      <c r="W104" s="398"/>
      <c r="X104" s="350"/>
      <c r="Y104" s="350"/>
      <c r="Z104" s="350"/>
      <c r="AA104" s="286" t="s">
        <v>2840</v>
      </c>
    </row>
    <row r="105" spans="1:27" s="103" customFormat="1" ht="100.15" customHeight="1" x14ac:dyDescent="0.25">
      <c r="A105" s="133"/>
      <c r="B105" s="124" t="s">
        <v>2140</v>
      </c>
      <c r="C105" s="184" t="s">
        <v>1303</v>
      </c>
      <c r="D105" s="185" t="s">
        <v>555</v>
      </c>
      <c r="E105" s="185" t="s">
        <v>428</v>
      </c>
      <c r="F105" s="140" t="s">
        <v>1434</v>
      </c>
      <c r="G105" s="168" t="s">
        <v>1596</v>
      </c>
      <c r="H105" s="132">
        <v>1000000</v>
      </c>
      <c r="I105" s="186"/>
      <c r="J105" s="186"/>
      <c r="K105" s="186"/>
      <c r="L105" s="186" t="s">
        <v>67</v>
      </c>
      <c r="M105" s="186"/>
      <c r="N105" s="346"/>
      <c r="O105" s="393" t="s">
        <v>2960</v>
      </c>
      <c r="P105" s="193"/>
      <c r="Q105" s="193"/>
      <c r="R105" s="141" t="s">
        <v>2157</v>
      </c>
      <c r="S105" s="193"/>
      <c r="T105" s="396" t="s">
        <v>2997</v>
      </c>
      <c r="U105" s="350"/>
      <c r="V105" s="350"/>
      <c r="W105" s="398"/>
      <c r="X105" s="350"/>
      <c r="Y105" s="350"/>
      <c r="Z105" s="350"/>
      <c r="AA105" s="340"/>
    </row>
    <row r="106" spans="1:27" s="96" customFormat="1" ht="100.15" customHeight="1" x14ac:dyDescent="0.4">
      <c r="A106" s="688" t="s">
        <v>1382</v>
      </c>
      <c r="B106" s="124" t="s">
        <v>1157</v>
      </c>
      <c r="C106" s="140" t="s">
        <v>244</v>
      </c>
      <c r="D106" s="125" t="s">
        <v>427</v>
      </c>
      <c r="E106" s="125" t="s">
        <v>533</v>
      </c>
      <c r="F106" s="135" t="s">
        <v>664</v>
      </c>
      <c r="G106" s="168" t="s">
        <v>1597</v>
      </c>
      <c r="H106" s="132">
        <v>5000</v>
      </c>
      <c r="I106" s="127"/>
      <c r="J106" s="127"/>
      <c r="K106" s="127"/>
      <c r="L106" s="127"/>
      <c r="M106" s="127" t="s">
        <v>67</v>
      </c>
      <c r="N106" s="346"/>
      <c r="O106" s="590" t="s">
        <v>36</v>
      </c>
      <c r="P106" s="158"/>
      <c r="Q106" s="158"/>
      <c r="R106" s="158"/>
      <c r="S106" s="138"/>
      <c r="T106" s="350"/>
      <c r="U106" s="350"/>
      <c r="V106" s="350"/>
      <c r="W106" s="398"/>
      <c r="X106" s="350"/>
      <c r="Y106" s="350"/>
      <c r="Z106" s="350"/>
      <c r="AA106" s="286" t="s">
        <v>2841</v>
      </c>
    </row>
    <row r="107" spans="1:27" s="96" customFormat="1" ht="100.15" customHeight="1" x14ac:dyDescent="0.4">
      <c r="A107" s="690"/>
      <c r="B107" s="124" t="s">
        <v>1435</v>
      </c>
      <c r="C107" s="126" t="s">
        <v>882</v>
      </c>
      <c r="D107" s="125" t="s">
        <v>462</v>
      </c>
      <c r="E107" s="125" t="s">
        <v>428</v>
      </c>
      <c r="F107" s="142" t="s">
        <v>2613</v>
      </c>
      <c r="G107" s="168" t="s">
        <v>582</v>
      </c>
      <c r="H107" s="132">
        <v>500000</v>
      </c>
      <c r="I107" s="127"/>
      <c r="J107" s="127"/>
      <c r="K107" s="127" t="s">
        <v>67</v>
      </c>
      <c r="L107" s="127"/>
      <c r="M107" s="127"/>
      <c r="N107" s="346"/>
      <c r="O107" s="130" t="s">
        <v>2963</v>
      </c>
      <c r="P107" s="130" t="s">
        <v>2966</v>
      </c>
      <c r="Q107" s="130" t="s">
        <v>2964</v>
      </c>
      <c r="R107" s="134" t="s">
        <v>1493</v>
      </c>
      <c r="S107" s="130" t="s">
        <v>2967</v>
      </c>
      <c r="T107" s="396" t="s">
        <v>2968</v>
      </c>
      <c r="U107" s="350"/>
      <c r="V107" s="350"/>
      <c r="W107" s="398"/>
      <c r="X107" s="350"/>
      <c r="Y107" s="350"/>
      <c r="Z107" s="350"/>
      <c r="AA107" s="286" t="s">
        <v>2965</v>
      </c>
    </row>
    <row r="108" spans="1:27" s="96" customFormat="1" ht="100.15" customHeight="1" x14ac:dyDescent="0.4">
      <c r="A108" s="133"/>
      <c r="B108" s="124" t="s">
        <v>1159</v>
      </c>
      <c r="C108" s="124" t="s">
        <v>250</v>
      </c>
      <c r="D108" s="125" t="s">
        <v>444</v>
      </c>
      <c r="E108" s="125" t="s">
        <v>491</v>
      </c>
      <c r="F108" s="140" t="s">
        <v>2307</v>
      </c>
      <c r="G108" s="168" t="s">
        <v>1354</v>
      </c>
      <c r="H108" s="132">
        <v>150000</v>
      </c>
      <c r="I108" s="127"/>
      <c r="J108" s="127"/>
      <c r="K108" s="127"/>
      <c r="L108" s="127"/>
      <c r="M108" s="127" t="s">
        <v>67</v>
      </c>
      <c r="N108" s="346"/>
      <c r="O108" s="350" t="s">
        <v>36</v>
      </c>
      <c r="P108" s="158"/>
      <c r="Q108" s="158"/>
      <c r="R108" s="158"/>
      <c r="S108" s="138"/>
      <c r="T108" s="350"/>
      <c r="U108" s="350"/>
      <c r="V108" s="350"/>
      <c r="W108" s="398"/>
      <c r="X108" s="350"/>
      <c r="Y108" s="350"/>
      <c r="Z108" s="350"/>
      <c r="AA108" s="340"/>
    </row>
    <row r="109" spans="1:27" s="96" customFormat="1" ht="100.15" customHeight="1" x14ac:dyDescent="0.4">
      <c r="A109" s="133"/>
      <c r="B109" s="124" t="s">
        <v>2815</v>
      </c>
      <c r="C109" s="142" t="s">
        <v>1022</v>
      </c>
      <c r="D109" s="125" t="s">
        <v>1433</v>
      </c>
      <c r="E109" s="125" t="s">
        <v>428</v>
      </c>
      <c r="F109" s="142" t="s">
        <v>1105</v>
      </c>
      <c r="G109" s="168" t="s">
        <v>1598</v>
      </c>
      <c r="H109" s="132">
        <v>20000</v>
      </c>
      <c r="I109" s="127"/>
      <c r="J109" s="127"/>
      <c r="K109" s="127"/>
      <c r="L109" s="127" t="s">
        <v>67</v>
      </c>
      <c r="M109" s="127"/>
      <c r="N109" s="346"/>
      <c r="O109" s="190" t="s">
        <v>2969</v>
      </c>
      <c r="P109" s="158" t="s">
        <v>1482</v>
      </c>
      <c r="Q109" s="158"/>
      <c r="R109" s="141" t="s">
        <v>2149</v>
      </c>
      <c r="S109" s="138"/>
      <c r="T109" s="350"/>
      <c r="U109" s="350"/>
      <c r="V109" s="350"/>
      <c r="W109" s="398"/>
      <c r="X109" s="350"/>
      <c r="Y109" s="350"/>
      <c r="Z109" s="350"/>
      <c r="AA109" s="286" t="s">
        <v>1529</v>
      </c>
    </row>
    <row r="110" spans="1:27" s="96" customFormat="1" ht="100.15" customHeight="1" x14ac:dyDescent="0.4">
      <c r="A110" s="189"/>
      <c r="B110" s="124" t="s">
        <v>1436</v>
      </c>
      <c r="C110" s="140" t="s">
        <v>182</v>
      </c>
      <c r="D110" s="125" t="s">
        <v>545</v>
      </c>
      <c r="E110" s="125" t="s">
        <v>428</v>
      </c>
      <c r="F110" s="126" t="s">
        <v>2113</v>
      </c>
      <c r="G110" s="168" t="s">
        <v>1437</v>
      </c>
      <c r="H110" s="157">
        <v>1000000</v>
      </c>
      <c r="I110" s="127"/>
      <c r="J110" s="127" t="s">
        <v>67</v>
      </c>
      <c r="K110" s="127"/>
      <c r="L110" s="127"/>
      <c r="M110" s="127"/>
      <c r="N110" s="346"/>
      <c r="O110" s="190" t="s">
        <v>2970</v>
      </c>
      <c r="P110" s="141" t="s">
        <v>1454</v>
      </c>
      <c r="Q110" s="141" t="s">
        <v>1458</v>
      </c>
      <c r="R110" s="141" t="s">
        <v>2151</v>
      </c>
      <c r="S110" s="141" t="s">
        <v>1478</v>
      </c>
      <c r="T110" s="396" t="s">
        <v>1530</v>
      </c>
      <c r="U110" s="396" t="s">
        <v>2819</v>
      </c>
      <c r="V110" s="350"/>
      <c r="W110" s="398"/>
      <c r="X110" s="396" t="s">
        <v>1532</v>
      </c>
      <c r="Y110" s="350"/>
      <c r="Z110" s="396" t="s">
        <v>1533</v>
      </c>
      <c r="AA110" s="286" t="s">
        <v>1531</v>
      </c>
    </row>
    <row r="111" spans="1:27" s="96" customFormat="1" ht="26.25" x14ac:dyDescent="0.4">
      <c r="I111" s="91"/>
      <c r="J111" s="91"/>
      <c r="K111" s="91"/>
      <c r="L111" s="91"/>
      <c r="M111" s="91"/>
      <c r="N111" s="91"/>
    </row>
    <row r="112" spans="1:27" s="96" customFormat="1" ht="26.25" x14ac:dyDescent="0.4">
      <c r="I112" s="91"/>
      <c r="J112" s="91"/>
      <c r="K112" s="91"/>
      <c r="L112" s="91"/>
      <c r="M112" s="91"/>
      <c r="N112" s="91"/>
    </row>
    <row r="113" spans="1:14" s="96" customFormat="1" ht="26.25" x14ac:dyDescent="0.4">
      <c r="I113" s="91"/>
      <c r="J113" s="91"/>
      <c r="K113" s="91"/>
      <c r="L113" s="91"/>
      <c r="M113" s="91"/>
      <c r="N113" s="91"/>
    </row>
    <row r="114" spans="1:14" s="96" customFormat="1" ht="27" thickBot="1" x14ac:dyDescent="0.45">
      <c r="I114" s="91"/>
      <c r="J114" s="91"/>
      <c r="K114" s="91"/>
      <c r="L114" s="91"/>
      <c r="M114" s="91"/>
      <c r="N114" s="91"/>
    </row>
    <row r="115" spans="1:14" s="120" customFormat="1" ht="27.6" customHeight="1" thickTop="1" thickBot="1" x14ac:dyDescent="0.3">
      <c r="A115" s="54" t="s">
        <v>55</v>
      </c>
      <c r="B115" s="593">
        <f>COUNTA(B120:B129,B132:B139,#REF!,B141:B150)</f>
        <v>3</v>
      </c>
      <c r="I115" s="121"/>
      <c r="J115" s="121"/>
      <c r="K115" s="121"/>
      <c r="L115" s="121"/>
      <c r="M115" s="121"/>
      <c r="N115" s="121"/>
    </row>
    <row r="116" spans="1:14" s="120" customFormat="1" ht="4.9000000000000004" customHeight="1" thickTop="1" x14ac:dyDescent="0.25">
      <c r="I116" s="121"/>
      <c r="J116" s="121"/>
      <c r="K116" s="121"/>
      <c r="L116" s="121"/>
      <c r="M116" s="121"/>
      <c r="N116" s="121"/>
    </row>
    <row r="117" spans="1:14" s="120" customFormat="1" ht="7.9" customHeight="1" x14ac:dyDescent="0.25">
      <c r="I117" s="121"/>
      <c r="J117" s="121"/>
      <c r="K117" s="121"/>
      <c r="L117" s="121"/>
      <c r="M117" s="121"/>
      <c r="N117" s="121"/>
    </row>
    <row r="118" spans="1:14" s="120" customFormat="1" ht="6.6" customHeight="1" thickBot="1" x14ac:dyDescent="0.3">
      <c r="I118" s="121"/>
      <c r="J118" s="121"/>
      <c r="K118" s="121"/>
      <c r="L118" s="121"/>
      <c r="M118" s="121"/>
      <c r="N118" s="121"/>
    </row>
    <row r="119" spans="1:14" s="120" customFormat="1" ht="17.25" thickTop="1" thickBot="1" x14ac:dyDescent="0.3">
      <c r="A119" s="54" t="s">
        <v>59</v>
      </c>
      <c r="B119" s="54" t="s">
        <v>58</v>
      </c>
      <c r="C119" s="55" t="s">
        <v>2</v>
      </c>
      <c r="D119" s="55" t="s">
        <v>6</v>
      </c>
      <c r="E119" s="55" t="s">
        <v>7</v>
      </c>
      <c r="F119" s="55" t="s">
        <v>4</v>
      </c>
      <c r="G119" s="55" t="s">
        <v>3</v>
      </c>
      <c r="H119" s="55" t="s">
        <v>5</v>
      </c>
      <c r="I119" s="121"/>
      <c r="J119" s="121"/>
      <c r="K119" s="121"/>
      <c r="L119" s="121"/>
      <c r="M119" s="121"/>
      <c r="N119" s="121"/>
    </row>
    <row r="120" spans="1:14" s="120" customFormat="1" ht="16.5" thickTop="1" x14ac:dyDescent="0.25">
      <c r="A120" s="594" t="s">
        <v>56</v>
      </c>
      <c r="B120" s="595" t="s">
        <v>57</v>
      </c>
      <c r="C120" s="595"/>
      <c r="D120" s="595"/>
      <c r="E120" s="595"/>
      <c r="F120" s="595"/>
      <c r="G120" s="595"/>
      <c r="H120" s="595"/>
      <c r="I120" s="121"/>
      <c r="J120" s="121"/>
      <c r="K120" s="121"/>
      <c r="L120" s="121"/>
      <c r="M120" s="121"/>
      <c r="N120" s="121"/>
    </row>
    <row r="121" spans="1:14" s="120" customFormat="1" ht="15.75" x14ac:dyDescent="0.25">
      <c r="A121" s="596"/>
      <c r="B121" s="595"/>
      <c r="C121" s="595"/>
      <c r="D121" s="595"/>
      <c r="E121" s="595"/>
      <c r="F121" s="595"/>
      <c r="G121" s="595"/>
      <c r="H121" s="595"/>
      <c r="I121" s="121"/>
      <c r="J121" s="121"/>
      <c r="K121" s="121"/>
      <c r="L121" s="121"/>
      <c r="M121" s="121"/>
      <c r="N121" s="121"/>
    </row>
    <row r="122" spans="1:14" s="120" customFormat="1" ht="15.75" x14ac:dyDescent="0.25">
      <c r="A122" s="596"/>
      <c r="B122" s="595"/>
      <c r="C122" s="595"/>
      <c r="D122" s="595"/>
      <c r="E122" s="595"/>
      <c r="F122" s="595"/>
      <c r="G122" s="595"/>
      <c r="H122" s="595"/>
      <c r="I122" s="121"/>
      <c r="J122" s="121"/>
      <c r="K122" s="121"/>
      <c r="L122" s="121"/>
      <c r="M122" s="121"/>
      <c r="N122" s="121"/>
    </row>
    <row r="123" spans="1:14" s="120" customFormat="1" ht="15.75" x14ac:dyDescent="0.25">
      <c r="A123" s="596"/>
      <c r="B123" s="595"/>
      <c r="C123" s="595"/>
      <c r="D123" s="595"/>
      <c r="E123" s="595"/>
      <c r="F123" s="595"/>
      <c r="G123" s="595"/>
      <c r="H123" s="595"/>
      <c r="I123" s="121"/>
      <c r="J123" s="121"/>
      <c r="K123" s="121"/>
      <c r="L123" s="121"/>
      <c r="M123" s="121"/>
      <c r="N123" s="121"/>
    </row>
    <row r="124" spans="1:14" s="120" customFormat="1" ht="15.75" x14ac:dyDescent="0.25">
      <c r="A124" s="596"/>
      <c r="B124" s="595"/>
      <c r="C124" s="595"/>
      <c r="D124" s="595"/>
      <c r="E124" s="595"/>
      <c r="F124" s="595"/>
      <c r="G124" s="595"/>
      <c r="H124" s="595"/>
      <c r="I124" s="121"/>
      <c r="J124" s="121"/>
      <c r="K124" s="121"/>
      <c r="L124" s="121"/>
      <c r="M124" s="121"/>
      <c r="N124" s="121"/>
    </row>
    <row r="125" spans="1:14" s="120" customFormat="1" ht="15.75" x14ac:dyDescent="0.25">
      <c r="A125" s="596"/>
      <c r="B125" s="595"/>
      <c r="C125" s="595"/>
      <c r="D125" s="595"/>
      <c r="E125" s="595"/>
      <c r="F125" s="595"/>
      <c r="G125" s="595"/>
      <c r="H125" s="595"/>
      <c r="I125" s="121"/>
      <c r="J125" s="121"/>
      <c r="K125" s="121"/>
      <c r="L125" s="121"/>
      <c r="M125" s="121"/>
      <c r="N125" s="121"/>
    </row>
    <row r="126" spans="1:14" s="120" customFormat="1" ht="15.75" x14ac:dyDescent="0.25">
      <c r="A126" s="596"/>
      <c r="B126" s="595"/>
      <c r="C126" s="595"/>
      <c r="D126" s="595"/>
      <c r="E126" s="595"/>
      <c r="F126" s="595"/>
      <c r="G126" s="595"/>
      <c r="H126" s="595"/>
      <c r="I126" s="121"/>
      <c r="J126" s="121"/>
      <c r="K126" s="121"/>
      <c r="L126" s="121"/>
      <c r="M126" s="121"/>
      <c r="N126" s="121"/>
    </row>
    <row r="127" spans="1:14" s="120" customFormat="1" ht="15.75" x14ac:dyDescent="0.25">
      <c r="A127" s="596"/>
      <c r="B127" s="595"/>
      <c r="C127" s="595"/>
      <c r="D127" s="595"/>
      <c r="E127" s="595"/>
      <c r="F127" s="595"/>
      <c r="G127" s="595"/>
      <c r="H127" s="595"/>
      <c r="I127" s="121"/>
      <c r="J127" s="121"/>
      <c r="K127" s="121"/>
      <c r="L127" s="121"/>
      <c r="M127" s="121"/>
      <c r="N127" s="121"/>
    </row>
    <row r="128" spans="1:14" s="120" customFormat="1" ht="15.75" x14ac:dyDescent="0.25">
      <c r="A128" s="596"/>
      <c r="B128" s="595"/>
      <c r="C128" s="595"/>
      <c r="D128" s="595"/>
      <c r="E128" s="595"/>
      <c r="F128" s="595"/>
      <c r="G128" s="595"/>
      <c r="H128" s="595"/>
      <c r="I128" s="121"/>
      <c r="J128" s="121"/>
      <c r="K128" s="121"/>
      <c r="L128" s="121"/>
      <c r="M128" s="121"/>
      <c r="N128" s="121"/>
    </row>
    <row r="129" spans="1:14" s="120" customFormat="1" ht="15.75" x14ac:dyDescent="0.25">
      <c r="A129" s="597"/>
      <c r="B129" s="595"/>
      <c r="C129" s="595"/>
      <c r="D129" s="595"/>
      <c r="E129" s="595"/>
      <c r="F129" s="595"/>
      <c r="G129" s="595"/>
      <c r="H129" s="595"/>
      <c r="I129" s="121"/>
      <c r="J129" s="121"/>
      <c r="K129" s="121"/>
      <c r="L129" s="121"/>
      <c r="M129" s="121"/>
      <c r="N129" s="121"/>
    </row>
    <row r="130" spans="1:14" s="120" customFormat="1" ht="16.5" thickBot="1" x14ac:dyDescent="0.3">
      <c r="I130" s="121"/>
      <c r="J130" s="121"/>
      <c r="K130" s="121"/>
      <c r="L130" s="121"/>
      <c r="M130" s="121"/>
      <c r="N130" s="121"/>
    </row>
    <row r="131" spans="1:14" s="120" customFormat="1" ht="17.25" thickTop="1" thickBot="1" x14ac:dyDescent="0.3">
      <c r="A131" s="54" t="s">
        <v>59</v>
      </c>
      <c r="B131" s="54" t="s">
        <v>58</v>
      </c>
      <c r="C131" s="54" t="s">
        <v>2</v>
      </c>
      <c r="D131" s="54" t="s">
        <v>6</v>
      </c>
      <c r="E131" s="54" t="s">
        <v>7</v>
      </c>
      <c r="F131" s="54" t="s">
        <v>4</v>
      </c>
      <c r="G131" s="54" t="s">
        <v>3</v>
      </c>
      <c r="H131" s="54" t="s">
        <v>5</v>
      </c>
      <c r="I131" s="121"/>
      <c r="J131" s="121"/>
      <c r="K131" s="121"/>
      <c r="L131" s="121"/>
      <c r="M131" s="121"/>
      <c r="N131" s="121"/>
    </row>
    <row r="132" spans="1:14" s="120" customFormat="1" ht="16.5" thickTop="1" x14ac:dyDescent="0.25">
      <c r="A132" s="594" t="s">
        <v>56</v>
      </c>
      <c r="B132" s="595" t="s">
        <v>57</v>
      </c>
      <c r="C132" s="595"/>
      <c r="D132" s="595"/>
      <c r="E132" s="595"/>
      <c r="F132" s="595"/>
      <c r="G132" s="595"/>
      <c r="H132" s="595"/>
      <c r="I132" s="121"/>
      <c r="J132" s="121"/>
      <c r="K132" s="121"/>
      <c r="L132" s="121"/>
      <c r="M132" s="121"/>
      <c r="N132" s="121"/>
    </row>
    <row r="133" spans="1:14" s="120" customFormat="1" ht="15.75" x14ac:dyDescent="0.25">
      <c r="A133" s="596"/>
      <c r="B133" s="595"/>
      <c r="C133" s="595"/>
      <c r="D133" s="595"/>
      <c r="E133" s="595"/>
      <c r="F133" s="595"/>
      <c r="G133" s="595"/>
      <c r="H133" s="595"/>
      <c r="I133" s="121"/>
      <c r="J133" s="121"/>
      <c r="K133" s="121"/>
      <c r="L133" s="121"/>
      <c r="M133" s="121"/>
      <c r="N133" s="121"/>
    </row>
    <row r="134" spans="1:14" s="120" customFormat="1" ht="15.75" x14ac:dyDescent="0.25">
      <c r="A134" s="596"/>
      <c r="B134" s="595"/>
      <c r="C134" s="595"/>
      <c r="D134" s="595"/>
      <c r="E134" s="595"/>
      <c r="F134" s="595"/>
      <c r="G134" s="595"/>
      <c r="H134" s="595"/>
      <c r="I134" s="121"/>
      <c r="J134" s="121"/>
      <c r="K134" s="121"/>
      <c r="L134" s="121"/>
      <c r="M134" s="121"/>
      <c r="N134" s="121"/>
    </row>
    <row r="135" spans="1:14" s="120" customFormat="1" ht="15.75" x14ac:dyDescent="0.25">
      <c r="A135" s="596"/>
      <c r="B135" s="595"/>
      <c r="C135" s="595"/>
      <c r="D135" s="595"/>
      <c r="E135" s="595"/>
      <c r="F135" s="595"/>
      <c r="G135" s="595"/>
      <c r="H135" s="595"/>
      <c r="I135" s="121"/>
      <c r="J135" s="121"/>
      <c r="K135" s="121"/>
      <c r="L135" s="121"/>
      <c r="M135" s="121"/>
      <c r="N135" s="121"/>
    </row>
    <row r="136" spans="1:14" s="120" customFormat="1" ht="15.75" x14ac:dyDescent="0.25">
      <c r="A136" s="596"/>
      <c r="B136" s="595"/>
      <c r="C136" s="595"/>
      <c r="D136" s="595"/>
      <c r="E136" s="595"/>
      <c r="F136" s="595"/>
      <c r="G136" s="595"/>
      <c r="H136" s="595"/>
      <c r="I136" s="121"/>
      <c r="J136" s="121"/>
      <c r="K136" s="121"/>
      <c r="L136" s="121"/>
      <c r="M136" s="121"/>
      <c r="N136" s="121"/>
    </row>
    <row r="137" spans="1:14" s="120" customFormat="1" ht="15.75" x14ac:dyDescent="0.25">
      <c r="A137" s="596"/>
      <c r="B137" s="595"/>
      <c r="C137" s="595"/>
      <c r="D137" s="595"/>
      <c r="E137" s="595"/>
      <c r="F137" s="595"/>
      <c r="G137" s="595"/>
      <c r="H137" s="595"/>
      <c r="I137" s="121"/>
      <c r="J137" s="121"/>
      <c r="K137" s="121"/>
      <c r="L137" s="121"/>
      <c r="M137" s="121"/>
      <c r="N137" s="121"/>
    </row>
    <row r="138" spans="1:14" s="120" customFormat="1" ht="15.75" x14ac:dyDescent="0.25">
      <c r="A138" s="596"/>
      <c r="B138" s="595"/>
      <c r="C138" s="595"/>
      <c r="D138" s="595"/>
      <c r="E138" s="595"/>
      <c r="F138" s="595"/>
      <c r="G138" s="595"/>
      <c r="H138" s="595"/>
      <c r="I138" s="121"/>
      <c r="J138" s="121"/>
      <c r="K138" s="121"/>
      <c r="L138" s="121"/>
      <c r="M138" s="121"/>
      <c r="N138" s="121"/>
    </row>
    <row r="139" spans="1:14" s="120" customFormat="1" ht="16.5" thickBot="1" x14ac:dyDescent="0.3">
      <c r="A139" s="596"/>
      <c r="B139" s="595"/>
      <c r="C139" s="595"/>
      <c r="D139" s="595"/>
      <c r="E139" s="595"/>
      <c r="F139" s="595"/>
      <c r="G139" s="595"/>
      <c r="H139" s="595"/>
      <c r="I139" s="121"/>
      <c r="J139" s="121"/>
      <c r="K139" s="121"/>
      <c r="L139" s="121"/>
      <c r="M139" s="121"/>
      <c r="N139" s="121"/>
    </row>
    <row r="140" spans="1:14" s="120" customFormat="1" ht="17.25" thickTop="1" thickBot="1" x14ac:dyDescent="0.3">
      <c r="A140" s="54" t="s">
        <v>59</v>
      </c>
      <c r="B140" s="54" t="s">
        <v>58</v>
      </c>
      <c r="C140" s="54" t="s">
        <v>2</v>
      </c>
      <c r="D140" s="54" t="s">
        <v>6</v>
      </c>
      <c r="E140" s="54" t="s">
        <v>7</v>
      </c>
      <c r="F140" s="54" t="s">
        <v>4</v>
      </c>
      <c r="G140" s="54" t="s">
        <v>3</v>
      </c>
      <c r="H140" s="54" t="s">
        <v>5</v>
      </c>
      <c r="I140" s="121"/>
      <c r="J140" s="121"/>
      <c r="K140" s="121"/>
      <c r="L140" s="121"/>
      <c r="M140" s="121"/>
      <c r="N140" s="121"/>
    </row>
    <row r="141" spans="1:14" s="120" customFormat="1" ht="16.5" thickTop="1" x14ac:dyDescent="0.25">
      <c r="A141" s="594" t="s">
        <v>56</v>
      </c>
      <c r="B141" s="595"/>
      <c r="C141" s="595"/>
      <c r="D141" s="595"/>
      <c r="E141" s="595"/>
      <c r="F141" s="595"/>
      <c r="G141" s="595"/>
      <c r="H141" s="595"/>
      <c r="I141" s="121"/>
      <c r="J141" s="121"/>
      <c r="K141" s="121"/>
      <c r="L141" s="121"/>
      <c r="M141" s="121"/>
      <c r="N141" s="121"/>
    </row>
    <row r="142" spans="1:14" s="120" customFormat="1" ht="15.75" x14ac:dyDescent="0.25">
      <c r="A142" s="596"/>
      <c r="B142" s="595"/>
      <c r="C142" s="595"/>
      <c r="D142" s="595"/>
      <c r="E142" s="595"/>
      <c r="F142" s="595"/>
      <c r="G142" s="595"/>
      <c r="H142" s="595"/>
      <c r="I142" s="121"/>
      <c r="J142" s="121"/>
      <c r="K142" s="121"/>
      <c r="L142" s="121"/>
      <c r="M142" s="121"/>
      <c r="N142" s="121"/>
    </row>
    <row r="143" spans="1:14" s="120" customFormat="1" ht="15.75" x14ac:dyDescent="0.25">
      <c r="A143" s="596"/>
      <c r="B143" s="595"/>
      <c r="C143" s="595"/>
      <c r="D143" s="595"/>
      <c r="E143" s="595"/>
      <c r="F143" s="595"/>
      <c r="G143" s="595"/>
      <c r="H143" s="595"/>
      <c r="I143" s="121"/>
      <c r="J143" s="121"/>
      <c r="K143" s="121"/>
      <c r="L143" s="121"/>
      <c r="M143" s="121"/>
      <c r="N143" s="121"/>
    </row>
    <row r="144" spans="1:14" s="120" customFormat="1" ht="15.75" x14ac:dyDescent="0.25">
      <c r="A144" s="596"/>
      <c r="B144" s="595"/>
      <c r="C144" s="595"/>
      <c r="D144" s="595"/>
      <c r="E144" s="595"/>
      <c r="F144" s="595"/>
      <c r="G144" s="595"/>
      <c r="H144" s="595"/>
      <c r="I144" s="121"/>
      <c r="J144" s="121"/>
      <c r="K144" s="121"/>
      <c r="L144" s="121"/>
      <c r="M144" s="121"/>
      <c r="N144" s="121"/>
    </row>
    <row r="145" spans="1:14" s="120" customFormat="1" ht="15.75" x14ac:dyDescent="0.25">
      <c r="A145" s="596"/>
      <c r="B145" s="595"/>
      <c r="C145" s="595"/>
      <c r="D145" s="595"/>
      <c r="E145" s="595"/>
      <c r="F145" s="595"/>
      <c r="G145" s="595"/>
      <c r="H145" s="595"/>
      <c r="I145" s="121"/>
      <c r="J145" s="121"/>
      <c r="K145" s="121"/>
      <c r="L145" s="121"/>
      <c r="M145" s="121"/>
      <c r="N145" s="121"/>
    </row>
    <row r="146" spans="1:14" s="120" customFormat="1" ht="15.75" x14ac:dyDescent="0.25">
      <c r="A146" s="596"/>
      <c r="B146" s="595"/>
      <c r="C146" s="595"/>
      <c r="D146" s="595"/>
      <c r="E146" s="595"/>
      <c r="F146" s="595"/>
      <c r="G146" s="595"/>
      <c r="H146" s="595"/>
      <c r="I146" s="121"/>
      <c r="J146" s="121"/>
      <c r="K146" s="121"/>
      <c r="L146" s="121"/>
      <c r="M146" s="121"/>
      <c r="N146" s="121"/>
    </row>
    <row r="147" spans="1:14" s="120" customFormat="1" ht="15.75" x14ac:dyDescent="0.25">
      <c r="A147" s="596"/>
      <c r="B147" s="595"/>
      <c r="C147" s="595"/>
      <c r="D147" s="595"/>
      <c r="E147" s="595"/>
      <c r="F147" s="595"/>
      <c r="G147" s="595"/>
      <c r="H147" s="595"/>
      <c r="I147" s="121"/>
      <c r="J147" s="121"/>
      <c r="K147" s="121"/>
      <c r="L147" s="121"/>
      <c r="M147" s="121"/>
      <c r="N147" s="121"/>
    </row>
    <row r="148" spans="1:14" s="120" customFormat="1" ht="15.75" x14ac:dyDescent="0.25">
      <c r="A148" s="596"/>
      <c r="B148" s="595"/>
      <c r="C148" s="595"/>
      <c r="D148" s="595"/>
      <c r="E148" s="595"/>
      <c r="F148" s="595"/>
      <c r="G148" s="595"/>
      <c r="H148" s="595"/>
      <c r="I148" s="121"/>
      <c r="J148" s="121"/>
      <c r="K148" s="121"/>
      <c r="L148" s="121"/>
      <c r="M148" s="121"/>
      <c r="N148" s="121"/>
    </row>
    <row r="149" spans="1:14" s="120" customFormat="1" ht="15.75" x14ac:dyDescent="0.25">
      <c r="A149" s="596"/>
      <c r="B149" s="595"/>
      <c r="C149" s="595"/>
      <c r="D149" s="595"/>
      <c r="E149" s="595"/>
      <c r="F149" s="595"/>
      <c r="G149" s="595"/>
      <c r="H149" s="595"/>
      <c r="I149" s="121"/>
      <c r="J149" s="121"/>
      <c r="K149" s="121"/>
      <c r="L149" s="121"/>
      <c r="M149" s="121"/>
      <c r="N149" s="121"/>
    </row>
    <row r="150" spans="1:14" s="120" customFormat="1" ht="15.75" x14ac:dyDescent="0.25">
      <c r="A150" s="597"/>
      <c r="B150" s="595"/>
      <c r="C150" s="595"/>
      <c r="D150" s="595"/>
      <c r="E150" s="595"/>
      <c r="F150" s="595"/>
      <c r="G150" s="595"/>
      <c r="H150" s="595"/>
      <c r="I150" s="121"/>
      <c r="J150" s="121"/>
      <c r="K150" s="121"/>
      <c r="L150" s="121"/>
      <c r="M150" s="121"/>
      <c r="N150" s="121"/>
    </row>
    <row r="151" spans="1:14" s="120" customFormat="1" ht="15.75" x14ac:dyDescent="0.25">
      <c r="I151" s="121"/>
      <c r="J151" s="121"/>
      <c r="K151" s="121"/>
      <c r="L151" s="121"/>
      <c r="M151" s="121"/>
      <c r="N151" s="121"/>
    </row>
    <row r="152" spans="1:14" s="96" customFormat="1" ht="26.25" x14ac:dyDescent="0.4">
      <c r="I152" s="91"/>
      <c r="J152" s="91"/>
      <c r="K152" s="91"/>
      <c r="L152" s="91"/>
      <c r="M152" s="91"/>
      <c r="N152" s="91"/>
    </row>
    <row r="153" spans="1:14" s="96" customFormat="1" ht="26.25" x14ac:dyDescent="0.4">
      <c r="I153" s="91"/>
      <c r="J153" s="91"/>
      <c r="K153" s="91"/>
      <c r="L153" s="91"/>
      <c r="M153" s="91"/>
      <c r="N153" s="91"/>
    </row>
    <row r="154" spans="1:14" s="96" customFormat="1" ht="26.25" x14ac:dyDescent="0.4">
      <c r="I154" s="91"/>
      <c r="J154" s="91"/>
      <c r="K154" s="91"/>
      <c r="L154" s="91"/>
      <c r="M154" s="91"/>
      <c r="N154" s="91"/>
    </row>
    <row r="155" spans="1:14" s="96" customFormat="1" ht="26.25" x14ac:dyDescent="0.4">
      <c r="I155" s="91"/>
      <c r="J155" s="91"/>
      <c r="K155" s="91"/>
      <c r="L155" s="91"/>
      <c r="M155" s="91"/>
      <c r="N155" s="91"/>
    </row>
    <row r="156" spans="1:14" s="96" customFormat="1" ht="26.25" x14ac:dyDescent="0.4">
      <c r="I156" s="91"/>
      <c r="J156" s="91"/>
      <c r="K156" s="91"/>
      <c r="L156" s="91"/>
      <c r="M156" s="91"/>
      <c r="N156" s="91"/>
    </row>
    <row r="157" spans="1:14" s="96" customFormat="1" ht="26.25" x14ac:dyDescent="0.4">
      <c r="I157" s="91"/>
      <c r="J157" s="91"/>
      <c r="K157" s="91"/>
      <c r="L157" s="91"/>
      <c r="M157" s="91"/>
      <c r="N157" s="91"/>
    </row>
    <row r="158" spans="1:14" s="96" customFormat="1" ht="26.25" x14ac:dyDescent="0.4">
      <c r="I158" s="91"/>
      <c r="J158" s="91"/>
      <c r="K158" s="91"/>
      <c r="L158" s="91"/>
      <c r="M158" s="91"/>
      <c r="N158" s="91"/>
    </row>
    <row r="159" spans="1:14" s="96" customFormat="1" ht="26.25" x14ac:dyDescent="0.4">
      <c r="I159" s="91"/>
      <c r="J159" s="91"/>
      <c r="K159" s="91"/>
      <c r="L159" s="91"/>
      <c r="M159" s="91"/>
      <c r="N159" s="91"/>
    </row>
    <row r="160" spans="1:14" s="96" customFormat="1" ht="26.25" x14ac:dyDescent="0.4">
      <c r="I160" s="91"/>
      <c r="J160" s="91"/>
      <c r="K160" s="91"/>
      <c r="L160" s="91"/>
      <c r="M160" s="91"/>
      <c r="N160" s="91"/>
    </row>
    <row r="161" spans="9:14" s="96" customFormat="1" ht="26.25" x14ac:dyDescent="0.4">
      <c r="I161" s="91"/>
      <c r="J161" s="91"/>
      <c r="K161" s="91"/>
      <c r="L161" s="91"/>
      <c r="M161" s="91"/>
      <c r="N161" s="91"/>
    </row>
    <row r="162" spans="9:14" s="96" customFormat="1" ht="26.25" x14ac:dyDescent="0.4">
      <c r="I162" s="91"/>
      <c r="J162" s="91"/>
      <c r="K162" s="91"/>
      <c r="L162" s="91"/>
      <c r="M162" s="91"/>
      <c r="N162" s="91"/>
    </row>
    <row r="163" spans="9:14" s="96" customFormat="1" ht="26.25" x14ac:dyDescent="0.4">
      <c r="I163" s="91"/>
      <c r="J163" s="91"/>
      <c r="K163" s="91"/>
      <c r="L163" s="91"/>
      <c r="M163" s="91"/>
      <c r="N163" s="91"/>
    </row>
    <row r="164" spans="9:14" s="96" customFormat="1" ht="26.25" x14ac:dyDescent="0.4">
      <c r="I164" s="91"/>
      <c r="J164" s="91"/>
      <c r="K164" s="91"/>
      <c r="L164" s="91"/>
      <c r="M164" s="91"/>
      <c r="N164" s="91"/>
    </row>
    <row r="165" spans="9:14" s="96" customFormat="1" ht="26.25" x14ac:dyDescent="0.4">
      <c r="I165" s="91"/>
      <c r="J165" s="91"/>
      <c r="K165" s="91"/>
      <c r="L165" s="91"/>
      <c r="M165" s="91"/>
      <c r="N165" s="91"/>
    </row>
    <row r="166" spans="9:14" s="96" customFormat="1" ht="26.25" x14ac:dyDescent="0.4">
      <c r="I166" s="91"/>
      <c r="J166" s="91"/>
      <c r="K166" s="91"/>
      <c r="L166" s="91"/>
      <c r="M166" s="91"/>
      <c r="N166" s="91"/>
    </row>
    <row r="167" spans="9:14" s="96" customFormat="1" ht="26.25" x14ac:dyDescent="0.4">
      <c r="I167" s="91"/>
      <c r="J167" s="91"/>
      <c r="K167" s="91"/>
      <c r="L167" s="91"/>
      <c r="M167" s="91"/>
      <c r="N167" s="91"/>
    </row>
    <row r="168" spans="9:14" s="96" customFormat="1" ht="26.25" x14ac:dyDescent="0.4">
      <c r="I168" s="91"/>
      <c r="J168" s="91"/>
      <c r="K168" s="91"/>
      <c r="L168" s="91"/>
      <c r="M168" s="91"/>
      <c r="N168" s="91"/>
    </row>
    <row r="169" spans="9:14" s="96" customFormat="1" ht="26.25" x14ac:dyDescent="0.4">
      <c r="I169" s="91"/>
      <c r="J169" s="91"/>
      <c r="K169" s="91"/>
      <c r="L169" s="91"/>
      <c r="M169" s="91"/>
      <c r="N169" s="91"/>
    </row>
    <row r="170" spans="9:14" s="96" customFormat="1" ht="26.25" x14ac:dyDescent="0.4">
      <c r="I170" s="91"/>
      <c r="J170" s="91"/>
      <c r="K170" s="91"/>
      <c r="L170" s="91"/>
      <c r="M170" s="91"/>
      <c r="N170" s="91"/>
    </row>
    <row r="171" spans="9:14" s="96" customFormat="1" ht="26.25" x14ac:dyDescent="0.4">
      <c r="I171" s="91"/>
      <c r="J171" s="91"/>
      <c r="K171" s="91"/>
      <c r="L171" s="91"/>
      <c r="M171" s="91"/>
      <c r="N171" s="91"/>
    </row>
    <row r="172" spans="9:14" s="96" customFormat="1" ht="26.25" x14ac:dyDescent="0.4">
      <c r="I172" s="91"/>
      <c r="J172" s="91"/>
      <c r="K172" s="91"/>
      <c r="L172" s="91"/>
      <c r="M172" s="91"/>
      <c r="N172" s="91"/>
    </row>
    <row r="173" spans="9:14" s="96" customFormat="1" ht="26.25" x14ac:dyDescent="0.4">
      <c r="I173" s="91"/>
      <c r="J173" s="91"/>
      <c r="K173" s="91"/>
      <c r="L173" s="91"/>
      <c r="M173" s="91"/>
      <c r="N173" s="91"/>
    </row>
    <row r="174" spans="9:14" s="96" customFormat="1" ht="26.25" x14ac:dyDescent="0.4">
      <c r="I174" s="91"/>
      <c r="J174" s="91"/>
      <c r="K174" s="91"/>
      <c r="L174" s="91"/>
      <c r="M174" s="91"/>
      <c r="N174" s="91"/>
    </row>
    <row r="175" spans="9:14" s="96" customFormat="1" ht="26.25" x14ac:dyDescent="0.4">
      <c r="I175" s="91"/>
      <c r="J175" s="91"/>
      <c r="K175" s="91"/>
      <c r="L175" s="91"/>
      <c r="M175" s="91"/>
      <c r="N175" s="91"/>
    </row>
    <row r="176" spans="9:14" s="96" customFormat="1" ht="26.25" x14ac:dyDescent="0.4">
      <c r="I176" s="91"/>
      <c r="J176" s="91"/>
      <c r="K176" s="91"/>
      <c r="L176" s="91"/>
      <c r="M176" s="91"/>
      <c r="N176" s="91"/>
    </row>
    <row r="177" spans="9:14" s="96" customFormat="1" ht="26.25" x14ac:dyDescent="0.4">
      <c r="I177" s="91"/>
      <c r="J177" s="91"/>
      <c r="K177" s="91"/>
      <c r="L177" s="91"/>
      <c r="M177" s="91"/>
      <c r="N177" s="91"/>
    </row>
    <row r="178" spans="9:14" s="96" customFormat="1" ht="26.25" x14ac:dyDescent="0.4">
      <c r="I178" s="91"/>
      <c r="J178" s="91"/>
      <c r="K178" s="91"/>
      <c r="L178" s="91"/>
      <c r="M178" s="91"/>
      <c r="N178" s="91"/>
    </row>
    <row r="179" spans="9:14" s="96" customFormat="1" ht="26.25" x14ac:dyDescent="0.4">
      <c r="I179" s="91"/>
      <c r="J179" s="91"/>
      <c r="K179" s="91"/>
      <c r="L179" s="91"/>
      <c r="M179" s="91"/>
      <c r="N179" s="91"/>
    </row>
    <row r="180" spans="9:14" s="96" customFormat="1" ht="26.25" x14ac:dyDescent="0.4">
      <c r="I180" s="91"/>
      <c r="J180" s="91"/>
      <c r="K180" s="91"/>
      <c r="L180" s="91"/>
      <c r="M180" s="91"/>
      <c r="N180" s="91"/>
    </row>
    <row r="181" spans="9:14" s="96" customFormat="1" ht="26.25" x14ac:dyDescent="0.4">
      <c r="I181" s="91"/>
      <c r="J181" s="91"/>
      <c r="K181" s="91"/>
      <c r="L181" s="91"/>
      <c r="M181" s="91"/>
      <c r="N181" s="91"/>
    </row>
    <row r="182" spans="9:14" s="96" customFormat="1" ht="26.25" x14ac:dyDescent="0.4">
      <c r="I182" s="91"/>
      <c r="J182" s="91"/>
      <c r="K182" s="91"/>
      <c r="L182" s="91"/>
      <c r="M182" s="91"/>
      <c r="N182" s="91"/>
    </row>
    <row r="183" spans="9:14" s="96" customFormat="1" ht="26.25" x14ac:dyDescent="0.4">
      <c r="I183" s="91"/>
      <c r="J183" s="91"/>
      <c r="K183" s="91"/>
      <c r="L183" s="91"/>
      <c r="M183" s="91"/>
      <c r="N183" s="91"/>
    </row>
    <row r="184" spans="9:14" s="96" customFormat="1" ht="26.25" x14ac:dyDescent="0.4">
      <c r="I184" s="91"/>
      <c r="J184" s="91"/>
      <c r="K184" s="91"/>
      <c r="L184" s="91"/>
      <c r="M184" s="91"/>
      <c r="N184" s="91"/>
    </row>
    <row r="185" spans="9:14" s="96" customFormat="1" ht="26.25" x14ac:dyDescent="0.4">
      <c r="I185" s="91"/>
      <c r="J185" s="91"/>
      <c r="K185" s="91"/>
      <c r="L185" s="91"/>
      <c r="M185" s="91"/>
      <c r="N185" s="91"/>
    </row>
    <row r="186" spans="9:14" s="96" customFormat="1" ht="26.25" x14ac:dyDescent="0.4">
      <c r="I186" s="91"/>
      <c r="J186" s="91"/>
      <c r="K186" s="91"/>
      <c r="L186" s="91"/>
      <c r="M186" s="91"/>
      <c r="N186" s="91"/>
    </row>
    <row r="187" spans="9:14" s="96" customFormat="1" ht="26.25" x14ac:dyDescent="0.4">
      <c r="I187" s="91"/>
      <c r="J187" s="91"/>
      <c r="K187" s="91"/>
      <c r="L187" s="91"/>
      <c r="M187" s="91"/>
      <c r="N187" s="91"/>
    </row>
    <row r="188" spans="9:14" s="96" customFormat="1" ht="26.25" x14ac:dyDescent="0.4">
      <c r="I188" s="91"/>
      <c r="J188" s="91"/>
      <c r="K188" s="91"/>
      <c r="L188" s="91"/>
      <c r="M188" s="91"/>
      <c r="N188" s="91"/>
    </row>
    <row r="189" spans="9:14" s="96" customFormat="1" ht="26.25" x14ac:dyDescent="0.4">
      <c r="I189" s="91"/>
      <c r="J189" s="91"/>
      <c r="K189" s="91"/>
      <c r="L189" s="91"/>
      <c r="M189" s="91"/>
      <c r="N189" s="91"/>
    </row>
    <row r="190" spans="9:14" s="96" customFormat="1" ht="26.25" x14ac:dyDescent="0.4">
      <c r="I190" s="91"/>
      <c r="J190" s="91"/>
      <c r="K190" s="91"/>
      <c r="L190" s="91"/>
      <c r="M190" s="91"/>
      <c r="N190" s="91"/>
    </row>
    <row r="191" spans="9:14" s="96" customFormat="1" ht="26.25" x14ac:dyDescent="0.4">
      <c r="I191" s="91"/>
      <c r="J191" s="91"/>
      <c r="K191" s="91"/>
      <c r="L191" s="91"/>
      <c r="M191" s="91"/>
      <c r="N191" s="91"/>
    </row>
    <row r="192" spans="9:14" s="96" customFormat="1" ht="26.25" x14ac:dyDescent="0.4">
      <c r="I192" s="91"/>
      <c r="J192" s="91"/>
      <c r="K192" s="91"/>
      <c r="L192" s="91"/>
      <c r="M192" s="91"/>
      <c r="N192" s="91"/>
    </row>
    <row r="193" spans="9:14" s="96" customFormat="1" ht="26.25" x14ac:dyDescent="0.4">
      <c r="I193" s="91"/>
      <c r="J193" s="91"/>
      <c r="K193" s="91"/>
      <c r="L193" s="91"/>
      <c r="M193" s="91"/>
      <c r="N193" s="91"/>
    </row>
    <row r="194" spans="9:14" s="96" customFormat="1" ht="26.25" x14ac:dyDescent="0.4">
      <c r="I194" s="91"/>
      <c r="J194" s="91"/>
      <c r="K194" s="91"/>
      <c r="L194" s="91"/>
      <c r="M194" s="91"/>
      <c r="N194" s="91"/>
    </row>
    <row r="195" spans="9:14" s="96" customFormat="1" ht="26.25" x14ac:dyDescent="0.4">
      <c r="I195" s="91"/>
      <c r="J195" s="91"/>
      <c r="K195" s="91"/>
      <c r="L195" s="91"/>
      <c r="M195" s="91"/>
      <c r="N195" s="91"/>
    </row>
    <row r="196" spans="9:14" s="96" customFormat="1" ht="26.25" x14ac:dyDescent="0.4">
      <c r="I196" s="91"/>
      <c r="J196" s="91"/>
      <c r="K196" s="91"/>
      <c r="L196" s="91"/>
      <c r="M196" s="91"/>
      <c r="N196" s="91"/>
    </row>
  </sheetData>
  <autoFilter ref="A10:AA110" xr:uid="{00000000-0009-0000-0000-000008000000}"/>
  <mergeCells count="19">
    <mergeCell ref="I9:R9"/>
    <mergeCell ref="T9:AA9"/>
    <mergeCell ref="A19:A20"/>
    <mergeCell ref="A21:A22"/>
    <mergeCell ref="A106:A107"/>
    <mergeCell ref="A50:A51"/>
    <mergeCell ref="A46:A47"/>
    <mergeCell ref="A57:A58"/>
    <mergeCell ref="A64:A65"/>
    <mergeCell ref="A67:A68"/>
    <mergeCell ref="A71:A72"/>
    <mergeCell ref="A79:A80"/>
    <mergeCell ref="A83:A84"/>
    <mergeCell ref="A96:A97"/>
    <mergeCell ref="A1:H1"/>
    <mergeCell ref="A3:H3"/>
    <mergeCell ref="A7:C7"/>
    <mergeCell ref="D7:M7"/>
    <mergeCell ref="A5:H5"/>
  </mergeCells>
  <conditionalFormatting sqref="I11:I110">
    <cfRule type="cellIs" dxfId="49" priority="286" stopIfTrue="1" operator="equal">
      <formula>"x"</formula>
    </cfRule>
  </conditionalFormatting>
  <conditionalFormatting sqref="J11:J110">
    <cfRule type="cellIs" dxfId="48" priority="285" operator="equal">
      <formula>"x"</formula>
    </cfRule>
  </conditionalFormatting>
  <conditionalFormatting sqref="K11:K110">
    <cfRule type="cellIs" dxfId="47" priority="284" operator="equal">
      <formula>"x"</formula>
    </cfRule>
  </conditionalFormatting>
  <conditionalFormatting sqref="L11:L110">
    <cfRule type="cellIs" dxfId="46" priority="283" stopIfTrue="1" operator="equal">
      <formula>"x"</formula>
    </cfRule>
  </conditionalFormatting>
  <conditionalFormatting sqref="M11:M110">
    <cfRule type="cellIs" dxfId="45" priority="282" operator="equal">
      <formula>"x"</formula>
    </cfRule>
  </conditionalFormatting>
  <conditionalFormatting sqref="N11:N85 N88 N106:N108">
    <cfRule type="cellIs" dxfId="44" priority="23" stopIfTrue="1" operator="equal">
      <formula>$AF$8</formula>
    </cfRule>
    <cfRule type="cellIs" dxfId="43" priority="24" stopIfTrue="1" operator="equal">
      <formula>$AF$7</formula>
    </cfRule>
  </conditionalFormatting>
  <conditionalFormatting sqref="N45 N96:N110 N86:N87 N89:N93">
    <cfRule type="cellIs" dxfId="42" priority="61" stopIfTrue="1" operator="equal">
      <formula>"x"</formula>
    </cfRule>
  </conditionalFormatting>
  <conditionalFormatting sqref="N94:N104">
    <cfRule type="cellIs" dxfId="41" priority="4" stopIfTrue="1" operator="equal">
      <formula>$AF$8</formula>
    </cfRule>
    <cfRule type="cellIs" dxfId="40" priority="5" stopIfTrue="1" operator="equal">
      <formula>$AF$7</formula>
    </cfRule>
  </conditionalFormatting>
  <conditionalFormatting sqref="O103">
    <cfRule type="cellIs" dxfId="39" priority="18" stopIfTrue="1" operator="equal">
      <formula>"x"</formula>
    </cfRule>
  </conditionalFormatting>
  <conditionalFormatting sqref="AF7:AF8">
    <cfRule type="cellIs" dxfId="38" priority="287" stopIfTrue="1" operator="equal">
      <formula>$AF$7</formula>
    </cfRule>
  </conditionalFormatting>
  <dataValidations count="1">
    <dataValidation type="list" allowBlank="1" showInputMessage="1" showErrorMessage="1" sqref="N106:N108 N11:N85 N88 N94:N104" xr:uid="{00000000-0002-0000-0800-000000000000}">
      <formula1>$AF$7:$AF$8</formula1>
    </dataValidation>
  </dataValidations>
  <pageMargins left="0.511811024" right="0.511811024" top="0.78740157499999996" bottom="0.78740157499999996" header="0.31496062000000002" footer="0.31496062000000002"/>
  <pageSetup scale="1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17</vt:i4>
      </vt:variant>
      <vt:variant>
        <vt:lpstr>Intervalos Nomeados</vt:lpstr>
      </vt:variant>
      <vt:variant>
        <vt:i4>15</vt:i4>
      </vt:variant>
    </vt:vector>
  </HeadingPairs>
  <TitlesOfParts>
    <vt:vector size="32" baseType="lpstr">
      <vt:lpstr>SUMÁRIO</vt:lpstr>
      <vt:lpstr>TUTORIAL</vt:lpstr>
      <vt:lpstr>Monitoria Anual - 1</vt:lpstr>
      <vt:lpstr>Painel de Gestão - 1</vt:lpstr>
      <vt:lpstr>Monitoria Anual - 2</vt:lpstr>
      <vt:lpstr>Painel de Gestão - 2</vt:lpstr>
      <vt:lpstr>Monitoria Anual - 3</vt:lpstr>
      <vt:lpstr>Painel de Gestão - 3</vt:lpstr>
      <vt:lpstr>Monitoria Anual 4</vt:lpstr>
      <vt:lpstr>Painel de Gestão - 4</vt:lpstr>
      <vt:lpstr>Monitoria Anual 5_virtual</vt:lpstr>
      <vt:lpstr>Painel de Gestão - 5</vt:lpstr>
      <vt:lpstr>Avaliação Final</vt:lpstr>
      <vt:lpstr>Painel de Gestão - Final</vt:lpstr>
      <vt:lpstr>Plan4</vt:lpstr>
      <vt:lpstr>listasuspensa</vt:lpstr>
      <vt:lpstr>Plan5</vt:lpstr>
      <vt:lpstr>TUTORIAL!_Toc331412130</vt:lpstr>
      <vt:lpstr>TUTORIAL!_Toc331412131</vt:lpstr>
      <vt:lpstr>TUTORIAL!_Toc331412132</vt:lpstr>
      <vt:lpstr>TUTORIAL!_Toc331412133</vt:lpstr>
      <vt:lpstr>TUTORIAL!_Toc331412162</vt:lpstr>
      <vt:lpstr>'Avaliação Final'!Area_de_impressao</vt:lpstr>
      <vt:lpstr>'Monitoria Anual - 1'!Area_de_impressao</vt:lpstr>
      <vt:lpstr>'Monitoria Anual - 2'!Area_de_impressao</vt:lpstr>
      <vt:lpstr>'Painel de Gestão - 2'!Area_de_impressao</vt:lpstr>
      <vt:lpstr>'Painel de Gestão - 3'!Area_de_impressao</vt:lpstr>
      <vt:lpstr>'Painel de Gestão - Final'!Area_de_impressao</vt:lpstr>
      <vt:lpstr>'Avaliação Final'!funcoesvalidas</vt:lpstr>
      <vt:lpstr>'Monitoria Anual 5_virtual'!funcoesvalidas</vt:lpstr>
      <vt:lpstr>Iniciada</vt:lpstr>
      <vt:lpstr>periodo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 Navega</dc:creator>
  <cp:lastModifiedBy>Joana Mendes Ferraz</cp:lastModifiedBy>
  <cp:lastPrinted>2018-06-18T20:12:53Z</cp:lastPrinted>
  <dcterms:created xsi:type="dcterms:W3CDTF">2012-07-30T00:05:19Z</dcterms:created>
  <dcterms:modified xsi:type="dcterms:W3CDTF">2025-04-14T19:07:07Z</dcterms:modified>
</cp:coreProperties>
</file>