
<file path=[Content_Types].xml><?xml version="1.0" encoding="utf-8"?>
<Types xmlns="http://schemas.openxmlformats.org/package/2006/content-types">
  <Override PartName="/xl/charts/chart6.xml" ContentType="application/vnd.openxmlformats-officedocument.drawingml.char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jpeg" ContentType="image/jpeg"/>
  <Default Extension="emf" ContentType="image/x-emf"/>
  <Override PartName="/xl/drawings/drawing4.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Default Extension="docx" ContentType="application/vnd.openxmlformats-officedocument.wordprocessingml.document"/>
  <Override PartName="/xl/drawings/drawing3.xml" ContentType="application/vnd.openxmlformats-officedocument.drawing+xml"/>
  <Override PartName="/xl/charts/chart1.xml" ContentType="application/vnd.openxmlformats-officedocument.drawingml.chart+xml"/>
  <Override PartName="/xl/comments4.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xl/drawings/drawing10.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docProps/core.xml" ContentType="application/vnd.openxmlformats-package.core-properties+xml"/>
  <Default Extension="bin" ContentType="application/vnd.openxmlformats-officedocument.spreadsheetml.printerSettings"/>
  <Default Extension="png" ContentType="image/png"/>
  <Override PartName="/xl/charts/chart7.xml" ContentType="application/vnd.openxmlformats-officedocument.drawingml.chart+xml"/>
  <Override PartName="/xl/drawings/drawing9.xml" ContentType="application/vnd.openxmlformats-officedocument.drawing+xml"/>
  <Override PartName="/xl/charts/chart10.xml" ContentType="application/vnd.openxmlformats-officedocument.drawingml.char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15" yWindow="60" windowWidth="12015" windowHeight="7050" tabRatio="730" firstSheet="6" activeTab="9"/>
  </bookViews>
  <sheets>
    <sheet name="SUMÁRIO" sheetId="24" r:id="rId1"/>
    <sheet name="TUTORIAL" sheetId="23" r:id="rId2"/>
    <sheet name="Monitoria Anual - 1" sheetId="1" r:id="rId3"/>
    <sheet name="Painel de Gestão - 1" sheetId="2" r:id="rId4"/>
    <sheet name="Monitoria Anual - 2" sheetId="34" r:id="rId5"/>
    <sheet name="Painel de Gestão - 2" sheetId="35" r:id="rId6"/>
    <sheet name="Monitoria Anual - 3" sheetId="36" r:id="rId7"/>
    <sheet name="Painel de Gestão - 3" sheetId="37" r:id="rId8"/>
    <sheet name="Monitoria Anual 4" sheetId="38" r:id="rId9"/>
    <sheet name="Painel de Gestão - 4" sheetId="39" r:id="rId10"/>
  </sheets>
  <definedNames>
    <definedName name="_xlnm._FilterDatabase" localSheetId="4" hidden="1">'Monitoria Anual - 2'!$A$8:$AA$130</definedName>
    <definedName name="_xlnm._FilterDatabase" localSheetId="6" hidden="1">'Monitoria Anual - 3'!$A$10:$AG$119</definedName>
    <definedName name="_xlnm._FilterDatabase" localSheetId="8" hidden="1">'Monitoria Anual 4'!$A$10:$AA$110</definedName>
    <definedName name="_Toc331412130" localSheetId="1">TUTORIAL!$B$17</definedName>
    <definedName name="_Toc331412131" localSheetId="1">TUTORIAL!$B$22</definedName>
    <definedName name="_Toc331412132" localSheetId="1">TUTORIAL!$B$32</definedName>
    <definedName name="_Toc331412133" localSheetId="1">TUTORIAL!$B$50</definedName>
    <definedName name="_Toc331412162" localSheetId="1">TUTORIAL!$B$24</definedName>
    <definedName name="_xlnm.Print_Area" localSheetId="4">'Monitoria Anual - 2'!$A$2:$N$142</definedName>
  </definedNames>
  <calcPr calcId="124519" concurrentCalc="0"/>
</workbook>
</file>

<file path=xl/calcChain.xml><?xml version="1.0" encoding="utf-8"?>
<calcChain xmlns="http://schemas.openxmlformats.org/spreadsheetml/2006/main">
  <c r="B115" i="38"/>
  <c r="D31" i="39"/>
  <c r="D42"/>
  <c r="D41"/>
  <c r="D35"/>
  <c r="D38"/>
  <c r="D39"/>
  <c r="D40"/>
  <c r="D33"/>
  <c r="E31"/>
  <c r="D32"/>
  <c r="C19"/>
  <c r="E19" s="1"/>
  <c r="I42"/>
  <c r="H42"/>
  <c r="G42"/>
  <c r="F42"/>
  <c r="E42"/>
  <c r="C42"/>
  <c r="I41"/>
  <c r="H41"/>
  <c r="G41"/>
  <c r="F41"/>
  <c r="E41"/>
  <c r="C41"/>
  <c r="I40"/>
  <c r="H40"/>
  <c r="G40"/>
  <c r="F40"/>
  <c r="E40"/>
  <c r="C40"/>
  <c r="I39"/>
  <c r="H39"/>
  <c r="G39"/>
  <c r="F39"/>
  <c r="E39"/>
  <c r="C39"/>
  <c r="I38"/>
  <c r="H38"/>
  <c r="G38"/>
  <c r="F38"/>
  <c r="E38"/>
  <c r="C38"/>
  <c r="I37"/>
  <c r="H37"/>
  <c r="G37"/>
  <c r="F37"/>
  <c r="E37"/>
  <c r="D37"/>
  <c r="C37"/>
  <c r="I36"/>
  <c r="H36"/>
  <c r="G36"/>
  <c r="F36"/>
  <c r="E36"/>
  <c r="D36"/>
  <c r="C36"/>
  <c r="I35"/>
  <c r="H35"/>
  <c r="G35"/>
  <c r="F35"/>
  <c r="E35"/>
  <c r="C35"/>
  <c r="I34"/>
  <c r="H34"/>
  <c r="G34"/>
  <c r="F34"/>
  <c r="E34"/>
  <c r="D34"/>
  <c r="C34"/>
  <c r="I33"/>
  <c r="H33"/>
  <c r="G33"/>
  <c r="F33"/>
  <c r="E33"/>
  <c r="C33"/>
  <c r="I32"/>
  <c r="H32"/>
  <c r="G32"/>
  <c r="F32"/>
  <c r="E32"/>
  <c r="C32"/>
  <c r="I31"/>
  <c r="H31"/>
  <c r="G31"/>
  <c r="F31"/>
  <c r="C31"/>
  <c r="C28"/>
  <c r="E24"/>
  <c r="E23"/>
  <c r="F22"/>
  <c r="E22"/>
  <c r="D22"/>
  <c r="C22"/>
  <c r="F21"/>
  <c r="F20"/>
  <c r="E20"/>
  <c r="D20"/>
  <c r="C20"/>
  <c r="F19"/>
  <c r="D19"/>
  <c r="F18"/>
  <c r="E18"/>
  <c r="D18"/>
  <c r="C18"/>
  <c r="F17"/>
  <c r="E17"/>
  <c r="D17"/>
  <c r="C17"/>
  <c r="F16"/>
  <c r="E16"/>
  <c r="D16"/>
  <c r="C16"/>
  <c r="C5"/>
  <c r="A3"/>
  <c r="K43" i="37"/>
  <c r="J43"/>
  <c r="I43"/>
  <c r="H43"/>
  <c r="G43"/>
  <c r="F43"/>
  <c r="E43"/>
  <c r="J42"/>
  <c r="I42"/>
  <c r="H42"/>
  <c r="G42"/>
  <c r="F42"/>
  <c r="E42"/>
  <c r="D42"/>
  <c r="C42"/>
  <c r="J41"/>
  <c r="I41"/>
  <c r="H41"/>
  <c r="G41"/>
  <c r="F41"/>
  <c r="E41"/>
  <c r="D41"/>
  <c r="C41"/>
  <c r="J40"/>
  <c r="I40"/>
  <c r="H40"/>
  <c r="G40"/>
  <c r="F40"/>
  <c r="E40"/>
  <c r="D40"/>
  <c r="C40"/>
  <c r="J39"/>
  <c r="I39"/>
  <c r="H39"/>
  <c r="G39"/>
  <c r="F39"/>
  <c r="E39"/>
  <c r="D39"/>
  <c r="C39"/>
  <c r="J38"/>
  <c r="I38"/>
  <c r="H38"/>
  <c r="G38"/>
  <c r="F38"/>
  <c r="E38"/>
  <c r="D38"/>
  <c r="C38"/>
  <c r="J37"/>
  <c r="I37"/>
  <c r="H37"/>
  <c r="G37"/>
  <c r="F37"/>
  <c r="E37"/>
  <c r="D37"/>
  <c r="C37"/>
  <c r="J36"/>
  <c r="I36"/>
  <c r="H36"/>
  <c r="G36"/>
  <c r="F36"/>
  <c r="E36"/>
  <c r="D36"/>
  <c r="C36"/>
  <c r="J35"/>
  <c r="I35"/>
  <c r="H35"/>
  <c r="G35"/>
  <c r="F35"/>
  <c r="E35"/>
  <c r="D35"/>
  <c r="C35"/>
  <c r="J34"/>
  <c r="I34"/>
  <c r="H34"/>
  <c r="G34"/>
  <c r="F34"/>
  <c r="E34"/>
  <c r="D34"/>
  <c r="C34"/>
  <c r="J33"/>
  <c r="I33"/>
  <c r="H33"/>
  <c r="G33"/>
  <c r="F33"/>
  <c r="E33"/>
  <c r="D33"/>
  <c r="C33"/>
  <c r="J32"/>
  <c r="I32"/>
  <c r="H32"/>
  <c r="G32"/>
  <c r="E32"/>
  <c r="D32"/>
  <c r="C32"/>
  <c r="J31"/>
  <c r="I31"/>
  <c r="H31"/>
  <c r="G31"/>
  <c r="F31"/>
  <c r="E31"/>
  <c r="D31"/>
  <c r="C31"/>
  <c r="C28"/>
  <c r="E24"/>
  <c r="E23"/>
  <c r="F22"/>
  <c r="E22"/>
  <c r="D22"/>
  <c r="C22"/>
  <c r="F21"/>
  <c r="F20"/>
  <c r="E20"/>
  <c r="D20"/>
  <c r="C20"/>
  <c r="F19"/>
  <c r="E19"/>
  <c r="D19"/>
  <c r="C19"/>
  <c r="F18"/>
  <c r="E18"/>
  <c r="D18"/>
  <c r="C18"/>
  <c r="F17"/>
  <c r="E17"/>
  <c r="D17"/>
  <c r="C17"/>
  <c r="F16"/>
  <c r="E16"/>
  <c r="D16"/>
  <c r="C16"/>
  <c r="E15"/>
  <c r="C5"/>
  <c r="A3"/>
  <c r="B125" i="36"/>
  <c r="J43" i="35"/>
  <c r="I43"/>
  <c r="H43"/>
  <c r="G43"/>
  <c r="F43"/>
  <c r="E43"/>
  <c r="C43"/>
  <c r="I42"/>
  <c r="H42"/>
  <c r="G42"/>
  <c r="F42"/>
  <c r="E42"/>
  <c r="D42"/>
  <c r="C42"/>
  <c r="I41"/>
  <c r="H41"/>
  <c r="G41"/>
  <c r="F41"/>
  <c r="E41"/>
  <c r="D41"/>
  <c r="C41"/>
  <c r="I40"/>
  <c r="H40"/>
  <c r="G40"/>
  <c r="F40"/>
  <c r="E40"/>
  <c r="D40"/>
  <c r="C40"/>
  <c r="I39"/>
  <c r="H39"/>
  <c r="G39"/>
  <c r="F39"/>
  <c r="E39"/>
  <c r="D39"/>
  <c r="C39"/>
  <c r="I38"/>
  <c r="H38"/>
  <c r="G38"/>
  <c r="F38"/>
  <c r="E38"/>
  <c r="D38"/>
  <c r="C38"/>
  <c r="I37"/>
  <c r="H37"/>
  <c r="G37"/>
  <c r="F37"/>
  <c r="E37"/>
  <c r="D37"/>
  <c r="C37"/>
  <c r="I36"/>
  <c r="H36"/>
  <c r="G36"/>
  <c r="F36"/>
  <c r="E36"/>
  <c r="D36"/>
  <c r="C36"/>
  <c r="I35"/>
  <c r="H35"/>
  <c r="G35"/>
  <c r="F35"/>
  <c r="E35"/>
  <c r="D35"/>
  <c r="C35"/>
  <c r="I34"/>
  <c r="H34"/>
  <c r="G34"/>
  <c r="F34"/>
  <c r="E34"/>
  <c r="D34"/>
  <c r="C34"/>
  <c r="I33"/>
  <c r="H33"/>
  <c r="G33"/>
  <c r="F33"/>
  <c r="E33"/>
  <c r="D33"/>
  <c r="C33"/>
  <c r="I32"/>
  <c r="H32"/>
  <c r="G32"/>
  <c r="F32"/>
  <c r="E32"/>
  <c r="D32"/>
  <c r="C32"/>
  <c r="I31"/>
  <c r="H31"/>
  <c r="G31"/>
  <c r="F31"/>
  <c r="E31"/>
  <c r="D31"/>
  <c r="C31"/>
  <c r="C28"/>
  <c r="E24"/>
  <c r="E23"/>
  <c r="F22"/>
  <c r="E22"/>
  <c r="D22"/>
  <c r="C22"/>
  <c r="F21"/>
  <c r="E21"/>
  <c r="F20"/>
  <c r="E20"/>
  <c r="D20"/>
  <c r="C20"/>
  <c r="F19"/>
  <c r="E19"/>
  <c r="D19"/>
  <c r="C19"/>
  <c r="F18"/>
  <c r="E18"/>
  <c r="D18"/>
  <c r="C18"/>
  <c r="F17"/>
  <c r="E17"/>
  <c r="D17"/>
  <c r="C17"/>
  <c r="F16"/>
  <c r="E16"/>
  <c r="D16"/>
  <c r="C16"/>
  <c r="E15"/>
  <c r="C5"/>
  <c r="A3"/>
  <c r="I44" i="2"/>
  <c r="H44"/>
  <c r="G44"/>
  <c r="F44"/>
  <c r="E44"/>
  <c r="D44"/>
  <c r="C44"/>
  <c r="H43"/>
  <c r="G43"/>
  <c r="F43"/>
  <c r="E43"/>
  <c r="D43"/>
  <c r="C43"/>
  <c r="H42"/>
  <c r="G42"/>
  <c r="F42"/>
  <c r="E42"/>
  <c r="D42"/>
  <c r="C42"/>
  <c r="H41"/>
  <c r="G41"/>
  <c r="F41"/>
  <c r="E41"/>
  <c r="D41"/>
  <c r="C41"/>
  <c r="I40"/>
  <c r="H40"/>
  <c r="G40"/>
  <c r="F40"/>
  <c r="E40"/>
  <c r="D40"/>
  <c r="C40"/>
  <c r="I39"/>
  <c r="H39"/>
  <c r="G39"/>
  <c r="F39"/>
  <c r="E39"/>
  <c r="D39"/>
  <c r="C39"/>
  <c r="I38"/>
  <c r="H38"/>
  <c r="G38"/>
  <c r="F38"/>
  <c r="E38"/>
  <c r="D38"/>
  <c r="C38"/>
  <c r="I37"/>
  <c r="H37"/>
  <c r="G37"/>
  <c r="F37"/>
  <c r="E37"/>
  <c r="D37"/>
  <c r="C37"/>
  <c r="I36"/>
  <c r="H36"/>
  <c r="G36"/>
  <c r="F36"/>
  <c r="E36"/>
  <c r="D36"/>
  <c r="C36"/>
  <c r="I35"/>
  <c r="H35"/>
  <c r="G35"/>
  <c r="F35"/>
  <c r="E35"/>
  <c r="D35"/>
  <c r="C35"/>
  <c r="I34"/>
  <c r="H34"/>
  <c r="G34"/>
  <c r="F34"/>
  <c r="E34"/>
  <c r="D34"/>
  <c r="C34"/>
  <c r="I33"/>
  <c r="H33"/>
  <c r="G33"/>
  <c r="F33"/>
  <c r="E33"/>
  <c r="D33"/>
  <c r="C33"/>
  <c r="I32"/>
  <c r="H32"/>
  <c r="G32"/>
  <c r="F32"/>
  <c r="E32"/>
  <c r="D32"/>
  <c r="C32"/>
  <c r="I31"/>
  <c r="H31"/>
  <c r="G31"/>
  <c r="F31"/>
  <c r="E31"/>
  <c r="D31"/>
  <c r="C31"/>
  <c r="C29"/>
  <c r="C28"/>
  <c r="E24"/>
  <c r="E23"/>
  <c r="F22"/>
  <c r="E22"/>
  <c r="D22"/>
  <c r="C22"/>
  <c r="F21"/>
  <c r="E21"/>
  <c r="D21"/>
  <c r="F20"/>
  <c r="D20"/>
  <c r="F19"/>
  <c r="E19"/>
  <c r="D19"/>
  <c r="C19"/>
  <c r="F18"/>
  <c r="E18"/>
  <c r="D18"/>
  <c r="C18"/>
  <c r="F17"/>
  <c r="E17"/>
  <c r="D17"/>
  <c r="C17"/>
  <c r="F16"/>
  <c r="E16"/>
  <c r="D16"/>
  <c r="C16"/>
  <c r="E15"/>
  <c r="C5"/>
  <c r="A3"/>
  <c r="B149" i="1"/>
</calcChain>
</file>

<file path=xl/comments1.xml><?xml version="1.0" encoding="utf-8"?>
<comments xmlns="http://schemas.openxmlformats.org/spreadsheetml/2006/main">
  <authors>
    <author>01243006188</author>
  </authors>
  <commentList>
    <comment ref="E16" authorId="0">
      <text>
        <r>
          <rPr>
            <b/>
            <sz val="9"/>
            <color indexed="81"/>
            <rFont val="Tahoma"/>
            <family val="2"/>
          </rPr>
          <t>01243006188:</t>
        </r>
        <r>
          <rPr>
            <sz val="9"/>
            <color indexed="81"/>
            <rFont val="Tahoma"/>
            <family val="2"/>
          </rPr>
          <t xml:space="preserve">
Usar a fórmula:
=C16 - nº de ações CINZAS excluídas e ou remanejadas</t>
        </r>
      </text>
    </comment>
    <comment ref="E17" authorId="0">
      <text>
        <r>
          <rPr>
            <b/>
            <sz val="9"/>
            <color indexed="81"/>
            <rFont val="Tahoma"/>
            <family val="2"/>
          </rPr>
          <t>01243006188:</t>
        </r>
        <r>
          <rPr>
            <sz val="9"/>
            <color indexed="81"/>
            <rFont val="Tahoma"/>
            <family val="2"/>
          </rPr>
          <t xml:space="preserve">
Usar a fórmula:
=C17 - nº de ações VERMELHAS excluídas e/ou remanejadas</t>
        </r>
      </text>
    </comment>
    <comment ref="E18" authorId="0">
      <text>
        <r>
          <rPr>
            <b/>
            <sz val="9"/>
            <color indexed="81"/>
            <rFont val="Tahoma"/>
            <family val="2"/>
          </rPr>
          <t>01243006188:</t>
        </r>
        <r>
          <rPr>
            <sz val="9"/>
            <color indexed="81"/>
            <rFont val="Tahoma"/>
            <family val="2"/>
          </rPr>
          <t xml:space="preserve">
Usar a fórmula:
=C18 - nº de ações AMARELAS excluídas e/ou remanejadas</t>
        </r>
      </text>
    </comment>
    <comment ref="E19" authorId="0">
      <text>
        <r>
          <rPr>
            <b/>
            <sz val="9"/>
            <color indexed="81"/>
            <rFont val="Tahoma"/>
            <family val="2"/>
          </rPr>
          <t>01243006188:</t>
        </r>
        <r>
          <rPr>
            <sz val="9"/>
            <color indexed="81"/>
            <rFont val="Tahoma"/>
            <family val="2"/>
          </rPr>
          <t xml:space="preserve">
Usar a fórmula:
=C19 - nº de ações VERDES excluídas e/ou remanejadas</t>
        </r>
      </text>
    </comment>
    <comment ref="E20" authorId="0">
      <text>
        <r>
          <rPr>
            <b/>
            <sz val="9"/>
            <color indexed="81"/>
            <rFont val="Tahoma"/>
            <family val="2"/>
          </rPr>
          <t>01243006188:</t>
        </r>
        <r>
          <rPr>
            <sz val="9"/>
            <color indexed="81"/>
            <rFont val="Tahoma"/>
            <family val="2"/>
          </rPr>
          <t xml:space="preserve">
Ações concluídas não devem ser excluídas de uma monitoria para outra</t>
        </r>
      </text>
    </comment>
  </commentList>
</comments>
</file>

<file path=xl/comments2.xml><?xml version="1.0" encoding="utf-8"?>
<comments xmlns="http://schemas.openxmlformats.org/spreadsheetml/2006/main">
  <authors>
    <author>01243006188</author>
  </authors>
  <commentList>
    <comment ref="E16" authorId="0">
      <text>
        <r>
          <rPr>
            <b/>
            <sz val="9"/>
            <color indexed="81"/>
            <rFont val="Tahoma"/>
            <family val="2"/>
          </rPr>
          <t>01243006188:</t>
        </r>
        <r>
          <rPr>
            <sz val="9"/>
            <color indexed="81"/>
            <rFont val="Tahoma"/>
            <family val="2"/>
          </rPr>
          <t xml:space="preserve">
Usar a fórmula:
=C16 - nº de ações CINZAS excluídas e/ou remanejadas</t>
        </r>
      </text>
    </comment>
    <comment ref="E17" authorId="0">
      <text>
        <r>
          <rPr>
            <b/>
            <sz val="9"/>
            <color indexed="81"/>
            <rFont val="Tahoma"/>
            <family val="2"/>
          </rPr>
          <t>01243006188:</t>
        </r>
        <r>
          <rPr>
            <sz val="9"/>
            <color indexed="81"/>
            <rFont val="Tahoma"/>
            <family val="2"/>
          </rPr>
          <t xml:space="preserve">
Usar a fórmula:
=C17 - nº de ações VERMELHAS excluídas e/ou remanejadas</t>
        </r>
      </text>
    </comment>
    <comment ref="E18" authorId="0">
      <text>
        <r>
          <rPr>
            <b/>
            <sz val="9"/>
            <color indexed="81"/>
            <rFont val="Tahoma"/>
            <family val="2"/>
          </rPr>
          <t>01243006188:</t>
        </r>
        <r>
          <rPr>
            <sz val="9"/>
            <color indexed="81"/>
            <rFont val="Tahoma"/>
            <family val="2"/>
          </rPr>
          <t xml:space="preserve">
Usar a fórmula:
=C18 - nº de ações AMARELAS excluídas e/ou remanejadas</t>
        </r>
      </text>
    </comment>
    <comment ref="E19" authorId="0">
      <text>
        <r>
          <rPr>
            <b/>
            <sz val="9"/>
            <color indexed="81"/>
            <rFont val="Tahoma"/>
            <family val="2"/>
          </rPr>
          <t>01243006188:</t>
        </r>
        <r>
          <rPr>
            <sz val="9"/>
            <color indexed="81"/>
            <rFont val="Tahoma"/>
            <family val="2"/>
          </rPr>
          <t xml:space="preserve">
Usar a fórmula:
=C19 - nº de ações VERDES excluídas e/ou remanejadas</t>
        </r>
      </text>
    </comment>
    <comment ref="E20" authorId="0">
      <text>
        <r>
          <rPr>
            <b/>
            <sz val="9"/>
            <color indexed="81"/>
            <rFont val="Tahoma"/>
            <family val="2"/>
          </rPr>
          <t>01243006188:</t>
        </r>
        <r>
          <rPr>
            <sz val="9"/>
            <color indexed="81"/>
            <rFont val="Tahoma"/>
            <family val="2"/>
          </rPr>
          <t xml:space="preserve">
Ações concluídas não devem ser excluídas de uma monitoria para outra</t>
        </r>
      </text>
    </comment>
  </commentList>
</comments>
</file>

<file path=xl/comments3.xml><?xml version="1.0" encoding="utf-8"?>
<comments xmlns="http://schemas.openxmlformats.org/spreadsheetml/2006/main">
  <authors>
    <author>01243006188</author>
  </authors>
  <commentList>
    <comment ref="E16" authorId="0">
      <text>
        <r>
          <rPr>
            <b/>
            <sz val="9"/>
            <color indexed="81"/>
            <rFont val="Tahoma"/>
            <family val="2"/>
          </rPr>
          <t>01243006188:</t>
        </r>
        <r>
          <rPr>
            <sz val="9"/>
            <color indexed="81"/>
            <rFont val="Tahoma"/>
            <family val="2"/>
          </rPr>
          <t xml:space="preserve">
Usar a fórmula:
=C16 - nº de ações CINZAS excluídas</t>
        </r>
      </text>
    </comment>
    <comment ref="E17" authorId="0">
      <text>
        <r>
          <rPr>
            <b/>
            <sz val="9"/>
            <color indexed="81"/>
            <rFont val="Tahoma"/>
            <family val="2"/>
          </rPr>
          <t>01243006188:</t>
        </r>
        <r>
          <rPr>
            <sz val="9"/>
            <color indexed="81"/>
            <rFont val="Tahoma"/>
            <family val="2"/>
          </rPr>
          <t xml:space="preserve">
Usar a fórmula:
=C17 - nº de ações VERMELHAS excluídas</t>
        </r>
      </text>
    </comment>
    <comment ref="E18" authorId="0">
      <text>
        <r>
          <rPr>
            <b/>
            <sz val="9"/>
            <color indexed="81"/>
            <rFont val="Tahoma"/>
            <family val="2"/>
          </rPr>
          <t>01243006188:</t>
        </r>
        <r>
          <rPr>
            <sz val="9"/>
            <color indexed="81"/>
            <rFont val="Tahoma"/>
            <family val="2"/>
          </rPr>
          <t xml:space="preserve">
Usar a fórmula:
=C18 - nº de ações AMARELAS excluídas</t>
        </r>
      </text>
    </comment>
    <comment ref="E19" authorId="0">
      <text>
        <r>
          <rPr>
            <b/>
            <sz val="9"/>
            <color indexed="81"/>
            <rFont val="Tahoma"/>
            <family val="2"/>
          </rPr>
          <t>01243006188:</t>
        </r>
        <r>
          <rPr>
            <sz val="9"/>
            <color indexed="81"/>
            <rFont val="Tahoma"/>
            <family val="2"/>
          </rPr>
          <t xml:space="preserve">
Usar a fórmula:
=C19 - nº de ações VERDES excluídas</t>
        </r>
      </text>
    </comment>
    <comment ref="E20" authorId="0">
      <text>
        <r>
          <rPr>
            <b/>
            <sz val="9"/>
            <color indexed="81"/>
            <rFont val="Tahoma"/>
            <family val="2"/>
          </rPr>
          <t>01243006188:</t>
        </r>
        <r>
          <rPr>
            <sz val="9"/>
            <color indexed="81"/>
            <rFont val="Tahoma"/>
            <family val="2"/>
          </rPr>
          <t xml:space="preserve">
Ações concluídas não devem ser excluídas de uma monitoria para outra</t>
        </r>
      </text>
    </comment>
  </commentList>
</comments>
</file>

<file path=xl/comments4.xml><?xml version="1.0" encoding="utf-8"?>
<comments xmlns="http://schemas.openxmlformats.org/spreadsheetml/2006/main">
  <authors>
    <author>01243006188</author>
  </authors>
  <commentList>
    <comment ref="E16" authorId="0">
      <text>
        <r>
          <rPr>
            <b/>
            <sz val="9"/>
            <color indexed="81"/>
            <rFont val="Tahoma"/>
            <family val="2"/>
          </rPr>
          <t>01243006188:</t>
        </r>
        <r>
          <rPr>
            <sz val="9"/>
            <color indexed="81"/>
            <rFont val="Tahoma"/>
            <family val="2"/>
          </rPr>
          <t xml:space="preserve">
Usar a fórmula:
=C16 - nº de ações CINZAS excluídas</t>
        </r>
      </text>
    </comment>
    <comment ref="E17" authorId="0">
      <text>
        <r>
          <rPr>
            <b/>
            <sz val="9"/>
            <color indexed="81"/>
            <rFont val="Tahoma"/>
            <family val="2"/>
          </rPr>
          <t>01243006188:</t>
        </r>
        <r>
          <rPr>
            <sz val="9"/>
            <color indexed="81"/>
            <rFont val="Tahoma"/>
            <family val="2"/>
          </rPr>
          <t xml:space="preserve">
Usar a fórmula:
=C17 - nº de ações VERMELHAS excluídas</t>
        </r>
      </text>
    </comment>
    <comment ref="E18" authorId="0">
      <text>
        <r>
          <rPr>
            <b/>
            <sz val="9"/>
            <color indexed="81"/>
            <rFont val="Tahoma"/>
            <family val="2"/>
          </rPr>
          <t>01243006188:</t>
        </r>
        <r>
          <rPr>
            <sz val="9"/>
            <color indexed="81"/>
            <rFont val="Tahoma"/>
            <family val="2"/>
          </rPr>
          <t xml:space="preserve">
Usar a fórmula:
=C18 - nº de ações AMARELAS excluídas</t>
        </r>
      </text>
    </comment>
    <comment ref="E19" authorId="0">
      <text>
        <r>
          <rPr>
            <b/>
            <sz val="9"/>
            <color indexed="81"/>
            <rFont val="Tahoma"/>
            <family val="2"/>
          </rPr>
          <t>01243006188:</t>
        </r>
        <r>
          <rPr>
            <sz val="9"/>
            <color indexed="81"/>
            <rFont val="Tahoma"/>
            <family val="2"/>
          </rPr>
          <t xml:space="preserve">
Usar a fórmula:
=C19 - nº de ações VERDES excluídas</t>
        </r>
      </text>
    </comment>
    <comment ref="E20" authorId="0">
      <text>
        <r>
          <rPr>
            <b/>
            <sz val="9"/>
            <color indexed="81"/>
            <rFont val="Tahoma"/>
            <family val="2"/>
          </rPr>
          <t>01243006188:</t>
        </r>
        <r>
          <rPr>
            <sz val="9"/>
            <color indexed="81"/>
            <rFont val="Tahoma"/>
            <family val="2"/>
          </rPr>
          <t xml:space="preserve">
Ações concluídas não devem ser excluídas de uma monitoria para outra</t>
        </r>
      </text>
    </comment>
  </commentList>
</comments>
</file>

<file path=xl/sharedStrings.xml><?xml version="1.0" encoding="utf-8"?>
<sst xmlns="http://schemas.openxmlformats.org/spreadsheetml/2006/main" count="5447" uniqueCount="2817">
  <si>
    <t>PLANOS DE AÇÃO NACIONAIS DE CONSERVAÇÃO DE ESPÉCIES AMEAÇADAS DE EXTINÇÃO - PAN</t>
  </si>
  <si>
    <t>Objetivo Geral do PAN</t>
  </si>
  <si>
    <t>MONITORIA ANUAL</t>
  </si>
  <si>
    <t>DD/MM/AAAA</t>
  </si>
  <si>
    <t>OBJETIVOS ESPECÍFICOS</t>
  </si>
  <si>
    <t xml:space="preserve">AÇÕES </t>
  </si>
  <si>
    <t>PRODUTOS</t>
  </si>
  <si>
    <t>ARTICULADOR</t>
  </si>
  <si>
    <t xml:space="preserve">CUSTO ESTIMADO </t>
  </si>
  <si>
    <t>COLABORADORES</t>
  </si>
  <si>
    <t xml:space="preserve">DATA INÍCIO </t>
  </si>
  <si>
    <t>DATA TÉRMINO</t>
  </si>
  <si>
    <t>PLANEJAMENTO DO PAN</t>
  </si>
  <si>
    <t>Ação cujo início planejado é posterior ao período monitorado</t>
  </si>
  <si>
    <t>Ação não concluída no prazo previsto ou ainda não iniciada conforme planejado</t>
  </si>
  <si>
    <t>Ação em andamento com problemas de realização</t>
  </si>
  <si>
    <t xml:space="preserve">Ação em andamento no período previsto </t>
  </si>
  <si>
    <t>Ação concluída</t>
  </si>
  <si>
    <t>Ação excluída ou agrupada</t>
  </si>
  <si>
    <t>Descrição do andamento da ação</t>
  </si>
  <si>
    <t>Produto obtido</t>
  </si>
  <si>
    <t>Problemas enfrentados que justificam a não execução, a execução parcial da ação, a exclusão ou o agrupamento</t>
  </si>
  <si>
    <t>Responsável pela informação sobre o andamento da ação</t>
  </si>
  <si>
    <t>Revisão do texto da ação</t>
  </si>
  <si>
    <t>Revisão do produto da ação</t>
  </si>
  <si>
    <t>Revisão da Data de Início</t>
  </si>
  <si>
    <t>Revisão da Data de Término</t>
  </si>
  <si>
    <t>Revisão do articulador da ação</t>
  </si>
  <si>
    <t>Revisão da estimativa do custo global</t>
  </si>
  <si>
    <t>Revisão dos colaboradores</t>
  </si>
  <si>
    <t>Recomendações e observações</t>
  </si>
  <si>
    <t>REPROGRAMAÇÃO DO PAN</t>
  </si>
  <si>
    <t>X</t>
  </si>
  <si>
    <t>PAINEL DE GESTÃO DO PAN</t>
  </si>
  <si>
    <t>Número de Objetivos Específicos</t>
  </si>
  <si>
    <t>SITUAÇÃO ATUAL DAS AÇÕES</t>
  </si>
  <si>
    <t>Excluída ou Agrupada</t>
  </si>
  <si>
    <t>Não concluída ou Não iniciada</t>
  </si>
  <si>
    <t>Em andamento com problemas</t>
  </si>
  <si>
    <t>Em andamento conforme previsto</t>
  </si>
  <si>
    <t>Concluída</t>
  </si>
  <si>
    <t>TIPOS DE SITUAÇÃO DAS AÇÕES</t>
  </si>
  <si>
    <t>%</t>
  </si>
  <si>
    <t>TOTAL DE AÇÕES DO PAN</t>
  </si>
  <si>
    <t>RESUMO GERAL DO PAN</t>
  </si>
  <si>
    <t>PAINEL DE OBJETIVOS ESPECÍFICOS DO PAN</t>
  </si>
  <si>
    <t>Objetivos Específicos</t>
  </si>
  <si>
    <t>Ações</t>
  </si>
  <si>
    <t>Início planejado posterior</t>
  </si>
  <si>
    <t>OBJETIVO 1</t>
  </si>
  <si>
    <t>OBJETIVO 2</t>
  </si>
  <si>
    <t>OBJETIVO 3</t>
  </si>
  <si>
    <t>OBJETIVO 4</t>
  </si>
  <si>
    <t>OBJETIVO 5</t>
  </si>
  <si>
    <t>OBJETIVO 6</t>
  </si>
  <si>
    <t>OBJETIVO 7</t>
  </si>
  <si>
    <t>OBJETIVO 8</t>
  </si>
  <si>
    <t>OBJETIVO 9</t>
  </si>
  <si>
    <t>OBJETIVO 10</t>
  </si>
  <si>
    <t>INCLUIR AÇÕES NOVAS</t>
  </si>
  <si>
    <t>INSERIR O NOME DO OBJETIVO</t>
  </si>
  <si>
    <t>ação nova</t>
  </si>
  <si>
    <t>AÇÕES NOVAS</t>
  </si>
  <si>
    <t>OBJETIVO</t>
  </si>
  <si>
    <t>Ações Novas</t>
  </si>
  <si>
    <t xml:space="preserve">MATRIZ DE MONITORIA ANUAL </t>
  </si>
  <si>
    <t>PLANOS DE AÇÃO NACIONAIS DE CONSERVAÇÃO DE ESPÉCIES OU AMBIENTES AMEAÇADOS DE EXTINÇÃO - PAN</t>
  </si>
  <si>
    <t>MATRIZES DE MONITORIA ANUAL</t>
  </si>
  <si>
    <t xml:space="preserve">www.matres.com.br </t>
  </si>
  <si>
    <t xml:space="preserve">SITUAÇÃO ATUAL </t>
  </si>
  <si>
    <t xml:space="preserve">Recomendações ou Observações </t>
  </si>
  <si>
    <t>x</t>
  </si>
  <si>
    <t>CUSTO ESTIMADO</t>
  </si>
  <si>
    <t>PÓS MONITORIA</t>
  </si>
  <si>
    <t xml:space="preserve">Agrupada </t>
  </si>
  <si>
    <t>Excluída</t>
  </si>
  <si>
    <t>Agrupadas</t>
  </si>
  <si>
    <t>Excluídas</t>
  </si>
  <si>
    <t>Ações Excluídas na Monitoria</t>
  </si>
  <si>
    <t>Ações Agrupadas na Monitoria</t>
  </si>
  <si>
    <t xml:space="preserve">MONITORIA </t>
  </si>
  <si>
    <t>OBSERVAÇÕES</t>
  </si>
  <si>
    <t>O cálculo na coluna pós monitoria não é realizado automaticamente. Siga as orientações em cada linha</t>
  </si>
  <si>
    <t>OBSERVAÇÃO IMPORTANTE</t>
  </si>
  <si>
    <t>1.1. Levantar e compilar as informações e dados existentes sobre o  Patrimônio Espeleológico da Área Cárstica 1</t>
  </si>
  <si>
    <t>Relatório elaborado e publicado</t>
  </si>
  <si>
    <t>Lindalva Cavalcanti
(CECAV)</t>
  </si>
  <si>
    <t>UFMG (André Salgado), PUC-Minas (Luiz Eduardo Travassos), UFLA (Rodrigo L. Ferreira), UnB (Ludmilla Aguiar, Osmar Abílio Junior), UFS (Luiz Fontes), SEE UFOP (Cláudio Maurício T. da Silva),  GREGEO/UnB (Guilherme Vendramini e Hortência  Lamblém), EGB (Rodrigo Bulhões), Guano Speleo (Felipe Carvalho),  SGB-CPRM (Mylène Berbert-Born), DILIC/IBAMA (Frederico Queiroz),  DIPLAM/DNPM (Márcio Rezende)</t>
  </si>
  <si>
    <t>1.2. Levantar e compilar as informações e dados existentes sobre o  Patrimônio Espeleológico da Área Cárstica 2</t>
  </si>
  <si>
    <t>Diego Bento 
(CECAV/RN)</t>
  </si>
  <si>
    <t>PUC-Minas (Luiz Eduardo Travassos),  UFLA (Rodrigo L. Ferreira), UnB (Ludmilla Aguiar, Osmar Abílio Junior), UFS (Luiz Fontes), Centro da Terra - Grupo Espeleológico de Sergipe (Elias Silva), GMSE (João Andrade), Guano Speleo (Felipe Carvalho), Grupo Bambuí (Leandro M. D. Maciel),  SGB-CPRM (Mylène Berbert-Born), DILIC/IBAMA (Frederico Queiroz), DIPLAM/DNPM (Márcio Rezende)</t>
  </si>
  <si>
    <t xml:space="preserve">1.3. Levantar e compilar as informações e dados existentes sobre o  Patrimônio Espeleológico, da  Área Cárstica 3 </t>
  </si>
  <si>
    <t>Jocy Cruz 
(CECAV)</t>
  </si>
  <si>
    <t>UFMG (André Salgado), PUC-Minas (Luiz Eduardo Travassos), UFLA (Rodrigo L. Ferreira), UnB (Ludmilla  Aguiar, Osmar Abílio Junior), UFS (Luiz Fontes), UFOP (Claudio Maurício), Museu Geológico da Bahia-MGB (Morgana Drefahl), GREGEO/UnB (Guilherme Vendramini e Hortência Lamblém), EGB (Rodrigo Bulhões), Guano Speleo (Felipe Carvalho), SGB-CPRM (Mylène Berbert-Born), DILIC/IBAMA (Frederico Queiroz), DIPLAM/DNPM (Márcio Rezende)</t>
  </si>
  <si>
    <t>1.4. Levantar e compilar as informações e dados existentes  sobre o ambiente cárstico da BHSF</t>
  </si>
  <si>
    <t xml:space="preserve">Relatório elaborado e publicado </t>
  </si>
  <si>
    <t>André Ribeiro
(MMA)</t>
  </si>
  <si>
    <t>DILIC/IBAMA (Frederico Queiroz), DIPLAM/DNPM (Márcio Rezende), SGB-CPRM (Mylène Berbert-Born), CECAV (Lindalva Cavalcanti),  DIPLAM/DNPM (Sandra Pedrosa), UFOP (Cláudio Maurício T. da Silva), Sociedade Civil (Christiane Donato), GREGEO/UnB ( Guilherme Vendramini e Hortência Lamblém)</t>
  </si>
  <si>
    <t>1.5. Padronizar e sistematizar os dados compilados sobre o  Patrimônio Espeleológico da BHSF</t>
  </si>
  <si>
    <t>Lindalva  Cavalcanti 
(CECAV)</t>
  </si>
  <si>
    <t>DNPM (Sandra Pedrosa), SGB-CPRM (Mylène Berbert-Born)</t>
  </si>
  <si>
    <t>1.6. Sistematizar e validar os dados sobre localização de cavidades, existentes na base de dados do CECAV</t>
  </si>
  <si>
    <t>200 cavidades validadas por ano</t>
  </si>
  <si>
    <t>UFLA (Rodrigo L. Ferreira), UFMG (André Salgado), UnB (Osmar Abílio Junior), PUC-Minas (Luiz Eduardo Travassos), Instituto do Carste (Vitor Moura)</t>
  </si>
  <si>
    <t>1.7. Cruzar as bases de dados de áreas prioritárias para conservação da biodiversidade (MMA) com os dados do Patrimônio Espeleológico</t>
  </si>
  <si>
    <t>Lindalva Cavalcanti 
(CECAV)</t>
  </si>
  <si>
    <t>MMA (Andre Ribeiro)</t>
  </si>
  <si>
    <t>1.8. Implantar o CANIE (Cadastro Nacional de Informações Espeleológicas) com linguagem de domínio público</t>
  </si>
  <si>
    <t>Cadastro implantado e
banco de dados implementado</t>
  </si>
  <si>
    <t>UFLA (Rodrigo L. Ferreira), PUC-Minas (Luiz Eduardo Travassos), UFMG (André Salgado), UnB (Osmar Abilio Junior), Instituto do Carste (Vitor Moura)</t>
  </si>
  <si>
    <t>1.9. Gerar e disponibilizar mapas temáticos sobre as diversas áreas do conhecimento relacionadas ao Patrimônio Espeleológico e regiões cársticas da BHSF</t>
  </si>
  <si>
    <t>Número de mapas elaborados e divulgados</t>
  </si>
  <si>
    <t>Osmar Abílio de Carvalho Junior
 (UnB)</t>
  </si>
  <si>
    <t xml:space="preserve">CECAV (Lindalva Cavalcanti), UFLA (Rodrigo L. Ferreira), UFMG (André Salgado), PUC-Minas (Luiz Eduardo Travassos ), Instituto do Carste (Luciana Alt),  GREGEO/UnB (Guilherme Vendramini e Hortência Lamblém), EGB (Karen Basso), Guano Speleo (Felipe  Carvalho),  Museu Geológico da Bahia-MGB (Morgana Drefahl), Sociedade Civil (Christiane Donato) </t>
  </si>
  <si>
    <t>Módulo "geo" implementado</t>
  </si>
  <si>
    <t>UnB (Osmar Abílio Junior), UFLA (Rodrigo L. Ferreira), UFMG (André Salgado), PUC-Minas (Luiz Eduardo Travassos), Instituto do Carste (Vitor Moura), EGB (Rodrigo Bulhões), Grupo Bambuí (Leandro M. D. Maciel), Guano Speleo (Felipe  Carvalho)</t>
  </si>
  <si>
    <t>1.11. Validar os dados de localização das cavernas na região do Baixo São Francisco.</t>
  </si>
  <si>
    <t>100%  das cavernas da área validada</t>
  </si>
  <si>
    <t xml:space="preserve">UFLA (Rodrigo L. Ferreira ), UFS (Luiz Fontes), Centro da Terra - Grupo Espeleológico de Sergipe (Elias Silva), GMSE (João A. Silva), Sociedade Civil (Christiane Donato) </t>
  </si>
  <si>
    <t>1.12. Criar rede de pesquisa em espeleologia</t>
  </si>
  <si>
    <t>Rede criada</t>
  </si>
  <si>
    <t>Morgana Drefahl
(MGB)</t>
  </si>
  <si>
    <t>CECAV (Issamar Meguerditchian), UFLA (Rodrigo L. Ferreira), UFMG (André Salgado), UnB (Osmar Abílio Junior), PUC-Minas (Luiz Eduardo Travassos),  Instituto do Carste (Luciana Alt),  GREGEO/UnB (Guilherme Vendramini e Hortência Lamblém), EGB (Karen Basso), Guano Speleo (Felipe Carvalho), GMSE (João A. Silva), Centro da Terra - Grupo Espeleológico de Sergipe (Elias Silva), Grupo Bambuí (Leandro M. D. Maciel)</t>
  </si>
  <si>
    <t>1.13. Criar biblioteca virtual de espeleologia para a região da BHSF com Cadastro  Nacional de Publicações Científicas para o Patrimônio Espeleógico, nos moldes do ISBN</t>
  </si>
  <si>
    <t>Biblioteca criada e disponibilizada</t>
  </si>
  <si>
    <t>Issamar Meguerditchian
(CECAV)</t>
  </si>
  <si>
    <t xml:space="preserve">UFLA (Rodrigo L. Ferreira), UFMG (André Salgado), UnB (Osmar Abílio Junior), UFS (Luiz Fontes),  UFOP (Cláudio Maurício), PUC-Minas (Luiz Eduardo Travassos), Grupo de Estudo de Paleovertebrados - GEP/UFBA (Morgana Drefahl), Vale (Daniela G. R. Silva),  Instituto do Carste (Luciana Alt),  GREGEO/UnB (Guilherme Vendramini e Hortência Lamblém), EGB (Rodrigo Bulhões), Guano Speleo (Felipe Carvalho), Centro da Terra - Grupo Espeleológico de Sergipe (Elias Silva), Grupo Bambuí (Leandro M. D. Maciel), Sociedade Civil (Christiane Donato) </t>
  </si>
  <si>
    <t>1.14. Publicar inventário impresso com as informações sobre o Patrimônio Espeleológico da BHSF</t>
  </si>
  <si>
    <t xml:space="preserve">Inventário publicado 
</t>
  </si>
  <si>
    <t>Rita Surrage
(CECAV)</t>
  </si>
  <si>
    <t xml:space="preserve">SGB-CPRM (Mylène Berbert-Born), DNPM (Márcio Rezende), CBHSF (José Maciel) </t>
  </si>
  <si>
    <t>1.15. Publicar atlas digital com as informações compiladas sobre o Patrimônio Espeleológico e ambientes cársticos</t>
  </si>
  <si>
    <t xml:space="preserve">Atlas publicado 
</t>
  </si>
  <si>
    <t>Mylène Berbert-Born
(SGB-CPRM)</t>
  </si>
  <si>
    <t>CECAV (Rita Surrage), DILIC/IBAMA (Frederico Queiroz), DNPM (Sandra Pedrosa),  MMA (André Ribeiro), UFOP (Cláudio MaurícioT. Da Silva), GREGEO/UnB (Guilherme Vendramini e Hortência Lamblém)</t>
  </si>
  <si>
    <t>1.16. Integrar no CANIE a base de dados de órgãos com atividades afins ao Patrimônio Espeleológico</t>
  </si>
  <si>
    <t>Número de parcerias estabelecidas</t>
  </si>
  <si>
    <t>DNPM (Sandra Pedrosa), SGB-CPRM (Mylène Berbert-Born), MMA (André Ribeiro)</t>
  </si>
  <si>
    <t>2.1. Articular, no âmbito do Instituto Chico Mendes e com outras instituições, a criação de linhas de pesquisa e a inserção do tema espeleologia e áreas afins nos editais para pesquisa e conservação, principalmente para a área da BHSF</t>
  </si>
  <si>
    <t xml:space="preserve">
Número de editais disponibilizados</t>
  </si>
  <si>
    <t>Issamar Meguerditchian (CECAV)</t>
  </si>
  <si>
    <t>MMA (André Ribeiro), UFLA (Rodrigo L. Ferreira), UFPE (Enrico Bernard), USF (Luiz Pontes)</t>
  </si>
  <si>
    <t>2.2. Articular a destinação de recursos financeiros provenientes de compensação ambiental e fundos setoriais para a conservação do Patrimônio Espeleológico,  espeleoturismo  e pesquisas que estabeleçam procedimentos de recuperação de áreas degradadas e determinem áreas  limites para atividades lesivas, entre outros</t>
  </si>
  <si>
    <t>Número de instrumentos jurídicos elaborados ou revistos</t>
  </si>
  <si>
    <t>Jocy Cruz
(CECAV)</t>
  </si>
  <si>
    <t>MMA (André Ribeiro), UFLA (Rodrigo L. Ferreira Ferreira), UFPE (Enrico Bernard), USF (Luiz Pontes)</t>
  </si>
  <si>
    <t>2.3. Consistir (validar e uniformizar) os dados bióticos sobre o Patrimônio Espeleológico, compilados para a Área Carstica 1</t>
  </si>
  <si>
    <t>Rodrigo Bulhões 
(Espeleo Grupo de Brasília - EGB)</t>
  </si>
  <si>
    <t>MMA (André Ribeiro), UFLA (Rodrigo L. Ferreira ), UFPE (Enrico Bernard), USF (Luiz Pontes), UFMG (André Salgado), Instituto Aquanautas (Luiz Rios)</t>
  </si>
  <si>
    <t>2.4. Consistir (validar e uniformizar) os dados abióticos sobre o Patrimônio Espeleológico, compilados para a Área Cárstica 1.</t>
  </si>
  <si>
    <t>CECAV (José Carlos R. Reino),  UFMG (André Salgado), UnB (Osmar Abílio junior e Ludmilla Aguiar), Instituto Aquanautas (Luiz Rios), EGB (Rodrigo Bulhões), GREGEO/UnB) (Guilherme Vendramini e Hortência Lamblém)</t>
  </si>
  <si>
    <t>2.5. Estabelecer critérios para definição de novas áreas prioritárias para prospecção sistemática do Patrimônio Espeleológico</t>
  </si>
  <si>
    <t>Critérios estabelecidos e divulgados</t>
  </si>
  <si>
    <t>UFPE (Enrico Bernard ), UFLA (Rodrigo L. Ferreira), UFS (Luiz Fontes), SGB-CPRM (Mylène Berbert-Born), EGB (Rodrigo Bulhões), Centro da Terra - Grupo Espeleológico de Sergipe (Elias Silva), GREGEO/UnB (Guilherme Vendramini e Hortência Lamblém), Instituto Aquanautas (Luiz Rios), Guano Speleo (Felipe  Carvalho), Grupo Bambuí (Leandro M. D. Maciel), Sociedade Civil (Christiane Donato)</t>
  </si>
  <si>
    <t xml:space="preserve">2.6. Definir normas para o  levantamento espeleológico, por meio de oficina participativa
</t>
  </si>
  <si>
    <t>Normas definidas e oficina realizada</t>
  </si>
  <si>
    <t>UFPE (Enrico Bernard), UFLA (Rodrigo L. Ferreira), UFS (Luiz Fontes),  EGB (Rodrigo Bulhões), GREGEO/UnB (Guilherme Vendramini e Hortência Lamblém), Instituto Aquanautas (Luiz Rios),  Guano Speleo (Felipe Carvalho), Grupo Bambuí (Leandro M. D. Maciel), Centro da Terra - Grupo Espeleológico de Sergipe (Elias Silva), GMSE (João A. Silva), Sociedade Civil (Christiane Donato)</t>
  </si>
  <si>
    <t>2.7. Elaborar mapa de vulnerabilidade do Patrimônio Espelelógico para as áreas cársticas da BHSF, visando subsidiar as ações de conservação e proteção</t>
  </si>
  <si>
    <t>Mapa elaborado</t>
  </si>
  <si>
    <t>Mauro  Gomes 
(CECAV)</t>
  </si>
  <si>
    <t>DNPM (Sandra Pedrosa), MMA (André Reibeiro), MME (Cristiano M. M. Furuhashi)</t>
  </si>
  <si>
    <t>2.8. Realizar prospecção em áreas identificadas com vulnerabilidade e potencial espeleológico na região do Supergrupo Canudos, no Estado de Sergipe</t>
  </si>
  <si>
    <t>25% das áreas identificadas prospectadas</t>
  </si>
  <si>
    <t>Diego Bento
(CECAV/RN)</t>
  </si>
  <si>
    <t>UFPE (Enrico Bernard), UFS (Luiz Fontes), Centro da Terra - Grupo Espeleológico de Sergipe (Elias Silva), GMSE (João Andrade Silva), SEMARH/SE (Jefferson S. Mikalauskas), Sociedade Civil (Christiane Donato)</t>
  </si>
  <si>
    <t>2.9. Realizar prospecção em áreas identificadas com vulnerabilidade e potencial espeleológico na região do Supergrupo Canudos, no Estado da Bahia</t>
  </si>
  <si>
    <t>50% das áreas identificadas prospectadas</t>
  </si>
  <si>
    <t>UFPE (Enrico Bernard), UFBA (Leonardo Morato), Centro da Terra - Grupo Espeleológico de Sergipe (Elias Silva),  GMSE (João A. Silva),  ESEC Raso da Catarina (Ely Enéas F. de Sousa), Sociedade Civil (Christiane Donato)</t>
  </si>
  <si>
    <t>2.10. Realizar prospecção em áreas identificadas com vulnerabilidade e potencial espeleológico no Estado de Alagoas.</t>
  </si>
  <si>
    <t>15% das áreas identificadas prospectadas</t>
  </si>
  <si>
    <t>UFPE (Enrico Bernard), Centro da Terra - Grupo Espeleológico de Sergipe (Elias Silva), GMSE (João A. Silva), SEMARH/SE (Jefferson S. Mikalauskas), Sociedade Civil (Christiane Donato)</t>
  </si>
  <si>
    <t>2.11. Realizar pesquisas arqueológicas na BHSF, priorizando as regiões cársticas dos municípios de Campo Formoso, Ourolândia e Serra do Ramalho, no Estado da Bahia</t>
  </si>
  <si>
    <t>Número de estudos publicados</t>
  </si>
  <si>
    <t>Antonieta Candia 
(INEMA-BA)</t>
  </si>
  <si>
    <t>Prefeitura de Serra do Ramalho/BA (Francisco C. dos Santos), Prefeitura de Carinhanha/BA (Dinélia Pinto), Prefeitura de Campo Formoso/BA (Rangel de Carvalho), UFOP (Cláudio Maurício T. da Silva), UFBA (Leonardo Morato), PUC-Minas (Luiz Eduardo Eduardo Travassos), UFMG (André Salgado),  UFS (Christiane Donato), Instituto do Carste (Luciana Alt)</t>
  </si>
  <si>
    <t>2.12. Realizar pesquisas paleontológicas na BHSF, priorizando as regiões cársticas dos municípios de  Ourolândia, Campo Formoso e Jacobina, no Estado da Bahia</t>
  </si>
  <si>
    <t>Antonieta Candia
 (IMA-BA)</t>
  </si>
  <si>
    <t>UFLA (Rodrigo L. Ferreira), UFOP (Cláudio Maurício T. da Silva), UFBA (Leonardo Morato) PUC-Minas (Luiz Eduardo Tavassos), UFMG (André Salgado), UFS (Christiane Donato), Grupo de Estudos de Paleovertebrados-GEP/UFBA (Morgana Drefahl), Prefeitura de Campo Formoso/BA (Rangel de Carvalho), Prefeitura de Pains/MG (Mário Oliveira), Instituto do Carste (Luciana Alt)</t>
  </si>
  <si>
    <t>2.13. Realizar pesquisas paleontológicas na BHSF, priorizando as regiões cársticas dos munícipios de  Pains, Montes Claros, Januária, Montalvânia, no Estado de Minas Gerais, inclusive o Circuito das Grutas</t>
  </si>
  <si>
    <t>Evandro Silva 
(PARNA Peruaçu/Instituto Chico Mendes)</t>
  </si>
  <si>
    <t>UFLA (Rodrigo L. Ferreira), PUC-Minas (Luiz Eduardo Travassos), UFMG (André Salgado), UFS (Christiane Donato), Instituto do Carste (Luciana Alt)</t>
  </si>
  <si>
    <t>2.14. Realizar pesquisas para definição conceitual de critérios citados na IN n° 2/2009-MMA</t>
  </si>
  <si>
    <t xml:space="preserve">Número de estudos publicados
</t>
  </si>
  <si>
    <t>Daniela G. Rodrigues Silva (Vale)</t>
  </si>
  <si>
    <t>CECAV (Jocy Cruz), UFLA (Rodrigo L. Ferreira)</t>
  </si>
  <si>
    <t>2.15. Realizar pesquisas para definir normas e parâmetros referentes aos  impactos de atividades de mineração em cavernas e  suas áreas de influência nas áreas piloto: Circuito das Grutas, Quadrilátero Ferrífero e Pains,  em Minas Gerais</t>
  </si>
  <si>
    <t xml:space="preserve">Procedimentos e normas estabelecidos e publicados
</t>
  </si>
  <si>
    <t>Igor R. Porto
(SUPRAM/MG)</t>
  </si>
  <si>
    <t>CECAV (Jocy Cruz), Instituto do Carste (Luciana Alt), Vale (Daniela G. R. Silva)</t>
  </si>
  <si>
    <t>2.16. Escolher as áreas a serem prioritárias  para pesquisa (reavaliando quando  necessário  o planejamento da utilização dos recursos), por meio de oficina participativa</t>
  </si>
  <si>
    <t>Áreas prioritárias definidas</t>
  </si>
  <si>
    <t>UFLA (Rodrigo L. Ferreira), UFMG (André Salgado), UFBA (Leonardo Morato), UnB (Osmar Abílio Junior), PUC-Minas (Luiz Eduardo  Travassos), Instituto do Carste (Luciana Alt), GREGEO/UnB (Guilherme Vendramini e Hortência Lamblém), EGB (Rodrigo Bulhões), Guano Speleo (Felipe Carvalho), Grupo Bambuí (Leandro M. D. Maciel), GMSE (João A. Silva), Centro da Terra - Grupo Espeleológico de Sergipe  (Elias Silva), CBHSF (José Maciel), MMA (André Ribeiro), Sociedade Civil (Christiane Donato)</t>
  </si>
  <si>
    <t xml:space="preserve">2.17. Realizar monitoramento da qualidade da água subterrânea em áreas de vulnerabilidade nas áreas piloto: APA Carste Lagoa Santa, Circuito das Grutas e Pains, em Minas Gerais
</t>
  </si>
  <si>
    <t>Número de poços instalados e monitorados</t>
  </si>
  <si>
    <t>Maricene M. O. Matos Paixão
 (IGAM/MG)</t>
  </si>
  <si>
    <t>APA Carste Lagoa Santa (Ivson Rodrigues), Instituto do Carste (Luciana Alt), Prefeitura de Pains (Mário Silva)</t>
  </si>
  <si>
    <t>2.18. Realizar levantamentos espeleológicos (prospecção e caracterização expedita) nas áreas diagnosticadas como vulneráveis, da Área Cárstica 1</t>
  </si>
  <si>
    <t>Número de levantamentos espeleológicos realizados</t>
  </si>
  <si>
    <t>José Carlos Ribeiro Reino
(CECAV)</t>
  </si>
  <si>
    <t>EGB (Rodrigo Bulhões), Grupo Bambuí (Leandro M. D. Maciel), GREGEO/UnB (Guilherme Vendramini e Hortência Lamblém), UFMG (André Salgado), UFOP (Cláudio Maurício T. Silva), PUC-Minas (Luiz Eduardo Travassos)</t>
  </si>
  <si>
    <t xml:space="preserve">300.000,00
</t>
  </si>
  <si>
    <t>2.19.  Identificar e divulgar fontes de financiamento de pesquisa em ambientes cársticos da BHSF, por meio da criação de grupo de trabalho</t>
  </si>
  <si>
    <t>Luiz Carlos da Silveira Fontes (UFS/SE)</t>
  </si>
  <si>
    <t>UFPE (Enrico Bernard),  UFLA (Rodrigo L. Ferreira), Centro da Terra - Grupo Espeleológico de Sergipe  (Elias Silva), Sociedade Civil (Christiane Donato)</t>
  </si>
  <si>
    <t xml:space="preserve">Lista de fontes de financiamento divulgada e Grupo criado </t>
  </si>
  <si>
    <t>2.21. Identificar e divulgar fontes de financiamento para "ações de manejo e conservação em ambientes cársticos" da BHSF, por meio da criação de grupo de trabalho</t>
  </si>
  <si>
    <t xml:space="preserve">
Lista de fontes de financiamento divulgada e Grupo criado </t>
  </si>
  <si>
    <t>Arlindo Gomes Filho (CR6 Cabedelo/Instituto Chico Mendes)</t>
  </si>
  <si>
    <t xml:space="preserve">UFPE (Enrico Bernard),  UFLA (Rodrigo L. Ferreira), Centro da Terra - Grupo Espeleológico de Sergipe  (Elias Silva), Sociedade Civil (Christiane Donato)
</t>
  </si>
  <si>
    <t>2.22. Propor junto aos órgãos de fomento a criação de linhas de financiamento para capacitação e pesquisa em espeleologia</t>
  </si>
  <si>
    <t>Propostas encaminhadas</t>
  </si>
  <si>
    <t>Rodrigo L. Ferreira
(UFLA)</t>
  </si>
  <si>
    <t>UFOP (Cláudio Maurício T. da Silva), UFMG (André Salgado), PUC-Minas (Luiz Eduardo Travassos)</t>
  </si>
  <si>
    <t>2.23. Realizar prospecção em áreas identificadas com vulnerabilidade e potencial espeleológico na APA do Araripe - PE/CE</t>
  </si>
  <si>
    <t>100% das áreas identificadas prospectadas</t>
  </si>
  <si>
    <t>UFPE (Enrico Bernard), Centro da Terra - Grupo Espeleológico de Sergipe (Elias Silva), CECAV (Jocy Cruz), Sociedade Civil (Christiane Donato)</t>
  </si>
  <si>
    <t>2.24. Realizar prospecção em áreas identificadas com vulnerabilidade e potencial espeleológico no Parque Nacional do Catimbau/PE</t>
  </si>
  <si>
    <t>30% das áreas identificadas prospectadas</t>
  </si>
  <si>
    <t>Francisco Araújo 
(Parna Catimbau/Instituto Chico Mendes)</t>
  </si>
  <si>
    <t xml:space="preserve">UFPE (Enrico Bernard), Centro da Terra - Grupo Espeleológico de Sergipe (Elias Silva), CECAV (Diego Bento), Sociedade Civil (Christiane Donato) </t>
  </si>
  <si>
    <t>2.25. Realizar prospecção em áreas identificadas com vulnerabilidade e potencial espeleológico na ESEC Raso da Catarina/BA e no MN do São Francisco AL/SE/BA  e nas respectivas áreas de influência</t>
  </si>
  <si>
    <t xml:space="preserve">Ely Enéas F. de Sousa (ESEC Raso da Catarina/Instituto Chico Mendes)                         </t>
  </si>
  <si>
    <t xml:space="preserve">UFPE (Enrico Bernard), Centro da Terra - Grupo Espeleológico de Sergipe( Elias Silva), CECAV (Diego Bento), Sociedade Civil (Christiane Donato) </t>
  </si>
  <si>
    <t>2.26. Articular a criação de linhas de fomento para pesquisas, com ênfase em projetos para estabelecer indicadores quantitativos e qualitativos das atividades potencialmente lesivas ao Patrimônio Espeleológico</t>
  </si>
  <si>
    <t xml:space="preserve">Número de linhas de fomento para pesquisas criadas
</t>
  </si>
  <si>
    <t>Eduardo Nina Perez 
(Ministério da Integração)</t>
  </si>
  <si>
    <t xml:space="preserve">CNPq (Thaís Scherrer),  CECAV (Jocy Cruz),  UFOP (Cláudio Mauríco T. Silva), UFLA (Rodrigo L. Ferreira), UFMG (André Salgado) </t>
  </si>
  <si>
    <t xml:space="preserve">20.000,00
</t>
  </si>
  <si>
    <t>2.27. Criar centros de referência em espeleologia e ambientes cársticos nas instituições que tenham afinidade com o tema (bioespeleologia, geoespeleologia, paleontologia, arqueologia, entre outros)</t>
  </si>
  <si>
    <t xml:space="preserve">Número de  centros criados
</t>
  </si>
  <si>
    <t>Felipe Carvalho 
(Guano Speleo)</t>
  </si>
  <si>
    <t>CECAV (Jocy Cruz), UFLA (Rodrigo L. Ferreira), Vale (Daniela G. R. Silva)</t>
  </si>
  <si>
    <t xml:space="preserve">20.000.000,00
</t>
  </si>
  <si>
    <t>2.28. Atualizar o perfil socioeconômico das áreas cárticas 1, 2 e 3, como subsídio para elaboração dos mapas de risco e  de vulnerabilidade</t>
  </si>
  <si>
    <t>José Maciel
(CBHSF/AL)</t>
  </si>
  <si>
    <t xml:space="preserve"> MMA (André Ribeiro), MME (Cristiano M. M. Furuhashi)</t>
  </si>
  <si>
    <t>2.29. Elaborar mapas de riscos geológico e geotécnico para a BHSF, em escala apropriada, para subsidiar o ordenamento da expansão urbana  sobre as áreas cársticas</t>
  </si>
  <si>
    <t>Mapas elaborados</t>
  </si>
  <si>
    <t xml:space="preserve">Fernando Oliveira 
(SGB-CPRM) </t>
  </si>
  <si>
    <t>CECAV (Jocy Cruz),  MMA (André Ribeiro), MME (Cristiano M. M. Furuhashi)</t>
  </si>
  <si>
    <t xml:space="preserve">200.000,00
</t>
  </si>
  <si>
    <t>2.30. Realizar pesquisas referentes a experimentos de translocação em cavidades ferruginosas</t>
  </si>
  <si>
    <t>Número de estudos  publicados</t>
  </si>
  <si>
    <t>Rodrigo L. Ferreira 
(UFLA)</t>
  </si>
  <si>
    <t>IBRAM/MG (Flávio Leocádio), CECAV (Flávio Túlio)</t>
  </si>
  <si>
    <t>2.31.Articular a criação de um fundo específico para destinação de recursos financeiros advindos do licenciamento ambiental, Termos de Ajuste de Conduta (TACs) e Transações Penais</t>
  </si>
  <si>
    <t>Fundo criado</t>
  </si>
  <si>
    <t>Órgãos ambientais federais e estaduais, ministérios públicos</t>
  </si>
  <si>
    <t xml:space="preserve">30.000,00
</t>
  </si>
  <si>
    <t>2.32. Articular a criação de linhas de pesquisa com ênfase em projetos referentes à vegetação associada às áreas cársticas e sua relação com os sistemas adjacentes, superficiais e subterrâneos</t>
  </si>
  <si>
    <t>Número de editais disponibilizados e estudos publicados</t>
  </si>
  <si>
    <t>Rangel Carvalho (Prefeitura de Campo Formoso/BA)</t>
  </si>
  <si>
    <t>CECAV (Lindalva Cavalcanti), Guano Speleo (Felipe Carvalho)</t>
  </si>
  <si>
    <t>3.1. Criar cadastro provisório do grau de relevância, conforme a IN nº 2009-MMA, das cavidades já protocoladas junto aos órgãos licenciadores a ser incorporado ao CANIE quando da sua implementação</t>
  </si>
  <si>
    <t>Cadastro provisório implantado</t>
  </si>
  <si>
    <t>Igor R. Porto 
(SUPRAM/MG)</t>
  </si>
  <si>
    <t>CECAV (Mauro Gomes), IBAMA/MG (Antonio Fernando de Andrade)</t>
  </si>
  <si>
    <t>3.2. Elaborar proposta de Termo de Referência com diretrizes para a definição dos limites da área de proteção de cavernas, por meio de eventos participativos</t>
  </si>
  <si>
    <t>Proposta de TR elaborada e
evento realizado</t>
  </si>
  <si>
    <t>OEMAs, prefeituras, pesquisadores, consultores</t>
  </si>
  <si>
    <t>3.3. Levantar e caracterizar as atividades potencialmente lesivas ao Patrimônio Espeleológico e os atributos capazes de medir quantitativamente e/ou qualitativamente cada uma delas</t>
  </si>
  <si>
    <t>Relatório elaborado</t>
  </si>
  <si>
    <t>Ministério da Integração (Eduardo Nina),  DNPM (Márcio Rezende)</t>
  </si>
  <si>
    <t>3.4. Fomentar a criação e implantação de Programa de Sustentabilidade de Educação Ambiental e Patrimonial para Turismo em Cavernas,  considerando as cavidades que constarem na  "Lista de Cavernas com  Uso e/ou Potencial Turístico", prioritariamente para o Estado da Bahia</t>
  </si>
  <si>
    <t>Programa implantado</t>
  </si>
  <si>
    <t>Antonieta Candia
(INEMA/BA)</t>
  </si>
  <si>
    <t xml:space="preserve">ICADS/UFBA (Leonardo Morato), Museu Geológico da Bahia - MGB (Morgana Drefahl) </t>
  </si>
  <si>
    <t>3.5. Caracterizar as cavernas conhecidas e sua área de influência na região do baixo São Francisco,  indicando aquelas de relevância máxima.</t>
  </si>
  <si>
    <t xml:space="preserve">100% das cavernas conhecidas caracterizadas </t>
  </si>
  <si>
    <t>Christiane Donato
Sociedade Civil</t>
  </si>
  <si>
    <t>CECAV (Jocy Cruz), UFPE (Enrico Bernard), UFLA (Rodrigo L. Ferreira), UFS (Luiz Fontes),  Centro da Terra - Grupo Espeleológico de Sergipe (Elias Silva)</t>
  </si>
  <si>
    <t xml:space="preserve">120.000,00
</t>
  </si>
  <si>
    <t>4.1. Elaborar instrumento legal que estabeleça compromisso entre o Instituto Chico Mendes e as instituições parceiras para a implementação das ações propostas neste  Plano de Ação.</t>
  </si>
  <si>
    <t>Número de parcerias efetivadas</t>
  </si>
  <si>
    <t>Todos os participantes das oficinas preparatórias</t>
  </si>
  <si>
    <t>4.2. Garantir a inserção do tema Patrimônio Espeleológico nas instâncias do CONAMA.</t>
  </si>
  <si>
    <t>Tema inserido no CONAMA</t>
  </si>
  <si>
    <t>Jocy Cruz
 (CECAV)</t>
  </si>
  <si>
    <t>Órgãos ambientais federais, estaduais, prefeituras, pesquisadores, entidades nacionais de espeleologia</t>
  </si>
  <si>
    <t>4.3. Inserir na pauta de eventos nacionais de espeleologia  discussão sobre a integração entre instituições de ensino, pesquisa e extensão com os grupos de espeleologia, e a criação de protocolo de intenção para fomentar a geração e difusão da produção científica</t>
  </si>
  <si>
    <t>Número de eventos com a inserção do tema na pauta</t>
  </si>
  <si>
    <t xml:space="preserve">Instituições de ensino e pesquisa, instituições de fomento, pesquisadores, entidades nacionas de espeleologia, grupos de espeleologia </t>
  </si>
  <si>
    <t>4.4. Estabelecer instrumento legal entre o CECAV, OEMAs, universidades, grupos e entidades nacionais de espeleologia, para estabelecimento de cooperação técnica, visando o aprimoramento da gestão do Patrimônio Espeleológico.</t>
  </si>
  <si>
    <t xml:space="preserve">No mínimo quatro  termos de reciprocidade firmados </t>
  </si>
  <si>
    <t>Universidades, OEMAs, grupos de espeleologia</t>
  </si>
  <si>
    <t>4.5. Criar comitê de discussão com IBAMA, Instituto Chico Mendes e DNPM, visando estabelecer procedimentos conjuntos para conservação e uso sustentável do Patrimônio Espeleológico frente ao aproveitamento econômico dos recursos minerais.</t>
  </si>
  <si>
    <t>Comitê criado</t>
  </si>
  <si>
    <t>Márcio Rezende
(DNPM)</t>
  </si>
  <si>
    <t xml:space="preserve">MMA (André Ribeiro),  MME (Cristiano M. M. Furuhashi) </t>
  </si>
  <si>
    <t>4.6. Propor ao MMA e MME a elaboração de instrumento conjunto para instituir procedimentos referentes ao aproveitamento econômico sustentável dos recursos minerais nas áreas cársticas</t>
  </si>
  <si>
    <t>Resolução conjunta publicada</t>
  </si>
  <si>
    <t>Flávio L. Anunciação
 (V &amp; M Mineração/MG)</t>
  </si>
  <si>
    <t>Órgãos ambientais federais, OEMAs, entidades nacionais de espeleologia, grupos de espeleologia, pesquisadores</t>
  </si>
  <si>
    <t>4.7. Apresentar o PAN às instituições parceiras, com o propósito de reafirmar o compromisso na execução das ações e sugerir sua integração aos instrumentos de planejamento existentes para a BHSF, por meio da realização de eventos.</t>
  </si>
  <si>
    <t>Número de eventos realizados</t>
  </si>
  <si>
    <t>Maristela Lima
(CECAV)</t>
  </si>
  <si>
    <t>SEMARH/SE (Valdineide B. de Santana),  INEMA/BA (Antonieta Candia)</t>
  </si>
  <si>
    <t>4.8. Fazer interlocução para integração das ações do PAN com outras políticas públicas de infraestrutura, agricultura, reforma agrária, indústria, habitação e mineração, nas esferas federal e estadual.</t>
  </si>
  <si>
    <t>Número de políticas públicas com a temática espeleologia incluída.</t>
  </si>
  <si>
    <t>Órgãos ambientais federais, estaduais, prefeituras</t>
  </si>
  <si>
    <t>4.9. Disponibilizar trabalhos de pesquisa, procedimentos e normas existentes, bem como estabelecer novos procedimentos que orientem a elaboração e análise de estudos espeleológicos para licenciamento ambiental de empreendimentos em áreas de ocorrência de cavernas na BHSF.</t>
  </si>
  <si>
    <t>Orientações  disponibilizadas.</t>
  </si>
  <si>
    <t xml:space="preserve">Pesquisadores, instituições de ensino e pesquisa, OEMAs, entidades nacionais de espeleologia, grupos de espeleologia </t>
  </si>
  <si>
    <t>4.10. Fazer gestão junto ao poder executivo, nas três esferas de governo, para aumentar o número de técnicos envolvidos nas atividades de licenciamento ambiental de empreendimentos em áreas de ocorrência de cavernas.</t>
  </si>
  <si>
    <t>Aumento de 10% no número de técnicos envolvidos no licenciamento por jurisdição.</t>
  </si>
  <si>
    <t>Luciana E. da  Costa Khoury
(MP/BA)</t>
  </si>
  <si>
    <t>CECAV (Jocy Cruz), secretarias estaduais de planejamento, OEMAs, prefeituras</t>
  </si>
  <si>
    <t>4.11. Estabelecer banco de consultores AD HOC para auxiliar o quadro técnico (OEMAs/IBAMA) no processo de tomada de decisão no licenciamento ambiental referente ao Patrimônio Espelológico, e propor à SBE e Redespeleo Brasil a criação de banco consultivo de profissionais capacitados para a realização de estudos espeleológicos.</t>
  </si>
  <si>
    <t>Cadastro/banco de currículos elaborado e disponibilizado.</t>
  </si>
  <si>
    <t>UFLA (Rodrigo L. Ferreira),  UFS (Luiz Fontes), Sociedade Civil (Christiane Donato)</t>
  </si>
  <si>
    <t>5.1. Realizar levantamento de todos os órgãos fiscalizadores atuantes na BHSF e respectivos programas de capacitação.</t>
  </si>
  <si>
    <t>Levantamento realizado e disponibilizado</t>
  </si>
  <si>
    <t>CECAV (Jocy Cruz), Antonangelo A. da Silva (Ibama/PE)</t>
  </si>
  <si>
    <t>5.2. Elaborar diagnóstico da situação do sistema de fiscalização do Patrimônio Espeleológico na BHSF</t>
  </si>
  <si>
    <t>Diagnóstico realizado e disponibilizado</t>
  </si>
  <si>
    <t>Antonangelo Augusto da Silva
(IBAMA/PE)</t>
  </si>
  <si>
    <t>CECAV (Jocy Cruz), OEMAs, prefeituras</t>
  </si>
  <si>
    <t>5.3. Fazer gestão junto ao poder executivo, nas três esferas de governo, para aumentar o número de técnicos envolvidos nas atividades de fiscalização do Patrimônio Espeleológico.</t>
  </si>
  <si>
    <t>Aumento de 10%  no número de agentes de fiscalização por jurisdição</t>
  </si>
  <si>
    <t>CECAV (Jocy Cruz), poder legislativo federal, estadual e municipal, OEMAs, prefeituras, secretarias estaduais de planejamento</t>
  </si>
  <si>
    <t>5.4. Articular junto aos órgãos fiscalizadores a implementação de  programa de fiscalização preventiva, integrada e sistemática (FP I- Fiscalização Preventiva Integrada) nas áreas cársticas da BHSF.</t>
  </si>
  <si>
    <t>Programa de fiscalização implementado</t>
  </si>
  <si>
    <t>CECAV (Jocy Cruz), Antonangelo A. da Silva (Ibama/PE),  OEMAs, prefeituras</t>
  </si>
  <si>
    <t>5.5. Fazer gestão junto às entidades representantes de classes profissionais para maior responsabilidade no acompanhamento de empreendimentos em ambientes cársticos</t>
  </si>
  <si>
    <t>Número de reuniões realizadas (CONFEA e CFBIO)</t>
  </si>
  <si>
    <t>CECAV (Jocy Cruz), conselhos profissionais das diversas áreas relacionadas com o tema espeleologia</t>
  </si>
  <si>
    <t>5.6. Propor a inserção da base de dados do CECAV, nos procedimentos de fiscalização dos órgãos ambientais</t>
  </si>
  <si>
    <t xml:space="preserve">Número de órgãos ambientais utilizando a base de dados </t>
  </si>
  <si>
    <t>5.7. Identificar as áreas que necessitam de fiscalização intensiva, com base no "Mapa de Vulnerabilidade" e outras informações</t>
  </si>
  <si>
    <t>Mapa com áreas identificadas publicado</t>
  </si>
  <si>
    <t>Órgãos ambientais federais, estaduais, prefeituras, grupos de espeleologia</t>
  </si>
  <si>
    <t>6.1. Elaborar manual de orientações gerais sobre o uso e ocupação do solo em áreas cársticas, destinado às prefeituras e Defesa Civil</t>
  </si>
  <si>
    <t>Manual elaborado e distribuído</t>
  </si>
  <si>
    <t>Rita Surrage 
(CECAV)</t>
  </si>
  <si>
    <t>CECAV (Jocy Cruz),  grupos de espeleologia, pesquisadores</t>
  </si>
  <si>
    <t>6.2. Elaborar diagnóstico sobre os instrumentos de ordenamento territorial e diretrizes de proteção do Patrimônio Espeleológico na BHSF</t>
  </si>
  <si>
    <t>Diagnóstico elaborado e disponibilizado</t>
  </si>
  <si>
    <t>Adiel de Macedo Veras
(DNPM)</t>
  </si>
  <si>
    <t xml:space="preserve">UFPE (Enrico Bernard), UFLA (Rodrigo L. Ferreira), UFS (Luiz Fontes), Sociedade Civil (Christiane Donato) </t>
  </si>
  <si>
    <t>6.3. Propor a revisão dos planos diretores e/ou ZEEs, baseado no diagnóstico dos instrumentos de ordenamento territorial e no conhecimento dos ambientes cársticos na BHSF, e encaminhar aos estados e municípios com ocorrência de cavernas, visando à sensibilização do poder público para incorporação das recomendações</t>
  </si>
  <si>
    <t>Proposta elaborada e encaminhada aos estados e municípios, por região fisiográfica</t>
  </si>
  <si>
    <t>MMA (André Ribeiro), OEMAs, prefeituras, gestores das áreas protegidas, universidades, grupos de espeleologia</t>
  </si>
  <si>
    <t>6.4. Elaborar mapa da geodiversidade da BHSF, destacando os ambientes cársticos</t>
  </si>
  <si>
    <t>MMA (André Ribeiro), órgãos ambientais federais, estaduais, distritais, prefeituras</t>
  </si>
  <si>
    <t>7.1. Articular com a Secretaria de Biodiversidade e Florestas/MMA a inserção de critérios específicos de proteção ao Patrimônio Espeleológico na definição de áreas prioritárias para conservação.</t>
  </si>
  <si>
    <t xml:space="preserve">Critérios espeleológicos inseridos na definição das áreas prioritárias </t>
  </si>
  <si>
    <t>André Ribeiro
 (MMA)</t>
  </si>
  <si>
    <t>7.3. Elaborar diagnóstico das áreas protegidas que abrigam o Patrimônio Espeleológico e articular junto aos órgãos governamentais a garantia de manutenção dessas áreas</t>
  </si>
  <si>
    <t>Diagnóstico da situação realizado</t>
  </si>
  <si>
    <t>7.4. Elaborar propostas e articular junto aos órgãos governamentais, a criação de áreas protegidas para conservação do Patrimônio Espeleológico</t>
  </si>
  <si>
    <t>Cinco propostas elaboradas e encaminhadas</t>
  </si>
  <si>
    <t>8.1. Estimular a criação de rede social para discutir temas correlatos ao espeleoturismo</t>
  </si>
  <si>
    <t>Rede criada e número de entidades representadas</t>
  </si>
  <si>
    <t>Sílvio José Arruda 
(SBAE)</t>
  </si>
  <si>
    <t>CECAV (Jocy Cruz), grupos de espeleologia, secretarias de turismo estaduais, municipais e distrital, universidades</t>
  </si>
  <si>
    <t xml:space="preserve">8.2. Realizar fóruns anuais de discussão por região fisiográfica da BHSF, nos municípios onde estão localizadas as cavidades que constarem na "Lista de Cavernas com Uso e/ou Potencial Turístico" 
</t>
  </si>
  <si>
    <t xml:space="preserve">Número de fóruns realizados por região
</t>
  </si>
  <si>
    <t>Patrícia R. Pereira (IEF/MG)</t>
  </si>
  <si>
    <t>CECAV (Jocy Cruz),  Bahiatursa (Divaldo B. Gonçalves), ONG CAACTUS (Rangel de Carvalho), Centro da Terra - Grupo Espeleológico de Sergipe (Elias Silva),  Prefeitura de São Desidério (Demósthenes Nunes Junior), Parque Nacional Cavernas do Peruaçu (Evandro P. da Silva), GMSE (João A. Silva)</t>
  </si>
  <si>
    <t>8.3. Promover a revisão do documento que orienta a elaboração de planos de manejo espeleológicos, incluindo novas orientações, por meio de oficina participativa.</t>
  </si>
  <si>
    <t>Oficina realizada; documento revisado e disponibilizado</t>
  </si>
  <si>
    <t>Sociedade Civil (Christiane Donato), Secretarias estaduais, municipais e distrital de turismo, instituições de ensino e pesquisa, OEMAs, grupos de espeleologia</t>
  </si>
  <si>
    <t>8.4. Articular com os responsáveis pelas cavidades que constarem na "Lista de Cavernas com Uso e/ou Potencial Turístico" a elaboração de planos de manejo espeleológicos.</t>
  </si>
  <si>
    <t>Pelo menos 50% das cavernas da lista, com plano de manejo iniciados</t>
  </si>
  <si>
    <t xml:space="preserve"> OEMAs, orgãos de turismo, prefeituras, grupos de espeleologia</t>
  </si>
  <si>
    <t>9.1.  Articular junto ao Instituto Chico Mendes, MMA, MME, Ministério Público da União a elaboração de proposta de anteprojeto de lei para conservação e uso sustentável do Patrimônio Espeleológico.</t>
  </si>
  <si>
    <t>Elaboração de anteprojeto de lei autorizada.</t>
  </si>
  <si>
    <t>Órgãos legislativos, procuradorias especializadas, Governo Distrital, OEMAs, sociedade civil organizada, setores produtivos</t>
  </si>
  <si>
    <t>9.2. Discutir os projetos de lei em tramitação no Congresso Nacional, com o propósito de construir novo anteprojeto de Lei para a conservação do Patrimônio Espeleológico, em oficinas participativas.</t>
  </si>
  <si>
    <t xml:space="preserve">Minuta elaborada e cinco oficinas realizadas </t>
  </si>
  <si>
    <t>10.1. Realizar estudos de avaliação de impacto econômico advindo da conservação espeleológica, conforme as normativas vigentes</t>
  </si>
  <si>
    <t xml:space="preserve">Diagnóstico realizado e disponibilizado </t>
  </si>
  <si>
    <t>Daniela G. Rodrigues Silva
(Vale)</t>
  </si>
  <si>
    <t>Órgãos ambientais federais, OEMAs, sociedade civil organizada, setores produtivos</t>
  </si>
  <si>
    <t>10.2. Realizar estudos de valoração dos serviços ambientais prestados pelo ambiente cárstico</t>
  </si>
  <si>
    <t>Diagnóstico realizado/ disponibilizado</t>
  </si>
  <si>
    <t>MMA (André Ribeiro), Instituto do Carste (Vitor Moura)</t>
  </si>
  <si>
    <t>10.3. Elaborar proposta de revisão da IN nº 2/2009-MMA, por meio de discussão ampliada, como forma de contribuição ao Comitê Técnico Consultivo da IN</t>
  </si>
  <si>
    <t xml:space="preserve">Instrução normativa  revisada
</t>
  </si>
  <si>
    <t>Pesquisadores, consultores, OEMAs, prefeituras, empreendedores representados</t>
  </si>
  <si>
    <t>10.4. Articular a revogação do art. 8º da Resolução CONAMA nº 428/10 que altera artigo da Resolução CONAMA nº 347/04, para restabelecer a necessidade de anuência de órgão federal nos processos de licenciamento</t>
  </si>
  <si>
    <t>Artigo revogado</t>
  </si>
  <si>
    <t xml:space="preserve">CECAV (Jocy Cruz), procuradorias especializadas </t>
  </si>
  <si>
    <t>11.1. Elaborar Termo de Cooperação Técnica entre o Instituto Chico Mendes, por meio do CECAV, com os órgãos licenciadores e de fiscalização, para assegurar a capacitação dos servidores</t>
  </si>
  <si>
    <t xml:space="preserve">Termo de cooperação Técnica elaborado e assinado </t>
  </si>
  <si>
    <t>Órgãos ambientais federais, estaduais e prefeituras</t>
  </si>
  <si>
    <t xml:space="preserve">11.2. Verificar  junto aos órgãos licenciadores e Instituto Chico Mendes a existencia de fundos da compensação espeleológica (Decreto 6640/08) para a capacitação do quadro técnico, envolvido com o licenciamento ambiental de empreendimentos em áreas cársticas
</t>
  </si>
  <si>
    <t xml:space="preserve">Relatório elaborado e divulgado </t>
  </si>
  <si>
    <t>Lindalva Cavalcanti  
(CECAV)</t>
  </si>
  <si>
    <t xml:space="preserve">11.3. Adequar e ministrar cursos de capacitação em espeleologia e licenciamento ambiental aos técnicos dos órgãos federais e OEMAs, envolvidos com licenciamento ambiental na BHSF
</t>
  </si>
  <si>
    <t>Número de cursos realizados e número de técnicos capacitados</t>
  </si>
  <si>
    <t xml:space="preserve">Órgãos ambientais federais, estaduais e prefeituras
</t>
  </si>
  <si>
    <t>11.4. Fomentar a formação de profissionais na área de taxonomia, visando a descrição de espécies troglóbias.</t>
  </si>
  <si>
    <t xml:space="preserve">Número de profissionais especializados </t>
  </si>
  <si>
    <t xml:space="preserve">CECAV (Jocy Cruz), universidades, órgãos de fomento à pesquisa, </t>
  </si>
  <si>
    <t xml:space="preserve">11.5. Elaborar curso de Espeleologia voltado à fiscalização e articular sua inserção nos treinamentos dos agentes de fiscalização dos órgãos ambientais competentes.
</t>
  </si>
  <si>
    <t>Número de  cursos  com a temática espeleologia e número de técnicos capacitados</t>
  </si>
  <si>
    <t>Órgãos ambientais federais, estaduais, distritais  e prefeituras</t>
  </si>
  <si>
    <t>11.6. Articular a criação de cursos de capacitação para guias/condutores de espeleoturismo</t>
  </si>
  <si>
    <t>Número de cursos criados e número de guias/condudores capacitados</t>
  </si>
  <si>
    <t>Christiane Donato
(Sociedade Civil)</t>
  </si>
  <si>
    <t>CECAV (Jocy Cruz), Coordenação de Educação Ambiental/CGSAM/DISAT/ (Maria Magnólia B. Lins), entidades nacionais de espeleologia, gupos de espeleologia</t>
  </si>
  <si>
    <t>11.7. Ministrar o curso de espeleologia e licenciamento ambiental, adequado às especificidades do setor produtivo, capacitando pelo menos um técnico do quadro permanente das empresas que atuam em ambientes cársticos</t>
  </si>
  <si>
    <t>Daniela G. Rodrigues Silva (VALE)</t>
  </si>
  <si>
    <t>Órgãos ambientais federais, estaduais, prefeituras, empresas de mineração</t>
  </si>
  <si>
    <t>11.8. Identificar os atores e suas necessidades de capacitação para o desenvolvimento do espeleoturismo, considerando as cavidades constantes na "Lista de Cavernas com Uso e/ou Potencial Turístico"</t>
  </si>
  <si>
    <t>Admir Brunelli
(Parna Chapada Diamantina)</t>
  </si>
  <si>
    <t>OEMAs, prefeituras e grupos de espeleologia</t>
  </si>
  <si>
    <t>11.9. Capacitar os atores envolvidos com o turismo espeleológico de acordo com suas necessidades, nos municípios com cavidades que  constarem na  "Lista de Cavernas com Uso e/ou Potencial Turístico"</t>
  </si>
  <si>
    <t xml:space="preserve">Número de cursos realizados e número de pessoas capacitadas </t>
  </si>
  <si>
    <t>Bahiatursa (Divaldo Borges), secretarias de turismo, Sistema "S", OEMAs, secretarias federais, estaduais e municipais  de educação, prefeituras</t>
  </si>
  <si>
    <t>11.10. Articular a adequação do curso de espeleologia e licenciamento ambiental, junto às entidades de classe e outras instituições, para capacitação dos profissionais responsáveis técnicos.</t>
  </si>
  <si>
    <t>Curso adequado e número de pessoas capacitadas</t>
  </si>
  <si>
    <t>GREGEO/UnB (Guilherme Vendramini), EGB (Rodrigo Bulhões e Karen Basso), Instituto Aquanautas (Luiz Rios), Instituto do Carste (Vitor Moura)</t>
  </si>
  <si>
    <t>11.11. Ministrar cursos de  espeleologia e licenciamento ambiental adequado às especificidades técnicas do Ministério Público e Judiciário prioritariamente nos estados de Minas Gerais e Bahia.</t>
  </si>
  <si>
    <t>Número de cursos realizados  e número de pessoas capacitadas</t>
  </si>
  <si>
    <t>Maria Eugênia de F. Carneiro
(MP/MG)</t>
  </si>
  <si>
    <t>UFLA (Rodrigo L. Ferreira), MP/BA (Luciana Espinheira da Costa Khoury), CECAV (Jocy Cruz), Instituto do Carste (Vitor Moura), Sociedade Civil (Christiane Donato)</t>
  </si>
  <si>
    <t>11.12. Elaborar documento com o perfil dos profissionais envolvidos com a espeleologia na região do Baixo São Francisco.</t>
  </si>
  <si>
    <t>Relatório elaborado e divulgado</t>
  </si>
  <si>
    <t>Elias Silva 
(Centro da Terra - Grupo Espeleológico de Sergipe)</t>
  </si>
  <si>
    <t>UFPE (Enrico Bernard), CECAV/RN (Diego Bento) CBHSF/AL (José Maciel), Sociedade Civil (Christiane Dotano)</t>
  </si>
  <si>
    <t>11.13. Articular a criação de cursos regulares de capacitação para grupos de espeleologia, priorizando os grupos emergentes, nos estados da BA, AL, SE.</t>
  </si>
  <si>
    <t>Número de cursos realizados e número de pessoas capacitadas</t>
  </si>
  <si>
    <t>Centro da Terra - Grupo Espeleológico de Sergipe (Elias Silva), CECAV (Jocy Cruz)</t>
  </si>
  <si>
    <t xml:space="preserve">11.14. Articular a realização de curso de condutor de espeleoturismo (grutas e abismos) para a BHSF, priorizando a Área Cárstica 1.
</t>
  </si>
  <si>
    <t>Número de cursos oferecidos e número de condudores capacitados</t>
  </si>
  <si>
    <t>Rodrigo Bulhões
(Espeleo Grupo de Brasília - EGB)</t>
  </si>
  <si>
    <t xml:space="preserve">CBHSF/AL (José Maciel), OEMAs, secretarias municipais e estaduais de educação, turismo e de meio ambiente, prefeituras, Sistema "S" </t>
  </si>
  <si>
    <t>11.15. Capacitar condutores de espeleoturismo na região do Parque Nacional do Catimbau/PE, Área Cárstica 2.</t>
  </si>
  <si>
    <t>Cinquenta por cento dos condutores da região capacitados</t>
  </si>
  <si>
    <t>Francisco Araújo 
(PARNA do Catimbau/Instituto Chico Mendes)</t>
  </si>
  <si>
    <t>11.16. Articular o intercâmbio (expedições conjuntas, integração de pesquisas e procedimentos) entre grupos de espeleologia, priorizando os grupos emergentes da Área Cárstica 2.</t>
  </si>
  <si>
    <t xml:space="preserve">Número de intercâmbios realizados </t>
  </si>
  <si>
    <t>Christiane Donato 
(Sociedade Civil)</t>
  </si>
  <si>
    <t>Centro da Terra - Grupo Espeleológico de Sergipe (Elias Silva) e demais grupos de espeleologia, Sociedade Semear/SE (José Waldson C. de Andrade), CECAV (Jocy Cruz)</t>
  </si>
  <si>
    <t>12.1. Articular com a SBE,  Redespeleo Brasil e grupos de espeleologia a disponibilização do curso básico de espeleologia, priorizando os munícipios constantes da "Lista de Cavernas com Uso e/ou Potencial Turístico"</t>
  </si>
  <si>
    <t>Número de cursos disponibilizados e número de pessoas capacitadas</t>
  </si>
  <si>
    <t>UFLA (Rodrigo L. Ferreira), UFPE (Enrico Bernard), UFS (Luiz Fontes), Museu Geológico da Bahia-MGB (Morgana Drefahl), Centro da Terra - Grupo Espeleológico de Sergipe (Elias Silva),  Sociedade Semear/SE (José Waldson C. de Andrade)</t>
  </si>
  <si>
    <t xml:space="preserve">350.000,00
</t>
  </si>
  <si>
    <t>12.2. Fazer protocolo de intenção com as universidades para que sejam disponibilizadas vagas em programas de pós-graduação, relacionados com o tema espeleologia para os servidores dos órgãos públicos que trabalham com o Patrimônio Espeleológico</t>
  </si>
  <si>
    <t>Número de protocolos  assinados e
número de vagas disponibilizadas</t>
  </si>
  <si>
    <t xml:space="preserve">UFOP (Cláudio Maurício T. da Silva),  UFS (Christiane Donato), UFMG (André Salgado), PUC-Minas (Luiz Eduardo Travassos), PNCD (Admir Brunelli), CECAV (Jocy Cruz) </t>
  </si>
  <si>
    <t>12.3. Promover eventos regionais de espeleologia, a cada dois anos, com atividades voltadas à capacitação</t>
  </si>
  <si>
    <t>Universidades, entidades nacionais de espeleologia, grupos de espeleologia</t>
  </si>
  <si>
    <t>12.4. Articular com universidades a criação de cursos de extensão, abrangendo áreas multidisciplinares para capacitação de técnicos no desenvolvimento de estudos espeleológicos na Área Cárstica 2.</t>
  </si>
  <si>
    <t>Número de cursos de extensão oferecidos e número de pessoas capacitadas</t>
  </si>
  <si>
    <t>Enrico Bernard 
(UFPE)</t>
  </si>
  <si>
    <t>UFLA (Rodrigo L. Ferreira), UFS (Luiz Fontes), PUC-Minas (Luiz  Eduardo Travassos), Museu Geológico da Bahia-MGB, Grupo de Estudos de Paleovertebrados GEP/UFBA (Morgana Drefahl), CECAV (Jocy Cruz), Centro da Terra - Grupo Espeleológico de Sergipe (Elias Silva), Sociedade Civil (Christiane Donato)</t>
  </si>
  <si>
    <t xml:space="preserve">50.000,00 
</t>
  </si>
  <si>
    <t xml:space="preserve">12.5. Articular com universidades a criação de cursos de extensão, abrangendo áreas multidisciplinares para capacitação de técnicos no desenvolvimento de estudos espeleológicos na Área Cárstica 1  </t>
  </si>
  <si>
    <t>Número de cursos oferecidos e número de pessoas capacitadas</t>
  </si>
  <si>
    <t>UFLA (Rodrigo L. Ferreira), PUC-Minas (Luiz Eduardo Travassos), CECAV (Jocy Cruz),  Instituto Aquanautas (Luiz Rios), GREGEO/UnB (Guilherme Vendramini), EGB (Rodrigo Bulhões e Karen Basso)</t>
  </si>
  <si>
    <t>12.6. Fortalecer os programas de estágio, sugerindo às instituições de ensino, planos de trabalho na área de Espeleologia</t>
  </si>
  <si>
    <t xml:space="preserve">Número de instituições com planos de trabalho específicos para espeleologia estabelecidos </t>
  </si>
  <si>
    <t>UFLA (Rodrigo L. Ferreira), UFS (Luiz Fontes)</t>
  </si>
  <si>
    <t>13.1. Elaborar cartilha educativa com informações sobre a legislação relativa ao Patrimônio Espeleológico, em linguagem simples, voltada à população rural</t>
  </si>
  <si>
    <t xml:space="preserve">Cartilha elaborada </t>
  </si>
  <si>
    <t>Rodrigo Bulhões (Espeleo Grupo de Brasília - EGB)</t>
  </si>
  <si>
    <t xml:space="preserve">UnB (Ludmilla Aguiar), CBHSF/AL (José Maciel),  Sociedade Civil (Christiane Donato), Instituto Aquanautas (Luiz Rios), EGB (Karen Basso) </t>
  </si>
  <si>
    <t>13.2. Articular a capacitação de multiplicadores (professores da rede formal de ensino, líderes comunitários, técnicos extensionistas e outros) na temática espeleologia, considerando as áreas de abrangências das unidades de conservação federais com ocorrência de cavernas como área piloto</t>
  </si>
  <si>
    <t xml:space="preserve">Número de multiplicadores capacitados </t>
  </si>
  <si>
    <t>Maria Magnólia B. Lins 
(instituto Chico Mendes)</t>
  </si>
  <si>
    <t>CECAV (Jocy Cruz), CBHSF/AL (José Maciel)</t>
  </si>
  <si>
    <t>13.3. Articular com a SBE, Redespeleo Brasil,  grupos de espeleologia, CBHSF e universidades, a popularização do conhecimento e dos resultados das pesquisas para as comunidades da BHSF</t>
  </si>
  <si>
    <t xml:space="preserve">Número de ações de divulgação realizadas </t>
  </si>
  <si>
    <t>CECAV (Jocy Cruz), Museu Geológico da Bahia - MGB e  Grupo de Estudos de Paleovertebrados - GEP/UFBA (Morgana Drefahl), Sociedade Civil (Christiane Donato)</t>
  </si>
  <si>
    <t xml:space="preserve">13.4. Levantar o conhecimento informal da população residente nas regiões de conflito sobre o Patrimônio Espeleológico a partir do mapa de vulnerabilidade </t>
  </si>
  <si>
    <t>Sociedade Civil (Christiane Donato), Vale (Daniela G. R. Silva), CECAV (Maristela Lima)</t>
  </si>
  <si>
    <t xml:space="preserve">Número de estados em que ocorreu a inserção </t>
  </si>
  <si>
    <t>Secretarias estaduais e municipais de educação e de meio ambiente, grupos de espeleologia, entidades nacionais de espeleologia</t>
  </si>
  <si>
    <t>13.6. Articular a publicação de  “kit” com material educativo sobre espeleologia, já existente, em linguagem simples, voltado à população residente em áreas com ocorrência de cavernas</t>
  </si>
  <si>
    <t>Número de "kits" impressos e distribuídos</t>
  </si>
  <si>
    <t>Cristina Bertoni Machado 
(GEP/UFBA)</t>
  </si>
  <si>
    <t>CBHSF/AL (José Maciel), CECAV (Rita Surrage),  PARNA da Chapada Diamantina/Instituto Chico Mendes (Admir Brunelli), UFS (Christiane Donato), Centro da Terra - Grupo Espeleológico de Sergipe (Elias Silva)</t>
  </si>
  <si>
    <t>13.7. Capacitar os professores da rede oficial de ensino, por região, aproveitando os coletivos educadores e outras organizações locais na Área Cárstica 2</t>
  </si>
  <si>
    <t xml:space="preserve">Número de professores capacitados </t>
  </si>
  <si>
    <t>José Maciel Oliveira 
(CBHSF/AL)</t>
  </si>
  <si>
    <t xml:space="preserve">UFPE (Enrico Bernard) e SEMARH/SE (Valdineide B. de Santana),  Centro da Terra - Grupo Espeleológico de Sergipe (Elias Silva), Sociedade Semear (José Waldson C. de Andrade), Sociedade Civil (Christiane Donato) </t>
  </si>
  <si>
    <t>13.8. Informar aos responsáveis pela gestão pública, sobre os riscos associados ao uso indevido de áreas cársticas e Patrimônio Espeleológico, fornecendo subsídios que garantam o uso adequado desses ambientes</t>
  </si>
  <si>
    <t xml:space="preserve">Número de reuniões, audiências e material técnico divulgados por ano </t>
  </si>
  <si>
    <t>Ministérios públicos (federais e estaduais), universidades, entidades nacionais de espeleologia, grupos de espeleologia</t>
  </si>
  <si>
    <t>13.9. Criar instrumentos de comunicação no âmbito do CECAV, para divulgação do Patrimônio Espeleológico, inclusive com o aumento da visibilidade do Centro junto à comunidade científica e sociedade civil</t>
  </si>
  <si>
    <t>Número de instrumentos de comunicação ativos</t>
  </si>
  <si>
    <t>Divisão de Comunicação/Instituto Chico Mendes (Ivanna Brito)</t>
  </si>
  <si>
    <t>13.10. Elaborar e implantar projeto piloto de educação ambiental e patrimonial e alternativas socioeconômicas, voltado a conservação do Patrimônio Espeleológico nas regiões da APA Carste de Lagoa Santa/Circuito das Grutas/MG, Januária/MG</t>
  </si>
  <si>
    <t>Número de projetos implantados</t>
  </si>
  <si>
    <t xml:space="preserve">
Patrícia R. Pereira 
(IEF/MG)</t>
  </si>
  <si>
    <t>13.11. Elaborar e implantar projeto piloto de educação ambiental e patrimonial e alternativas socioeconômicas, voltado à conservação do Patrimônio Espeleológico na região de Ourolândia/BA.</t>
  </si>
  <si>
    <t>Projeto implantado</t>
  </si>
  <si>
    <t>Antonieta Candia
(INEMA-BA)</t>
  </si>
  <si>
    <t xml:space="preserve">CECAV (Jocy Cruz), UFLA (Rodrigo L. Ferreira) </t>
  </si>
  <si>
    <t>13.12. Firmar parcerias com as secretarias de saúde estaduais e municipais para capacitar agentes que atuam na orientação da população, acerca do risco de contaminação por agentes biológicos e outros existentes nas cavernas, na Área Cárstica 2</t>
  </si>
  <si>
    <t>Valdineide Santana (SEMARH/SE)</t>
  </si>
  <si>
    <t>CECAV/RN (Diego Bento), UFPE (Enrico Bernard),  Centro da Terra - Grupo Espeleológico de Sergipe (Elias Silva), Sociedade Semear/SE (José Waldson C. de Andrade), Sociedade Civil (Christiane Donato)</t>
  </si>
  <si>
    <t>13.13. Articular a realização e divulgação de campanhas específicas de vacinação antirrábica (animais), junto às comunidades locais em áreas de ocorrência de cavernas na Área Cárstica 2</t>
  </si>
  <si>
    <t xml:space="preserve">Número de  campanhas realizadas por estado </t>
  </si>
  <si>
    <t>Jefferson Mikalauskas (SEMARH/SE)</t>
  </si>
  <si>
    <t xml:space="preserve">
CECAV (Jocy Cruz), UFPE (Enrico Bernard), Sociedade Semear/SE,  (José Waldson C. de Andrade), Sociedade Civil (Christiane Donato), Centro da Terra - Grupo Espeleológico de Sergipe (Elias Silva)
</t>
  </si>
  <si>
    <t>13.14. Firmar parceria com os programas "Nas Ondas do São Francisco" -  NOSF, e "NA CAVERNA" para produção e divulgação de spots educomunicativos sobre o Patrimônio Espeleológico e a legislação aplicada ao seu uso e conservação</t>
  </si>
  <si>
    <t>Número de spots veiculados por ano</t>
  </si>
  <si>
    <t xml:space="preserve"> CECAV (Jocy Cruz), Guano Speleo (Felipe Carvalho)</t>
  </si>
  <si>
    <t>14.1. Identificar e levantar dados sobre as cavernas com uso e/ou  potencial turístico no Estado de Minas Gerais</t>
  </si>
  <si>
    <t xml:space="preserve">Helena Peres
(Secretaria de Estado de Turismo/MG) </t>
  </si>
  <si>
    <t>UESC (Elvis Barbosa), PUC-Minas (Luiz Eduardo Travassos), CET/UnB (Karen Basso), UFLA (Rodrigo L. Ferreira) e UFBA (Leonardo Morato)</t>
  </si>
  <si>
    <t>14.2. Identificar e levantar dados sobre as cavernas com uso e/ou potencial turístico no Estado da Bahia</t>
  </si>
  <si>
    <t>Divaldo B. Gonçalves
(Bahiatursa)</t>
  </si>
  <si>
    <t>UESC/BA (Elvis Barbosa), PUC-Minas (Luiz  Eduardo Travassos), CET/UnB (Karen Basso), UFLA (Rodrigo L. Ferreira), Museu Geológico da Bahia-MGB e Grupo de Estudos de Paleovertebrados-GEP/UFBA (Morgana Drefahl)</t>
  </si>
  <si>
    <t>14.3. Identificar e levantar dados sobre as cavernas com uso e/ou potencial turístico nos estados de Goiás, Sergipe, Alagoas, Pernambuco e no DF</t>
  </si>
  <si>
    <t>UFLA (Rodrigo L. Ferreira), CET/UnB (Karen Basso), Centro da Terra - Grupo Espeleológico de Sergipe (Elias Silva), PUC-Minas (Luiz  Eduardo Travassos)</t>
  </si>
  <si>
    <t>14.4. Elaborar "Lista de Cavernas com Uso e/ou Potencial Turístico", selecionadas a partir de critérios estabelecidos</t>
  </si>
  <si>
    <t>Lista elaborada e divulgada</t>
  </si>
  <si>
    <t>Luiz Eduardo Travassos
(PUC-Minas)</t>
  </si>
  <si>
    <t>MTur (Marcela Souza), EGB (Rodrigo Bulhões) secretarias estaduais de turismo, gestores das UCs,  OEMAs, grupos de espeleologia, entidades nacionais de espeleologia</t>
  </si>
  <si>
    <t>14.5. Articular com os órgãos licenciadores estaduais e municipais, no Estado da Bahia, para que parte dos recursos da compensação ambiental e impostos, seja destinada ao fomento de pesquisa e turismo</t>
  </si>
  <si>
    <t>Proposta de instrumento jurídico elaborado</t>
  </si>
  <si>
    <t>Leib Carteado Crescêncio (SEMA/BA)</t>
  </si>
  <si>
    <t>CECAV (Jocy Cruz), INEMA/BA (Antonieta Candia)</t>
  </si>
  <si>
    <t>14.6. Articular com as instâncias de governança regionais do turismo, o estabelecimento, estruturação e/ou fortalecimento dos roteiros turísticos, envolvendo cavernas, dentro do programa de regionalização do turismo</t>
  </si>
  <si>
    <t xml:space="preserve">Número de roteiros estruturados por estado </t>
  </si>
  <si>
    <t xml:space="preserve">Marcela de A. Souza (MTur) </t>
  </si>
  <si>
    <t xml:space="preserve">OEMAs, secretarias estaduais de turismo, prefeituras, grupos de espeleologia, empreendedores </t>
  </si>
  <si>
    <t>14.7. Realizar oficinas para integrar atores e fortalecer instâncias de governanças regionais e locais nos municípios cujas cavidades constarem na "Lista de Cavernas com Uso e/ou Potencial Turístico"</t>
  </si>
  <si>
    <t xml:space="preserve">Número de oficinas realizadas e número de atores envolvidos </t>
  </si>
  <si>
    <t>OEMAs, prefeituras, associações, secretarias estaduais de turismo, empreendedores e associações afins</t>
  </si>
  <si>
    <t xml:space="preserve">14.8. Elaborar um roteiro de visitação turística, com normas, condições e empreendedores responsáveis, para as cavidades da Área Cárstica 1, que constarem na "Lista de Cavernas com Uso e/ou Potencial Turístico".
</t>
  </si>
  <si>
    <t xml:space="preserve">
Roteiro elaborado e divulgado</t>
  </si>
  <si>
    <t>SGB-CPRM (Mylène Berbert-Born), SETUR/MG (Marcela Coutinho), CET/UnB (Karen Basso), Instituto Aquanautas (Luiz Rios), GREGEO/UnB (Guilherme Vendramini),  Guano Speleo (Felipe Carvalho), Grupo Bambuí (Leandro M. D. Maciel), Instituto do Carste (Vitor Moura)</t>
  </si>
  <si>
    <t>14.9. Elaborar e implantar sistema de gestão de segurança integrado e inserir nos Termo de Referência para os planos de manejo espeleológicos, priorizando as cavidades que constarem da "Lista de Cavernas com Uso e/ou Potencial Turístico".</t>
  </si>
  <si>
    <t>50% das cavidades que constarem na "Lista"  com sistema de gestão de segurança implantados</t>
  </si>
  <si>
    <t>Silvio José Arruda
(SBAE)</t>
  </si>
  <si>
    <t>CECAV (Jocy Cruz), Grupos de espeleologia, grupos de salvamento e resgate, secretarias estaduais, prefeituras</t>
  </si>
  <si>
    <t>14.10. Identificar a demanda do turista, realizando o registro e monitoramento padronizado da visitação nas cavidades que constarem na "Lista de Cavernas com Uso e/ou Potencial Turístico".</t>
  </si>
  <si>
    <t>Relatório disponibilizado</t>
  </si>
  <si>
    <t>Eric Jorge Sawyer
 (IABS)</t>
  </si>
  <si>
    <t xml:space="preserve">Secretairas estaduais e municipais de turismo, empreendedores </t>
  </si>
  <si>
    <t xml:space="preserve">7.2. Identificar áreas prioritárias para a criação de unidades de conservação, destinadas à proteção do Patrimônio Espeleológico
</t>
  </si>
  <si>
    <t xml:space="preserve">13.5. Articular a inserção da ciência espeleológica nos conteúdos do ensino fundamental, bem como  nos programas de Educação Ambiental já existentes
.
</t>
  </si>
  <si>
    <t xml:space="preserve">Número de parcerias firmadas e número de agentes capacitados </t>
  </si>
  <si>
    <t xml:space="preserve">Mapa elaborado
</t>
  </si>
  <si>
    <t xml:space="preserve"> dez/13</t>
  </si>
  <si>
    <t>Foi realizado levantamento e download, via WEB, de publicações em formato PDF (artigos, teses, dissertações, monografias, relatórios) e dados digitais (em formato shapefile) sobre as Áreas Cársticas 1, 2 e 3, relacionados aos aspectos físicos, biológicos, sócioculturais.
Os dados em PDF deverão integrar a biblioteca virtual sobre a região de abrangência do PAN, conforme ação prevista no Plano de Ação
Os dados vetoriais (shapefile) não foram padronizados, mas encontram-se disponíveis para uso na base de dados do CECAV.</t>
  </si>
  <si>
    <t>Arquivos armazenados no servidor de dados do CECAV, em Brasília/DF.</t>
  </si>
  <si>
    <t>Lindalva Cavalcanti</t>
  </si>
  <si>
    <t>Já foram identificados alguns trabalhos relacionados com a espeleologia na região.</t>
  </si>
  <si>
    <t>Falta clareza sobre o que se espera do produto. Por exemplo: Vamos elaborar um relatório contendo as referências bibliográficas dos dados existentes? Ou vamos montar um banco de dados com os trabalhos existentes sobre a região?</t>
  </si>
  <si>
    <t>Roberta/CECAV RN</t>
  </si>
  <si>
    <t>Não foi enviada a descrição</t>
  </si>
  <si>
    <t>Considerando que a área possui grande volume de informações e esforço em pesquisas a ação não foi priorizada nas  atividades do Centro.Sugere-se ajuste na data de realização para jan 2013. A ação deverá ser executada pela Base do CECAV/MG - Sugere-se ainda a mudança no articulador: Darcy José dos Santos (resp. base CECAV/MG)</t>
  </si>
  <si>
    <t>José Waldson e Elias</t>
  </si>
  <si>
    <t>Ação não iniciada.
Entendemos ser necessário promover discussão com os articuladores das ações que tratam do levantamento de dados secundários do Patrimônio Espeleológico (Áreas Cársticas 1, 2 e 3), bem como, com as áreas cartográficas do DNPM e CPRM, a fim de definir, minimamente, as seguintes informações referentes aos dados de saída:
- escala;
- sistema de coordenadas e datum;
- armazenamento e disponibilização dos dados, entre outras.
Necessário reprogramar a data de término dessa Ação. Sugestão: outubro/2013.</t>
  </si>
  <si>
    <t>Ação sendo realizada pelas bases do CECAV em MG, RN e MT</t>
  </si>
  <si>
    <t>179 cavernas validadas até agosto de 2012</t>
  </si>
  <si>
    <t>Em setembro/2011, a analista ambiental do CECAV, Lindalva Cavalcanti, fez a sobreposição de dados digitais do CECAV (base georreferenciada de cavernas de 01/09/2011; Mapa Brasileiro de Potencialidade de Ocorrência de Cavernas - 4ª aproximação; e Regiões Cársticas do Brasil) com os polígonos do "Mapa de áreas prioritárias para conservação da biodiversidade" (MMA, 2007). 
Não foi gerado relatório, apenas encaminhado ao MMA, os dados digitais do CECAV, a fim de que pudessem ser inseridos na revisão do mapa que se encontra em processo de execução.
Necessário reprogramar a data de término dessa Ação. Sugestão: julho/2013.</t>
  </si>
  <si>
    <t>Está na fase final de homologação pelo CECAV para disponibilizar o sistema na Internet.</t>
  </si>
  <si>
    <t>Problemas na comunicação entre a empresa responsável pela implantação do sistema e o setor de informática do Instituto Chico Mendes</t>
  </si>
  <si>
    <t>José Waldson e Elias
Situação atual alterada por Lindalva Cavalcanti (de verde para laranja)</t>
  </si>
  <si>
    <t>Ação em aberto</t>
  </si>
  <si>
    <t>A planilha enviada pelo Abilio não esta de acordo com o objetivo solicitado. Ver  com o Abílio os dados enviados para a resolução deste item.</t>
  </si>
  <si>
    <t>Ainda está em discussão no Instituto Chico Mendes a parte de mapas interativos da Autarquia. Não existe discussão específica com o CECAV.</t>
  </si>
  <si>
    <t>José Waldson e Elias
Descrição do andamento da ação e situação atual alterados por Lindalva Cavalcanti</t>
  </si>
  <si>
    <t>Ação planejada para dezembro/2012 em mútua cooperação com o Centro da Terra e o GMSE.</t>
  </si>
  <si>
    <t>Ação realizada</t>
  </si>
  <si>
    <t>Informações corrigidas por Lindalva</t>
  </si>
  <si>
    <t>Em reunião realizada entre a Dibio/Instituto Chico Mendes, CECAV e a empresa Vale ficou acordado, a partir de um Termo de Compromisso Ambiental a ser celebrado entre as duas instituições, a implementação de um repositório de informações espeleológicas, nos moldes do sistema disponibilizado pelo IBICT.</t>
  </si>
  <si>
    <t>Minuta de Termo de Referência elaborada para orientar a implantação do repositório de informações</t>
  </si>
  <si>
    <t>Formalização dependente de trâmites burocráticos nas duas instituições.</t>
  </si>
  <si>
    <t>Issamar Meguerditchian</t>
  </si>
  <si>
    <t>Ação considerada inexequível. Convidar  especialista para apresentar as dificuldades de integração de sistemas de dados.</t>
  </si>
  <si>
    <t>A partir de consulta do Ministério Público Estadual de Minas Gerais, apresentamos proposta de área prioritária para prospecção na  Sub-bacia do Rio Paracatu, em Minas Gerais. Assim, o Distrito Cárstico de Vazante-Paracatu, fará parte do Termo de Ajustamento de Conduta, a ser  firmado entre o Ministério Público Estadual de Minas Gerais e o Grupo Votorantim, objetivando definir o escopo dos estudos e demais ações necessárias à execução de levantamento de campo, compilação de dados secundários, caracterização, georreferenciamento e catalogação do patrimônio arqueológico, espeleológico e paleontológico desse Distrito Cárstico, com a publicação de relatório síntese, contendo a identificação de áreas prioritárias para conservação.
Além disso, entendemos que a definição de áreas prioritárias para prospecção na região de abrangência do PAN,  depende do cruzamento das informações referentes aos dados secundários sobre o Patrimônio Espeleológico (Áreas Cársticas 1, 2 e 3), bem como, de interação com grupos espeleológicos que atuam nessa região.
Por precaução, encaminhamos ao Grupo Assessor proposta de alteração da data de término da Ação para dezembro/2013.</t>
  </si>
  <si>
    <t>Com a finalidade de cumprir a Ação 2.6, o CECAV apresentou à chamada interna da Diretoria de Pesquisa, Avaliação e Monitoramento da Biodiversidade (DIBIO), do Instituto Chico Mendes, o projeto "Implantação do PAN Cavernas do São Francisco - Fase I", que foi aprovado para execução em 2012 e prevê atividades para essa Ação, conforme segue: 
1) realização da "Oficina de Definição de Normas para Levantamentos Espeleológicos", em Belo Horizonte/MG, com no máximo 2 dias de duração, cujos participantes deverão representar os principais atores envolvidos nesse assunto (grupos de espeleologia, setor privado, instituições de ensino e pesquisa, entre outros). O objetivo da oficina é o de construir procedimento único para levantamentos espeleológicos;
2) elaboração, pelo CECAV, para encaminhado aos participantes da oficina, de documento base contendo as  diretrizes para levantamentos espeleológicos, como subsídio às discussões; e
3) encaminhamento,  pelo CECAV, do documento final da oficina ao Instituto Chico Mendes, sugerindo a regulamentação do tema por meio de instrumento jurídico adequado (Instrução Normativa, Portaria, ou outro).
Considerando que : 
1) foi realizado levantamento sobre os métodos de prospeção existente no Brasil, por técnicos do CECAV (Cristiano, José Carlos e Jocy); e
2) o levantamento demonstrou que a metodologia de prospecção já está consagrada no país, inclusive várias delas derivam da metodologia existente  na publicação "APA Carste de Lagoa Santa - Levantamento espeleológico", vol. III, CPRM, 1998 (Projeto VIVA);
Os técnicos propõem que ao invés de oficina participativa para definir as normas de prospecção,  o assunto seja debatido em discussão virtual, a partir de e-mails cadastrados tanto no CECAV quanto na Sociedade Brasileira de Espeleologia - SBE.
Dessa forma, encaminhamos como proposta ao Grupo Assessor:
1) alteração do prazo de término da Ação para dez/2013;
2) alteraração da redação da Ação para "2.6. Definir normas para o levantamento espeleológico, por meio de consulta participativa virtual."
3) alteração do produto da Ação para "Consulta participativa realizada e normas definidas".</t>
  </si>
  <si>
    <t>Relato verbal do andamento da Ação feito pelos técnicos do CECAV (Cristiano Ferreira e Jocy Cruz).</t>
  </si>
  <si>
    <t>Em elaboração Termo de Reciprocidade entre o Instituto Chico Mendes, Centro da Terra e GMSE. 
Em 2013 deverão ocorrer a criação de banco de dados sobre as áreas cársticas da região e a elaboração de mapas de potencialidade e de prospecção das áreas com maior potencial, e ainda a realização de 1 expedição para a prospecção das áreas destacadas como prioritárias.</t>
  </si>
  <si>
    <t>Maricene Paixão</t>
  </si>
  <si>
    <t>Necessidade de organizar o grupo para que seja agilizado o contato com  instituições de fomento, visando a criação de linhas para a educação ambiental em áreas cársticas.
Necessário prorrogar o prazo de término da ação.</t>
  </si>
  <si>
    <t>* Edital do FUNBIO 3/2012 – divulgado aos parceiros em novembro de 2011, quando foi apresentado o projeto 01/2011 – Tropical Forest Conservation Act - TFCA,  Cursos de Capacitação em Espeleologia para Fiscais Ambientais, mas não selecionado.
* Edital do FUNBIO 4/2012 - divulgado aos parceiros em 17/09/2012 outro  que contempla o tema capacitação; 
* Edital do Fundo Estadual de Direitos Difusos – FUNDIF, de Minas Gerais, divulgado aos parceiros do PAN. Possibilidades para apresentação de projetos dentro do estado de Minas Gerais, no período de 01 de novembro/12 a 31 de janeiro/13.</t>
  </si>
  <si>
    <t xml:space="preserve">Necessidade de priorização de outras atividades em função da sobrecarga de trabalho. </t>
  </si>
  <si>
    <t>Issamar Meguerditchian
Lindalva Cavalcanti</t>
  </si>
  <si>
    <t>Algumas empresas de mineração já foram contactadas em relação à disponibilidade e interesse em realização de experimentos de translocação quando das eventuais supressões de cavidades em suas áreas.</t>
  </si>
  <si>
    <t>Já se iniciaram as descrições das cavidades naturais e entornos conhecidos no Baixo São Francisco a partir das Cavernas do município de Laranjeiras, Sergipe.</t>
  </si>
  <si>
    <t>20, 93% das cavernas conhecidas em processo de caracterização.</t>
  </si>
  <si>
    <t>Christiane Nonato</t>
  </si>
  <si>
    <t>Foi feita consulta à PFE , por meio do Memorando Nº 40/2012/CECAV, Digital Nº 0444616,  que abriu o processo 02070.001068/2012-50 com análise júrica  da solicitação e indicou os instrumentos disponíveis no PARECER Nº 0197/2012/AGU/PGF/PFE.
O documento foi mostrado a todos os participantes das quatro reuniões de apresentação do PAN.</t>
  </si>
  <si>
    <t>Está sendo elaborado relatório e será disponibilizado na página do CECAV.</t>
  </si>
  <si>
    <t>Não houve problemas, mas sugerimos modificar o produto. 
Não existe obrigação de celebração do termo de reciprocidade, só se houver necessidade, dessa forma a quantidade de termos celebrados não seria o produto e sim a indicação do termo como instrumento mais adequado</t>
  </si>
  <si>
    <t>Maristela Felix de Lima</t>
  </si>
  <si>
    <t>A atividade não foi priorizada para 2012.</t>
  </si>
  <si>
    <t>O CECAV precisou priorizar algumas ações, pois arcou com, aproximadamente, 40% das ações do PAN. A maioria iniciando-se  em 2012.  
Necessita ajuste no prazo.</t>
  </si>
  <si>
    <t xml:space="preserve">A estratégia do Cecav é fazer os contatos  com a instituições que realizarão eventos em 2013 até final de 2012 para inserção do tema. </t>
  </si>
  <si>
    <t>Em fase de elaboração termos de reciprocidade  com: Centro da Terra/SE, GMSE/BA, PUC Minas/MG e mais recentemente com a Sociedade Brasileira de Espeleologia -  SBE.</t>
  </si>
  <si>
    <t>Quatro Termos de Reciprocidade em andamento.</t>
  </si>
  <si>
    <t>Sem informação</t>
  </si>
  <si>
    <t>O DNPM saiu da articulação e do Grupo Assessor.  Enviamos documento, no início de setembro, solicitando  indicação de representantes substitutos responsáveis por articular a execução da ações , porém ainda sem resposta. Estamos tentando outros contatos.</t>
  </si>
  <si>
    <t>Ação não iniciada. 
Matriz encaminhada para o Sr Rinaldo Mancin do IBRAM para avaliação.</t>
  </si>
  <si>
    <t>Flávio Assunção</t>
  </si>
  <si>
    <t>Ação realização no âmbito do projeto "Implantação do PAN Cavernas do São Francisco - Fase I/2012", apresentado na chamada aberta da DIBIO/Instituto Chico Mendes.
Custo total: R$ 8.042,60</t>
  </si>
  <si>
    <t>1) Foram realizadas 4 reuniões:
* Brasília/DF: 24 participantes;
* Belo Horizonte/MG: 37 participantes;
* Salvador/BA: 60 participantes; 
* Aracaju/SE: 45 participantes
2) Relatório da reunião de Brasília elaborado e enviado aos participantes;
3) Relatórios das demais reuniões em fase de elaboração.</t>
  </si>
  <si>
    <t xml:space="preserve">A ação será iniciada com atraso, estima-se que em meados de 2013. </t>
  </si>
  <si>
    <t xml:space="preserve">O CECAV precisou priorizar algumas ações, pois arcou com, aproximadamente, 40% das ações do PAN. A maioria iniciando-se em 2012. </t>
  </si>
  <si>
    <t>A disponibilização se deu a a partir de informações já organizadas, mas é necessário a dedicação  de equipe  focada no levantamento de trabalhos realizados pelo CECAV, bem como daqueles disponíveis na internet, em bibliotecas e outros meios.</t>
  </si>
  <si>
    <t>Já estão disponíveis na página do CECAV orientações e procedimentos para licenciamento ambiental, espeleomergulho, pesquisa científica, coleta e validação de coordenadas  etc. 
Também estão disponíveis informações sobre trabalhos científicos no Núcleo de Informações Espeleológicas - NIES /CECAV, bem como publicações como Curso de Espeleologia e Licenciamento Ambiental. E, durante os eventos abaixo, o conhecimento foi transferido por meio de apresentações: 
* Discussão em duas mesas redondas sendo uma sobre o PAN Cavernas do São Francisco e outra sobre Espeleoturismo e Manejo Sustentável de Cavernas, ocorridas no 6º Encontro Mineiro de Espeleologia, no Museu de Ciências Naturais da PUC Minas, Belo Horizonte/MG, em 19/07/2012. 
* Apresentação do Painel: “Panorama atual das cavernas cadastradas no Brasil e a quiropterofauna estudada”, e participação na Mesa Redonda que discutiu a pesquisa no Instituto no âmbito da gestão das unidades de conservação, do manejo das espécies e da conservação do patrimônio espeleológico, de modo a contribuir para subsidiar e orientar as políticas públicas para o setor, no IV Seminário de Pesquisa e Iniciação Científica do – ICMBio, na Acadebio, Iperó/SP, de 21 a 23/08/2012.
* Apresentação do atual cenário do mergulho em cavernas no Brasil com seus entraves jurídicos e burocráticos a fim de definir diretrizes para a organização da atividade de forma prática e segura, no Encontro de Espeleomergulho - Definindo Diretrizes - Seção de Espeleo Sub, na sede da SBE, Parque Taquaral, Campinas/SP, em 15/09/2012.
* Apresentação da palestra: “Parque Nacional da Furna Feia” e do trabalho: “Conservação de Ambientes Cársticos em uma Área do Semi-Árido Neotropical: Definição de Áreas Prioritárias a Partir de Parâmetros Bióticos, no VII Congresso Brasileiro de Unidades de Conservação e III Simpósio Internacional de Conservação da Natureza, no Centro de Convenções de Natal, Natal/RN, de 23 a 27/09/2012.
• Apresentação do trabalho "Mapa Brasileiro de Potencialidade de Ocorrência de Cavernas - metodologia de elaboração", no 46º Congresso Brasileiro de Geologia, realizado em Santos/SP, em 4/10/2012.
Também foi publicado o artigo "Mapa de Potencialidade de Ocorrência de Cavernas no Brasil, na escala 1:2.500.000", no número 1/2012, da Revista Brasileira de Espeleologia - RBEsp.</t>
  </si>
  <si>
    <t>Necessidade de priorização de outras atividades em função da sobrecarga de trabalho. Como sugestão: mudança do prazo para ação contínua.</t>
  </si>
  <si>
    <t xml:space="preserve">A ação não foi iniciada conforme o previsto. Embora seja iniciada com atraso, estima-se que será concluída no prazo. </t>
  </si>
  <si>
    <t>O CECAV precisou priorizar algumas ações, pois arcou com, aproximadamente, 40% das ações do PAN. A maioria iniciando em 2012.</t>
  </si>
  <si>
    <t>Ação desenvolvida de forma incipiente, por meio de campanhas sobre a base do CECAV em eventos técnicos.
Entendemos ser necessário elaborar mapas estaduais, das unidades inseridas na região de abrangência do PAN, contendo informações importantes a serem repassadas aos órgãos fiscalizadores (jurisdição federal, estadual e municipal):
-  Patrimônio Espeleológico, áreas com potencial de ocorrência de cavernas,áreas protegidas, entre outros;
- elaborar documento técnico orientativo a ser enviado aos órgãos fiscalizadores, a fim de que insiram a base do CECAV em suas ações fiscalizatórias.
Assim, encaminhamos como proposta ao Grupo Assessor alterar a data de término dessa Ação para julho/2013.</t>
  </si>
  <si>
    <t>Ação dependente do Mapa de Vulnerabilidade.
O projeto de pesquisa do CECAV, "Monitoramento e Avaliação de Impactos sobre o Patrimônio Espeleológico", aprovado na chamada interna da Diretoria de Pesquisa, Avaliação e Monitoramento da Biodiversidade (DIBIO), do Instituto Chico Mendes, prevê a aplicação da metodologia testada na APA Carste de Lagoa Santa em outras  áreas na região de abrangência do PAN. É importante destacar que o mapa de vulnerabilidade é um dos produtos desse projeto e que muito ajudarão a execução dessa Ação.</t>
  </si>
  <si>
    <t>Sem informação sobre o andamento.</t>
  </si>
  <si>
    <t>Os representantes do DNPM sairam da articulação e do Grupo Assessor.  Enviamos documento, no início de setembro, solicitando  indicação de representantes substitutos responsáveis por articular a execução da ações , porém ainda sem resposta.</t>
  </si>
  <si>
    <t>Maristela Lima</t>
  </si>
  <si>
    <t>Em setembro de 2011 foram enviados 3 arquivos digitais (shapefile) para o técnico Gustavo, do DAP/SBF/MMA, por intermédio de André Ribeiro, a fim de subsidiar a inserção do Patrimônio Espeleológico na revisão do mapa de áreas protegidas (Bioma Cerrado):
* base de dados de cavernas (ref: 01/09/2011);
* mapa de potencialidade de ocorrência de cavernas - 4ª aproximação (ref: junho/2011);
* mapa das regiões cársticas do Brasil (ref: 2009).
Necessário reprogramar os prazos da ação.</t>
  </si>
  <si>
    <t>Com a finalidade de cumprir a Ação 7.2, o CECAV apresentou à chamada interna da Diretoria de Pesquisa, Avaliação e Monitoramento da Biodiversidade (DIBIO), do Instituto Chico Mendes, o projeto "Implantação do PAN Cavernas do São Francisco - Fase I", que foi aprovado para execução em 2012 e prevê atividades para essa Ação, conforme segue: 
1) realização de uma reunião no mês de junho/2012, em Brasília/DF, com no máximo oito horas. Participantes da reunião: seis analistas do CECAV (4 da Sede, 1 da base de MG e outro da base do RN), parceiros e colaboradores do PAN: UFPE, UFLA, UnB, Diretoria de Áreas Protegidas do MMA, Instituto Chico Mendes, CPRM, DNPM, Instituto do Carste, Redespeleo Brasil, SBE, Guano Speleo, Centro da Terra, EGB e GregeO;
2) elaboração de documento base metodológico para subsidiar o debate sobre a definição de critérios específicos para áreas prioritárias com interesse espeleológico. O analista ambiental do CECAV, Ricardo Marra, é o responsável por essa atividade e está elaborando o documento intitulado"Eleição de critérios para definição de áreas prioritárias para a criação de unidades de conservação, destinadas à proteção do Patrimônio Espeleológico".
Após reunião realizada com técnicos da DPA/MMA e DIQUA/IBAMA, que lidam com mapa de áreas prioritárias (foco na biodiversidade), o CECAV entendeu que alguns passos precisariam ser tomados antes da reunião acima citada:
1) adotar inicialmente a escala 1:1.000.000, considerando que a CPRM já disponibiliza dados geológicos, da geodiversidade etc., na referida escala;
2) atualizar o Mapa das Regiões Cársticas do Brasil, para a escala 1:1.000.000, considerando que este servirá de base para a metodologia a ser proposta pelo CECAV;
3) elaborar mapa preliminar contendo as áreas prioritárias com foco no ambiente cárstico, na escala 1:1.000.000.</t>
  </si>
  <si>
    <t>Documento base em contrução;
Mapa de Regiões Cársticas do Brasil,  na escala 1:1.000.000 em fase inicial de execução.</t>
  </si>
  <si>
    <t>sem informação</t>
  </si>
  <si>
    <t>Patrícia R. Pereira</t>
  </si>
  <si>
    <t>Ação será iniciar no 1º semestre de 2013, uma vez que o CECAV possui outras prioridades e o prazo programado para  conclusão é jul/2013.</t>
  </si>
  <si>
    <t>Rita Surrage</t>
  </si>
  <si>
    <t>Realizada reunião com a Secretaria de Meio Ambiente de Minas Gerais para discutir sobre a elaboração do termo de cooperação.</t>
  </si>
  <si>
    <t>Instituto Chico Mendes já está em negociação com os OEMAs para efetivar termos de cooperação, o que levou a uma preocupação quanto à sobreposição de parcerias. 
O assunto está em discussão interna no Instituto.</t>
  </si>
  <si>
    <t>Jocy Cruz</t>
  </si>
  <si>
    <t xml:space="preserve">Não foi verificada a existência de fundos específicos junto aos órgãos estaduais e municipais. Porém, entendemos que existem algumas possibilidades para atender a Ação 11.2: 
IN nº 30/2012-Instituto Chico Mendes, referente a outras formas de compensação para as cavidades de alta relevância: 
1) § 2º, art. 4º:
 - "De forma complementar, as propostas poderão contemplar:
 .....................................
III - aquisição de bens e serviços necessários à implantação, gestão, monitoramento e proteção do patrimônio espeleológico". 
2)  art. 7º de seu § 2º: 
- "Art. 7º- A execução da compensação espeleológica será estabelecida por meio de Termo de Compromisso Ambiental (TCA) firmado entre as partes. 
 .....................................
§ 2º - O TCA definirá os meios, ações e cronograma para implementação das ações previstas". 
Decreto nº 6.640/2008
- " § 4º , art. 4º:  
"No caso de empreendimento que ocasione impacto negativo irreversível em cavidade natural subterrânea com grau de relevância médio, o empreendedor deverá adotar medidas e financiar ações, nos termos definidos pelo órgão ambiental competente, que contribuam para a conservação e o uso adequado do patrimônio espeleológico brasileiro, especialmente das cavidades naturais subterrâneas com grau de relevância máximo e alto". 
Proposta ao Grupo Assessor:
- que o CECAV elabore documento a ser encaminhado ao IBAMA e demais órgãos licenciadores (estaduais e municipais) esclarecendo dentre outras essas possibilidades de recursos.
 </t>
  </si>
  <si>
    <t>Vários alunos de iniciação Científica, Mestrado e Doutorado da Universidade Federal de Lavras têm sido formados em taxonomia.</t>
  </si>
  <si>
    <t>Rodrigo Lopes Ferreira</t>
  </si>
  <si>
    <t>Em 2011, o projeto "Cursos de Capacitação em Espeleologia para Fiscais Ambientais" foi elaborado e  apresentado ao Edital do FUNBIO - Acordo TFCA (divulgado aos parceiros do PAN ) pelo Instituto Ambiental Brasil Sustentável-IABS.</t>
  </si>
  <si>
    <t>Proposta de projeto não foi selecionada</t>
  </si>
  <si>
    <t xml:space="preserve">Foi apresentado pelo IABS, à Chamada 04/2012 - Acordo TFCA do Funbio, o projeto "Cursos de Capacitação em Espeleoturismo para guias/condutores de espeleoturismo". O resultado dos projetos selecionados será divulgado pelo Probio em janeiro de 2013. 
* Reprogramar o término da ação para julho de 2014. </t>
  </si>
  <si>
    <t>Articulação realizada e cursos foram criados. Falta os cursos serem efetivado e os guias / condutores serem capacitados.</t>
  </si>
  <si>
    <t>Como são 2 produtos diferentes, o 1º já foi obtido, mas o 2ºleva mais tempo do que o estipulado na Matriz de Planejamento.</t>
  </si>
  <si>
    <t>Christiane Donato</t>
  </si>
  <si>
    <t>Admir Brunelli</t>
  </si>
  <si>
    <t>Realizada reunião com o Instituto Brasileiro de Mineração - Ibram, em agosto de 2012, para discutir a viabilidade da ação.</t>
  </si>
  <si>
    <t>Aguardando a revisão da IN nº 2/2009-MMA para dar andamento a ação.</t>
  </si>
  <si>
    <t>Foi elaborado um formulário básico para preenchimento, caracterizando pessoal envolvido com  a Espeleologia na região. O formulário está sendo encaminhado por e-mail em listas nacionais de discussão de Espeleologia, e por meio de outros colaboradores para que seja ampliada a divulgação. Os formulários preenchidos trarão o perfil dos envolvidos dando embasamento necessário para a elaboração do relatório, a ser entregue em dezembro.</t>
  </si>
  <si>
    <t>Pouco retorno dos questionários enviados.</t>
  </si>
  <si>
    <t>Elias Silva</t>
  </si>
  <si>
    <t>Os intercâmbios estão sendo discutidos junto à SBE. 
A SBE já faz projetos intergrupos e está analisando a possibilidade de realizá-lo com os grupos espeleológicos do Baixo São Francisco. 
Também existe a possibilidade dos intercâmbios ocorrerem na Escola de Espelologia ou durante eventos regionais e nacionais no ano de 2013 (32º Congresso Brasileiro de Espeleologia etc.).</t>
  </si>
  <si>
    <t>Está sendo realizda articulação para intercâmbios ocorrerem. Nenhum intercâmbio foi ainda realizado.</t>
  </si>
  <si>
    <t>Os grupos de espeleologia não possuem verba suficientne para fazer os intercâmbios por conta própria, necessitando de patrocínio.
Por isso pensou-se em outras formas de realizar os intercâmbios, como a participação de membros dos grupos na Escola de Espeleologia e dedicar um espaço/tempo dentro dos eventos de espeleologia para que os grupos se apresentem e troquem experiências e materiais.</t>
  </si>
  <si>
    <t xml:space="preserve">Christiane Donato </t>
  </si>
  <si>
    <t>Já houve negociações com professores da UFLA sobre a criação de área específica de Biologia subterrânea em um novo programa de pós-graduação (em Biologia Animal) que está sendo elaborado na universidade. Além disso, está em negociação a eventrual criação de uma curso de pós-graduação em espeleologia na UNIFOR ( Centro Universitário de Formiga - MG).</t>
  </si>
  <si>
    <t>1) I Fórum de Paleontologia de Cavernas do Nordeste em Salvador, coordenado pela Geól. MSc. Morgana Drefahl, com mais de 100 participantes (https://sites.google.com/site/gepaleovertebrados/i-forum-paleo-cave-ne);  
2) O Programa de Pós-Graduação em Geografia da PUC Minas recebeu dois membros do CECAV (Srs. Mauro Gomes e Darcy José dos Santos) na disciplina de Carstologia do Programa, sob supervisão do Dr. Luiz Eduardo Panisset Travassos ; 
3) Curso de introdução à espeleologia ministrado em 26/10/2012 pelo Dr. Luiz Eduardo Panisset Travassos, no II Encontro de Geografia do Campo das Vertentes da Universidade Federal de São João Del-Rei; 
4) Mesa Redonda intulada "Espeleologia: ciência multidisciplinar" no II Encontro de Geografia do Campo das Vertentes da Universidade Federal de São João Del-Rei, em 26/10/2012, com participação dos Drs. Rodrigo Lopes (UFLA) e Luiz Eduardo Panisset Travassos  (PUC-MG).
*Reprogramar a data de início da ação, considerando que já foi executado até o momento.</t>
  </si>
  <si>
    <t xml:space="preserve">Greve prolongada das Universidades Federais; o Cecav não retornou reiterados pedidos de informações sobre infraestrutura disponível e contrapartidas para projetos conjuntos com a UFPE e sobre a disponibilidade de participação em expedições conjuntas </t>
  </si>
  <si>
    <t>Enrico Bernard, com dados de Morgana Drefahl e Luiz Eduardo Panisset Travassos</t>
  </si>
  <si>
    <t xml:space="preserve">Não iniciada. </t>
  </si>
  <si>
    <t xml:space="preserve">Essa Ação necessita de articulação intrainstitucional, a fim de que seja iniciada.
</t>
  </si>
  <si>
    <t>A partir da criação de uma linha de comunicação com a Divisão de Comunicação do Instituto Chico Mendes, a divulgação do trabalho do CECAV, principalmente do PAN Cavernas do São Francisco, passou a ser regular e em diversos instrumentos midiáticos.</t>
  </si>
  <si>
    <t xml:space="preserve">* ICMBIO em Foco (botetim informativo semanal do Instituto Chico Mendes): inserção de matérias sobre as atividades do Cecav em 5 Informativos, até outubro de 2012;
* EspeleoInfo (boletim eletrônico do CECAV), com previsão de 3 números por ano. Foram lançados dois números em 2012;
* Página do CECAV (www.icmbio.gov.br/cecav) remodelada em junho de 2012. Contém as atividades, projetos etc. desenvolvidos pelo Centro, inclusive dados digitais, atualizados, para download;
* Revista Brasileira de Espeleologia, editada pelo CECAV e disponível em: http://www.icmbio.gov.br/revistaeletronica/index.php/RBE/index. O primeiro volume da revista, contendo apenas um número foi lançado em 2010 e o volume 2, n. 1 em 2012. Em dez/2012 deverá ser lançado o n.2;
* Informativo do Grupo Assessor do PAN: para divulgação junto aos participantes do PAN – três números até o momento.
* Boletim Informativo do PAN Cavernas do São Francisco, distribuido via mala direta do CECAV:  criado em 2012. Editado um número até o momento;
* E-mail institucional do CECAV: cecav.sede@icmbio.gov.br
* Criação de e-mail específico para o PAN, em 2012: cecav.pan@gmail.com
</t>
  </si>
  <si>
    <t>A ação não foi iniciada devido a mudanças internas na Setur/MG, que resultaram em alterações nos responsáveis pela coordenação da ação. 
Um levantamento preliminar já foi iniciado para que consigamos entregar o produto final conforme planejado.</t>
  </si>
  <si>
    <t>Helena Peres</t>
  </si>
  <si>
    <t>Encaminhando lista de cavernas sem estudo concluido.
* Necessário rprogramar data término da ação.</t>
  </si>
  <si>
    <t>Tabela provisória das cavernas com uso e potencial turistico  do Estado da Bahia.</t>
  </si>
  <si>
    <t>Falta de suporte.  Como orgão público não obtive  estruturação para o mapeamento.</t>
  </si>
  <si>
    <t>Divaldo Borges</t>
  </si>
  <si>
    <t>Ação iniciada, porém ainda não finalizada, conforme planejado.</t>
  </si>
  <si>
    <t>* Levantamento das cavernas que se encontram dentro das àreas Cársticas 1 e 2 do PAN;
* levantamento das cavernas com uso e/ou potencial turístico na região de abrangência do PAN; e
* documento base sobre o levantamento das cavernas, contendo ficha cadastral a ser preenchida pelo articulador e colaboradores da ação.
Sugestão ao Grupo Assessor: alterar o término da ação para junho/2013 e, consequentemente, rever os prazos das ações dependentes dessa.</t>
  </si>
  <si>
    <t>O CECAV precisou priorizar algumas ações, pois aproximadamente 40% das ações do PAN ficaram sob a responsabilidade do Centro, sendo a maioria com início em 2012.</t>
  </si>
  <si>
    <t>Relatório semestral elaborado e publicado.</t>
  </si>
  <si>
    <t>FEV/12</t>
  </si>
  <si>
    <t>FEV/17</t>
  </si>
  <si>
    <t>1.2.Levantar e sistematizar as informações e dados existentes sobre o  Patrimônio Espeleológico da Área Cárstica 2.</t>
  </si>
  <si>
    <t>1.3. Levantar e sistematizar as informações e dados existentes sobre o  Patrimônio Espeleológico da Área Cárstica 3.</t>
  </si>
  <si>
    <t>1.4. Levantar e sistematizar as informações e dados existentes sobre o ambiente cárstico da região de abrangência do PAN Cavernas do São Francisco.</t>
  </si>
  <si>
    <t>MAR/12</t>
  </si>
  <si>
    <t>1.5. Definir critérios, por meio de oficina,  para a padronização dos dados compilados sobre o  Patrimônio Espeleológico e ambientes cársticos da região de abrangência do PAN Cavernas do São Francisco.</t>
  </si>
  <si>
    <t>Oficina realizada e critérios definidos e disponibilizados.</t>
  </si>
  <si>
    <t>ABR/12</t>
  </si>
  <si>
    <t>JUL/13</t>
  </si>
  <si>
    <t>DEZ/13</t>
  </si>
  <si>
    <t>1.8. Implantar o CANIE (Cadastro Nacional de Informações Espeleológicas) com linguagem de domínio público.</t>
  </si>
  <si>
    <t xml:space="preserve">1.9. Gerar e disponibilizar mapas temáticos sobre as diversas áreas do conhecimento relacionadas ao Patrimônio Espeleológico e ambientes cársticos, da região de abrangência do PAN Cavernas do São Francisco. </t>
  </si>
  <si>
    <t>NOV/12</t>
  </si>
  <si>
    <t>AGO/12</t>
  </si>
  <si>
    <t>MAR/13</t>
  </si>
  <si>
    <t>Software desenvolvido e disponibilizado</t>
  </si>
  <si>
    <t>FEV/13</t>
  </si>
  <si>
    <t>FEV/16</t>
  </si>
  <si>
    <t>Darcy dos Santos (CECAV/MG)</t>
  </si>
  <si>
    <t>Felipe Carvalho
(Guano Speleo)</t>
  </si>
  <si>
    <t>não estimado</t>
  </si>
  <si>
    <t>1.1. Levantar e sistematizar as informações e dados existentes sobre o  Patrimônio Espeleológico da Área Cárstica 1.  (CONTEMPLA AS ANTIGAS AÇÕES 2.3 e 2.4)</t>
  </si>
  <si>
    <t>1.6.Validar a localização das cavidades existentes na base de dados do CECAV, para a região de abrangência do PAN Cavernas do São Francisco. (CONTEMPLA A ANTIGA AÇÃO 1.11)</t>
  </si>
  <si>
    <t>1.7. Cruzar as bases de dados de áreas prioritárias para conservação da biodiversidade (MMA) com os dados disponíveis sobre o Patrimônio Espeleológico.</t>
  </si>
  <si>
    <t>1.10. Criar rede de pesquisa em Espeleologia. (ANTIGA AÇÃO 1.12)</t>
  </si>
  <si>
    <t>Morgana Drefahl
(GEP/UFBA)</t>
  </si>
  <si>
    <t>1.11. Criar biblioteca virtual de espeleologia para a região de abrangência do PAN Cavernas do São Francisco, com Cadastro  Nacional de Publicações Científicas para o Patrimônio Espeleógico, nos moldes do ISBN. (ANTIGA AÇÃO 1.13)</t>
  </si>
  <si>
    <t>1.12. Publicar inventário impresso com as informações sobre o Patrimônio Espeleológico existente na região de abrangência do PAN Cavernas do São Francisco. ( ANTIGA AÇÃO 1.14)</t>
  </si>
  <si>
    <t>1.13. Desenvolver software para visualização  integrada de dados geoespacializados e documentos sobre o Patrimônio Espeleológico na região de abrangência do PAN Cavernas do São Francisco, com interface amigável, atualização em tempo real, consulta por meio digital e a possibilidade de impressão dos dados. (AÇÃO NOVA. CONTEMPLARÁ, INCLUSIVE, A ANTIGA AÇÃO 1.15)</t>
  </si>
  <si>
    <t>Número de linhas de  pesquisa criadas e/ou consolidadas por ano. 
Número de editais disponibilizados por ano.</t>
  </si>
  <si>
    <t>2.2. Elaborar nota técnico-jurídica com a finalidade de orientar os órgãos licenciadores quando da destinação de recursos financeiros provenientes de compensação espeleológica, compensação ambiental e fundos setoriais, visando à conservação, uso sustentável e/ou recuperação do Patrimônio Espeleológico.</t>
  </si>
  <si>
    <t>Áreas definidas.</t>
  </si>
  <si>
    <t>JUL/12</t>
  </si>
  <si>
    <t xml:space="preserve">Mapas elaborados de acordo com cronograma de atividades do projeto. </t>
  </si>
  <si>
    <t>DEZ/14</t>
  </si>
  <si>
    <t>25% das áreas prospectadas no estado de Sergipe 
50% das áreas prospectadas no estado da Bahia.</t>
  </si>
  <si>
    <t>OUT/12</t>
  </si>
  <si>
    <t>MAR/14</t>
  </si>
  <si>
    <t>Fontes de financiamento identificadas e divulgadas</t>
  </si>
  <si>
    <t>JAN/13</t>
  </si>
  <si>
    <t>JUL/15</t>
  </si>
  <si>
    <t>Base de dados do CECAV alimentada e divulgada</t>
  </si>
  <si>
    <t xml:space="preserve"> DEZ/14</t>
  </si>
  <si>
    <t>AGO/13</t>
  </si>
  <si>
    <t>Número de estudos realizados e parcerias consolidadas</t>
  </si>
  <si>
    <t>DEZ/12</t>
  </si>
  <si>
    <t>2.3. Definir áreas prioritárias para prospecção sistemática do Patrimônio Espeleológico, na região de abrangência do PAN Cavernas do São Francisco. (ANTIGA AÇÃO 2.5)</t>
  </si>
  <si>
    <t>2.4. Definir normas para o levantamento espeleológico, por meio de oficina participativa. (ANTIGA AÇÃO 2.6)</t>
  </si>
  <si>
    <t>2.5. Elaborar mapa de vulnerabilidade do Patrimônio Espelelógico para as áreas cársticas prioritárias da região de abrangência do PAN Cavernas do São Francisco. (ANTIGA AÇÃO 2.7)</t>
  </si>
  <si>
    <t>2.6.  Realizar prospecção  espeleológica na região do Supergrupo Canudos, nos estados de Sergipe e Bahia. (ANTIGAS AÇÕES 2.8 E 2.9)</t>
  </si>
  <si>
    <t>2.7. Realizar prospecção espeleológica em áreas prioritárias no Estado de Alagoas. (ANTIGA 2.10)</t>
  </si>
  <si>
    <t>2.8. Realizar pesquisas arqueológicas na região de abrangência do PAN Cavernas do São Francisco, priorizando os municípios de Campo Formoso, Ourolândia e Serra do Ramalho, no Estado da Bahia. (ANTIGA AÇÃO 2.11)</t>
  </si>
  <si>
    <t>2.9. Realizar pesquisas paleontológicas na  região de abrangência do PAN Cavernas do São Francisco, priorizando os municípios de  Ourolândia, Campo Formoso e Jacobina, no Estado da Bahia. (ANTIGA AÇÃO 2.12)</t>
  </si>
  <si>
    <t>2.10. Realizar pesquisas paleontológicas na região de abrangência do PAN Cavernas do São Francisco inserida no estado de Minas Gerais, priorizando os munícipios de  Pains, Montes Claros, Januária, Montalvânia, bem como o Circuito das Grutas. (ANTIGA AÇÃO 2.13)</t>
  </si>
  <si>
    <t>2.11. Realizar pesquisas para definição conceitual de critérios citados na IN nº 2/2009-MMA. (ANTIGA AÇÃO 2.14)</t>
  </si>
  <si>
    <t>2.12. Realizar pesquisas para definir normas e parâmetros referentes aos  impactos das atividades de mineração em cavernas e  suas áreas de influência, nas seguintes áreas piloto: Circuito das Grutas, Quadrilátero Ferrífero e Pains,  em Minas Gerais. (ANTIGA AÇÃO 2.15)</t>
  </si>
  <si>
    <t>2.13. Escolher as áreas a serem prioritárias  para pesquisas (reavaliando quando  necessário  o planejamento da utilização dos recursos), por meio de oficina participativa. (ANTIGA AÇÃO 2.16)</t>
  </si>
  <si>
    <t>2.15. Realizar prospecção espeleológica em áreas prioritárias na Área Cárstica 1. (ANTIGA AÇÃO 2.18. CONTEMPLA A ANTIGA AÇÃO 2.4)</t>
  </si>
  <si>
    <t>2.16.  Identificar e divulgar fontes de financiamento que possam contemplar o Patrimônio Espeleológico e os ambientes cársticos na região de abrangência do PAN Cavernas do São Francisco. (ANTIGAS AÇÕES 2.19, 2.20, 2.21 e 2.22)</t>
  </si>
  <si>
    <t>2.18. Realizar prospecção espeleológica nas áreas prioritárias do Parque Nacional do Catimbau, da ESEC Raso da Catarina e do Monumento Natural do São Francisco. (ANTIGAS AÇÕES 2.24 e 2.25)</t>
  </si>
  <si>
    <t>2.19. Criar instrumentos de fomento para projetos, visando estabelecer indicadores quantitativos e qualitativos das atividades potencialmente lesivas ao Patrimônio Espeleológico. (ANTIGA AÇÃO 2.26)</t>
  </si>
  <si>
    <t>2.20. Criar, juntamente com instituições afins, centros de referência em Espeleologia e ambientes cársticos  na região de abrangência do PAN Cavernas do São Francisco. (ANTIGA AÇÃO 2.27)</t>
  </si>
  <si>
    <t>2.21. Atualizar os dados do perfil socioeconômico das Áreas Cársticas 1, 2 e 3, como subsídio para elaboração dos mapas de risco e  de vulnerabilidade. (ANTIGA AÇÃO 2.28)</t>
  </si>
  <si>
    <t>2.22. Elaborar mapas de riscos geológico e geotécnico para a região de abrangência do PAN Cavernas do São Francisco, em escala apropriada, visando subsidiar o ordenamento da expansão urbana  sobre as áreas cársticas. (ANTIGA AÇÃO 2.29)</t>
  </si>
  <si>
    <t>2.23. Realizar pesquisas referentes a experimentos de translocação em cavidades ferruginosas, na região de abrangência do PAN Cavernas do São Francisco. (ANTIGA AÇÃO 2.30)</t>
  </si>
  <si>
    <t>2.24.Viabilizar junto a uma OSCIP a gestão de recursos financeiros oriundos  de TACs e transações penais para aplicação nas ações do PAN  Cavernas do São Francisco. (ANTIGA AÇÃO 2.31)</t>
  </si>
  <si>
    <t>2.26. Caracterizar as cavernas conhecidas e sua área de influência na Área Cárstica 2,  indicando quando possível aquelas de relevância máxima. (ANTIGA AÇÃO 3.5: INSERIDA COMO AÇÃO 2.33 E RENUMERADA PARA 2.26)</t>
  </si>
  <si>
    <t>2.27. Realizar estudos de avaliação de impacto econômico advindo da conservação espeleológica, conforme as normativas vigentes. (ANTIGA AÇÃO 10.1)</t>
  </si>
  <si>
    <t>2.28. Realizar estudos de valoração dos serviços ambientais prestados pelo ambiente cárstico. (ANTIGA AÇÃO 10.2)</t>
  </si>
  <si>
    <t>Elias Silva
(Centro da Terra-Grupo Espeleológico de Sergipe)</t>
  </si>
  <si>
    <t>Arlindo Gomes Filho 
(CR6 Cabedelo/Instituto Chico Mendes)</t>
  </si>
  <si>
    <t xml:space="preserve">José Tiago dos Santos (ESEC Raso da Catarina)  </t>
  </si>
  <si>
    <t>Daniela Silva (Vale)</t>
  </si>
  <si>
    <t>Órgãos ambientais federais, OEMAs, sociedade civil organizada, setores produtivos.</t>
  </si>
  <si>
    <t>NOV/13</t>
  </si>
  <si>
    <t>Anteprojeto de lei elaborado</t>
  </si>
  <si>
    <t>3.1. Elaborar proposta de Termo de Referência com diretrizes para a definição dos limites da área de proteção de cavernas, por meio de eventos participativos. (ANTIGA AÇÃO 3.2)</t>
  </si>
  <si>
    <t>3.2. Levantar e caracterizar as atividades potencialmente lesivas ao Patrimônio Espeleológico e os atributos capazes de medir quantitativamente e/ou qualitativamente cada uma delas. (ANTIGA AÇÃO 3.3)</t>
  </si>
  <si>
    <t>3.3. Elaborar proposta de revisão da IN nº 2/2009-MMA, por meio de discussão ampliada, como forma de contribuição ao Comitê Técnico Consultivo da IN. (ANTIGA AÇÃO 10.3)</t>
  </si>
  <si>
    <t>3.4. Articular a revogação do art. 8º da Resolução CONAMA nº 428/10 que altera artigo da Resolução CONAMA nº 347/04, visando restabelecer a necessidade de anuência de órgão federal nos processos de licenciamento ambiental. (ANTIGA AÇÃO 10.4)</t>
  </si>
  <si>
    <t>Daniela G. R. Silva (Vale)</t>
  </si>
  <si>
    <t>OEMAs, prefeituras, pesquisadores, consultores.</t>
  </si>
  <si>
    <t>Pesquisadores, consultores, OEMAs, prefeituras, empreendedores representados.</t>
  </si>
  <si>
    <t>Órgãos legislativos, procuradorias especializadas, Governo Distrital, OEMAs, sociedade civil organizada, setores produtivos.</t>
  </si>
  <si>
    <t>2. Ampliação do conhecimento sobre o Patrimônio Espeleológico e região cárstica, aproveitando as fontes de financiamento e fomento para a pesquisa.</t>
  </si>
  <si>
    <t xml:space="preserve">1. Sistematização e divulgação de informações sobre o Patrimônio Espeleológico e região cárstica. </t>
  </si>
  <si>
    <t>4- Aperfeiçoamento da gestão pública para articulação de atores (governamentais e não governamentais) e integração de políticas públicas.</t>
  </si>
  <si>
    <t>4.1. Efetivar parcerias, por meio de instrumento legal adequado, para estabelecer compromisso entre o Instituto Chico Mendes e instituições (públicas e privadas) visando à implementação das ações propostas no PAN Cavernas do São Francisco.</t>
  </si>
  <si>
    <t>NOV/14</t>
  </si>
  <si>
    <t>NOV/16</t>
  </si>
  <si>
    <t>Comitê reestabelecido</t>
  </si>
  <si>
    <t>Tema inserido nas instâncias do CONAMA</t>
  </si>
  <si>
    <t>4.3. Inserir, na pauta de eventos nacionais de Espeleologia, discussão sobre a integração entre instituições de ensino, pesquisa e extensão com os grupos de espeleologia, bem como sobre a criação de protocolo de intenção para fomentar a geração e difusão da produção científica.</t>
  </si>
  <si>
    <t>4.4. Estabelecer instrumento legal entre o CECAV, OEMA, instituições de ensino e pesquisa, grupos e entidades nacionais de Espeleologia, para estabelecimento de cooperação técnica, visando o aprimoramento da gestão do Patrimônio Espeleológico.</t>
  </si>
  <si>
    <t>4.5. Propor ao Ministério do Meio Ambiente e ao Ministério das Minas e Energia a elaboração de instrumento conjunto para instituir procedimentos relativos ao aproveitamento econômico sustentável dos recursos minerais em áreas cársticas. (ANTIGA AÇÃO 4.6)</t>
  </si>
  <si>
    <t>4.6. Apresentar o PAN às instituições parceiras, com o propósito de reafirmar o compromisso na execução das ações e sugerir sua integração aos instrumentos de planejamento existentes para a região de abrangência do PAN Cavernas do São Francisco, por meio da realização de eventos. (ANTIGA AÇÃO 4.7)</t>
  </si>
  <si>
    <t>4.7. Fazer interlocução para integração das ações do PAN com outras políticas públicas de infraestrutura, agricultura, reforma agrária, indústria, habitação e mineração, nas esferas federal e estadual. (ANTIGA AÇÃO 4.8)</t>
  </si>
  <si>
    <t>4.8. Disponibilizar trabalhos de pesquisa, procedimentos e normas existentes, bem como estabelecer novos procedimentos que orientem a elaboração e análise de estudos espeleológicos para licenciamento ambiental de empreendimentos em áreas de ocorrência de cavernas na região de abrangência do PAN Cavernas do São Francisco. (ANTIGA AÇÃO 4.9)</t>
  </si>
  <si>
    <t>4.9. Fazer gestão junto ao poder executivo, nas três esferas de governo, para aumentar o número de técnicos envolvidos nas atividades de licenciamento ambiental de empreendimentos em áreas de ocorrência de cavernas. (ANTIGA AÇÃO 4.10)</t>
  </si>
  <si>
    <t>4.10. Estabelecer banco de consultores AD HOC para auxiliar o quadro técnico (IBAMA, OEMA e órgãos afins) no processo de tomada de decisão no licenciamento ambiental referente ao Patrimônio Espelológico, e propor à SBE e Redespeleo Brasil a criação de banco consultivo de profissionais capacitados para a realização de estudos espeleológicos. (ANTIGA AÇÃO 4.11)</t>
  </si>
  <si>
    <t>Flávio L. Anunciação
(V &amp; M Mineração/MG)</t>
  </si>
  <si>
    <t>Todos os participantes das oficinas preparatórias.</t>
  </si>
  <si>
    <t>Órgãos ambientais federais, estaduais, prefeituras, pesquisadores, entidades nacionais de espeleologia.</t>
  </si>
  <si>
    <t xml:space="preserve">Instituições de ensino e pesquisa, instituições de fomento, pesquisadores, entidades nacionas de espeleologia, grupos de espeleologia. </t>
  </si>
  <si>
    <t>Universidades, OEMAs, grupos de espeleologia.</t>
  </si>
  <si>
    <t>Órgãos ambientais federais, OEMAs, entidades nacionais de espeleologia, grupos de espeleologia, pesquisadores.</t>
  </si>
  <si>
    <t>SEMARH/SE (Valdineide B. de Santana),  INEMA/BA (Antonieta Candia).</t>
  </si>
  <si>
    <t>Órgãos ambientais federais, estaduais, prefeituras.</t>
  </si>
  <si>
    <t>Pesquisadores, instituições de ensino e pesquisa, OEMAs, entidades nacionais de espeleologia, grupos de espeleologia.</t>
  </si>
  <si>
    <t>CECAV (Jocy Cruz), secretarias estaduais de planejamento, OEMAs, prefeituras.</t>
  </si>
  <si>
    <t>UFLA (Rodrigo L. Ferreira),  UFS (Luiz Fontes), Sociedade Civil (Christiane Donato).</t>
  </si>
  <si>
    <t>MMA (verificar), MME (verificar)</t>
  </si>
  <si>
    <t>Não estimado</t>
  </si>
  <si>
    <t>5- Aprimoramento, intensificação e integração das ações e órgãos envolvidos na fiscalização do Patrimônio Espeleológico.</t>
  </si>
  <si>
    <t>5.4. Implementar, em parceria com os órgãos fiscalizadores, o Programa de Fiscalização Preventiva, Integrada e Sistemática (FPI), na região de abrangência do PAN Cavernas do São Francisco.</t>
  </si>
  <si>
    <t>5.5. Fazer gestão junto às entidades representantes de classes profissionais para maior responsabilidade no acompanhamento de empreendimentos em ambientes cársticos.</t>
  </si>
  <si>
    <t>JUN/13</t>
  </si>
  <si>
    <t>5.6. Propor a inserção da base de dados do CECAV, nos procedimentos de fiscalização dos órgãos ambientais.</t>
  </si>
  <si>
    <t>5.7. Identificar as áreas que necessitam de fiscalização intensiva, com base no "Mapa de Vulnerabilidade" e outras informações.</t>
  </si>
  <si>
    <t>JUN/12</t>
  </si>
  <si>
    <t>5.1. Realizar levantamento de todos os órgãos fiscalizadores atuantes na região de abrangência do PAN Cavernas do São Francisco e respectivos programas de capacitação.</t>
  </si>
  <si>
    <t>CECAV (Jocy Cruz), OEMAs, prefeituras.</t>
  </si>
  <si>
    <t>CECAV (Jocy Cruz), poder legislativo federal, estadual e municipal, OEMAs, prefeituras, secretarias estaduais de planejamento.</t>
  </si>
  <si>
    <t>CECAV (Jocy Cruz), Antonangelo A. da Silva (Ibama/PE),  OEMAs, prefeituras.</t>
  </si>
  <si>
    <t>CECAV (Jocy Cruz), conselhos profissionais das diversas áreas relacionadas com o tema espeleologia.</t>
  </si>
  <si>
    <t>Órgãos ambientais federais, estaduais, prefeituras, grupos de espeleologia.</t>
  </si>
  <si>
    <t xml:space="preserve">6- Revisão e elaboração de instrumentos de planejamento e gestão territorial, para o ordenamento do uso do Patrimônio Espeleológico e áreas cársticas.
</t>
  </si>
  <si>
    <t>6.1. Elaborar manual de orientações gerais sobre o uso e ocupação do solo em áreas cársticas, destinado às prefeituras e Defesa Civil.</t>
  </si>
  <si>
    <t>JAN/15</t>
  </si>
  <si>
    <t>DEZ/15</t>
  </si>
  <si>
    <t>JAN/14</t>
  </si>
  <si>
    <t>6.3.Propor a revisão dos planos diretores e/ou dos Zoneamentos Ecológico-Econômicos - ZEE, baseada no diagnóstico dos instrumentos de ordenamento territorial e no conhecimento dos ambientes cársticos da região do PAN Cavernas do São Francisco, encaminhando-a aos estados e municípios com ocorrência de cavernas, a fim de sensibilizar o poder público para incorporação das recomendações.</t>
  </si>
  <si>
    <t>CECAV (Jocy Cruz),  grupos de espeleologia, pesquisadores.</t>
  </si>
  <si>
    <t>7.3. Elaborar diagnóstico das áreas protegidas que abrigam o Patrimônio Espeleológico e articular junto aos órgãos governamentais a garantia de manutenção dessas áreas.</t>
  </si>
  <si>
    <t xml:space="preserve">UFPE (Enrico Bernard), UFLA (Rodrigo L. Ferreira), UFS (Luiz Fontes), Sociedade Civil (Christiane Donato). </t>
  </si>
  <si>
    <t>7- Criação e manutenção de áreas protegidas para a conservação do Patrimônio Espeleológico</t>
  </si>
  <si>
    <t>JUL/14</t>
  </si>
  <si>
    <t>JUN/14</t>
  </si>
  <si>
    <t>SET/13</t>
  </si>
  <si>
    <t>Órgãos ambientais federais, estaduais e prefeituras.</t>
  </si>
  <si>
    <t xml:space="preserve">CECAV (Jocy Cruz), universidades, órgãos de fomento à pesquisa. </t>
  </si>
  <si>
    <t>Órgãos ambientais federais, estaduais, distritais  e prefeituras.</t>
  </si>
  <si>
    <t>Órgãos ambientais federais, estaduais, prefeituras, empresas de mineração.</t>
  </si>
  <si>
    <t>OEMAs, prefeituras e grupos de espeleologia.</t>
  </si>
  <si>
    <t>Bahiatursa (Divaldo Borges), secretarias de turismo, Sistema "S", OEMAs, secretarias federais, estaduais e municipais  de educação, prefeituras.</t>
  </si>
  <si>
    <t>CBHSF/AL (José Maciel), OEMAs, secretarias municipais e estaduais de educação, turismo e de meio ambiente, prefeituras, Sistema "S".</t>
  </si>
  <si>
    <t>8- Implementação de estratégias para  formação de pessoal diretamente envolvido com o tema espeleologia, visando gestão, estudo e uso sustentável. (ANTIGO OBJ. ESP. 11)</t>
  </si>
  <si>
    <t>Leonardo Morato
ICADS/UFBA</t>
  </si>
  <si>
    <t>UFLA (Rodrigo L. Ferreira), UFS (Luiz Fontes), PUC Minas (Luiz  Eduardo Travassos), GEP/UFBA (Morgana Drefahl), CECAV (Jocy Cruz), Centro da Terra - Grupo Espeleológico de Sergipe (Elias Silva), Sociedade Civil (Christiane Donato).</t>
  </si>
  <si>
    <t>ABR/14</t>
  </si>
  <si>
    <t xml:space="preserve">Número de instituições oficiadas. </t>
  </si>
  <si>
    <t xml:space="preserve">Número de programas com o tema inserido </t>
  </si>
  <si>
    <t>OUT/13</t>
  </si>
  <si>
    <t>OUT/14</t>
  </si>
  <si>
    <t>Relatório elaborado e divulgado.</t>
  </si>
  <si>
    <t>MAI/13</t>
  </si>
  <si>
    <t>CECAV (Jocy Cruz), GEP/UFBA (Morgana Drefahl), Sociedade Civil (Christiane Donato).</t>
  </si>
  <si>
    <t>Sociedade Civil (Christiane Donato), Vale (Daniela G. R. Silva), CECAV (Maristela Lima).</t>
  </si>
  <si>
    <t>UFPE (Enrico Bernard) e SEMARH/SE (Valdineide B. de Santana),  Centro da Terra - Grupo Espeleológico de Sergipe (Elias Silva), Sociedade Semear (José Waldson C. de Andrade), Sociedade Civil (Christiane Donato).</t>
  </si>
  <si>
    <t>CECAV/RN (Diego Bento), UFPE (Enrico Bernard),  Centro da Terra - Grupo Espeleológico de Sergipe (Elias Silva), Sociedade Semear/SE (José Waldson C. de Andrade), Sociedade Civil (Christiane Donato).</t>
  </si>
  <si>
    <t>Rangel de Carvalho
(Prefeitura de Campo Formoso/BA)</t>
  </si>
  <si>
    <t>CECAV (Jocy Cruz), secretarias de educação municipais e estaduais, prefeituras, comitês de bacias.</t>
  </si>
  <si>
    <t xml:space="preserve">CECAV (Jocy Cruz), UFPE (Enrico Bernard), Sociedade Semear/SE,  (José Waldson C. de Andrade), Sociedade Civil (Christiane Donato), Centro da Terra - Grupo Espeleológico de Sergipe (Elias Silva).
</t>
  </si>
  <si>
    <t>Projetos de turismo e pesquisa realizados</t>
  </si>
  <si>
    <t>Roteiro elaborado e divulgado</t>
  </si>
  <si>
    <t>UESC/BA (Elvis Barbosa), PUC Minas (Luiz Eduardo Travassos), UFLA (Rodrigo L. Ferreira), UFBA (Leonardo Morato), CECAV (Lindalva Cavalcanti)</t>
  </si>
  <si>
    <t>OEMAs, prefeituras, associações, secretarias estaduais de turismo, empreendedores e associações afins.</t>
  </si>
  <si>
    <t>CECAV (Jocy Cruz),  Bahiatursa (Divaldo B. Gonçalves), ONG CAACTUS (Rangel de Carvalho), Centro da Terra - Grupo Espeleológico de Sergipe (Elias Silva),  Prefeitura de São Desidério (Demósthenes Nunes Junior), Parque Nacional Cavernas do Peruaçu (Evandro P. da Silva), GMSE (João A. Silva).</t>
  </si>
  <si>
    <t>Sociedade Civil (Christiane Donato), Secretarias estaduais, municipais e distrital de turismo, instituições de ensino e pesquisa, OEMAs, grupos de espeleologia.</t>
  </si>
  <si>
    <t>8.1. Elaborar Termo de Cooperação Técnica entre o Instituto Chico Mendes, por meio do CECAV, com os órgãos licenciadores e de fiscalização, para assegurar a capacitação dos servidores. (ANTIGA AÇÃO 11.1)</t>
  </si>
  <si>
    <t>8.2. Verificar  junto aos órgãos licenciadores e Instituto Chico Mendes a existencia de fundos da compensação espeleológica (Decreto nº 6.640/08) para a capacitação do quadro técnico, envolvido com o licenciamento ambiental de empreendimentos em áreas cársticas. (ANTIGA AÇÃO 11.2)</t>
  </si>
  <si>
    <t>8.4. Fomentar a formação de profissionais na área de taxonomia, visando à descrição de espécies troglóbias. (ANTIGA AÇÃO 11.4)</t>
  </si>
  <si>
    <t>8.6. Criar cursos de capacitação para guias/condutores de espeleoturismo. (ANTIGA AÇÃO 11.6)</t>
  </si>
  <si>
    <t>8.7. Ministrar o curso de Espeleologia e Licenciamento Ambiental, adequado às especificidades do setor produtivo, capacitando pelo menos um técnico do quadro permanente das empresas que atuam em ambientes cársticos. (ANTIGA AÇÃO 11.7)</t>
  </si>
  <si>
    <t>8.8. Identificar os atores e suas necessidades de capacitação para o desenvolvimento do espeleoturismo, considerando as cavidades constantes na "Lista de Cavernas com Uso e/ou Potencial Turístico". (ANTIGA AÇÃO 11.8)</t>
  </si>
  <si>
    <t>8.9. Capacitar os atores envolvidos com o turismo espeleológico, de acordo com suas necessidades, nos municípios com cavidades que  constarem na  "Lista de Cavernas com Uso e/ou Potencial Turístico". (ANTIGA AÇÃO 11.9)</t>
  </si>
  <si>
    <t>8.10. Adequar o curso de Espeleologia e Licenciamento Ambiental, com as entidades de classe e outras instituições, visando à capacitação dos profissionais responsáveis técnicos. (ANTIGA AÇÃO 11.10)</t>
  </si>
  <si>
    <t>8.11. Elaborar documento com o perfil dos profissionais envolvidos com a Espeleologia na região do Baixo São Francisco. (ANTIGA AÇÃO 11.12)</t>
  </si>
  <si>
    <t>8.12. Realizar cursos regulares de capacitação para grupos de espeleologia, priorizando os grupos emergentes dos estados da Bahia, Alagoas e Sergipe. (ANTIGA AÇÃO 11.13)</t>
  </si>
  <si>
    <t>8.13. Realizar curso de condutor de espeleoturismo (grutas e abismos) para a região de abrangência do PAN Cavernas do São Francisco, priorizando a Área Cárstica 1. (ANTIGA AÇÃO 11.14)</t>
  </si>
  <si>
    <t xml:space="preserve">9- Criação e ampliação de cursos universitários relacionados com o tema Espeleologia.
</t>
  </si>
  <si>
    <t>9.1. Disponibilizar curso básico de Espeleologia, por meio de articulação com a SBE,  Redespeleo Brasil e grupos de espeleologia independentes, priorizando os munícipios constantes da "Lista de Cavernas com Uso e/ou Potencial Turístico". (ANTIGA AÇÃO 12.1)</t>
  </si>
  <si>
    <t>9.2. Assinar protocolo de intenção com as instituições de ensino e pesquisa,  para que sejam disponibilizadas vagas em programas de pós-graduação, relacionados com o tema Espeleologia, para os servidores dos órgãos públicos que trabalham com o Patrimônio Espeleológico. (ANTIGA AÇÃO 12.2)</t>
  </si>
  <si>
    <t>9.3. Ampliar a realização dos eventos de Espeleologia já existentes, na região do PAN Cavernas do São Francisco, priorizando as Áreas Cársticas 1 e 2. (ANTIGA AÇÃO 12.3)</t>
  </si>
  <si>
    <t>9.4. Propor às instituições de ensino e pesquisa a criação de cursos de extensão abrangendo áreas multidisciplinares,  voltados à elaboração de estudos espeleológicos na Área Cárstica 2. (ANTIGA AÇÃO 12.4)</t>
  </si>
  <si>
    <t>9.5. Propor, às instituições de ensino e pesquisa, a criação de cursos de extensão abrangendo áreas multidisciplinares,  voltados à elaboração de estudos espeleológicos na Área Cárstica 1. (ANTIGA AÇÃO 12.5)</t>
  </si>
  <si>
    <t>9.6. Fortalecer os programas de estágio, sugerindo às instituições de ensino e pesquisa, planos de trabalho na área de Espeleologia. (ANTIGA AÇÃO 12.6)</t>
  </si>
  <si>
    <t xml:space="preserve">10- Sensibilização e mobilização do poder público e sociedade em geral (em especial as comunidades situadas em áreas de ocorrência de cavernas) acerca da importância do Patrimônio Espeleológico. </t>
  </si>
  <si>
    <t>10.1. Elaborar cartilha educativa com informações sobre a legislação relativa ao Patrimônio Espeleológico, em linguagem simples, voltada à população rural. (ANTIGA AÇÃO 13.1)</t>
  </si>
  <si>
    <t>10.2. Capacitar multiplicadores (líderes comunitários, técnicos extensionistas e outros) na temática Espeleologia, considerando, como área piloto, os municípios das unidades de conservação federais com ocorrência de cavernas. (ANTIGA AÇÃO 13.2)</t>
  </si>
  <si>
    <t>10.4. Levantar o conhecimento informal da população residente nas regiões de conflitos com o Patrimônio Espeleológico, a partir do mapa de vulnerabilidade. (ANTIGA AÇÃO 13.4)</t>
  </si>
  <si>
    <t>10.5. Inserir a Espeleologia nos conteúdos do ensino fundamental, bem como  nos programas de Educação Ambiental já existentes. (ANTIGA AÇÃO 13.5)</t>
  </si>
  <si>
    <t>10.6. Publicar  “kit” com material educativo  (já existente) sobre Espeleologia, em linguagem simples, voltado à população residente em áreas com ocorrência de cavernas. (ANTIGA AÇÃO 13.6)</t>
  </si>
  <si>
    <t>10.7. Capacitar os professores da rede oficial de ensino, por região, aproveitando os coletivos educadores e outras organizações locais na Área Cárstica 2. (ANTIGA AÇÃO 13.7)</t>
  </si>
  <si>
    <t>10.8. Oficiar os responsáveis pela gestão pública sobre os riscos associados ao uso indevido das áreas com ocorrência do Patrimônio Espeleológico, bem como quanto à legislação pertinente. ANTIGA AÇÃO 13.8)</t>
  </si>
  <si>
    <t>10.9. Criar instrumentos de comunicação no âmbito do CECAV, para divulgação do Patrimônio Espeleológico, inclusive com o aumento da visibilidade do Centro junto à comunidade científica e sociedade civil. (ANTIGA AÇÃO 13.9)</t>
  </si>
  <si>
    <t>10.10. Elaborar e implantar projeto piloto de Educação Ambiental e patrimonial e de alternativas socioeconômicas, voltado à conservação do Patrimônio Espeleológico na região da APA Carste de Lagoa Santa, do Circuito das Grutas e de Januária, em Minas Gerais. (ANTIGA AÇÃO 13.10)</t>
  </si>
  <si>
    <t>10.11. Elaborar e implantar projeto piloto de Educação Ambiental e patrimonial e de alternativas socioeconômicas, voltado à conservação do Patrimônio Espeleológico na região de Ourolândia, na Bahia. (ANTIGA AÇÃO 13.11)</t>
  </si>
  <si>
    <t>10.12. Firmar parcerias com as secretarias de saúde estaduais e municipais, na Área Cárstica 2, para capacitar agentes que atuem na orientação da população, alertando-os sobre o risco de contaminação por agentes biológicos e outros existentes em cavernas. (ANTIGA AÇÃO 13.12)</t>
  </si>
  <si>
    <t>10.13. Divulgar e realizar, na Área Cárstica 2, campanhas específicas de vacinação antirrábica (animais) junto às comunidades localizadas nas proximidades de cavernas. (ANTIGA AÇÃO 13.13)</t>
  </si>
  <si>
    <t>10.15. Inserir o tema Espeleologia nos programas de Educação Ambiental já existentes, por meio de articulação com as prefeituras da região de Campo Formoso/BA. (ANTIGA AÇÃO 13.15)</t>
  </si>
  <si>
    <t xml:space="preserve">11- Estruturação do uso turístico de cavernas da Bacia do Rio São Francisco e entorno. </t>
  </si>
  <si>
    <t>11.1. Identificar e levantar dados sobre as cavernas com uso e/ou  potencial turístico no Estado de Minas Gerais. (ANTIGA AÇÃO 14.1)</t>
  </si>
  <si>
    <t>11.2. Identificar e levantar dados sobre as cavernas com uso e/ou potencial turístico no Estado da Bahia. (ANTIGA AÇÃO 14.2)</t>
  </si>
  <si>
    <t>11.3. Identificar e levantar dados sobre as cavernas com uso e/ou potencial turístico nos estados de Goiás, Sergipe, Alagoas, Pernambuco e no Distrito Federal. (ANTIGA AÇÃO 14.3)</t>
  </si>
  <si>
    <t>11.4. Elaborar lista de Cavernas com uso e/ou potencial turístico, por meio de critérios definidos em oficina participativa. (ANTIGA AÇÃO 14.4)</t>
  </si>
  <si>
    <t>11.5. Buscar junto aos órgãos licenciadores estaduais e municipais, no Estado da Bahia, a destinação de recursos para fomento de pesquisa e turismo. (ANTIGA AÇÃO 14.5)</t>
  </si>
  <si>
    <t>11.6. Estabelecer, estruturar e/ou fortalecer os roteiros turísticos, envolvendo cavernas, dentro do programa de regionalização do turismo, por meio de articulação com as instâncias de governança regionais do turismo. (ANTIGA AÇÃO 14.6)</t>
  </si>
  <si>
    <t>11.7. Realizar oficinas para integrar atores e fortalecer instâncias de governanças regionais e locais nos municípios cujas cavidades constarem na "Lista de Cavernas com Uso e/ou Potencial Turístico". (ANTIGA AÇÃO 14.7)</t>
  </si>
  <si>
    <t>11.8. Elaborar um roteiro de visitação turística, com normas, condições e empreendedores responsáveis, para as cavidades da Área Cárstica 1, que constarem na "Lista de Cavernas com Uso e/ou Potencial Turístico". (ANTIGA AÇÃO 14.8)</t>
  </si>
  <si>
    <t>11.9. Elaborar e implantar sistema de gestão de segurança integrado e inserir nos Termo de Referência para os planos de manejo espeleológicos, priorizando as cavidades que constarem da "Lista de Cavernas com Uso e/ou Potencial Turístico". (ANTIGA AÇÃO 14.9)</t>
  </si>
  <si>
    <t>11.10. Identificar a demanda do turista, realizando o registro e monitoramento padronizado da visitação nas cavidades que constarem na "Lista de Cavernas com Uso e/ou Potencial Turístico". (ANTIGA AÇÃO 14.10)</t>
  </si>
  <si>
    <t>12- Fortalecimento da articulação e integração de esforços entre iniciativa pública, privada e sociedade civil para regulamentação do uso sustentável das cavernas turísticas.</t>
  </si>
  <si>
    <t>12.1. Estimular a criação de rede social para discutir temas correlatos ao espeleoturismo. (ANTIGA AÇÃO 8.1)</t>
  </si>
  <si>
    <t>12.2. Realizar fóruns anuais de discussão, por região fisiográfica da Bacia do rio São Francisco, nos municípios que abrigam as cavidades constantes da "Lista de Cavernas com Uso e/ou Potencial Turístico". (ANTIGA AÇÃO 8.2)</t>
  </si>
  <si>
    <t>12.3. Promover, por meio de oficina participativa, a revisão do documento que orienta a elaboração de planos de manejo espeleológicos, incluindo novas orientações. (ANTIGA AÇÃO 8.3)</t>
  </si>
  <si>
    <t>12.4. Articular com os responsáveis pelas cavidades que constarem na "Lista de Cavernas com Uso e/ou Potencial Turístico" a elaboração de planos de manejo espeleológicos. (ANTIGA AÇÃO 8.4)</t>
  </si>
  <si>
    <t>12.5. Fomentar a criação e implantação de Programa de Sustentabilidade de Educação Ambiental e Patrimonial para Turismo em Cavernas,  considerando as cavidades que constarem na  "Lista de Cavernas com  Uso e/ou Potencial Turístico", prioritariamente para o Estado da Bahia (ANTIGA  AÇÃO 3.4, INSERIDA COMO 8.5 E RENUMERADA PARA 13.5)</t>
  </si>
  <si>
    <t>OEMAs, orgãos de turismo, prefeituras, grupos de espeleologia.</t>
  </si>
  <si>
    <t>Divisão de Comunicação do Instituto Chico Mendes (Ivanna Brito).</t>
  </si>
  <si>
    <t>3 - Elaboração de procedimentos, mecanismos e protocolos, baseados em estudos técnico-científicos, para definição de área de proteção e uso das cavidades.</t>
  </si>
  <si>
    <t>4 - Aperfeiçoamento da gestão pública para articulação de atores (governamentais e não governamentais) e integração de políticas públicas.</t>
  </si>
  <si>
    <t>5. Aprimoramento, intensificação e integração das ações e órgãos envolvidos na fiscalização do Patrimônio Espeleológico.</t>
  </si>
  <si>
    <t>6 - Revisão e elaboração de instrumentos de planejamento e gestão territorial, para o ordenamento do uso do Patrimônio Espeleológico e áreas cársticas.</t>
  </si>
  <si>
    <t>7 - Criação e manutenção de áreas protegidas para a conservação do Patrimônio Espeleológico</t>
  </si>
  <si>
    <t>8 - Fortalecimento da articulação e integração de esforços entre iniciativa pública, privada e sociedade civil para regulamentação do uso sustentável das cavernas turísticas.</t>
  </si>
  <si>
    <t>9 - Elaboração de anteprojeto de lei para conservação e uso sustentável do Patrimônio Espeleológico a partir de discussões envolvendo a iniciativa pública, privada e sociedade civil.</t>
  </si>
  <si>
    <t>10 - Revisão da IN nº 2/2009-MMA, levando em consideração os aspectos socioeconômicos</t>
  </si>
  <si>
    <t>11 - Implementação de estratégias para  formação de pessoal diretamente envolvido com o tema espeleologia, visando gestão, estudo e uso sustentável.</t>
  </si>
  <si>
    <t>12 - Criação e ampliação de cursos universitários, atividades de pesquisa e extensão relacionados com o tema espeleologia.</t>
  </si>
  <si>
    <t>13 - Sensibilização e mobilização do poder público e sociedade em geral (em especial as comunidades situadas em áreas de ocorrência de cavernas) acerca da importância do Patrimônio Espeleológico.</t>
  </si>
  <si>
    <t>14 - Estruturação do uso turístico de cavernas da Bacia do Rio São Francisco e entorno.</t>
  </si>
  <si>
    <t>2.20. Identificar e divulgar fontes de financiamento de "educação ambiental em ambientes cársticos" da BHSF, por meio da criação de grupo de trabalho</t>
  </si>
  <si>
    <t>13.15. Articular a inserção do tema Espeleologia nos programas de Educação Ambiental já existentes nas prefeituras da região de Campo Formoso/BA</t>
  </si>
  <si>
    <t>CECAV (Jocy Cruz), secretarias de educação municipais e estaduais, prefeituras, comitês de bacias</t>
  </si>
  <si>
    <t xml:space="preserve">Aguardando lista de cavernas (resultado de ações anteriores)
</t>
  </si>
  <si>
    <t xml:space="preserve">A Rede foi criada no Facebook, conta com 31 membros. A ficha de cadastro de pesquisadores foi disponibilizada e divulgada. </t>
  </si>
  <si>
    <t xml:space="preserve">José Waldson e Elias </t>
  </si>
  <si>
    <t>Aguardando lista de cavernas (resultado de ações anteriores)</t>
  </si>
  <si>
    <t xml:space="preserve">Eric Sawyer
</t>
  </si>
  <si>
    <t>Propor substituição do Diego pela Roberta CECAV/RN</t>
  </si>
  <si>
    <t>Excluir a sigla SGB e Marcio Rezende. 
Verificar representação do DNPM.
Incluir: GEP/UFBA (Morgana Drefhal), IBAMA/SE (Zanoni),  INEMA/BA (Antonieta Candia) e outras OEMAS</t>
  </si>
  <si>
    <t>Relatório semestral elaborado e publicado</t>
  </si>
  <si>
    <t>Diego Bento (CECAV/RN)</t>
  </si>
  <si>
    <t>Atlas publicado</t>
  </si>
  <si>
    <r>
      <t xml:space="preserve">Mylène Berbert-Born
(SGB-CPRM)
</t>
    </r>
    <r>
      <rPr>
        <sz val="10.5"/>
        <color rgb="FFFF0000"/>
        <rFont val="Calibri"/>
        <family val="2"/>
        <scheme val="minor"/>
      </rPr>
      <t>verificar se a Mylène aceita a articulação</t>
    </r>
  </si>
  <si>
    <t>Inserir: UnB (Osmar Abílio Junior) e demais colaboradores da Ação 1.15</t>
  </si>
  <si>
    <t>Inserir: SBE (Marcelo Rasteiro), Redespeleo (verificar), IGC/USP (Ivo Karmann e William Sallum Filho), Sociedade Civil (Christiane Donato), grupos de espeleologia independentes e outras IES.</t>
  </si>
  <si>
    <t>Jocy Cruz (CECAV)</t>
  </si>
  <si>
    <t>Inserir: CNPq (verificar), CAPES (verificar).</t>
  </si>
  <si>
    <r>
      <t>Inserir: Guano (Fabrício Muniz), MP/BA (Luciana Koury), MP/MG (Marcos Paulo Miranda), PFE/Instituto chico Mendes (verificar)                                       Substituir:  MMA (André Ribeiro por</t>
    </r>
    <r>
      <rPr>
        <sz val="11"/>
        <color rgb="FFFF0000"/>
        <rFont val="Calibri"/>
        <family val="2"/>
        <scheme val="minor"/>
      </rPr>
      <t xml:space="preserve"> ????</t>
    </r>
    <r>
      <rPr>
        <sz val="11"/>
        <color theme="1"/>
        <rFont val="Calibri"/>
        <family val="2"/>
        <scheme val="minor"/>
      </rPr>
      <t>),                                           Excluir:  UFLA (Rodrigo L. Ferreira Ferreira), UFPE (Enrico Bernard), USF (Luiz Pontes).</t>
    </r>
  </si>
  <si>
    <t>Áreas definidas</t>
  </si>
  <si>
    <t>Normas definidas e disponibiizadas</t>
  </si>
  <si>
    <t>André Ribeiro (CECAV)</t>
  </si>
  <si>
    <t>Inserir: PUC Minas (Eduardo Travassos).</t>
  </si>
  <si>
    <t>Incluir: UFAL (verificar), CBHSF (José Maciel).</t>
  </si>
  <si>
    <t>Incluir: UNEB/Senhor do Bonfim (Cristiana Santana), UFBA/Salvador (Carlos Etchevarne)
Excluir: UFBA (Leonardo Morato)</t>
  </si>
  <si>
    <t>Incluir: UFRB/Cruz das Almas (Carolina Scherer), UEFS (Téo de Oliveira e Cristiane Bertoni), MCN/PUC Minas (Cástor Cartelle)</t>
  </si>
  <si>
    <t>Excluir: UFS 
Incluir: outras IES</t>
  </si>
  <si>
    <t>Incluir: IBRAM (Rinaldo Mancin), IGC/UFMG (Klemens Augustinus Laschefski - docente da pós-graduação em Geografia)</t>
  </si>
  <si>
    <t>Elias Silva (Centro da Terra-Grupo Espeleológico de Sergipe)</t>
  </si>
  <si>
    <t>Incluir: UFS (Luiz Carlos da Silveira Fontes), DIBIO (Katia Ribeiro), CR6 Cabedelo/Instituto chico Mendes (Arlindo Gomes Filho), GEP/UFBA (Morgana Drefahl)</t>
  </si>
  <si>
    <t xml:space="preserve">Tiago (ESEC Raso da Catarina)    </t>
  </si>
  <si>
    <t>Inserir: GMSE (Matusalém Silva), SBE (Marcelo Rasteiro), SEPARN (Solon Almeida e Rostand Medeiros), Luciana (MP/BA)</t>
  </si>
  <si>
    <t>Inserir: IBRAM (verificar)</t>
  </si>
  <si>
    <t>Inserir: CAACTUS (Rangel Carvalho), IBRAM (Rinaldo Mancin), empresas de mineração privada e de economia mista, IES</t>
  </si>
  <si>
    <t>Incluir : Luciana (MP/BA); Grupos de Espeleologia; IABS (Eric Sawyer)</t>
  </si>
  <si>
    <t>Inserir: IES</t>
  </si>
  <si>
    <t>Lindalva Cavalcanti
 (CECAV)</t>
  </si>
  <si>
    <t>out/13</t>
  </si>
  <si>
    <t>out/14</t>
  </si>
  <si>
    <r>
      <t xml:space="preserve">Excluir a sigla SGB e Marcio Rezende. 
Verificar representação do DNPM.                                             Incluir: GEP/UFBA (Morgana Drefahl), SEE/UFOP </t>
    </r>
    <r>
      <rPr>
        <sz val="11"/>
        <color rgb="FFFF0000"/>
        <rFont val="Calibri"/>
        <family val="2"/>
        <scheme val="minor"/>
      </rPr>
      <t>(Cláudio?</t>
    </r>
    <r>
      <rPr>
        <sz val="11"/>
        <color theme="1"/>
        <rFont val="Calibri"/>
        <family val="2"/>
        <scheme val="minor"/>
      </rPr>
      <t>), OEMAs.</t>
    </r>
  </si>
  <si>
    <r>
      <t xml:space="preserve">O grupo entendeu que a ação é de natureza contínua, motivo pelo qual seu término foi reprogramado para fev/17. 
O relatório semestral, produto desta ação, servirá de subsídio para produção de relatórios descritivos englobando aspectos bióticos e abióticos e outros. Assim, torna-se relevante a divulgação desses dados compilados por períodos para dar suporte à outras ações e ao conhecimento sobre o Patrimônio Esperleológico. 
O relatório contendo a compilação dos dados deverá ser puiblicado em revistas, seminários, congressos etc. . </t>
    </r>
    <r>
      <rPr>
        <sz val="11"/>
        <color rgb="FFFF0000"/>
        <rFont val="Calibri"/>
        <family val="2"/>
        <scheme val="minor"/>
      </rPr>
      <t>NECESSÁRIO seguir os critérios de padronização da ação 1.5.</t>
    </r>
  </si>
  <si>
    <r>
      <t xml:space="preserve">Inserir: SBE (Marcelo Rasteiro), Redespeleo (verificar: </t>
    </r>
    <r>
      <rPr>
        <sz val="11"/>
        <color rgb="FF0070C0"/>
        <rFont val="Calibri"/>
        <family val="2"/>
        <scheme val="minor"/>
      </rPr>
      <t>redespeleo@redespeleo.org</t>
    </r>
    <r>
      <rPr>
        <sz val="11"/>
        <color theme="1"/>
        <rFont val="Calibri"/>
        <family val="2"/>
        <scheme val="minor"/>
      </rPr>
      <t>), Instituto do Carste (Agusto Auler e Luis Beethoven Piló), IGC/USP (Ivo Karmann e William Sallum Filho), OEMAs, prefeituras, grupos de espeleologia independentes, GEP/UFBA (Morgana Drafhal) e demais instituições de ensino e pesquisa - IES. 
Excluir a sigla SGB e Marcio Rezende.</t>
    </r>
  </si>
  <si>
    <r>
      <t xml:space="preserve">Ação que necessita reforço por parte do articulador a fim de que os dados produzidos possam ser  disponibilizados, inclusive como subsídio para outras ações.  
É necessário publicar o relatório compilado, em formato de artigo, em revistas, seminários, congressos, etc. a compilação dos dados. 
O banco de dados será implementado de acordo com a nova ação proposta na oficina. 
</t>
    </r>
    <r>
      <rPr>
        <sz val="11"/>
        <color rgb="FFFF0000"/>
        <rFont val="Calibri"/>
        <family val="2"/>
        <scheme val="minor"/>
      </rPr>
      <t>A padronização do ados deverá seguir os critérios da ação 1.5.</t>
    </r>
  </si>
  <si>
    <r>
      <t xml:space="preserve">Inserir: SBE (Marcelo Rasteiro), Redespeleo (verificar: </t>
    </r>
    <r>
      <rPr>
        <sz val="11"/>
        <color rgb="FF0070C0"/>
        <rFont val="Calibri"/>
        <family val="2"/>
        <scheme val="minor"/>
      </rPr>
      <t>redespeleo@redespeleo.org</t>
    </r>
    <r>
      <rPr>
        <sz val="11"/>
        <color theme="1"/>
        <rFont val="Calibri"/>
        <family val="2"/>
        <scheme val="minor"/>
      </rPr>
      <t xml:space="preserve">), Instituto do Carste (Auler e Luis Beethoven Piló), IGC/USP (Ivo Karmann e William Sallum Filho),  grupos de espeleologia independentes, GEP/UFBA (Morgana Drefhal) e IES. </t>
    </r>
  </si>
  <si>
    <t>A data de término não foi alterada considerando a nova redação da ação.</t>
  </si>
  <si>
    <r>
      <t xml:space="preserve">Inserir: SBE (Marcelo Rasteiro), Redespeleo (verificar: </t>
    </r>
    <r>
      <rPr>
        <sz val="11"/>
        <color rgb="FF0070C0"/>
        <rFont val="Calibri"/>
        <family val="2"/>
        <scheme val="minor"/>
      </rPr>
      <t>redespeleo@redespeleo.org</t>
    </r>
    <r>
      <rPr>
        <sz val="11"/>
        <color theme="1"/>
        <rFont val="Calibri"/>
        <family val="2"/>
        <scheme val="minor"/>
      </rPr>
      <t xml:space="preserve">), IGC/USP (Ivo Karmann e William Sallum Filho), Centro da Terra - Grupo Espeleológico de Sergipe (Elias Silva), GMSE (João A. Silva), Sociedade Civil (Christiane Donato), grupos de espeleologia independentes,  GEP/UFBA (Morgana Drefhal) e IES. </t>
    </r>
  </si>
  <si>
    <r>
      <t xml:space="preserve">Solicitar ao CECAV que informe se as cavidades validades estão dentro da região do PAN e se a base do MT está validando cavernas do PAN. 
</t>
    </r>
    <r>
      <rPr>
        <sz val="11"/>
        <color rgb="FFFF0000"/>
        <rFont val="Calibri"/>
        <family val="2"/>
        <scheme val="minor"/>
      </rPr>
      <t>Para área cárstica 2</t>
    </r>
    <r>
      <rPr>
        <sz val="11"/>
        <color theme="1"/>
        <rFont val="Calibri"/>
        <family val="2"/>
        <scheme val="minor"/>
      </rPr>
      <t>:  a execução da Ação está planejada para se iniciar em dezembro/2012, a partir de mútua cooperação com os grupos espeleológicos Centro da Terra e o GMSE. Deverão ser validadas 100% das cavidades cadastradas no CECAV para essa área.</t>
    </r>
  </si>
  <si>
    <t>Substituir: MMA (Gustavo). Inserir: IBAMA (Jailton), GEEP/Açungui (Gisele Sessegolo)</t>
  </si>
  <si>
    <t>Verificar a tese da Gisele Sessegolo, que está relacionada ao foco da Ação.</t>
  </si>
  <si>
    <t>O Analista Ambiental do CECAV, Júlio Neto, fez uma demonstração e atualizou os membros do Grupo 1 sobre o andamento do CANIE. Foi esclarecido que, atualmente, o único entrave para liberação do sistema é a finalização do módulo de cadastro de usuários externos do Instituto Chico Mendes, previsto para jan/13.</t>
  </si>
  <si>
    <t>Mapas deverão ser gerados até dez/13 e a atualização anual do atlas digital deverá ser feita a partir de jan/14.</t>
  </si>
  <si>
    <t>A Ação foi excluída, considerando a impossibilidade de executá-la em tempo hábil e as dificuldades técnicas do Instituto Chico Mendes para implantar o módulo geo.
Além disso, a nova ação inserida nesta Monitoria possibilitará a disponibilidade de um banco de dados geoespaciais em ambiente de internet para região de abrangência do PAN.</t>
  </si>
  <si>
    <t>A Rede foi criada no Facebook e requer manutenção. 
Foi recomendado ao Coordenador do CECAV e ao prof. Leonardo Morato, articulação com a SBE, para que a rede de pesquisa seja gerenciada pela Instituição. 
Também foi recomendado que, caso a articulação seja positiva, o lançamento da Rede aconteça no 32º Congresso Brasileiro de Espeleologia-CBE, a ser realizado em Barreiras/BA, no período de 11 a 14/07/2013.</t>
  </si>
  <si>
    <t>Solicitar ao Jocy informações sobre a negociação da ação com a Vale, a fim de verificar a possibilidade de inserir a nova ação relacionada a banco de dados geoespacializados.</t>
  </si>
  <si>
    <r>
      <t xml:space="preserve">Inserir: SBE (Marcelo Rasteiro), Redespeleo (verificar: </t>
    </r>
    <r>
      <rPr>
        <sz val="11"/>
        <color rgb="FF0070C0"/>
        <rFont val="Calibri"/>
        <family val="2"/>
        <scheme val="minor"/>
      </rPr>
      <t>redespeleo@redespeleo.org</t>
    </r>
    <r>
      <rPr>
        <sz val="11"/>
        <color theme="1"/>
        <rFont val="Calibri"/>
        <family val="2"/>
        <scheme val="minor"/>
      </rPr>
      <t>), IGC/USP (Ivo Karmann e William Sallum Filho), Sociedade Civil (Christiane Donato), INCRA/MG (Clênia Luciana Rocha), CBPM/BA (Rafael Avena), MMA (Fábio Abreu), CHESF (verificar), CODEVASF/Juazeiro/BA (Antonio Alípio Mustafá), EMBRAPA (verificar), ANA (verificar), IPHAN/DF (Maria Clara Migliacio)  grupos de espeleologia independentes e outras IES.</t>
    </r>
  </si>
  <si>
    <t>Ação excluída. O atlas poderá ser publicado pelo módulo de elaboração e geração de mapas, na nova  ação inserida nesta Monitoria, que trata de banco de dados geográficos.</t>
  </si>
  <si>
    <t>Ação excluída. A diversidade de bancos de dados e aspectos de natureza político-institucional impossibilitam a execução dessa ação.</t>
  </si>
  <si>
    <t>Ação de âmbito político-institucional, razão pela qual foi alterada a redação e o articulador.</t>
  </si>
  <si>
    <r>
      <t xml:space="preserve">Incluir: SBE (Marcelo Rasteiro), Redespeleo (verificar: </t>
    </r>
    <r>
      <rPr>
        <sz val="11"/>
        <color rgb="FF0070C0"/>
        <rFont val="Calibri"/>
        <family val="2"/>
        <scheme val="minor"/>
      </rPr>
      <t>redespeleo@redespeleo.org</t>
    </r>
    <r>
      <rPr>
        <sz val="11"/>
        <color theme="1"/>
        <rFont val="Calibri"/>
        <family val="2"/>
        <scheme val="minor"/>
      </rPr>
      <t>), outras IES, grupos independentes, Insituto do Carste (Augusto Auler e Luis Beethoven Piló).</t>
    </r>
  </si>
  <si>
    <r>
      <t xml:space="preserve">Incluir: SBE (Marcelo Rasteiro), Redespeleo (verificar: </t>
    </r>
    <r>
      <rPr>
        <sz val="11"/>
        <color rgb="FF0070C0"/>
        <rFont val="Calibri"/>
        <family val="2"/>
        <scheme val="minor"/>
      </rPr>
      <t>redespeleo@redespeleo.org</t>
    </r>
    <r>
      <rPr>
        <sz val="11"/>
        <color theme="1"/>
        <rFont val="Calibri"/>
        <family val="2"/>
        <scheme val="minor"/>
      </rPr>
      <t>), outras IES, grupos espeleológicos independentes, Insituto do Carste (Augusto Auler e Luis Beethoven Piló).</t>
    </r>
  </si>
  <si>
    <t>Foi sugerida a realização de workshop dentro do 32º CBE, a ser realizado em Barreiras/BA, no período de 11 a 14/07/2013, para discutir e definir essas normas. 
Necessário apoio incondicional da SBE.</t>
  </si>
  <si>
    <r>
      <t xml:space="preserve">Nova redação e dara de término.
Rever a estimativa de custo, considerando os valores do projeto "Monitoramento e Avaliação de Impacto sobre o Patrimônio Espeleológico", do CECAV. </t>
    </r>
    <r>
      <rPr>
        <sz val="11"/>
        <color rgb="FFFF0000"/>
        <rFont val="Calibri"/>
        <family val="2"/>
        <scheme val="minor"/>
      </rPr>
      <t>Verificar com Débora Jansen, coordenadora do projeto.
Comunicar com o articulador.</t>
    </r>
  </si>
  <si>
    <r>
      <t xml:space="preserve">UFPE (Enrico Bernard), UFS (Luiz Fontes), Centro da Terra - Grupo Espeleológico de Sergipe (Elias Silva), GMSE (João Andrade Silva), SEMARH/SE (Valdineide Santana), Sociedade Civil (Christiane Donato), ICADS/UFBA (Leonardo Morato), ESEC Raso da Catarina (José Tiago dos Santos), prefeituras, outras IES, SBE (Marcelo Rasteiro), Redespeleo (verificar: </t>
    </r>
    <r>
      <rPr>
        <sz val="11"/>
        <color rgb="FF0070C0"/>
        <rFont val="Calibri"/>
        <family val="2"/>
        <scheme val="minor"/>
      </rPr>
      <t>redespeleo@redespeleo.org</t>
    </r>
    <r>
      <rPr>
        <sz val="11"/>
        <color theme="1"/>
        <rFont val="Calibri"/>
        <family val="2"/>
        <scheme val="minor"/>
      </rPr>
      <t>).</t>
    </r>
  </si>
  <si>
    <t>A Ação 2.9 foi inserida na nova redação da 2.8. 
As atividades de campo iniciar-se-ão em dez/12, por meio de cooperação mútua entre CECAV/RN e grupos espeleológicos Centro da Terra/SE e GMSE/BA.</t>
  </si>
  <si>
    <t>Fazer contato com articulador repassando as informações atualizadas na monitoria. Recomenda-se envolvimento maior do articulador com os colaboradores.</t>
  </si>
  <si>
    <r>
      <t xml:space="preserve">Fazer contato com o articulador e sugerir reunião com as prefeituras das áreas piloto e APA Carste Lagoa Santa para iniciar a execução da ação, conforme mensagem enviada pela Maristela. </t>
    </r>
    <r>
      <rPr>
        <sz val="11"/>
        <color rgb="FFFF0000"/>
        <rFont val="Calibri"/>
        <family val="2"/>
        <scheme val="minor"/>
      </rPr>
      <t>Importante</t>
    </r>
    <r>
      <rPr>
        <sz val="11"/>
        <color theme="1"/>
        <rFont val="Calibri"/>
        <family val="2"/>
        <scheme val="minor"/>
      </rPr>
      <t>: fazer levantamento/mapeamento das águas subterrâneas. Convidar a ANA e CPRM para integrar a equipe de colaboradores.</t>
    </r>
  </si>
  <si>
    <t>As áreas serão definidas na Ação 2.5</t>
  </si>
  <si>
    <t>Eventualmente essa Ação poderá ser contemplada pela Ação 2.1</t>
  </si>
  <si>
    <r>
      <t xml:space="preserve">BA: foi solicitado que o CECAV faça um ofício de aceite do prédio da prefeitura de Campo Formoso até  final da oficina e que ao Rangel que faça a movimentação burocrática do termo de doação junto à prefeitura.
</t>
    </r>
    <r>
      <rPr>
        <sz val="11"/>
        <color rgb="FFFF0000"/>
        <rFont val="Calibri"/>
        <family val="2"/>
        <scheme val="minor"/>
      </rPr>
      <t>A plenária criou o grupo que discutirá as estratégias para a execução dessa Ação. Composto por Jocy, Felipe, Darcy, Daniela e Rangel.</t>
    </r>
  </si>
  <si>
    <t>Fazer contato com articulador repassando as informações atualizadas na monitoria. 
Recomenda-se envolvimento maior do articulador com os colaboradores.</t>
  </si>
  <si>
    <r>
      <t xml:space="preserve">Entrar em contato com o articulador, informar  novo prazo de término da ação e verificar o andamento da negociação. 
</t>
    </r>
    <r>
      <rPr>
        <sz val="11"/>
        <color rgb="FFFF0000"/>
        <rFont val="Calibri"/>
        <family val="2"/>
        <scheme val="minor"/>
      </rPr>
      <t>O término desta Ação foi alterado, pois o prazo inicialmente planejado impossibilita a sua realização.</t>
    </r>
  </si>
  <si>
    <t>Articulação com o IABS a criação de uma conta especifica.
Oficiar os ministérios púbklicos a fim de informar dessa possibilidade.</t>
  </si>
  <si>
    <t>Excluida , pois a Ação perdeu a função frente a implementação do CANIE, prevista para janeiro de 2013, conforme programado pela Coordenação de Tecnologia do Instituto Chico Mendes.</t>
  </si>
  <si>
    <t>Acrescentar: Christiane Donato (Sociedade Civil)</t>
  </si>
  <si>
    <t>Houve mudança de articulador e alteração da data de execução (início e término).</t>
  </si>
  <si>
    <t>contínua até dez/16</t>
  </si>
  <si>
    <t>Ação inicialmente executada, pois o termo legal já foi definido, de acordo com consulta feita pelo CECAV à PFE/Instituto Chico Mendes.
Foi alterado o texto da Ação e novos prazos para sua realização, a fim de que os Termos de Reciprocidade, em andamento e futuros, possam ser concretizados.</t>
  </si>
  <si>
    <r>
      <t>Foi verificado no grupo que a ação foi iniciada com algumas reuniões relatadas pelo Jocy. 
Ainda está pendente a realização de uma reunião em novembro de 2012, para apresentação do CANIE.</t>
    </r>
    <r>
      <rPr>
        <sz val="11"/>
        <color rgb="FFFF0000"/>
        <rFont val="Calibri"/>
        <family val="2"/>
        <scheme val="minor"/>
      </rPr>
      <t xml:space="preserve"> Após essa apresentação a ação será considerada concluida</t>
    </r>
    <r>
      <rPr>
        <sz val="11"/>
        <color rgb="FF00B050"/>
        <rFont val="Calibri"/>
        <family val="2"/>
        <scheme val="minor"/>
      </rPr>
      <t xml:space="preserve"> </t>
    </r>
    <r>
      <rPr>
        <b/>
        <sz val="11"/>
        <color rgb="FF7030A0"/>
        <rFont val="Calibri"/>
        <family val="2"/>
        <scheme val="minor"/>
      </rPr>
      <t>(É ISSO MESMO???)</t>
    </r>
  </si>
  <si>
    <r>
      <t xml:space="preserve">Ação excluída, pois seus objetivos são de responsabilidade do Comitê  CPMIMA, já existente, apesar de estar, de certa forma, desativado. 
</t>
    </r>
    <r>
      <rPr>
        <sz val="11"/>
        <color rgb="FFFF0000"/>
        <rFont val="Calibri"/>
        <family val="2"/>
        <scheme val="minor"/>
      </rPr>
      <t>Dada a importância do assunto, foi proposta nova ação nesta Monitoria.</t>
    </r>
    <r>
      <rPr>
        <sz val="11"/>
        <color theme="1"/>
        <rFont val="Calibri"/>
        <family val="2"/>
        <scheme val="minor"/>
      </rPr>
      <t xml:space="preserve"> </t>
    </r>
  </si>
  <si>
    <t xml:space="preserve">Frente a complexidade da Ação e o fato de ainda não ter sido iniciada, optou-se por prorrrogar o prazo de conclusão. </t>
  </si>
  <si>
    <t>Ação concluída. Relatório em fase de finalização. Importante registrar o apoio do IBAMA/MG (Flávio Túlio), na realização da reunião em Belo Horizonte/MG.</t>
  </si>
  <si>
    <r>
      <t xml:space="preserve">Prazos de início e de término modificados.
</t>
    </r>
    <r>
      <rPr>
        <sz val="11"/>
        <color rgb="FFFF0000"/>
        <rFont val="Calibri"/>
        <family val="2"/>
        <scheme val="minor"/>
      </rPr>
      <t xml:space="preserve">O objeto da Ação deverá ser encaminhado ao Comitê Interministerial. Verificar com Luciane Lourenço (MMA).
</t>
    </r>
    <r>
      <rPr>
        <b/>
        <sz val="11"/>
        <color rgb="FF002060"/>
        <rFont val="Calibri"/>
        <family val="2"/>
        <scheme val="minor"/>
      </rPr>
      <t>Em 14/11/2012, Lindalva fez contato com Luciene. Ela não mais trabalha na SRH/MMA. Disse que estava meio por fora do assunto e que talvez pudéssemos iniciar essa interlocução por meio do CBHSF ou do Conselho Nacional de Recursos Hídricos.</t>
    </r>
  </si>
  <si>
    <r>
      <t xml:space="preserve">O grupo não possui informações suficientes.
</t>
    </r>
    <r>
      <rPr>
        <b/>
        <sz val="11"/>
        <color rgb="FFFF0000"/>
        <rFont val="Calibri"/>
        <family val="2"/>
        <scheme val="minor"/>
      </rPr>
      <t>Luciana, você teria alguma informação para inserir na planilha?</t>
    </r>
  </si>
  <si>
    <r>
      <t>Foram alteradas as datas de início e término da Ação.</t>
    </r>
    <r>
      <rPr>
        <sz val="11"/>
        <color rgb="FFFF0000"/>
        <rFont val="Calibri"/>
        <family val="2"/>
        <scheme val="minor"/>
      </rPr>
      <t xml:space="preserve"> 
Comunicar ao articulador.</t>
    </r>
  </si>
  <si>
    <t>Elaborar diagnóstico da situação do sistema de fiscalização do Patrimônio Espeleológico, na região de abrangência do PAN Cavernas do São Francisco.</t>
  </si>
  <si>
    <r>
      <t xml:space="preserve">Foi adequada a redação da Ação, substituindo BHSF por região de abrangência do PAN Cavernas do São Francisco.
</t>
    </r>
    <r>
      <rPr>
        <sz val="11"/>
        <color rgb="FFFF0000"/>
        <rFont val="Calibri"/>
        <family val="2"/>
        <scheme val="minor"/>
      </rPr>
      <t>Comunicar com o articulador diante do prazo de encerramento da ação.</t>
    </r>
  </si>
  <si>
    <t>Implementar, em parceria com os órgãos fiscalizadores, o Programa de Fiscalização Preventiva, Integrada e Sistemática (FPI), na região de abrangência do PAN Cavernas do São Francisco.</t>
  </si>
  <si>
    <r>
      <t xml:space="preserve">Foram adequados e revisados o texto e a data de término da Ação.
</t>
    </r>
    <r>
      <rPr>
        <sz val="11"/>
        <color rgb="FFFF0000"/>
        <rFont val="Calibri"/>
        <family val="2"/>
        <scheme val="minor"/>
      </rPr>
      <t>Comunicar ao articulador.</t>
    </r>
  </si>
  <si>
    <r>
      <t xml:space="preserve">Foram adequadas as datas de início e término da Ação. 
</t>
    </r>
    <r>
      <rPr>
        <sz val="11"/>
        <color rgb="FFFF0000"/>
        <rFont val="Calibri"/>
        <family val="2"/>
        <scheme val="minor"/>
      </rPr>
      <t>Comunicar ao articulador.</t>
    </r>
    <r>
      <rPr>
        <sz val="11"/>
        <color theme="1"/>
        <rFont val="Calibri"/>
        <family val="2"/>
        <scheme val="minor"/>
      </rPr>
      <t xml:space="preserve">
</t>
    </r>
    <r>
      <rPr>
        <b/>
        <sz val="11"/>
        <color rgb="FFFF0000"/>
        <rFont val="Calibri"/>
        <family val="2"/>
        <scheme val="minor"/>
      </rPr>
      <t>Será necessário para a abordagem junto aos conselhos, a disponiblização da apresentação oficial do PAN.</t>
    </r>
  </si>
  <si>
    <r>
      <t xml:space="preserve">Alterada a data de término da Ação. </t>
    </r>
    <r>
      <rPr>
        <sz val="11"/>
        <color rgb="FFFF0000"/>
        <rFont val="Calibri"/>
        <family val="2"/>
        <scheme val="minor"/>
      </rPr>
      <t>Comunicar ao articulador.</t>
    </r>
  </si>
  <si>
    <t>Dependente da Ação 2.7.</t>
  </si>
  <si>
    <t>Inserir: Heleno Macedo (Geografia UFS)</t>
  </si>
  <si>
    <r>
      <rPr>
        <sz val="11"/>
        <rFont val="Calibri"/>
        <family val="2"/>
        <scheme val="minor"/>
      </rPr>
      <t>Alterada a data de início da Ação.</t>
    </r>
    <r>
      <rPr>
        <sz val="11"/>
        <color rgb="FFFF0000"/>
        <rFont val="Calibri"/>
        <family val="2"/>
        <scheme val="minor"/>
      </rPr>
      <t xml:space="preserve">
Realizar reunião entre a Coordenação do CECAV e a direção geral do DNPM para revisão do articulador. </t>
    </r>
    <r>
      <rPr>
        <sz val="11"/>
        <color theme="1"/>
        <rFont val="Calibri"/>
        <family val="2"/>
        <scheme val="minor"/>
      </rPr>
      <t xml:space="preserve">
</t>
    </r>
    <r>
      <rPr>
        <b/>
        <sz val="11"/>
        <color rgb="FFFF0000"/>
        <rFont val="Calibri"/>
        <family val="2"/>
        <scheme val="minor"/>
      </rPr>
      <t>Caso o resultado não seja positivo, a equipe de coordenação do PAN, deverá realizar consulta virtual, junto ao Grupo Assessor, para identificar um novo articulador para a Ação.</t>
    </r>
  </si>
  <si>
    <r>
      <rPr>
        <sz val="11"/>
        <color rgb="FFFF0000"/>
        <rFont val="Calibri"/>
        <family val="2"/>
        <scheme val="minor"/>
      </rPr>
      <t xml:space="preserve">Realizar reunião entre a Coordenação do CECAV e a direção geral do DNPM para revisão do articulador. 
</t>
    </r>
    <r>
      <rPr>
        <b/>
        <sz val="11"/>
        <color rgb="FFFF0000"/>
        <rFont val="Calibri"/>
        <family val="2"/>
        <scheme val="minor"/>
      </rPr>
      <t>Caso o resultado não seja positivo, a equipe de coordenação do PAN, deverá realizar consulta virtual, junto ao Grupo Assessor, para identificar um novo articulador para a Ação.</t>
    </r>
  </si>
  <si>
    <r>
      <t xml:space="preserve">Adequação no texto da Ação. </t>
    </r>
    <r>
      <rPr>
        <sz val="11"/>
        <color rgb="FFFF0000"/>
        <rFont val="Calibri"/>
        <family val="2"/>
        <scheme val="minor"/>
      </rPr>
      <t>Comunicar ao articulador.</t>
    </r>
  </si>
  <si>
    <t xml:space="preserve">Oficiar a Secretaria de Biodiversidade e Florestas do MMA, a fim de que sejam inseridos nos critérios para definição de áreas prioritárias para conservação, aqueles relacionados ao Patrimônio Espeleológico. </t>
  </si>
  <si>
    <r>
      <t xml:space="preserve">Alterada a data de término da Ação. </t>
    </r>
    <r>
      <rPr>
        <sz val="11"/>
        <color rgb="FFFF0000"/>
        <rFont val="Calibri"/>
        <family val="2"/>
        <scheme val="minor"/>
      </rPr>
      <t>Comunicar ao articulador.</t>
    </r>
    <r>
      <rPr>
        <sz val="11"/>
        <color theme="1"/>
        <rFont val="Calibri"/>
        <family val="2"/>
        <scheme val="minor"/>
      </rPr>
      <t xml:space="preserve">
</t>
    </r>
    <r>
      <rPr>
        <sz val="11"/>
        <color rgb="FFFF0000"/>
        <rFont val="Calibri"/>
        <family val="2"/>
        <scheme val="minor"/>
      </rPr>
      <t>Conforme o campo descrição, será elaborado, pelo articulador, relatório acerca da conclusão da ação.</t>
    </r>
  </si>
  <si>
    <t>Elias (Centro da Terra)</t>
  </si>
  <si>
    <t>Inserir: Marcela Pimenta</t>
  </si>
  <si>
    <t>Alterados a data de término e articulador da Ação.
Comunicar ao Sílvio Arruda a decisão do Grupo Assessor.</t>
  </si>
  <si>
    <t>Dependente da ação 14.4</t>
  </si>
  <si>
    <r>
      <t xml:space="preserve">Alterados as datas de início e de término da Ação.
</t>
    </r>
    <r>
      <rPr>
        <sz val="11"/>
        <color rgb="FFFF0000"/>
        <rFont val="Calibri"/>
        <family val="2"/>
        <scheme val="minor"/>
      </rPr>
      <t>Comunicar ao articulador.</t>
    </r>
  </si>
  <si>
    <t>Ação dependente das Ações 14.4 e 8.3</t>
  </si>
  <si>
    <r>
      <t xml:space="preserve">Alterados o produto, a data de término e o articulador da Ação. 
</t>
    </r>
    <r>
      <rPr>
        <sz val="11"/>
        <color rgb="FFFF0000"/>
        <rFont val="Calibri"/>
        <family val="2"/>
        <scheme val="minor"/>
      </rPr>
      <t xml:space="preserve">1) encaminhar essa Ação para discussão no 32º Congresso Brasileiro de Espeleologia, a ser realizado em Barreiras, de 11 a 14/07/2013.
2) excluir, transferir esta ação para o objetivo 10 e suprimir o objetivo 9.
</t>
    </r>
    <r>
      <rPr>
        <sz val="11"/>
        <color rgb="FF002060"/>
        <rFont val="Calibri"/>
        <family val="2"/>
        <scheme val="minor"/>
      </rPr>
      <t>Comunicar à Lindalva.</t>
    </r>
  </si>
  <si>
    <r>
      <t>Alterada a data de término da Ação.
Ação de natureza continua, devendo ultrapassar, inclusive, o período de execução do PAN Cavernas do São Francisco.</t>
    </r>
    <r>
      <rPr>
        <sz val="11"/>
        <color rgb="FFFF0000"/>
        <rFont val="Calibri"/>
        <family val="2"/>
        <scheme val="minor"/>
      </rPr>
      <t xml:space="preserve">
Comunicar ao articulador. </t>
    </r>
  </si>
  <si>
    <r>
      <t xml:space="preserve">Alterada a data de término da Ação.
</t>
    </r>
    <r>
      <rPr>
        <sz val="11"/>
        <color rgb="FFFF0000"/>
        <rFont val="Calibri"/>
        <family val="2"/>
        <scheme val="minor"/>
      </rPr>
      <t xml:space="preserve">Comunicar ao articulador. </t>
    </r>
  </si>
  <si>
    <r>
      <t xml:space="preserve">Adequado o texto da Ação.
</t>
    </r>
    <r>
      <rPr>
        <sz val="11"/>
        <color rgb="FFFF0000"/>
        <rFont val="Calibri"/>
        <family val="2"/>
        <scheme val="minor"/>
      </rPr>
      <t>Comunicar ao articulador.</t>
    </r>
  </si>
  <si>
    <r>
      <rPr>
        <sz val="11"/>
        <color rgb="FFFF0000"/>
        <rFont val="Calibri"/>
        <family val="2"/>
        <scheme val="minor"/>
      </rPr>
      <t xml:space="preserve">Comunicar ao articulador </t>
    </r>
    <r>
      <rPr>
        <sz val="11"/>
        <color theme="1"/>
        <rFont val="Calibri"/>
        <family val="2"/>
        <scheme val="minor"/>
      </rPr>
      <t>para apresentar essa Ação para outras chamadas de fomento, considerando as informações sobre o seu andamento.</t>
    </r>
  </si>
  <si>
    <t>R$350.000,00</t>
  </si>
  <si>
    <t>Inserir: Marcelo Rasteiro (SBE) e Marcela Pimenta (IABS)</t>
  </si>
  <si>
    <r>
      <t xml:space="preserve">Data de término da Ação alterada, pois essa é de natureza contínua, devendo ultrapassar o período de execução do PAN.
</t>
    </r>
    <r>
      <rPr>
        <sz val="11"/>
        <color rgb="FFFF0000"/>
        <rFont val="Calibri"/>
        <family val="2"/>
        <scheme val="minor"/>
      </rPr>
      <t>Discutir em plenária o número mínimo de horas necessário para uma formação adequada dos guias/condutores. OBS: Já não está definido ??????</t>
    </r>
  </si>
  <si>
    <t>Ação depende da realização da Ação 14.4</t>
  </si>
  <si>
    <r>
      <t xml:space="preserve">Articular com a ação 1.12.
</t>
    </r>
    <r>
      <rPr>
        <sz val="11"/>
        <color rgb="FFFF0000"/>
        <rFont val="Calibri"/>
        <family val="2"/>
        <scheme val="minor"/>
      </rPr>
      <t xml:space="preserve">Na sistematização, Lindalva alterou o andamento da ação (verde para amarelo), pois provavelmente a Ação não terá seu produto finalizado até dez/12. </t>
    </r>
    <r>
      <rPr>
        <sz val="11"/>
        <color rgb="FF002060"/>
        <rFont val="Calibri"/>
        <family val="2"/>
        <scheme val="minor"/>
      </rPr>
      <t>MEMBROS DO GRUPO, FAVOR SE POSICIONAREM!</t>
    </r>
  </si>
  <si>
    <r>
      <t xml:space="preserve">Redação apenas adequada.
Articular com Marcela (IABS) para contatar o governo de Alagoas. </t>
    </r>
    <r>
      <rPr>
        <sz val="11"/>
        <color rgb="FFFF0000"/>
        <rFont val="Calibri"/>
        <family val="2"/>
        <scheme val="minor"/>
      </rPr>
      <t>Depende da ação 1.2 para Alagoas (????). GRUPO, favor esclarecer.</t>
    </r>
  </si>
  <si>
    <t>R$200.000,00</t>
  </si>
  <si>
    <t>redação apenas adequada.</t>
  </si>
  <si>
    <t>Marcelo Rasteiro (SBE)</t>
  </si>
  <si>
    <r>
      <t xml:space="preserve">Modificado o texto da Ação. Reforçar a necessidade de realizar levantamento espeleológico e expedições em Alagoas, em razão da lacuna de conhecimento.
</t>
    </r>
    <r>
      <rPr>
        <sz val="11"/>
        <color rgb="FFFF0000"/>
        <rFont val="Calibri"/>
        <family val="2"/>
        <scheme val="minor"/>
      </rPr>
      <t>Comunicar ao articulador.</t>
    </r>
    <r>
      <rPr>
        <sz val="11"/>
        <color theme="1"/>
        <rFont val="Calibri"/>
        <family val="2"/>
        <scheme val="minor"/>
      </rPr>
      <t xml:space="preserve">
</t>
    </r>
  </si>
  <si>
    <r>
      <t xml:space="preserve">Texto apenas adequado.
Esta ação depende da Ação 14.4. </t>
    </r>
    <r>
      <rPr>
        <sz val="11"/>
        <color rgb="FFFF0000"/>
        <rFont val="Calibri"/>
        <family val="2"/>
        <scheme val="minor"/>
      </rPr>
      <t>Comunicar ao articulador.</t>
    </r>
  </si>
  <si>
    <t>número de vagas disponibilizadas para servidores que trabalham com o Patrimônio Espeleológico</t>
  </si>
  <si>
    <r>
      <t xml:space="preserve">Produto alterado.
</t>
    </r>
    <r>
      <rPr>
        <sz val="11"/>
        <color rgb="FFFF0000"/>
        <rFont val="Calibri"/>
        <family val="2"/>
        <scheme val="minor"/>
      </rPr>
      <t>Comunicar ao articulador.</t>
    </r>
  </si>
  <si>
    <t>Inserir: Marcelo Rasteiro (SBE)</t>
  </si>
  <si>
    <r>
      <t xml:space="preserve">Texto da Ação alterado.
Exemplo de eventos: Encontros, Simpósios, Congressos, Workshops, Fóruns, entre outros.
</t>
    </r>
    <r>
      <rPr>
        <sz val="11"/>
        <color rgb="FFFF0000"/>
        <rFont val="Calibri"/>
        <family val="2"/>
        <scheme val="minor"/>
      </rPr>
      <t>Comunicar ao articulador.</t>
    </r>
  </si>
  <si>
    <r>
      <t>Texto da ação alterado.</t>
    </r>
    <r>
      <rPr>
        <sz val="11"/>
        <color rgb="FFFF0000"/>
        <rFont val="Calibri"/>
        <family val="2"/>
        <scheme val="minor"/>
      </rPr>
      <t xml:space="preserve">
Falar com Morgana: a descrição do andamento da ação não está compatível com a ação (???).
Issamar procurar a origem do texto do andamento da ação (???).</t>
    </r>
    <r>
      <rPr>
        <sz val="11"/>
        <color theme="1"/>
        <rFont val="Calibri"/>
        <family val="2"/>
        <scheme val="minor"/>
      </rPr>
      <t xml:space="preserve">
</t>
    </r>
    <r>
      <rPr>
        <sz val="11"/>
        <color rgb="FF002060"/>
        <rFont val="Calibri"/>
        <family val="2"/>
        <scheme val="minor"/>
      </rPr>
      <t xml:space="preserve">Lindalva alterou o andamento da Ação (de verde para cinza), devido ao período de início planejado (ago/13).
</t>
    </r>
    <r>
      <rPr>
        <sz val="11"/>
        <color rgb="FFFF0000"/>
        <rFont val="Calibri"/>
        <family val="2"/>
        <scheme val="minor"/>
      </rPr>
      <t>Comunicar ao articulador.</t>
    </r>
  </si>
  <si>
    <r>
      <t xml:space="preserve">Texto da ação alterado.
</t>
    </r>
    <r>
      <rPr>
        <sz val="11"/>
        <color rgb="FFFF0000"/>
        <rFont val="Calibri"/>
        <family val="2"/>
        <scheme val="minor"/>
      </rPr>
      <t>Comunicar ao articulador.</t>
    </r>
  </si>
  <si>
    <t>Leonardo Morato (UFBA)</t>
  </si>
  <si>
    <t>Incluir: Luiz Eduardo Panisset Travassos (PUC Minas), outras IES,
Consultar: Fabio (IGC/UFMG), Marcos Fabio (UNEB/Senhor do Bonfim), Helio Mario (UFS)</t>
  </si>
  <si>
    <r>
      <rPr>
        <sz val="11"/>
        <rFont val="Calibri"/>
        <family val="2"/>
        <scheme val="minor"/>
      </rPr>
      <t>Alterado o articulador e a data de início da Ação.</t>
    </r>
    <r>
      <rPr>
        <sz val="11"/>
        <color rgb="FFFF0000"/>
        <rFont val="Calibri"/>
        <family val="2"/>
        <scheme val="minor"/>
      </rPr>
      <t xml:space="preserve">
Comunicar à Issamar e ao Leonardo Morato.</t>
    </r>
  </si>
  <si>
    <t>Consultar: Luís Rios (Instituto Aquanautas/DF)</t>
  </si>
  <si>
    <t>Inserir SBE após consulta</t>
  </si>
  <si>
    <r>
      <rPr>
        <sz val="11"/>
        <color rgb="FFFF0000"/>
        <rFont val="Calibri"/>
        <family val="2"/>
        <scheme val="minor"/>
      </rPr>
      <t>Alterados a data de início e de término da ação. Proposto novo articulador.</t>
    </r>
    <r>
      <rPr>
        <sz val="11"/>
        <color theme="1"/>
        <rFont val="Calibri"/>
        <family val="2"/>
        <scheme val="minor"/>
      </rPr>
      <t xml:space="preserve">
</t>
    </r>
    <r>
      <rPr>
        <sz val="11"/>
        <color rgb="FF002060"/>
        <rFont val="Calibri"/>
        <family val="2"/>
        <scheme val="minor"/>
      </rPr>
      <t>Sugestão de mudança de articulador e da data: Luís Rios (Instituto Aquanautas) ou José Waldson (Sociedade Semear).</t>
    </r>
    <r>
      <rPr>
        <sz val="11"/>
        <color theme="1"/>
        <rFont val="Calibri"/>
        <family val="2"/>
        <scheme val="minor"/>
      </rPr>
      <t xml:space="preserve">
</t>
    </r>
    <r>
      <rPr>
        <sz val="11"/>
        <color rgb="FFFF0000"/>
        <rFont val="Calibri"/>
        <family val="2"/>
        <scheme val="minor"/>
      </rPr>
      <t>Comunicar ao articulador.</t>
    </r>
  </si>
  <si>
    <t>Inserir: Christiane Donato (Sociedade Civil), Rangel Carvalho (CAACTUS), Elias Silva (Centro da Terra), Felipe (Guano), Admir (PARNA Chapada Diamantina), Daniela (Vale) Leonardo Morato (ICADS/UFBA).</t>
  </si>
  <si>
    <r>
      <rPr>
        <sz val="11"/>
        <color rgb="FFFF0000"/>
        <rFont val="Calibri"/>
        <family val="2"/>
        <scheme val="minor"/>
      </rPr>
      <t>Alterados a redação e data de início da Ação.</t>
    </r>
    <r>
      <rPr>
        <sz val="11"/>
        <color theme="1"/>
        <rFont val="Calibri"/>
        <family val="2"/>
        <scheme val="minor"/>
      </rPr>
      <t xml:space="preserve">
Sem informação do articulador. Sugere-se entrar em contato com o articulador. Caso de desistência substituí-lo por Rangel Carvalho (CAACTUS).</t>
    </r>
  </si>
  <si>
    <r>
      <t xml:space="preserve">Adequação na redação da Ação. Sem informação do articulador. 
</t>
    </r>
    <r>
      <rPr>
        <sz val="11"/>
        <color rgb="FFFF0000"/>
        <rFont val="Calibri"/>
        <family val="2"/>
        <scheme val="minor"/>
      </rPr>
      <t>Comunicar com o articulador.</t>
    </r>
  </si>
  <si>
    <r>
      <rPr>
        <sz val="11"/>
        <color rgb="FFFF0000"/>
        <rFont val="Calibri"/>
        <family val="2"/>
        <scheme val="minor"/>
      </rPr>
      <t>Na sistematização, Lindalva adequou o texto da Ação. Verificar se procede.
Ação depende da realização da Ação 2.7</t>
    </r>
    <r>
      <rPr>
        <sz val="11"/>
        <color theme="1"/>
        <rFont val="Calibri"/>
        <family val="2"/>
        <scheme val="minor"/>
      </rPr>
      <t xml:space="preserve">
</t>
    </r>
    <r>
      <rPr>
        <sz val="11"/>
        <color rgb="FF002060"/>
        <rFont val="Calibri"/>
        <family val="2"/>
        <scheme val="minor"/>
      </rPr>
      <t>Comunicar com o articulador.</t>
    </r>
  </si>
  <si>
    <t>Inserir: Leonardo Morato (UFBA), Rangel Carvalho (CAACTUS), Admir (PARNA Chapada Diamantina), Christiane Donato (Sociedade Civil)</t>
  </si>
  <si>
    <r>
      <rPr>
        <sz val="11"/>
        <color rgb="FFFF0000"/>
        <rFont val="Calibri"/>
        <family val="2"/>
        <scheme val="minor"/>
      </rPr>
      <t>Na sistematização, Lindalva adequou o texto da Ação. Verificar se procede.</t>
    </r>
    <r>
      <rPr>
        <sz val="11"/>
        <color theme="1"/>
        <rFont val="Calibri"/>
        <family val="2"/>
        <scheme val="minor"/>
      </rPr>
      <t xml:space="preserve">
Leonardo Morato (UFBA), Rangel Carvalho (CAACTUS) irão repassar as informações do andamento das atividades.
</t>
    </r>
    <r>
      <rPr>
        <sz val="11"/>
        <color rgb="FFFF0000"/>
        <rFont val="Calibri"/>
        <family val="2"/>
        <scheme val="minor"/>
      </rPr>
      <t>Comunicar ao articulador.</t>
    </r>
  </si>
  <si>
    <t>Admir Bruneli (PARNA Chapada Diamantina)</t>
  </si>
  <si>
    <t>Morgana Drefahl (GEP)</t>
  </si>
  <si>
    <r>
      <rPr>
        <sz val="11"/>
        <color rgb="FFFF0000"/>
        <rFont val="Calibri"/>
        <family val="2"/>
        <scheme val="minor"/>
      </rPr>
      <t>Na sistematização, Lindalva adequou o texto da Ação. Verificar se procede.</t>
    </r>
    <r>
      <rPr>
        <sz val="11"/>
        <color theme="1"/>
        <rFont val="Calibri"/>
        <family val="2"/>
        <scheme val="minor"/>
      </rPr>
      <t xml:space="preserve">
</t>
    </r>
    <r>
      <rPr>
        <sz val="11"/>
        <color rgb="FF002060"/>
        <rFont val="Calibri"/>
        <family val="2"/>
        <scheme val="minor"/>
      </rPr>
      <t>Alterados a data de término da Ação e o articulador.</t>
    </r>
    <r>
      <rPr>
        <sz val="11"/>
        <color theme="1"/>
        <rFont val="Calibri"/>
        <family val="2"/>
        <scheme val="minor"/>
      </rPr>
      <t xml:space="preserve">
</t>
    </r>
    <r>
      <rPr>
        <sz val="11"/>
        <color rgb="FFFF0000"/>
        <rFont val="Calibri"/>
        <family val="2"/>
        <scheme val="minor"/>
      </rPr>
      <t>Comunicar com o articulador.</t>
    </r>
  </si>
  <si>
    <t>O andamento da Ação estava em vermelho e foi alterado para verde.</t>
  </si>
  <si>
    <r>
      <rPr>
        <sz val="11"/>
        <color rgb="FFFF0000"/>
        <rFont val="Calibri"/>
        <family val="2"/>
        <scheme val="minor"/>
      </rPr>
      <t>Alterados: texto, produto e articulador da Ação.</t>
    </r>
    <r>
      <rPr>
        <sz val="11"/>
        <color theme="1"/>
        <rFont val="Calibri"/>
        <family val="2"/>
        <scheme val="minor"/>
      </rPr>
      <t xml:space="preserve">
</t>
    </r>
    <r>
      <rPr>
        <sz val="11"/>
        <color rgb="FFFF0000"/>
        <rFont val="Calibri"/>
        <family val="2"/>
        <scheme val="minor"/>
      </rPr>
      <t xml:space="preserve">Comunicar ao articulador. 
Reformular/excluir o texto pois pressupõe duas ações em uma. 
</t>
    </r>
    <r>
      <rPr>
        <sz val="11"/>
        <rFont val="Calibri"/>
        <family val="2"/>
        <scheme val="minor"/>
      </rPr>
      <t>Relacionada com a ação 6.3. Informar quais são os grupos espeleológicos/pesquisadores locais que atuam no estado/município.</t>
    </r>
  </si>
  <si>
    <r>
      <t xml:space="preserve">Ação estava em cinza e foi alterada para verde, devido à </t>
    </r>
    <r>
      <rPr>
        <sz val="11"/>
        <color rgb="FFFF0000"/>
        <rFont val="Calibri"/>
        <family val="2"/>
        <scheme val="minor"/>
      </rPr>
      <t>alteração na data de início.</t>
    </r>
    <r>
      <rPr>
        <sz val="11"/>
        <color theme="1"/>
        <rFont val="Calibri"/>
        <family val="2"/>
        <scheme val="minor"/>
      </rPr>
      <t xml:space="preserve">
</t>
    </r>
    <r>
      <rPr>
        <sz val="11"/>
        <color rgb="FFFF0000"/>
        <rFont val="Calibri"/>
        <family val="2"/>
        <scheme val="minor"/>
      </rPr>
      <t>Comunicar ao articulador.</t>
    </r>
  </si>
  <si>
    <r>
      <t xml:space="preserve">Ação estava em vermelho e foi alterada para verde.
</t>
    </r>
    <r>
      <rPr>
        <sz val="11"/>
        <color rgb="FFFF0000"/>
        <rFont val="Calibri"/>
        <family val="2"/>
        <scheme val="minor"/>
      </rPr>
      <t>Comunicar ao articulador.</t>
    </r>
  </si>
  <si>
    <r>
      <rPr>
        <sz val="11"/>
        <color rgb="FFFF0000"/>
        <rFont val="Calibri"/>
        <family val="2"/>
        <scheme val="minor"/>
      </rPr>
      <t>Na sistematização, Lindalva ajustou o texto da Ação. Verificar se procede.</t>
    </r>
    <r>
      <rPr>
        <sz val="11"/>
        <color theme="1"/>
        <rFont val="Calibri"/>
        <family val="2"/>
        <scheme val="minor"/>
      </rPr>
      <t xml:space="preserve">
</t>
    </r>
    <r>
      <rPr>
        <sz val="11"/>
        <color rgb="FF002060"/>
        <rFont val="Calibri"/>
        <family val="2"/>
        <scheme val="minor"/>
      </rPr>
      <t>Verificar se o articulador ainda continuará responsável pela Ação.</t>
    </r>
    <r>
      <rPr>
        <sz val="11"/>
        <color theme="1"/>
        <rFont val="Calibri"/>
        <family val="2"/>
        <scheme val="minor"/>
      </rPr>
      <t xml:space="preserve">
</t>
    </r>
    <r>
      <rPr>
        <sz val="11"/>
        <color rgb="FFFF0000"/>
        <rFont val="Calibri"/>
        <family val="2"/>
        <scheme val="minor"/>
      </rPr>
      <t>Comunicar ao articulador.</t>
    </r>
  </si>
  <si>
    <t>Sem informação, ver com Maciel.</t>
  </si>
  <si>
    <t>Na sistematização, Lindalva ajustou o texto da Ação. Verificar se procede.
Comunicar ao articulador.</t>
  </si>
  <si>
    <t>Helena Peres (SETUR-MG)</t>
  </si>
  <si>
    <r>
      <rPr>
        <sz val="11"/>
        <color rgb="FFFF0000"/>
        <rFont val="Calibri"/>
        <family val="2"/>
        <scheme val="minor"/>
      </rPr>
      <t>Alterada a data de término da Ação.</t>
    </r>
    <r>
      <rPr>
        <sz val="11"/>
        <color theme="1"/>
        <rFont val="Calibri"/>
        <family val="2"/>
        <scheme val="minor"/>
      </rPr>
      <t xml:space="preserve">
Ação estava em vermelho e foi alterada para amarelo.
Necessita de gestão do CECAV junto às secretarias de turismo apresentando o PAN e mostrando o potencial do estado junto ao seguimento de espeleoturismo. Informar o potencial turístico do estado e a existência de grupos espeleológicos atuantes.
</t>
    </r>
    <r>
      <rPr>
        <sz val="11"/>
        <color rgb="FFFF0000"/>
        <rFont val="Calibri"/>
        <family val="2"/>
        <scheme val="minor"/>
      </rPr>
      <t>Comunicar com o articulador.</t>
    </r>
  </si>
  <si>
    <t>Inserir: Leonardo Morato (UFBA), Rangel Carvalho (CAACTUS)</t>
  </si>
  <si>
    <r>
      <t xml:space="preserve">Alterada a data de término da Ação.
</t>
    </r>
    <r>
      <rPr>
        <sz val="11"/>
        <color rgb="FFFF0000"/>
        <rFont val="Calibri"/>
        <family val="2"/>
        <scheme val="minor"/>
      </rPr>
      <t>Comunicar ao articulador.</t>
    </r>
  </si>
  <si>
    <t>Christiane Donato (Sociedade Civil)</t>
  </si>
  <si>
    <r>
      <t xml:space="preserve">Alterada a data de término da Ação.
</t>
    </r>
    <r>
      <rPr>
        <sz val="11"/>
        <color rgb="FFFF0000"/>
        <rFont val="Calibri"/>
        <family val="2"/>
        <scheme val="minor"/>
      </rPr>
      <t>Comunicar ao articulador.</t>
    </r>
    <r>
      <rPr>
        <sz val="11"/>
        <color theme="1"/>
        <rFont val="Calibri"/>
        <family val="2"/>
        <scheme val="minor"/>
      </rPr>
      <t xml:space="preserve">
</t>
    </r>
    <r>
      <rPr>
        <sz val="11"/>
        <color rgb="FF002060"/>
        <rFont val="Calibri"/>
        <family val="2"/>
        <scheme val="minor"/>
      </rPr>
      <t>CECAV enviar lista de municípios para todos os coordenadores, articuladores e colaboradores.</t>
    </r>
  </si>
  <si>
    <r>
      <t xml:space="preserve">Alterados: texto, datas de início e de término da Ação. 
Esta ação depende das ações 14.1, 14.2 e 14.3
</t>
    </r>
    <r>
      <rPr>
        <sz val="11"/>
        <color rgb="FFFF0000"/>
        <rFont val="Calibri"/>
        <family val="2"/>
        <scheme val="minor"/>
      </rPr>
      <t>Comunicar ao articulador.</t>
    </r>
  </si>
  <si>
    <r>
      <t xml:space="preserve">Alterados: texto, produto, datas de início e de término da Ação. 
</t>
    </r>
    <r>
      <rPr>
        <sz val="11"/>
        <color rgb="FFFF0000"/>
        <rFont val="Calibri"/>
        <family val="2"/>
        <scheme val="minor"/>
      </rPr>
      <t>Comunicar ao articulador.</t>
    </r>
  </si>
  <si>
    <t>Inserir: Felipe (Guano)</t>
  </si>
  <si>
    <r>
      <rPr>
        <sz val="11"/>
        <color rgb="FFFF0000"/>
        <rFont val="Calibri"/>
        <family val="2"/>
        <scheme val="minor"/>
      </rPr>
      <t>Lindalva adequou o texto da Ação durante a sistematização. Verificar se procede.</t>
    </r>
    <r>
      <rPr>
        <sz val="11"/>
        <color theme="1"/>
        <rFont val="Calibri"/>
        <family val="2"/>
        <scheme val="minor"/>
      </rPr>
      <t xml:space="preserve">
</t>
    </r>
    <r>
      <rPr>
        <sz val="11"/>
        <color rgb="FF002060"/>
        <rFont val="Calibri"/>
        <family val="2"/>
        <scheme val="minor"/>
      </rPr>
      <t>Comunicar ao articulador.</t>
    </r>
  </si>
  <si>
    <r>
      <t xml:space="preserve">Depende da ação 14.4, que está com problema na execução.
</t>
    </r>
    <r>
      <rPr>
        <sz val="11"/>
        <color rgb="FFFF0000"/>
        <rFont val="Calibri"/>
        <family val="2"/>
        <scheme val="minor"/>
      </rPr>
      <t>Alterada a data de início da Ação.</t>
    </r>
    <r>
      <rPr>
        <sz val="11"/>
        <color theme="1"/>
        <rFont val="Calibri"/>
        <family val="2"/>
        <scheme val="minor"/>
      </rPr>
      <t xml:space="preserve">
</t>
    </r>
    <r>
      <rPr>
        <sz val="11"/>
        <color rgb="FFFF0000"/>
        <rFont val="Calibri"/>
        <family val="2"/>
        <scheme val="minor"/>
      </rPr>
      <t>Comunicar ao articulador.</t>
    </r>
  </si>
  <si>
    <r>
      <t xml:space="preserve">Depende da ação 14.4, que está com problema na execução.
</t>
    </r>
    <r>
      <rPr>
        <sz val="11"/>
        <color rgb="FFFF0000"/>
        <rFont val="Calibri"/>
        <family val="2"/>
        <scheme val="minor"/>
      </rPr>
      <t>Alterada a data de início da Ação.
Comunicar ao articulador.</t>
    </r>
  </si>
  <si>
    <t>OBJETIVO 11</t>
  </si>
  <si>
    <t>OBJETIVO 12</t>
  </si>
  <si>
    <t>OBJETIVO 13</t>
  </si>
  <si>
    <t>OBJETIVO 14</t>
  </si>
  <si>
    <t>PLANO DE AÇÃO NACIONAL PARA A CONSERVAÇÃO DO PATRIMONIO ESPELEOLÓGICO NAS ÁREAS CÁRSTICAS DA BACIA DO RIO SÃO FRANCISCO - PAN CAVERNAS DO SÃO FRANCISCO</t>
  </si>
  <si>
    <t>GARANTIR A CONSERVAÇÃO DO PATRIMÔNIO ESPELEOLÓGICO BRASILEIRO, POR MEIO DO CONHECIMENTO, PROMOÇÃO DO USO SUSTENTÁVEL E REDUÇÃO DOS IMPACTOS ANTRÓPICOS, PRIORITARIAMENTE NAS ÁREAS CÁRSTICAS DA BACIA DO RIO SÃO FRANCISCO, NOS PRÓXIMOS CINCO ANOS.</t>
  </si>
  <si>
    <t>Felipe Carvalho (Guano Speleo)</t>
  </si>
  <si>
    <t>DNPM (Sandra Pedrosa e Inara Barbosa), CECAV (Júlio Neto e Jocy Cruz), Instituto Aquanautas (Luiz Rios), IABS (Eric Sawyer)</t>
  </si>
  <si>
    <r>
      <t xml:space="preserve">Felipe, Elias, Júlio (grupo de trabalho para elaborar projeto a ser apresentado ao CBHSF </t>
    </r>
    <r>
      <rPr>
        <sz val="11"/>
        <color rgb="FFFF0066"/>
        <rFont val="Calibri"/>
        <family val="2"/>
        <scheme val="minor"/>
      </rPr>
      <t>em 2013</t>
    </r>
    <r>
      <rPr>
        <sz val="11"/>
        <color theme="1"/>
        <rFont val="Calibri"/>
        <family val="2"/>
        <scheme val="minor"/>
      </rPr>
      <t>)</t>
    </r>
  </si>
  <si>
    <t>MMA, MME</t>
  </si>
  <si>
    <t>PLANOS DE AÇÃO NACIONAIS DE CONSERVAÇÃO DE ESPÉCIES AMEAÇADAS DE EXTINÇÃO OU DO PATRIMÔNIO ESPELEOLÓGICO  - PAN</t>
  </si>
  <si>
    <t>04 a 08 de novembro de 2013</t>
  </si>
  <si>
    <t>Adiel de Macedo Veras 
(DNPM)</t>
  </si>
  <si>
    <t>Admir Brunelli 
(Parna Chapada Diamantina)</t>
  </si>
  <si>
    <t>Mauro Gomes 
(CECAV)</t>
  </si>
  <si>
    <t xml:space="preserve">7.2. Identificar áreas prioritárias visando à criação de unidades de conservação para proteção do Patrimônio Espeleológico.
</t>
  </si>
  <si>
    <t>Ação grupada, pois está contemplada pela Ação 1.1</t>
  </si>
  <si>
    <t>Ação agrupada, pois está contemplada pelas Ações 1.1 e 2.18</t>
  </si>
  <si>
    <t>Ação agrupada e comtemplada na  Ação 2.8, devido à nova redação.</t>
  </si>
  <si>
    <t xml:space="preserve"> Lista de fontes de financiamento divulgada e Grupo criado </t>
  </si>
  <si>
    <t>Ação agrupada à Ação 2.19  pela similaridade e necessidade de identificação de fontes de financiamento que contemplem as ações do PAN Cavernas do São Francisco de forma mais abrangente.</t>
  </si>
  <si>
    <t>As áreas serão definidas na Ação 2.5
Fazer contato com articulador repassando as informações atualizadas na monitoria.</t>
  </si>
  <si>
    <t>Ação agrupada à Ação 2.1</t>
  </si>
  <si>
    <t xml:space="preserve">Agrupada à Ação 2.24  </t>
  </si>
  <si>
    <t>3.5. Discutir, em oficinas participativas, os projetos de lei em tramitação no Congresso Nacional que tratam do Patrimônio Espeleológico, com o propósito de construir novo anteprojeto de lei voltado à conservação desse Patrimônio. (ANTIGA AÇÃO 9.2: EXCLUÍDA E INSERIDA COMO AÇÃO 10.5, SENDO RENUMERADA PARA AÇÃO 3.5)</t>
  </si>
  <si>
    <t>8.3. Adequar e ministrar cursos de capacitação em Espeleologia e Licenciamento Ambiental aos técnicos dos órgãos federais, estaduais e municipais, envolvidos com licenciamento ambiental na região de abrangência do PAN Cavernas do São Francisco. (ANTIGA AÇÃO 11.3)</t>
  </si>
  <si>
    <t>8.5. Elaborar curso de Espeleologia voltado à fiscalização e articular sua inserção nos treinamentos dos agentes de fiscalização dos órgãos ambientais competentes. (ANTIGA AÇÃO 11.5)</t>
  </si>
  <si>
    <r>
      <t xml:space="preserve">Ação agrupada, pois está contemplada em outras ações do PAN Cavernas do São Francisco que tratam de capacitação.
</t>
    </r>
    <r>
      <rPr>
        <sz val="11"/>
        <color rgb="FFFF0000"/>
        <rFont val="Calibri"/>
        <family val="2"/>
        <scheme val="minor"/>
      </rPr>
      <t>Comunicar à articuladora.</t>
    </r>
  </si>
  <si>
    <r>
      <t xml:space="preserve">Ação agrupada à Ação 11.6. 
</t>
    </r>
    <r>
      <rPr>
        <sz val="11"/>
        <color rgb="FFFF0000"/>
        <rFont val="Calibri"/>
        <family val="2"/>
        <scheme val="minor"/>
      </rPr>
      <t>Comunicar ao articulador.</t>
    </r>
  </si>
  <si>
    <t>8.14. Incentivar o intercâmbio (expedições conjuntas, integração de pesquisas e procedimentos) entre grupos de espeleologia, priorizando os grupos emergentes da Área Cárstica 2. (ANTIGA AÇÃO 11.16).</t>
  </si>
  <si>
    <t>10.3. Popularizar o conhecimento e os resultados das pesquisas para as comunidades situadas na região de abrangência do PAN Cavernas do São Francisco, por meio de articulação com a SBE, Redespeleo Brasil,  grupos de espeleologia independentes, CBHSF e IES. (ANTIGA AÇÃO 13.3).</t>
  </si>
  <si>
    <t>10.14. Firmar parceria com os programas "Nas Ondas do São Francisco" -  NOSF, e "NA CAVERNA" para produção e divulgação de spots educomunicativos sobre o Patrimônio Espeleológico e a legislação aplicada ao seu uso e conservação. (ANTIGA AÇÃO 13.14)</t>
  </si>
  <si>
    <t>Depende da implantação do CANIE e do módulo Geo do Instituto. Necessita de ajuste no prazo para 2014.</t>
  </si>
  <si>
    <t>Ação agrupada à Ação 1.6</t>
  </si>
  <si>
    <t>2.1. Criar linhas de pesquisa e inserir o tema Espeleologia nos editais para pesquisa e conservação, principalmente para a região de abrangência do PAN Cavernas do São Francisco</t>
  </si>
  <si>
    <t>2.14. Realizar monitoramento da qualidade da água subterrânea em áreas de vulnerabilidade no  estado de Minas Gerais, prioritariamente na APA Carste de Lagoa Santa, Circuito das Grutas e no município de Pains. (ANTIGA AÇÃO 2.17)</t>
  </si>
  <si>
    <t xml:space="preserve"> 2.17. Realizar prospecção espeleológica nas áreas prioritárias da APA Chapada do Araripe.  (ANTIGA AÇÃO 2.23)</t>
  </si>
  <si>
    <t xml:space="preserve"> 2.25. Estabelecer parcerias para desenvolvimento de estudos de vegetação associada às áreas cársticas e sua relação com os sistemas adjacentes, superficiais e subterrâneos. (ANTIGA AÇÃO 2.32)</t>
  </si>
  <si>
    <t>Devido à nova redação dada à Ação 2.19, as ações 2.20 e 2.21 foram agrupadas a essa, por similaridade e necessidade de identificação de fontes de financiamento que contemplem as ações do PAN de forma mais abrangente.</t>
  </si>
  <si>
    <t>6.4.Elaborar mapa da geodiversidade da região de abrangência do PAN Cavernas do São Francisco, destacando os ambientes cárstico</t>
  </si>
  <si>
    <t xml:space="preserve"> 4.11 . Reestabelecer as atividades do CPMIMA, visando estabelecer  procedimentos conjuntos para conservação e uso sustentável do Patrimônio Espeleológico frente ao aproveitamento econômico dos recursos minerais. </t>
  </si>
  <si>
    <t>1.10. Implementar o módulo "geo" do CANIE (cavernas e ambientes cársticos da BHSF</t>
  </si>
  <si>
    <r>
      <t>Verificar a representação do Claudio - UFOP</t>
    </r>
    <r>
      <rPr>
        <sz val="11"/>
        <rFont val="Calibri"/>
        <family val="2"/>
        <scheme val="minor"/>
      </rPr>
      <t xml:space="preserve"> (na lista de presença da 3ª oficina preparatória = SBE). </t>
    </r>
    <r>
      <rPr>
        <sz val="11"/>
        <color theme="1"/>
        <rFont val="Calibri"/>
        <family val="2"/>
        <scheme val="minor"/>
      </rPr>
      <t xml:space="preserve">
Alterar MGB por GEP. 
Inserir IBAMA/MG e IBAMA/BA, OEMAs e prefeituras da Bahia. Excluir a sigla SGB e Marcio Rezende. 
Verificar representação do DNPM.</t>
    </r>
  </si>
  <si>
    <r>
      <t xml:space="preserve">Ação já iniciada, porém será realizada uma oficina no 1º semestre de 2013. </t>
    </r>
    <r>
      <rPr>
        <b/>
        <sz val="14"/>
        <rFont val="Calibri"/>
        <family val="2"/>
        <scheme val="minor"/>
      </rPr>
      <t>Essa ação está correlacionada à Ação 1.8 (verificar)</t>
    </r>
  </si>
  <si>
    <t>O objetivo 9  foi excluído (a ação 9.1 foi excluída e a ação 9.2 foi  remanejada para o objetivo 3 como ação 3.5)</t>
  </si>
  <si>
    <r>
      <t xml:space="preserve">Alterados o produto, a data de término e o articulador da Ação. 
</t>
    </r>
    <r>
      <rPr>
        <sz val="11"/>
        <rFont val="Calibri"/>
        <family val="2"/>
        <scheme val="minor"/>
      </rPr>
      <t>1) encaminhar essa Ação para discussão no 32º Congresso Brasileiro de Espeleologia, a ser realizado em Barreiras, de 11 a 14/07/2013.</t>
    </r>
  </si>
  <si>
    <t>O objetivo 10  foi excluído, porém as ações foram  remanejadas para os objetivos 2 e 3</t>
  </si>
  <si>
    <t>Cadastro elaborado</t>
  </si>
  <si>
    <t>Banco de dados digital com os arquivos dos trabalhos já identificados.</t>
  </si>
  <si>
    <t>Roberta Freitas/CECAV-RN</t>
  </si>
  <si>
    <t>Atualização da Base de Dados do CECAV sendo realizada por Diego Bento/CECAV-RN.</t>
  </si>
  <si>
    <t>Aguardando definição sobre viatura do ICMBio.</t>
  </si>
  <si>
    <t>Projeto não executado, até o momento, devido à falta de recursos financeiros e priorização a outras ações do PAN.</t>
  </si>
  <si>
    <t>Lindalva</t>
  </si>
  <si>
    <t>Diego Bento ICMBio</t>
  </si>
  <si>
    <t>O IABS está promovendo o primeiro curso que será realizado nos meses de setembro, outubro e novembro deste ano. Serão 30 alunos de cada região  da BHRS, totabilizando 90 alunos.</t>
  </si>
  <si>
    <t>Alunos capacitados</t>
  </si>
  <si>
    <t>Neste momento não foi identificado nenhum problema para execução da ação.</t>
  </si>
  <si>
    <t>Intercâmbios estabelecidos</t>
  </si>
  <si>
    <t>Não foram apresentados pelos envolvidos.</t>
  </si>
  <si>
    <t>Christiane Donato, por meio  de divulgação no informativo SBE notícias e do congresso.</t>
  </si>
  <si>
    <t>documento intitulado : "Orientações para a elaboração de Plano de manejo Espeleológico"</t>
  </si>
  <si>
    <t>Rita</t>
  </si>
  <si>
    <t xml:space="preserve">O CANIE foi apresentado no CONAMA.   </t>
  </si>
  <si>
    <t>Maristela</t>
  </si>
  <si>
    <t>O mesmo da ação 4.1.</t>
  </si>
  <si>
    <t>Ausência de articulador apresentada na Monitoria I. O CECAV ficou de consultar o IBRAM sobre a possibilidade e interesse na articulação da Ação até a data da II Monitoria.</t>
  </si>
  <si>
    <t>Cristiano</t>
  </si>
  <si>
    <t>Disponibilizados  trabalhos em revista científica,  oficina, congresso, curso e seminário</t>
  </si>
  <si>
    <t>Feita uma consulta à  Coordenadora Geral de Pesquisa do Instituto Chico Mendes  que esclareceu sobre as dificuldades de se criar um banco de consultores Ad hoc, mas sugeriu a elaboração de um curriculo mínimo ou mesmo um básico que oriente a formulação de programas de capacitação/ formação.</t>
  </si>
  <si>
    <t>Issamar</t>
  </si>
  <si>
    <t xml:space="preserve"> Esta sendo preparado um documento a ser encaminhado ao  ao DNPM solicitando informações sobre a situação atual do comitê. 
</t>
  </si>
  <si>
    <t xml:space="preserve">Maristela: informação oriunda das reuniões do "Café com PAN"  </t>
  </si>
  <si>
    <t xml:space="preserve">Dúvidas sobre a necessidade de realização oficina específica para a escolha dessas áreas prioritárias. 
</t>
  </si>
  <si>
    <t>Patrícia e Felipe</t>
  </si>
  <si>
    <t>Igor</t>
  </si>
  <si>
    <t>Patricia</t>
  </si>
  <si>
    <t>Elias</t>
  </si>
  <si>
    <t>A Operação Arribação de proteção à área de reprodução de avoantes (Zenaida auriculata noronha) entre abril e início de julho de 2013 impediu que houvesse continuidade das expedições espeleológicas, que foram retomadas em agosto de 2013.</t>
  </si>
  <si>
    <t>Paulo Maier (Chefe da APA Chapada do Araripe)</t>
  </si>
  <si>
    <t xml:space="preserve"> </t>
  </si>
  <si>
    <t>O trabalho vem sendo realizado em parceria com o MPE-Nusf, e está adequado a agenda das fiscalizações do núcleo.</t>
  </si>
  <si>
    <t>Admir</t>
  </si>
  <si>
    <t>Está sendo articulado junto ao MPE-Promotoria de Lençóis, a realização de curso capacitação de guias e formação de um GVBS-Cavernas da Chapada Diamantina</t>
  </si>
  <si>
    <t xml:space="preserve">Maristela: informação oriunda  das reuniões do "Café com PAN"  </t>
  </si>
  <si>
    <t xml:space="preserve">
</t>
  </si>
  <si>
    <t>Marcela</t>
  </si>
  <si>
    <t>Dependa da elaboração da lista. Ação 11.4</t>
  </si>
  <si>
    <t>A realização do  32º Congresso de espeleologia em Barreiras/BA foi uma iniciativa para ampliar a realização de eventos em outras áreas da Bacia.</t>
  </si>
  <si>
    <t>Identificando, através da internet, os trabalhos relacionados ao interesse, contatando colaboradores para solicitar envio de informações. Será apresentado no Projeto de Implementação do PAN Fase-3</t>
  </si>
  <si>
    <t xml:space="preserve">Estão sendo realizadas inicialmente a coleta de informações sobre os dados levantados “metadados” para posteriormente, por meio de reunião técnica definir a padronização dos dados compilados Ação 1.5. Essa ação fará parte do projeto de Implementação do PAN Fase 3 , a ser apresentado pelo CECAV à DIBIO/Instituto Chico Mendes, para execução em 2014.
</t>
  </si>
  <si>
    <t>Estão sendo realizadas inicialmente a coleta de informações sobre os dados levantados “metadados” para posteriormente, por meio de reunião técnica definir a padronização dos dados compilados Ação 1.5. Essa ação fará parte do projeto de Implementação do PAN Fase 3 , a ser apresentado pelo CECAV à DIBIO/Instituto Chico Mendes, para execução em 2014.</t>
  </si>
  <si>
    <t>O software está em fase de desenvolvimento. Durante a oficina de Monitoria do PAN será realizado a apresentação, cadastro e treinamento para uso.</t>
  </si>
  <si>
    <t>Felipe</t>
  </si>
  <si>
    <t xml:space="preserve">Maristela: Informação oriunda das reuniões do "Café com PAN" </t>
  </si>
  <si>
    <t>Processo está com pendências jurídicas.</t>
  </si>
  <si>
    <t>Atualização da página do Cecav;
Envio de informes e mensagens eletrônicas para participantes do Pan;
Participação em eventos – oficina, congresso, simpósio e curso;
Divulgação das ações do Cecav nos informativos semanais do ICMBio.</t>
  </si>
  <si>
    <t xml:space="preserve">Issamar  </t>
  </si>
  <si>
    <t>O CECAV está (André, José Carlos e Jocy) elaborando o texto da "nota técnica" que será apresentado na oficina de monitoria para discussão.</t>
  </si>
  <si>
    <t>Antonieta (por e-mail em 21/10/13)</t>
  </si>
  <si>
    <t>A parceria com os grupos Centro da Terra/SE e GMSE/BA foi efetivada em 14/05/13; IABS, SBE e EGB em andamento.
 Ação inicialmente executada, pois o termo legal já foi definido, de acordo com consulta feita pelo CECAV à PFE/Instituto Chico Mendes.
Foi alterado o texto da Ação e novos prazos para sua realização, a fim de que os Termos de Reciprocidade, em andamento e futuros, possam ser concretizados.</t>
  </si>
  <si>
    <t>O relatório está finalizado, mas ainda não foi divulgado pelo CECAV. Será enviado para publicação  artigo relacionado às  cavernas turísticas elencadas a partir dos critérios elaborados na oficina de Cavernas Turísticas em BH.</t>
  </si>
  <si>
    <t xml:space="preserve">Relatório e artigo
</t>
  </si>
  <si>
    <t>Mauro</t>
  </si>
  <si>
    <t>Foi criado grupo de discussão na rede social Facebook (https://www.facebook.com/groups/118216371669935/members/) e há, pelo menos 8 entidades representadas.</t>
  </si>
  <si>
    <t>O produto confesso que não está coeso, já que não há uma "rede criada" nem número exato de entidades representadas, o que há são representantes de entidades que tem sido bem participativos compartilhando informações afins ao tema em um Grupo de discussões que foi criado numa rede social virtual. Há representantes de entidades como a SBE, GPME, GMSE, IABS, CENTRO DA TERRA, UFS, Brasil Central Aventuras, e até do PAN. Se for considerar o produto em si, há seis meses foi criado esse grupo como estímulo e tem havido representatividade e participação das instituições citadas.</t>
  </si>
  <si>
    <t xml:space="preserve">Precisamos de um apoio, tipo um tutorial de como proceder e classificar e precisamos envolver mais gente da região para o apoio a atividade.  </t>
  </si>
  <si>
    <t>Aguardando o retorno das fichas enviadas às pessoas que atuam em municípios ou UCs que possuem grutas com perfil turístico.</t>
  </si>
  <si>
    <t>Caso seja possível uma nova data, retomarei contato com todos aqueles que não nos responderam na tentativa de conseguir informações sobre outras localidades.</t>
  </si>
  <si>
    <t xml:space="preserve">Ação em andamento; falta escrever o produto. 
Espera-se que o produto atual da Ação 2.3 ("Mapa das Áreas com Ocorrência de Cavernas Conhecidas no Brasil")  possa servir de subsídio à elaboração do relatório dessa ação. </t>
  </si>
  <si>
    <t>Ação de compensação espeleológica para renovação da LO 267. Aguardando empresa Vale responder aos questionamentos do IBAMA sobre estudos para licenciamento de N4 e N5.</t>
  </si>
  <si>
    <t xml:space="preserve">Após a elaboração do mapa de vulnerabilidade natural da BSF, foi necessário uma redefinição dos limites das 9 áreas piloto (essa atividade já foi concluída);
A base de dados para a elaboração dos mapas de vulnerabilidade natural e ambiental de cada uma das 9 áreas piloto também já está disponível, exceto Araripe devido a localização da área e disponibilidade de equipe CECAV para campo.
O processo para ter estes mapas criados é relativamente simples e rápido, aguardando apenas redefinições metodológicas após expedições de campo.
</t>
  </si>
  <si>
    <t>Relatório sobre ações do PAN Cavernas do São Francisco na APA Chapada do Araripe (encaminhado anexo à esta planilha)</t>
  </si>
  <si>
    <t xml:space="preserve"> Issamar</t>
  </si>
  <si>
    <t>Execução parcial - A Secretaria de Estado de Turismo de MG não tem nenhum profissional ou uma área que trate sobre o assunto espeleologia, depende de  terceiros. Assim, foi solicitado ajuda ao IEF no que diz respeito as UC´s estaduais.
 Foi feito  contato também com os Circuitos Turísticos (Associações de municípios da nossa Política de Regionalização do Turismo) para que eles fizessem a solicitação aos seus municípios e consolidassem a informação. 
E por fim, foi feito contato direto com aqueles municípios que não fazem parte dos Circuitos. Nesse sentido, a dificuldade em conseguir as informações é justamente por depender de terceiros. No caso, vários destes municípios possuem uma estrutura enxuta e sem pessoas qualificadas e com o conhecimento territorial para nos auxiliar. Outra tentativa, foi contatar espeleólogos mineiros, mas estes não repassaram as informações. Também foi feita uma pesquisa de gabinete, mas  pouquíssimas informações foram encontradas.</t>
  </si>
  <si>
    <t>Mariana/SETUR/MG</t>
  </si>
  <si>
    <t xml:space="preserve">A ação foi concluída com o envio do Ofício Nº 123/2013/CECAV Digital digital 0646268. Nesse documento o Centro propõe que as informações relacionadas ao Patrimônio Espeleológico nacional, em especial aquelas constantes da base de dados geoespacializados das cavernas do Brasil, disponível no endereço: http://www.icmbio.gov.br/cecav/downloads/mapas.html, sejam consideradas como critérios para a definição dos novos polígonos das Áreas Prioritárias em todos os biomas brasileiros.
</t>
  </si>
  <si>
    <t>Frente à necessidade de manutenção do sistema devido a problemas com cadastramento dos usuários, assim como relativos à citação da fonte dos dados iniciais, o cadastro encontra-se temporariamente indisponível.</t>
  </si>
  <si>
    <t xml:space="preserve">Jocy Cruz </t>
  </si>
  <si>
    <t xml:space="preserve">
</t>
  </si>
  <si>
    <t xml:space="preserve">Foi realizada Oficina no período 15 a 18 de abril de 2013 em Belo Horizonte/MG com o objetivo de construir, de forma participativa, documento técnico com orientações e diretrizes para a elaboração de estudos espeleológicos, com vistas à definição de áreas de influência sobre o Patrimônio Espeleológico, a ser utilizado por órgãos responsáveis pelo licenciamento ambiental de empreendimentos e atividades considerados efetiva ou potencialmente poluidores ou degradadores de cavidades naturais subterrâneas, bem como de sua área de influência. 
O documento técnico resultante da Oficina – de caráter orientativo –, uma vez sistematizado e aprovado pelos participantes, será divulgado pelo CECAV e encaminhado aos órgãos responsáveis pelos processos de licenciamento ambiental de empreendimentos e atividades considerados efetiva ou potencialmente poluidores ou degradadores de cavidades naturais subterrâneas, bem como de sua área de influência. 
Relatório de conclusão da ação está em andamento. </t>
  </si>
  <si>
    <t>Jocy</t>
  </si>
  <si>
    <t xml:space="preserve">Maristela </t>
  </si>
  <si>
    <r>
      <t xml:space="preserve">
</t>
    </r>
    <r>
      <rPr>
        <sz val="11"/>
        <rFont val="Calibri"/>
        <family val="2"/>
        <scheme val="minor"/>
      </rPr>
      <t/>
    </r>
  </si>
  <si>
    <t xml:space="preserve">Ação em andamento e integrada ao produto preliminar da Ação 7.2 (isto é, o mapa das áreas com ocorrência de cavernas conhecidas no Brasil).
Esse Mapa deverá ser encaminhado, juntamente com nota explicativa, aos órgãos licenciadores e fiscalizadores (Ibama, OEMAs e prefeituras),  com cópia aos ministérios públicos estaduais e federal. 
Issamar e Renata farão o levantamento dos órgãos licenciadores e fiscalizadores, incluíndo os ministérios públicos, a fim de que os documentos sejam encaminhados (mapa e nota explicativa).
</t>
  </si>
  <si>
    <t>O grupo de discussão presente em uma rede social, pode ser considerado uma criação de rede (não um programa ou aplicativo), pois há uma rede entre pessoas interessadas no tema. Mas recomendaria que fosse mais divulgado  o grupo de discussão no facebook e fosse vista a possibilidade de expandir esse  grupo de discussão.</t>
  </si>
  <si>
    <t xml:space="preserve"> Maristela  (informação oriunda das reuniões do "Café com PAN")</t>
  </si>
  <si>
    <t xml:space="preserve"> A ação já está contemplada na (2.2).</t>
  </si>
  <si>
    <t>Depende do mapa de vulnerabilidade/áreas, para finalizar.</t>
  </si>
  <si>
    <t xml:space="preserve">Ação não iniciada. 
O CECAV pretende realizar reunião técnica interna, em 2014 (espera-se que no primeiro semestre), para definir, com os técnicos do Centro, a padronização tanto dos dados compilados quanto dos dados a serem produzidos para o PAN Cavernas do São Francisco. Isso deverá ocorrer por meio da apresentação do Projeto Implementação do PAN Cavernas do São Francisco - Fase 3 ao Edital da DIBIO. </t>
  </si>
  <si>
    <t xml:space="preserve">1.9. Integrar dados geoespaciais e disponibilizar mapas temáticos sobre as diversas áreas do conhecimento relacionadas ao Patrimônio Espeleológico e ambientes cársticos, da região de abrangência do PAN Cavernas do São Francisco. </t>
  </si>
  <si>
    <t>Não iniciada</t>
  </si>
  <si>
    <t>Depende da conclusão da ação 2.3.</t>
  </si>
  <si>
    <t xml:space="preserve">Entrar em contato com a SBP para divulgação dessa linha de pesquisa </t>
  </si>
  <si>
    <t xml:space="preserve">Não conseguimos contato a articuladora se encontra de licença.
Verificar anais 32º CBE
</t>
  </si>
  <si>
    <t>3 estudos publicados (2 da Vale e 1 da Spelayon) e resultado do Workshop sobre Troglóbios raros</t>
  </si>
  <si>
    <t>As empresas estão realizando pesquisas e publicando resultados em congressos da área</t>
  </si>
  <si>
    <t>Patricia e Felipe
José Tiago em 21/10/13 por e-mail</t>
  </si>
  <si>
    <t>Em consideração a licença maternidade da articuladora, a data de início foi alterada para jan/2014 visando avaliar a ação na avaliação de meio termo do PAN</t>
  </si>
  <si>
    <t>Existe um estudo realizado pela Vale e protocolado no ICMBio que avalia o impacto econômico da legislação vigente. Houve apresentação da diretoria da Vale para a presidência do ICMBio sobre o assunto.</t>
  </si>
  <si>
    <t>André Ribeiro</t>
  </si>
  <si>
    <t>Divulgar o relatório do Comitê e proposta encaminhada.</t>
  </si>
  <si>
    <t>Ação excluída: os técnicos dos órgãos licenciadores estão sendo capacitados, não havendo necessidade de manter a ação.</t>
  </si>
  <si>
    <t>Ação agrupada na 4.1.</t>
  </si>
  <si>
    <t>Relatório sobre as reuniões realizadas</t>
  </si>
  <si>
    <t>Igor Porto (SEMAD/MG), Cecília Vilhena (IEF/MG), Antonieta (INEMA/BA), Valdineide Santana (SEMARH/SE), Eric (SEMARH/GO), Maciel (CBHSF/AL), Felipe Chaves (DNPM)</t>
  </si>
  <si>
    <t>Relatório publicado na página do CECAV</t>
  </si>
  <si>
    <t>Verificar com a articuladora sobre o andamento da ação, inclusive sobre o escopo e produto da ação</t>
  </si>
  <si>
    <r>
      <t xml:space="preserve">Maristela (informação oriunda da apresentação do projeto em </t>
    </r>
    <r>
      <rPr>
        <i/>
        <sz val="20"/>
        <color theme="1"/>
        <rFont val="Calibri"/>
        <family val="2"/>
        <scheme val="minor"/>
      </rPr>
      <t>powerpoint).</t>
    </r>
  </si>
  <si>
    <r>
      <t xml:space="preserve">Inventário não  </t>
    </r>
    <r>
      <rPr>
        <sz val="20"/>
        <rFont val="Calibri"/>
        <family val="2"/>
        <scheme val="minor"/>
      </rPr>
      <t>iniciado</t>
    </r>
    <r>
      <rPr>
        <sz val="20"/>
        <color theme="1"/>
        <rFont val="Calibri"/>
        <family val="2"/>
        <scheme val="minor"/>
      </rPr>
      <t xml:space="preserve"> devido à grande quantidade de ações executadas pelo CECAV no ano de 2013. </t>
    </r>
  </si>
  <si>
    <r>
      <t>O projeto já foi elaborado e encaminhado ao CECAV pela  equipe do IGAM com apoio do IEF juntamente com os pesquisadores da UFMG.
 Já foram definidas as áreas de monitoramento e assim que estiver elaborado irão em busca do recurso.
O IGAM/SEMAD apresentou o projeto-piloto intitulado “</t>
    </r>
    <r>
      <rPr>
        <i/>
        <sz val="20"/>
        <color theme="1"/>
        <rFont val="Calibri"/>
        <family val="2"/>
        <scheme val="minor"/>
      </rPr>
      <t>Projeto de Adequação e implantação de uma Rede de Monitoramento de Águas Subterrâneas em Áreas com Cavidades Cársticas da Bacia do Rio São Francisco Aplicada à Área Piloto da APA Carste de Lagoa Santa, Minas Gerais</t>
    </r>
    <r>
      <rPr>
        <sz val="20"/>
        <color theme="1"/>
        <rFont val="Calibri"/>
        <family val="2"/>
        <scheme val="minor"/>
      </rPr>
      <t>”.
 Esse trabalho resultou das ações de articulação do IGAM em sua tarefa determinada no PAN Cavernas do São Francisco e do trabalho conjunto de especialistas do Instituto de Geociência da Universidade Federal de Minas Gerais, Centro de  Desenvolvimento da Tecnologia  Nuclear – DCTN, IEF, dentre outros atores, gestores públicos e pesquisadores do Instituto do Carste.</t>
    </r>
  </si>
  <si>
    <t>Até o momento não foi possível elaborar o relatório, mas os dados estão na base do CECAV. A ação depende da 1.5.</t>
  </si>
  <si>
    <t>Criada em rede social em 2012 (Rede de pesquisa em espeleologia).</t>
  </si>
  <si>
    <t>Morgana</t>
  </si>
  <si>
    <t>Rede social criada</t>
  </si>
  <si>
    <t>Ausência de recurso para alocar uma equipe especializada para desenvolvimento e manutenção do sistema.</t>
  </si>
  <si>
    <t>Sistema PAN Online versão 0.5 disponibilizado permitindo identificação e comunicação dos usuários (administradores, coordenadores de objetivos específicos, articuladores de ações e colaboradores de ações), necessitando, no entanto, de melhorias e novas aplicações.</t>
  </si>
  <si>
    <t>Orientações disponibilizadas</t>
  </si>
  <si>
    <t xml:space="preserve">Em 2013 foram prospectadas nessa região 19 cavernas.
</t>
  </si>
  <si>
    <t>Avaliar a possibilidade de entrar nas compensações espeleológicas de empreendimentos da área de interesse.
Avaliar a possibilidade de parceria DHT/CPRM (Thales Sampaio).
Avaliar no edital da PPP Rota das Grutas de Lund se está contemplado o monitoramento dentro da área de abrangência da ação e avaliar a necessidade de ajustes ou incorporação (Cecília - IEF).</t>
  </si>
  <si>
    <t>Contactar Jorge Pimentel (Coordenador Geral RJ - pegar contato com Tereza)</t>
  </si>
  <si>
    <t>Tereza Villanueva (CPRM)</t>
  </si>
  <si>
    <r>
      <t xml:space="preserve">Foi elaborado o Projeto  “Caracterização do DISTRITO CÁRSTICO VAZANTE-PARACATU”  por Augusto Auler  e Luis B. Piló. Esse trabalho foi indicado como medida compensatória pelo </t>
    </r>
    <r>
      <rPr>
        <sz val="20"/>
        <rFont val="Calibri"/>
        <family val="2"/>
        <scheme val="minor"/>
      </rPr>
      <t xml:space="preserve">MP/MG,  por meio de um TAC com a Votorantim e seu objetivo é realizar estudos </t>
    </r>
    <r>
      <rPr>
        <sz val="20"/>
        <color theme="1"/>
        <rFont val="Calibri"/>
        <family val="2"/>
        <scheme val="minor"/>
      </rPr>
      <t xml:space="preserve">espeleológicos  na região, e pretende ser referência para outros estudos semelhantes. </t>
    </r>
  </si>
  <si>
    <t>O Cadastro entra agora na fase de ajustes, com informações do público.  
Cadastro foi apresentado à plenária do CONAMA e implantado, porém encontra-se temporariamente  indisponível devido a problemas com cadastramento dos usuários, assim como relativos à citação da fonte dos dados iniciais.</t>
  </si>
  <si>
    <t>Alocar recursos para o PAN Online.</t>
  </si>
  <si>
    <t>Maristela; Valdineide</t>
  </si>
  <si>
    <t>Áreas para prospecção serão definidas no produto da Ação 2.3. 
Verificar estudo do IPHAN/AL sobre arqueologia e paleontologia em 2012.</t>
  </si>
  <si>
    <t xml:space="preserve">Verificar com Antonieta se as condicionantes contemplam pesquisas arqueológicas. </t>
  </si>
  <si>
    <t>Não foi possível dar andamento nas ações viculadas ao PAN. Foi solicitado manifestação do INEMA, e até o  presente momento não houve resposta.
A identificação e estudos dos sítios paleontológicos ficaram como condicionantes das empresas.</t>
  </si>
  <si>
    <t>Não conseguimos contato.
Entrar em contato com a SBP para divulgação dessa linha de pesquisa.</t>
  </si>
  <si>
    <t xml:space="preserve">Por meio dos empreendimentos que estão  sendo licenciado com intervenção sobre o patrimonio espeleologico, a SUPRAM Central  tem procurado exigir condicionantes referente ao tema.
Existe pedido de condicionantes em dois empreendimentos: um inserido sobre rochas ferriferas (Ferrous - Congonhas; Processo COPAM nº 1261/2006/009/2013) e outro sobre os carbonatos (Brennand - Sete Lagoas). </t>
  </si>
  <si>
    <t>O Cecav analisou o documento TAC entre o MP-MG e a Votorantim e constatou que parte da ação está contemplada (Bacia do rio Paracatu).
Assim, iniciou os procedimentos para estabelecer parceria com o Espeleo Grupo de Brasília (EGB)  para executar a ação nas demais regiões da área cárstica 1.</t>
  </si>
  <si>
    <r>
      <t xml:space="preserve">Foram programadas expedições mensais que resultaram no reconhecimento das cavidades na APA Chapada do Araripe presentes no Cadastro Nacional de Cavidades do CECAV e na identificação e envio de informações para este cadastro de duas cavidades em setembro de 2012, nove cavidades em outubro de 2012, quatro cavidades em novembro de 2012, quatro em janeiro de 2013 e dez em março de 2013 (conforme Tabela 1 do relatório encaminhado ao CECAV </t>
    </r>
    <r>
      <rPr>
        <strike/>
        <sz val="20"/>
        <rFont val="Calibri"/>
        <family val="2"/>
        <scheme val="minor"/>
      </rPr>
      <t>anexo</t>
    </r>
    <r>
      <rPr>
        <sz val="20"/>
        <rFont val="Calibri"/>
        <family val="2"/>
        <scheme val="minor"/>
      </rPr>
      <t>).</t>
    </r>
  </si>
  <si>
    <t>As ações estão em curso, mas a escassez de pessoal habilitado dificulta o cumprimento dos prazos estabelecidos no PAN Cavernas do São Francisco e existem ações que deverão ser executadas em sequência para evitar prejuízos, significando o necessário re-agendamento das metas pactuadas.
Haverá expedição para a APA dentro do termo de reciprocidade CECAV - Centro da Terra - GMSE</t>
  </si>
  <si>
    <t>Não conseguimos contato.
Verificar se a ação está contemplada no Projeto Inventário pro ano de 2014.
Coordenação do PAN colocar Tiago em contato com Elias (Centro da Terra).</t>
  </si>
  <si>
    <t>não iniciada</t>
  </si>
  <si>
    <t xml:space="preserve">Propostas de revisão da IN encaminhadas
</t>
  </si>
  <si>
    <t xml:space="preserve">Foram realizados 2 workshops (troglóbios raros e espeleometria), sendo que o resultado deste último foi encaminhado ao Comitê. 
Foram realizadas seis reuniões do Comitê abordando tanto a avaliação da aplicação da IN nº 2/2009/MMA, quanto a proposição de aprimoramento das regras técnicas existentes. Destaca-se, porém, que não houve o tempo necessário para a discussão e revisão dos conceitos constantes no Anexo I da IN nº 2/2009/MMA.
O relatório com os resultados atuais do Comitê, integrante do Processo n.º 02070.003515/2009-18, foi enviado à Diretoria de Pesquisa, Avaliação e Monitoramento da Biodiversidade do ICMBio para apreciação e encaminhamentos.
</t>
  </si>
  <si>
    <t>SBE já vem promovendo a discussão sobre esse tema.</t>
  </si>
  <si>
    <t>Ação agrupada na ação 4.11.</t>
  </si>
  <si>
    <t>OBS</t>
  </si>
  <si>
    <t>Contratação de consultor</t>
  </si>
  <si>
    <t>Antonângelo</t>
  </si>
  <si>
    <t>Verificar com Marcelo (SBE) na plenária. Caso não tenha interesse ou não seja possível, sugere-se excluir a ação.
Ação excluída por não ser viável.</t>
  </si>
  <si>
    <t>Identificados os órgãos fiscalizadores dos estados e Ibama (falta ICMBio, municípios e polícia ambiental) e falta  identificar programas de capacitação.</t>
  </si>
  <si>
    <t>Lista dos órgãos fiscalizadores dos estados e número de fiscais (parcial)</t>
  </si>
  <si>
    <t>Antonangelo</t>
  </si>
  <si>
    <t>Não foi realizada.</t>
  </si>
  <si>
    <t>Informações não disponibilizadas pelo articulador</t>
  </si>
  <si>
    <t>Contato com o articulador pela coordenação do PAN relatórios parciais anuais (resgatar informações da monitoria anterior)</t>
  </si>
  <si>
    <t>Relatório descritivo disponibilizado</t>
  </si>
  <si>
    <t>Ver com o Rogerio  (sem informação)</t>
  </si>
  <si>
    <t>Reuniões realizadas (CONFEA e CFBIO)</t>
  </si>
  <si>
    <t>Relatórios parciais anuais. Alteração do prazo devido à articuladora estar de lic. Maternidade.</t>
  </si>
  <si>
    <t>Relatório descritivo</t>
  </si>
  <si>
    <t>Encaminhar o produto também para ABEMA E ANAMA.</t>
  </si>
  <si>
    <t>Depende do mapa de vulnerabilidade que está em andamento e no prazo.</t>
  </si>
  <si>
    <t>Ação já iniciada em fase de planejamento, junto a colaboradores. O projeto para concorrer à chamada interna aberta da DIBIO  está praticamente pronto. 
Foram realizados contatos com Prof. Travassos, da PUC Minas, no intuito de traduzir material impresso, americano, de ótima qualidade.
 A autorização para a tradução do material já foi solicitada pelo Prof. Travassos e no momento aguardamos resposta.</t>
  </si>
  <si>
    <t>Não houve articulação.</t>
  </si>
  <si>
    <t>Incorporada na ação 6.2</t>
  </si>
  <si>
    <t>disponibilizar na pagina do PAN</t>
  </si>
  <si>
    <t>Algumas atividades já foram desenvolvidas que atenderão a ação.</t>
  </si>
  <si>
    <t>PIBIC e Quadrilatero (ver os nomes corretos)</t>
  </si>
  <si>
    <t>Incluir no planejamento do Cecav</t>
  </si>
  <si>
    <t xml:space="preserve">Frente aos processos de compensação espeleológica e as articulações com alguns estados encontram-se condicionantes visando a criação de áreas protegidas. P.ex. Furna Feia, São Desidério e Serra do Ramalho). </t>
  </si>
  <si>
    <t xml:space="preserve">Fazer relatos anuais </t>
  </si>
  <si>
    <t>A capacitação está em andamento, porém sem os termos de cooperação firmados.</t>
  </si>
  <si>
    <t xml:space="preserve">Instituto Chico Mendes está em negociação com os OEMAs para efetivar termos de cooperação, o que levou a uma preocupação quanto à sobreposição de parcerias. 
O assunto ainda está em discussão interna no Instituto.
O estado também encontra dificuldade devido aos vários termos com outros planos.
Necessidade de priorização de outras atividades em função da sobrecarga de trabalho. </t>
  </si>
  <si>
    <t>Sugere-se excluir a ação, pois o  Termo de Cooperação é o meio (quando necessário) para viabilizar a capacitação.</t>
  </si>
  <si>
    <t>Relatório</t>
  </si>
  <si>
    <t>Curso adequado e ministrado</t>
  </si>
  <si>
    <t>Cursos realizados</t>
  </si>
  <si>
    <t>Agrupar com a  ação 8.9 e mudar o texto para:  "Capacitar os atores envolvidos com o turismo espeleológico, de acordo com suas necessidades,  priorizando os municípios que possuem cavernas turísticas".
 Articular com a ação 8.6</t>
  </si>
  <si>
    <t>Agrupada com a ação 8.7.</t>
  </si>
  <si>
    <t>SBE, Morgana</t>
  </si>
  <si>
    <t xml:space="preserve">Existe uma proposta na SBE de curso padronizado, depende de recursos para a viabilização.  </t>
  </si>
  <si>
    <t>Marcelo Rasteiro</t>
  </si>
  <si>
    <t>Simone Cruz - Estava criando um grupo de espeleo</t>
  </si>
  <si>
    <t>O GMSE e o Centro da Terra estão realizando intercâmbios com outros grupos espeleológicos. No 32º Congresso Brasileiro de Espeleologia houve um momento de espeleoescambo para ocorrer trocas de informações e materiais entre os espeleólogos presentes no congresso.</t>
  </si>
  <si>
    <t>Necessidade de apresentar relatório de execução parcial. Incentivar a participação nas atividades  inter-grupos promovidas pela SBE.</t>
  </si>
  <si>
    <t>Agrupada na 8.12</t>
  </si>
  <si>
    <t>Protocolo assinado</t>
  </si>
  <si>
    <t>Existe um projeto do Centro da Terra para a realização de um encontro de espeleo.</t>
  </si>
  <si>
    <t>Cursos oferecidos</t>
  </si>
  <si>
    <t>GREGEO</t>
  </si>
  <si>
    <t>ver a situação com o articulador, Articular com a Christiane ação 9.4</t>
  </si>
  <si>
    <t>Cartilha elaborada e disponibilizada</t>
  </si>
  <si>
    <t>Contato com o Rios e inserir no PAN Fase 3.</t>
  </si>
  <si>
    <t xml:space="preserve">Ação está em andamento pelo projeto "Expedição Centro da Terra" com Elias (Itabaiana/SE - PARNA Serra de Itabaiana; Canindé/SE - MONA  São Francisco).  </t>
  </si>
  <si>
    <t/>
  </si>
  <si>
    <t>Articular para atender outras comunidade de entorno de UC.  Ampliar para outras localidades.</t>
  </si>
  <si>
    <t>Observar a data de final da ação devido a dependência do mapa de vulnerabilidade  ação 2.5.</t>
  </si>
  <si>
    <t>Envio ao MEC e as Secretarias de Educação (estaduais e municipais), por meio do Instituto Chico Mendes. Sugestão de Projeto piloto para as Semanas de Meio Ambiente.</t>
  </si>
  <si>
    <t>Contato com o Admir sobre o andamento da ação.</t>
  </si>
  <si>
    <t xml:space="preserve">Relatório descritivo </t>
  </si>
  <si>
    <t>Inserir no relatório quantos exemplares distribuidos e para quais comunidades.</t>
  </si>
  <si>
    <t>Relatório descritivo anual</t>
  </si>
  <si>
    <t>Montar uma nova estratégia junto as secretarias.
Solicitar relatório descritivo ao Maciel. 2) Identificar os programas de capacitação existentes nos coletivos educadores para inserção de um "modulo de espeleo".</t>
  </si>
  <si>
    <t>Varios oficios enviados a diversos atores sobre os riscos associados ao uso indevido das áreas com ocorrência do Patrimônio Espeleológico, bem como quanto à legislação pertinente. Serão sistematizadas Notas Técnicas do Cecav sobre o tema para posterior divulgação (Estradas e Expansão urbana)</t>
  </si>
  <si>
    <t>Lista de ofícios enviados</t>
  </si>
  <si>
    <t>Sistematizar os ofícios enviados pelo CECAV com o assunto.
Gerar texto sobre o tema e encaminhar aos principais gestores.
Divulgar nos informativos e disponibilizar nos sitios</t>
  </si>
  <si>
    <t xml:space="preserve">Estratégias para criação de uma sessão bimestral nos informativos da SBE Notícia .
Estratégia para publicação do Espeleoinfo.
</t>
  </si>
  <si>
    <t>Projeto finalizado que poderá ser replicado em outras áreas: "Centro de Difusão do Conhecimento Científico Tecnológico no Parque Estadual do Sumidouro".</t>
  </si>
  <si>
    <t>Solicitar informações e replicar o projeto da ação 10.10.</t>
  </si>
  <si>
    <t>A ação refere-se a uma campanha de sensibilização que esta ria devidamente contemplada com as ações voltadas as comunidades locais.</t>
  </si>
  <si>
    <t xml:space="preserve">Foram feitas gestões junto a Secretaria de Vigilância Sanitária do estado e outros órgãos rurais que observaram ser desnecessário, pois Já existem campanhas para erradicação, de acordo com a incidencias de casos de raiva. Não havendo influência direta na presença de cavernas para esta ação. </t>
  </si>
  <si>
    <t>Verificar com o articulador e solicitar um relatório descritivo das atividades.</t>
  </si>
  <si>
    <t>Achar o Maciel e depois se reunir com ele para definir estrategia para viabilização da ação.</t>
  </si>
  <si>
    <t>Sugestão de contato com o Centro da Terra para troca de experiencia</t>
  </si>
  <si>
    <t>Ação concluida mesmo com os problemas relatados nas colunas anteriores.</t>
  </si>
  <si>
    <t>Em fase final de conclusão para a devida divulgação.</t>
  </si>
  <si>
    <t>Verificar com o articulador e solicitar um relatório descritivo das atividades, pois existe a informação de que em Minas Gerais já existe atividades relacionadas</t>
  </si>
  <si>
    <t>Parcialmente contemplada: sistema de gestão de segurança integrado inserido nas diretrizes para elaboração de PME. Cobrar do articulador.</t>
  </si>
  <si>
    <t>Implantar projeto piloto de sistema de gestão de segurança integrado.</t>
  </si>
  <si>
    <t>Marcelo (SBE), Rogerio (Vale)</t>
  </si>
  <si>
    <t>Marcelo (SBE), Secretarias estaduais e municipais de turismo e meio ambiente, empreendedores, Cecília (IEF)</t>
  </si>
  <si>
    <t>Fóruns realizados</t>
  </si>
  <si>
    <t>Articular junto a outros eventos existentes a inserção dos fóruns.</t>
  </si>
  <si>
    <t>Relatório final da oficina está em fase de revisão e será disponibilizado na pagina do Cecav até 30 de novembro.</t>
  </si>
  <si>
    <t>Está aguardando as  novas diretrizes para PME e os critérios para identificação de cavernas turísticas.</t>
  </si>
  <si>
    <t>Fazer gestão do CECAV junto ao INEMA para viabilizar a ação.</t>
  </si>
  <si>
    <t>Não foram validadas: 6 cavernas em Sergipe e 3 cavernas em Alagoas, devido dificuldade de acesso e 3 cavernas em Paripiranga/BA, contudo, as de Paripiranga/BA deverão ser validadas em expedição de prospecção programada para outubro/2013 (verificar os resultados das expedições e a informação prestada pela Roberta).</t>
  </si>
  <si>
    <t>Verificar dados SISBIO ver onde as pesquisas estão sendo feitas.
Ação depende dos resultados da 1.4.</t>
  </si>
  <si>
    <t>Utilizar informações da ação 1.4.
O mapa de áreas prioritárias (ação 7.2) irá identificar as lacunas de conhecimento</t>
  </si>
  <si>
    <t>Desde o ano passado iniciaram expedições de validação e prospecção de cavernas na Área Cárstica 2 (termo de reciprocidade CECAV, Centro da Terra e GMSE). Após essa fase serão escolhidas as cavernas para caracterização mais aprofundada. Mas o prazo de obtenção dos resultados serão ultrapassados, pois está previsto para término em 2016 e não em 2014. As prospecções estão sendo realizadas, porém o grupo entende que a classificação do grau de relevância está relacionado ao rito do licenciamento ambiental.</t>
  </si>
  <si>
    <t>Felipe entrará em contato com o Carlos Young (UFRJ) para verificar se é possível realizar essa ação e qual o seu custo.
Avaliar processos de compensação para a execução dessa ação.</t>
  </si>
  <si>
    <t xml:space="preserve">Aguardando definição de padronização que ocorrerá conforme a Ação 1.5.
</t>
  </si>
  <si>
    <t>Priorizar as áreas do PAN</t>
  </si>
  <si>
    <t>Manter a ação para uma avaliação  mais detalhada de sua utilidade para alcance do objetivo geral do PAN até a próxima monitoria.</t>
  </si>
  <si>
    <t>Orientações Técnicas disponibilizadas</t>
  </si>
  <si>
    <t>Está previsto a disponibilização dos estudos no CANIE.
Verificar a experiência Mina Ferrous Viga divulgado pela SBE.</t>
  </si>
  <si>
    <t>Procedimentos conjuntos publicados</t>
  </si>
  <si>
    <t>Considerar o convênio SBE e Votorantin, que produziu o manual de boas práticas na mineração.</t>
  </si>
  <si>
    <t>Respeitar o autor e a fonte de informação; promover uma integração (via de mão dupla) entre o CANIE e o CNC.</t>
  </si>
  <si>
    <t xml:space="preserve">Relatório anual descritivo </t>
  </si>
  <si>
    <t xml:space="preserve">Nota técnica elaborada, encaminhada e divulgada
</t>
  </si>
  <si>
    <t>Estudos publicados e/ou apresentados em eventos científicos</t>
  </si>
  <si>
    <t xml:space="preserve">Divulgar no SBE Notícias (relacionada à ação 10.9).
</t>
  </si>
  <si>
    <t>Linhas de fomento para pesquisas criadas</t>
  </si>
  <si>
    <t>Ausência de um projeto do pólo para conseguir financiamento.</t>
  </si>
  <si>
    <t>Dois pólos propostos (Felipe - UFMG e Rangel - Campo Formoso). 
Prefeitura de Campo Formoso tem um espaço para ceder, mas é necessário fazer um projeto idealizando o centro.
Considerar também a implementação do Núcleo de Apoio da UFOP em Pains voltado para geologia.</t>
  </si>
  <si>
    <t>Constituir uma força-tarefa para idealizar os pólos.</t>
  </si>
  <si>
    <t>Jocy; Mário</t>
  </si>
  <si>
    <t>Estabelecer parceria com a SBE.
Já existe recursos disponíveis no MP/MG da V&amp;M - Mina Pau Branco (TAC Cavidade PB15).
Solicitar IABS ou Dra. Luciana informações sobre a parceria em curso.</t>
  </si>
  <si>
    <t xml:space="preserve">Em consideração a licença maternidade da articuladora, a data de início foi alterada para jan/2014 visando avaliar a ação na avaliação de meio termo do PAN.
</t>
  </si>
  <si>
    <t xml:space="preserve"> Ação excluída: existem outras ações mais específicas e que contemplam a discussão do tema PE e nesse momento não se viasualiza nenhum tema a ser levado ao CONAMA.
</t>
  </si>
  <si>
    <t>Maristela; Lindalva</t>
  </si>
  <si>
    <t>SBE e CECAV organizarem uma mesa sobre a ação no encontro mineiro de 2014</t>
  </si>
  <si>
    <t>Relatório, com diagnóstico e propostas, encaminhado e divulgado</t>
  </si>
  <si>
    <t xml:space="preserve">Sem informações recebidas até o presente momento, porém com possibilidade de ser apresentado os resultados até a Monitoria II
</t>
  </si>
  <si>
    <t xml:space="preserve">Ação excluída </t>
  </si>
  <si>
    <t>PREENCHER NA RODADA VIRTUAL</t>
  </si>
  <si>
    <t xml:space="preserve">Diagnóstico disponibilizado e proposta encaminhada </t>
  </si>
  <si>
    <t xml:space="preserve">Identificar os dados necessários para o diagnóstico; sistematizar em forma de questionário (simples); gerar dados estatísticos dos resultados; elaborar diagnóstico final.
</t>
  </si>
  <si>
    <t>Procurar a Secretaria de Extrativismo de Desenvolvimento Rural?? (Paulo Guilherme Cabral) INCORPOROU A AÇÃO 6.3</t>
  </si>
  <si>
    <t>Ação em andamento, porém com cronograma bastante defasado. Para a realização da Ação optou-se pela utilização do Planejamento Sistemático de Conservação (PSC), razão pela qual a Ação está sendo realizada em etapas, sendo necessário alterar a data de término para dezembro/2014. 
A primeira etapa, de responsabilidade do CECAV (levantamento preliminar de dados geoespacializados (geologia, geodiversidade, base cartográfica etc. do Brasil) visou a elaboração do "Mapa das Áreas com Ocorrência de Cavernas Conhecidas no Brasil";
Na segunda etapa, realizou-se Oficina participativa com a presença de especialistas em espeleologia (meio físico, biótico e aspectos sócio-histórico-culturais) e em geoprocessamento. Nessa Oficina foram definidos:
1) a Unidade de Planejamento artificial, na forma de hexágonos. Encontra-se em processo de discussão virtual (até 25/10) a definição sobre o tamanho dos hexágonos, se 10.000 ou 20.000 hectares;
2) os alvos de conservação;
3) as metas de conservação;
4) as ameaças e oportunidades para a conservação do Patrimônio Espeleológico.
Na terceira etapa, a ser realizada no segundo semestre de 2014, será realizada oficina participativa para definição do mapa de áreas prioritárias visando à conservação do Patrimônio Espeleológico, bem como o intervalo temporal para atualização desse mapa e as ações necessarias à conservação do Patrimônio Espeleológico.</t>
  </si>
  <si>
    <t>1) Mapa das Áreas com Ocorrência de Cavernas Conhecidas no Brasil;
2) Relatório da Oficina 3 - Áreas prioritárias para a conservação do Patrimônio Espeleológico, disponibilizado no endereço http://www.icmbio.gov.br/cecav/images/stories/projetos-e-atividades/PAN/PAN_Cavernas_S%C3%A3o_Francisco_relatorio_final_oficina_areas_prioritarias_15ago2013-cor.pdf</t>
  </si>
  <si>
    <t xml:space="preserve">Ministrado "IV Curso de Espeleologia e Licenciamento Ambiental" no período de 22 a 27 de abril de 2013, em Belo Horizonte. (Inserir o detalhamento dos capacitados por estado)
</t>
  </si>
  <si>
    <t>Solicitar ao professor Drops o andamento da ação. Ver também  com a profa. de Biologia Subterrânea UFPA.</t>
  </si>
  <si>
    <t>Está sendo elaborada pela Roberta (Base CECAV) a adequação do curso de Espeleologia e Licenciamento Ambiental.</t>
  </si>
  <si>
    <t>Verificar a questão de regulamentação da profissão de Guia de Turismo (Lei 8623/93). Relatório descritivo parcial do andamento da ação.</t>
  </si>
  <si>
    <t>No primeiro semestre de 2014 será dado curso para técnicos que fazem estudo ambiental para licenciamento. Especificar (detalhar) que desde o 1º Curso técnicos do setor produtivo tem sido contemplado.</t>
  </si>
  <si>
    <t>UFLA (Rodrigo L. Ferreira), UFPE (Enrico Bernard), UFS (Luiz Fontes), GEP/UFBA (Morgana Drefahl), Centro da Terra - Grupo Espeleológico de Sergipe (Elias Silva),  Sociedade Semear/SE (José Waldson C. de Andrade)</t>
  </si>
  <si>
    <r>
      <t>Esta ação poderá ser subsidiada pela proposta de criação de curso de pós-graduação (Lato Sensu) que está em andamento no âmbito da Universidade Federal de Ouro Preto/MG, sob a coordenação do Prof. Dr. Paulo de Tarso Amorim Castro.
O curso visa formar especialistas capazes de preencher a lacuna de profissionais versados em estudos e análises sobre a</t>
    </r>
    <r>
      <rPr>
        <sz val="20"/>
        <rFont val="Arial"/>
        <family val="2"/>
      </rPr>
      <t xml:space="preserve"> inter-relação dos sistemas de cavidades em províncias minerais, quer seja para atuar junto às empresas quer seja para ações nos órgãos públicos de meio ambiente nos níveis federal, estadual e municipal.
</t>
    </r>
  </si>
  <si>
    <t>UFLA (Rodrigo L. Ferreira), PUC Minas (Luiz Eduardo Travassos), CECAV (Jocy Cruz),  Instituto Aquanautas (Luiz Rios), GREGEO/UnB (Guilherme Vendramini e Hortência Lamblém), EGB (Rodrigo Bulhões e Karen Basso).</t>
  </si>
  <si>
    <t>CECAV (Jocy Cruz), CBHSF/AL (José Maciel), Sociedade Civil (Christiane Donato), CAACTUS (Rangel Carvalho), Centro da Terra (Elias Silva), Guano Speleo (Felipe Carvalho),  PARNA Chapada Diamantina (Admir Brunelli),  Vale (Daniela Silva), ICADS/UFBA (Leonardo Morato).</t>
  </si>
  <si>
    <t>CBHSF/AL (José Maciel), CECAV (Rita Surrage), Sociedade Civil (Christiane Donato), Centro da Terra (Elias Silva), Instituto Aquanautas (Luiz Rios), GEP/UFBA (Morgana Drefahl).</t>
  </si>
  <si>
    <t xml:space="preserve">Ministérios públicos (federais e estaduais), IES, SBE (verificar: Marcelo Rasteiro), Redespeleo Brasil (verificar: conselho@redespeleo.org), grupos de espeleologia independentes. </t>
  </si>
  <si>
    <t>CECAV (Darcy dos Santos), UFLA (Rodrigo L. Ferreira), outras IES.</t>
  </si>
  <si>
    <t>Sugestão: replicar em outras áreas. Detalhar o andamento da ação</t>
  </si>
  <si>
    <t>CECAV (Jocy Cruz), UFLA (Rodrigo L. Ferreira), outras IES.</t>
  </si>
  <si>
    <t>CECAV (Jocy Cruz), Guano Speleo (Felipe Carvalho), Instituto Aquanautas (Luiz Rios).</t>
  </si>
  <si>
    <t>UFLA (Rodrigo L. Ferreira), Centro da Terra  (Elias Silva), PUC Minas (Luiz  Eduardo Travassos), Sociedade Civil (Christiane Donato), CECAV (Lindalva Cavalcanti), Instituto Aquanautas (Luiz Rios), EGB (verificar: Rodrigo Bulhões), SBE (verificar: Marcelo Rasteiro, Clayton Lino, Heros Lobo), grupos espeleológicos independentes.</t>
  </si>
  <si>
    <t>CECAV (Jocy Cruz), INEMA/BA (Antonieta Candia), CBHSF (José Maciel).</t>
  </si>
  <si>
    <t>IABS/AL (Marcela Pimenta), Guano Speleo (Felipe Carvalho), CBHSF (José Maciel), OEMAs, secretarias estaduais de turismo, prefeituras, grupos de espeleologia, empreendedores.</t>
  </si>
  <si>
    <t>Articular com o Prof. Rogerio Dias - Núcleo de Turismo e Sustentabilidade - CET/UnB a inserção da ação no projeto de "Roteiro Turistico Pirenópolis". Resgatar a memoria do Projeto do GDF sobre potencial turistico do DF.</t>
  </si>
  <si>
    <t xml:space="preserve">Produzir um mapa e disponibilizar como é feita a validação pelo CECAV.
</t>
  </si>
  <si>
    <t xml:space="preserve">Não foi possível dar andamento nas ações viculadas ao PAN. Foi solicitado manifestação do INEMA, e até o  presente momento não houve resposta.
A única atividade relacionada a ação foi a identificação dos sítios de pintura rupestre e cavernas de Ourolândia nos processos de licenciamento  resultantes de um estudo ambiental realizado em conjunto com as empressas ourolandenses. 
</t>
  </si>
  <si>
    <t xml:space="preserve"> Encontramos algumas formações numa região de afloramento de arenito, mas não classificamos. </t>
  </si>
  <si>
    <t>Relatório da oficina participativa divulgado na página do CECAV.</t>
  </si>
  <si>
    <t>Ampliar a iniciativa da SBE ( já conta com 21.000 registros).</t>
  </si>
  <si>
    <t>Centro da Terra - Grupo Espeleológico de Sergipe (Elias Silva),  Sociedade Civil (Christiane Donato)</t>
  </si>
  <si>
    <t>Fortalecer a rede criada.
Data corrigida devido a erro de na primeira monitoria.</t>
  </si>
  <si>
    <t>Revisão da estimativa de custo, de 50.000 para não significativo.</t>
  </si>
  <si>
    <r>
      <rPr>
        <strike/>
        <sz val="20"/>
        <rFont val="Calibri"/>
        <family val="2"/>
        <scheme val="minor"/>
      </rPr>
      <t>UFMG (André Salgado),</t>
    </r>
    <r>
      <rPr>
        <sz val="20"/>
        <rFont val="Calibri"/>
        <family val="2"/>
        <scheme val="minor"/>
      </rPr>
      <t xml:space="preserve"> PUC Minas (Luiz Eduardo Travassos), UFLA (Rodrigo L. Ferreira),</t>
    </r>
    <r>
      <rPr>
        <strike/>
        <sz val="20"/>
        <rFont val="Calibri"/>
        <family val="2"/>
        <scheme val="minor"/>
      </rPr>
      <t xml:space="preserve"> UnB (Ludmilla Aguiar, Osmar Abílio Junior)</t>
    </r>
    <r>
      <rPr>
        <sz val="20"/>
        <rFont val="Calibri"/>
        <family val="2"/>
        <scheme val="minor"/>
      </rPr>
      <t xml:space="preserve">, UFS (Luiz Fontes), </t>
    </r>
    <r>
      <rPr>
        <strike/>
        <sz val="20"/>
        <rFont val="Calibri"/>
        <family val="2"/>
        <scheme val="minor"/>
      </rPr>
      <t>SEE (verificar: Cláudio Maurício T. da Silva)</t>
    </r>
    <r>
      <rPr>
        <sz val="20"/>
        <rFont val="Calibri"/>
        <family val="2"/>
        <scheme val="minor"/>
      </rPr>
      <t>,  GREGEO/UnB (Guilherme Vendramini e Hortência  Lamblém), EGB (Rodrigo Bulhões), Guano Speleo (Felipe Carvalho), CPRM (Mylène Berbert-Born),</t>
    </r>
    <r>
      <rPr>
        <strike/>
        <sz val="20"/>
        <rFont val="Calibri"/>
        <family val="2"/>
        <scheme val="minor"/>
      </rPr>
      <t xml:space="preserve"> DNPM (verificar), DILIC/IBAMA (Frederico Queiroz),</t>
    </r>
    <r>
      <rPr>
        <sz val="20"/>
        <rFont val="Calibri"/>
        <family val="2"/>
        <scheme val="minor"/>
      </rPr>
      <t xml:space="preserve"> GEP/UFBA (Morgana Drefahl), OEMAs.</t>
    </r>
  </si>
  <si>
    <t>PUC Minas (Luiz Eduardo Travassos), UFLA (Rodrigo L. Ferreira), UFS (Luiz Fontes),  GREGEO/UnB (Guilherme Vendramini e Hortência  Lamblém), EGB (Rodrigo Bulhões), Guano Speleo (Felipe Carvalho), CPRM (Mylène Berbert-Born), GEP/UFBA (Morgana Drefahl), OEMAs.</t>
  </si>
  <si>
    <r>
      <t xml:space="preserve">PUC Minas (Luiz Eduardo Travassos),  UFLA (Rodrigo L. Ferreira), </t>
    </r>
    <r>
      <rPr>
        <strike/>
        <sz val="20"/>
        <color theme="1"/>
        <rFont val="Calibri"/>
        <family val="2"/>
        <scheme val="minor"/>
      </rPr>
      <t>UnB (Ludmilla Aguiar, Osmar Abílio Junior)</t>
    </r>
    <r>
      <rPr>
        <sz val="20"/>
        <color theme="1"/>
        <rFont val="Calibri"/>
        <family val="2"/>
        <scheme val="minor"/>
      </rPr>
      <t xml:space="preserve">, UFS (Luiz Fontes), Centro da Terra (Elias Silva), GMSE (João Andrade), Guano Speleo (Felipe Carvalho), Grupo Bambuí (Leandro M. D. Maciel),  CPRM (Mylène Berbert-Born), </t>
    </r>
    <r>
      <rPr>
        <strike/>
        <sz val="20"/>
        <color theme="1"/>
        <rFont val="Calibri"/>
        <family val="2"/>
        <scheme val="minor"/>
      </rPr>
      <t>DILIC/IBAMA (Frederico Queiroz)</t>
    </r>
    <r>
      <rPr>
        <sz val="20"/>
        <color theme="1"/>
        <rFont val="Calibri"/>
        <family val="2"/>
        <scheme val="minor"/>
      </rPr>
      <t xml:space="preserve">, GEP/UFBA (Morgana Drefhal), </t>
    </r>
    <r>
      <rPr>
        <strike/>
        <sz val="20"/>
        <color theme="1"/>
        <rFont val="Calibri"/>
        <family val="2"/>
        <scheme val="minor"/>
      </rPr>
      <t>IBAMA/SE (verificar: Zanoni do Carmo Ferreira),  DNPM (verificar), INEMA/BA (verificar: Antonieta Candia)</t>
    </r>
    <r>
      <rPr>
        <sz val="20"/>
        <color theme="1"/>
        <rFont val="Calibri"/>
        <family val="2"/>
        <scheme val="minor"/>
      </rPr>
      <t xml:space="preserve"> e outras OEMAS.</t>
    </r>
  </si>
  <si>
    <t>PUC Minas (Luiz Eduardo Travassos),  UFLA (Rodrigo L. Ferreira),  UFS (Luiz Fontes), Centro da Terra (Elias Silva), GMSE (João Andrade), Guano Speleo (Felipe Carvalho), Grupo Bambuí (Leandro M. D. Maciel),  CPRM (Mylène Berbert-Born), GEP/UFBA (Morgana Drefhal), INEMA/BA (Antonieta Candia) e outras OEMAS.</t>
  </si>
  <si>
    <r>
      <rPr>
        <strike/>
        <sz val="20"/>
        <color theme="1"/>
        <rFont val="Calibri"/>
        <family val="2"/>
        <scheme val="minor"/>
      </rPr>
      <t>UFMG (André Salgado),</t>
    </r>
    <r>
      <rPr>
        <sz val="20"/>
        <color theme="1"/>
        <rFont val="Calibri"/>
        <family val="2"/>
        <scheme val="minor"/>
      </rPr>
      <t xml:space="preserve"> PUC Minas (Luiz Eduardo Travassos), UFLA (Rodrigo L. Ferreira), </t>
    </r>
    <r>
      <rPr>
        <strike/>
        <sz val="20"/>
        <color theme="1"/>
        <rFont val="Calibri"/>
        <family val="2"/>
        <scheme val="minor"/>
      </rPr>
      <t>UnB (Ludmilla  Aguiar, Osmar Abílio Junior),</t>
    </r>
    <r>
      <rPr>
        <sz val="20"/>
        <color theme="1"/>
        <rFont val="Calibri"/>
        <family val="2"/>
        <scheme val="minor"/>
      </rPr>
      <t xml:space="preserve"> UFS (Luiz Fontes), </t>
    </r>
    <r>
      <rPr>
        <strike/>
        <sz val="20"/>
        <color theme="1"/>
        <rFont val="Calibri"/>
        <family val="2"/>
        <scheme val="minor"/>
      </rPr>
      <t>UFOP (Claudio Maurício)</t>
    </r>
    <r>
      <rPr>
        <sz val="20"/>
        <color theme="1"/>
        <rFont val="Calibri"/>
        <family val="2"/>
        <scheme val="minor"/>
      </rPr>
      <t xml:space="preserve">, GEP/UFBA (Morgana Drefahl), GREGEO/UnB (Guilherme Vendramini e Hortência Lamblém), </t>
    </r>
    <r>
      <rPr>
        <strike/>
        <sz val="20"/>
        <color theme="1"/>
        <rFont val="Calibri"/>
        <family val="2"/>
        <scheme val="minor"/>
      </rPr>
      <t>EGB (Rodrigo Bulhões)</t>
    </r>
    <r>
      <rPr>
        <sz val="20"/>
        <color theme="1"/>
        <rFont val="Calibri"/>
        <family val="2"/>
        <scheme val="minor"/>
      </rPr>
      <t xml:space="preserve">, Guano Speleo (Felipe Carvalho), CPRM (Mylène Berbert-Born), </t>
    </r>
    <r>
      <rPr>
        <strike/>
        <sz val="20"/>
        <color theme="1"/>
        <rFont val="Calibri"/>
        <family val="2"/>
        <scheme val="minor"/>
      </rPr>
      <t>DILIC/IBAMA (Frederico Queiroz), DNPM (verificar)</t>
    </r>
    <r>
      <rPr>
        <sz val="20"/>
        <color theme="1"/>
        <rFont val="Calibri"/>
        <family val="2"/>
        <scheme val="minor"/>
      </rPr>
      <t>, IBAMA/MG (verificar: Flávio Tulio Gomes)</t>
    </r>
    <r>
      <rPr>
        <strike/>
        <sz val="20"/>
        <color theme="1"/>
        <rFont val="Calibri"/>
        <family val="2"/>
        <scheme val="minor"/>
      </rPr>
      <t>, IBAMA/BA (verificar:  celio.pinto@ibama.gov.br)</t>
    </r>
    <r>
      <rPr>
        <sz val="20"/>
        <color theme="1"/>
        <rFont val="Calibri"/>
        <family val="2"/>
        <scheme val="minor"/>
      </rPr>
      <t>, OEMAs e prefeituras da Bahia.</t>
    </r>
  </si>
  <si>
    <t>PUC Minas (Luiz Eduardo Travassos), UFLA (Rodrigo L. Ferreira),  UFS (Luiz Fontes), GEP/UFBA (Morgana Drefahl), GREGEO/UnB (Guilherme Vendramini e Hortência Lamblém), EGB (Rodrigo Bulhões), Guano Speleo (Felipe Carvalho), CPRM (Mylène Berbert-Born),  IBAMA/MG (Flávio Tulio Gomes), OEMAs e prefeituras da Bahia.</t>
  </si>
  <si>
    <r>
      <rPr>
        <strike/>
        <sz val="20"/>
        <color theme="1"/>
        <rFont val="Calibri"/>
        <family val="2"/>
        <scheme val="minor"/>
      </rPr>
      <t>DILIC/IBAMA (Frederico Queiroz),</t>
    </r>
    <r>
      <rPr>
        <sz val="20"/>
        <color theme="1"/>
        <rFont val="Calibri"/>
        <family val="2"/>
        <scheme val="minor"/>
      </rPr>
      <t xml:space="preserve"> CPRM (Mylène Berbert-Born), </t>
    </r>
    <r>
      <rPr>
        <strike/>
        <sz val="20"/>
        <color theme="1"/>
        <rFont val="Calibri"/>
        <family val="2"/>
        <scheme val="minor"/>
      </rPr>
      <t>CECAV (Lindalva Cavalcanti)</t>
    </r>
    <r>
      <rPr>
        <sz val="20"/>
        <color theme="1"/>
        <rFont val="Calibri"/>
        <family val="2"/>
        <scheme val="minor"/>
      </rPr>
      <t xml:space="preserve">,  DIPLAM/DNPM (Sandra Pedrosa), </t>
    </r>
    <r>
      <rPr>
        <strike/>
        <sz val="20"/>
        <color theme="1"/>
        <rFont val="Calibri"/>
        <family val="2"/>
        <scheme val="minor"/>
      </rPr>
      <t>UFOP (Cláudio Maurício T. da Silva)</t>
    </r>
    <r>
      <rPr>
        <sz val="20"/>
        <color theme="1"/>
        <rFont val="Calibri"/>
        <family val="2"/>
        <scheme val="minor"/>
      </rPr>
      <t>, Sociedade Civil (Christiane Donato), GREGEO/UnB ( Guilherme Vendramini e Hortência Lamblém), SBE (</t>
    </r>
    <r>
      <rPr>
        <strike/>
        <sz val="20"/>
        <color theme="1"/>
        <rFont val="Calibri"/>
        <family val="2"/>
        <scheme val="minor"/>
      </rPr>
      <t>verificar:</t>
    </r>
    <r>
      <rPr>
        <sz val="20"/>
        <color theme="1"/>
        <rFont val="Calibri"/>
        <family val="2"/>
        <scheme val="minor"/>
      </rPr>
      <t xml:space="preserve"> Marcelo Rasteiro), </t>
    </r>
    <r>
      <rPr>
        <strike/>
        <sz val="20"/>
        <color theme="1"/>
        <rFont val="Calibri"/>
        <family val="2"/>
        <scheme val="minor"/>
      </rPr>
      <t>Redespeleo (verificar: redespeleo@redespeleo.org)</t>
    </r>
    <r>
      <rPr>
        <sz val="20"/>
        <color theme="1"/>
        <rFont val="Calibri"/>
        <family val="2"/>
        <scheme val="minor"/>
      </rPr>
      <t>, Instituto do Carste (</t>
    </r>
    <r>
      <rPr>
        <strike/>
        <sz val="20"/>
        <color theme="1"/>
        <rFont val="Calibri"/>
        <family val="2"/>
        <scheme val="minor"/>
      </rPr>
      <t>verificar:</t>
    </r>
    <r>
      <rPr>
        <sz val="20"/>
        <color theme="1"/>
        <rFont val="Calibri"/>
        <family val="2"/>
        <scheme val="minor"/>
      </rPr>
      <t xml:space="preserve"> Agusto Auler e Luis Beethoven Piló), IGC/USP (</t>
    </r>
    <r>
      <rPr>
        <strike/>
        <sz val="20"/>
        <color theme="1"/>
        <rFont val="Calibri"/>
        <family val="2"/>
        <scheme val="minor"/>
      </rPr>
      <t>verificar: Ivo Karmann e</t>
    </r>
    <r>
      <rPr>
        <sz val="20"/>
        <color theme="1"/>
        <rFont val="Calibri"/>
        <family val="2"/>
        <scheme val="minor"/>
      </rPr>
      <t xml:space="preserve"> William Sallum Filho), OEMAs, prefeituras, grupos de espeleologia independentes, GEP/UFBA (Morgana Drafhal) e demais instituições de ensino e pesquisa - IES. </t>
    </r>
  </si>
  <si>
    <t xml:space="preserve">CPRM (Mylène Berbert-Born),   DIPLAM/DNPM (Sandra Pedrosa),  Sociedade Civil (Christiane Donato), GREGEO/UnB ( Guilherme Vendramini e Hortência Lamblém), SBE (Marcelo Rasteiro), Instituto do Carste (Agusto Auler e Luis Beethoven Piló), IGC/USP (William Sallum Filho), OEMAs, prefeituras, grupos de espeleologia independentes, GEP/UFBA (Morgana Drafhal) e demais instituições de ensino e pesquisa - IES. </t>
  </si>
  <si>
    <r>
      <t xml:space="preserve">UFLA (Rodrigo L. Ferreira), </t>
    </r>
    <r>
      <rPr>
        <strike/>
        <sz val="20"/>
        <rFont val="Calibri"/>
        <family val="2"/>
        <scheme val="minor"/>
      </rPr>
      <t>UFMG (André Salgado), UnB (Osmar Abílio Junior)</t>
    </r>
    <r>
      <rPr>
        <sz val="20"/>
        <rFont val="Calibri"/>
        <family val="2"/>
        <scheme val="minor"/>
      </rPr>
      <t>, PUC Minas (Luiz Eduardo Travassos), Instituto do Carste (Vitor Moura), SBE (</t>
    </r>
    <r>
      <rPr>
        <strike/>
        <sz val="20"/>
        <rFont val="Calibri"/>
        <family val="2"/>
        <scheme val="minor"/>
      </rPr>
      <t xml:space="preserve">verificar: </t>
    </r>
    <r>
      <rPr>
        <sz val="20"/>
        <rFont val="Calibri"/>
        <family val="2"/>
        <scheme val="minor"/>
      </rPr>
      <t xml:space="preserve">Marcelo Rasteiro), </t>
    </r>
    <r>
      <rPr>
        <strike/>
        <sz val="20"/>
        <rFont val="Calibri"/>
        <family val="2"/>
        <scheme val="minor"/>
      </rPr>
      <t>Redespeleo (verificar: redespeleo@redespeleo.org),</t>
    </r>
    <r>
      <rPr>
        <sz val="20"/>
        <rFont val="Calibri"/>
        <family val="2"/>
        <scheme val="minor"/>
      </rPr>
      <t xml:space="preserve"> IGC/USP (</t>
    </r>
    <r>
      <rPr>
        <strike/>
        <sz val="20"/>
        <rFont val="Calibri"/>
        <family val="2"/>
        <scheme val="minor"/>
      </rPr>
      <t>verificar: Ivo Karmann e</t>
    </r>
    <r>
      <rPr>
        <sz val="20"/>
        <rFont val="Calibri"/>
        <family val="2"/>
        <scheme val="minor"/>
      </rPr>
      <t xml:space="preserve"> William Sallum Filho), Centro da Terra (Elias Silva), GMSE (João A. Silva), Sociedade Civil (Christiane Donato), grupos de espeleologia independentes,  GEP/UFBA (Morgana Drefhal), IES.</t>
    </r>
  </si>
  <si>
    <t xml:space="preserve">UFLA (Rodrigo L. Ferreira), PUC Minas (Luiz Eduardo Travassos), Instituto do Carste (Vitor Moura), SBE (Marcelo Rasteiro), IGC/USP (William Sallum Filho), Centro da Terra (Elias Silva), GMSE (João A. Silva), Sociedade Civil (Christiane Donato), grupos de espeleologia independentes,  GEP/UFBA (Morgana Drefhal), IES. </t>
  </si>
  <si>
    <t>IBAMA (Jailton Dias)</t>
  </si>
  <si>
    <r>
      <t xml:space="preserve">MMA (verificar: Gustavo Henrique de Oliveira, Ana Carolina Lopes Carneiro),  IBAMA (verificar: Jailton Dias), </t>
    </r>
    <r>
      <rPr>
        <strike/>
        <sz val="20"/>
        <color theme="1"/>
        <rFont val="Calibri"/>
        <family val="2"/>
        <scheme val="minor"/>
      </rPr>
      <t>GEEP/Açungui (verificar: Gisele Sessegolo)</t>
    </r>
    <r>
      <rPr>
        <sz val="20"/>
        <color theme="1"/>
        <rFont val="Calibri"/>
        <family val="2"/>
        <scheme val="minor"/>
      </rPr>
      <t>.</t>
    </r>
  </si>
  <si>
    <r>
      <t xml:space="preserve">UFLA (Rodrigo L. Ferreira), PUC Minas (Luiz Eduardo Travassos), </t>
    </r>
    <r>
      <rPr>
        <strike/>
        <sz val="20"/>
        <color theme="1"/>
        <rFont val="Calibri"/>
        <family val="2"/>
        <scheme val="minor"/>
      </rPr>
      <t>UFMG (André Salgado), UnB (Osmar Abilio Junior), Instituto do Carste (Vitor Moura).</t>
    </r>
  </si>
  <si>
    <t>UFLA (Rodrigo L. Ferreira), PUC Minas (Luiz Eduardo Travassos)</t>
  </si>
  <si>
    <r>
      <t>CECAV (Lindalva Cavalcanti), UFLA (Rodrigo L. Ferreira),</t>
    </r>
    <r>
      <rPr>
        <strike/>
        <sz val="20"/>
        <color theme="1"/>
        <rFont val="Calibri"/>
        <family val="2"/>
        <scheme val="minor"/>
      </rPr>
      <t xml:space="preserve"> UFMG (André Salgado)</t>
    </r>
    <r>
      <rPr>
        <sz val="20"/>
        <color theme="1"/>
        <rFont val="Calibri"/>
        <family val="2"/>
        <scheme val="minor"/>
      </rPr>
      <t xml:space="preserve">, PUC Minas (Luiz Eduardo Travassos ), Instituto do Carste (Luciana Alt),  GREGEO/UnB (Guilherme Vendramini e Hortência Lamblém), </t>
    </r>
    <r>
      <rPr>
        <strike/>
        <sz val="20"/>
        <color theme="1"/>
        <rFont val="Calibri"/>
        <family val="2"/>
        <scheme val="minor"/>
      </rPr>
      <t>EGB (verificar: Rodrigo Bulhões)</t>
    </r>
    <r>
      <rPr>
        <sz val="20"/>
        <color theme="1"/>
        <rFont val="Calibri"/>
        <family val="2"/>
        <scheme val="minor"/>
      </rPr>
      <t xml:space="preserve">, Guano Speleo (Felipe  Carvalho),  GEP/UFBA (Morgana Drefahl), Sociedade Civil (Christiane Donato), </t>
    </r>
    <r>
      <rPr>
        <strike/>
        <sz val="20"/>
        <color theme="1"/>
        <rFont val="Calibri"/>
        <family val="2"/>
        <scheme val="minor"/>
      </rPr>
      <t>UnB (verificar: Osmar Abílio Junior), DNPM (verificar: Sandra Pedrosa e Inara Barbosa), CECAV (Júlio Ferreira da Costa Neto, Lindalva Cavalcanti, Jocy Brandão Cruz)</t>
    </r>
    <r>
      <rPr>
        <sz val="20"/>
        <color theme="1"/>
        <rFont val="Calibri"/>
        <family val="2"/>
        <scheme val="minor"/>
      </rPr>
      <t>, Instituto Aquanautas (</t>
    </r>
    <r>
      <rPr>
        <strike/>
        <sz val="20"/>
        <color theme="1"/>
        <rFont val="Calibri"/>
        <family val="2"/>
        <scheme val="minor"/>
      </rPr>
      <t>verificar:</t>
    </r>
    <r>
      <rPr>
        <sz val="20"/>
        <color theme="1"/>
        <rFont val="Calibri"/>
        <family val="2"/>
        <scheme val="minor"/>
      </rPr>
      <t xml:space="preserve"> Luiz Rios)</t>
    </r>
    <r>
      <rPr>
        <strike/>
        <sz val="20"/>
        <color theme="1"/>
        <rFont val="Calibri"/>
        <family val="2"/>
        <scheme val="minor"/>
      </rPr>
      <t>, IABS (verificar: Eric Sawyer)</t>
    </r>
    <r>
      <rPr>
        <sz val="20"/>
        <color theme="1"/>
        <rFont val="Calibri"/>
        <family val="2"/>
        <scheme val="minor"/>
      </rPr>
      <t>.</t>
    </r>
  </si>
  <si>
    <t>UFLA (Rodrigo L. Ferreira), PUC Minas (Luiz Eduardo Travassos ), Instituto do Carste (Luciana Alt),  GREGEO/UnB (Guilherme Vendramini e Hortência Lamblém),  Guano Speleo (Felipe  Carvalho),  GEP/UFBA (Morgana Drefahl), Sociedade Civil (Christiane Donato),  Lindalva Cavalcanti (CECAV, Instituto Aquanautas (Luiz Rios)</t>
  </si>
  <si>
    <t xml:space="preserve">UFLA (Rodrigo L. Ferreira), (SBE) Marcelo Rasteiro, UFS (Luiz Fontes),  PUC Minas (Luiz Eduardo Travassos), GEP/UFBA (Morgana Drefahl), Vale (Daniela G. R. Silva),  Instituto do Carste (Luciana Alt),  GREGEO/UnB (Guilherme Vendramini e Hortência Lamblém), Guano Speleo (Felipe Carvalho), Centro da Terra - Grupo Espeleológico de Sergipe (Elias Silva), Grupo Bambuí (Leandro M. D. Maciel), Sociedade Civil (Christiane Donato) </t>
  </si>
  <si>
    <r>
      <t xml:space="preserve">Adicionar Marcelo Rasteiro (SBE)
UFLA (Rodrigo L. Ferreira), </t>
    </r>
    <r>
      <rPr>
        <strike/>
        <sz val="20"/>
        <rFont val="Calibri"/>
        <family val="2"/>
        <scheme val="minor"/>
      </rPr>
      <t>UFMG (André Salgado), UnB (Osmar Abílio Junior),</t>
    </r>
    <r>
      <rPr>
        <sz val="20"/>
        <rFont val="Calibri"/>
        <family val="2"/>
        <scheme val="minor"/>
      </rPr>
      <t xml:space="preserve"> UFS (Luiz Fontes),  </t>
    </r>
    <r>
      <rPr>
        <strike/>
        <sz val="20"/>
        <rFont val="Calibri"/>
        <family val="2"/>
        <scheme val="minor"/>
      </rPr>
      <t>UFOP (Cláudio Maurício),</t>
    </r>
    <r>
      <rPr>
        <sz val="20"/>
        <rFont val="Calibri"/>
        <family val="2"/>
        <scheme val="minor"/>
      </rPr>
      <t xml:space="preserve"> PUC Minas (Luiz Eduardo Travassos), GEP/UFBA (Morgana Drefahl), Vale (Daniela G. R. Silva),  Instituto do Carste (Luciana Alt),  GREGEO/UnB (Guilherme Vendramini e Hortência Lamblém), </t>
    </r>
    <r>
      <rPr>
        <strike/>
        <sz val="20"/>
        <rFont val="Calibri"/>
        <family val="2"/>
        <scheme val="minor"/>
      </rPr>
      <t>EGB (Rodrigo Bulhões)</t>
    </r>
    <r>
      <rPr>
        <sz val="20"/>
        <rFont val="Calibri"/>
        <family val="2"/>
        <scheme val="minor"/>
      </rPr>
      <t>, Guano Speleo (Felipe Carvalho), Centro da Terra - Grupo Espeleológico de Sergipe (Elias Silva), Grupo Bambuí (Leandro M. D. Maciel), Sociedade Civil (Christiane Donato)</t>
    </r>
  </si>
  <si>
    <r>
      <t>Adicionar Tereza Villanueva (CPRM)
CPRM (Mylène Berbert-Born), CBHSF (José Maciel), SBE (Marcelo Rasteiro),</t>
    </r>
    <r>
      <rPr>
        <strike/>
        <sz val="20"/>
        <rFont val="Calibri"/>
        <family val="2"/>
        <scheme val="minor"/>
      </rPr>
      <t xml:space="preserve"> Redespeleo (verificar: redespeleo@redespeleo.org), </t>
    </r>
    <r>
      <rPr>
        <sz val="20"/>
        <rFont val="Calibri"/>
        <family val="2"/>
        <scheme val="minor"/>
      </rPr>
      <t>IGC/USP (</t>
    </r>
    <r>
      <rPr>
        <strike/>
        <sz val="20"/>
        <rFont val="Calibri"/>
        <family val="2"/>
        <scheme val="minor"/>
      </rPr>
      <t>verificar: Ivo Karmann e</t>
    </r>
    <r>
      <rPr>
        <sz val="20"/>
        <rFont val="Calibri"/>
        <family val="2"/>
        <scheme val="minor"/>
      </rPr>
      <t xml:space="preserve"> William Sallum Filho), Sociedade Civil (Christiane Donato), </t>
    </r>
    <r>
      <rPr>
        <strike/>
        <sz val="20"/>
        <rFont val="Calibri"/>
        <family val="2"/>
        <scheme val="minor"/>
      </rPr>
      <t>INCRA/MG ((verificar: Clênia Luciana Rocha)</t>
    </r>
    <r>
      <rPr>
        <sz val="20"/>
        <rFont val="Calibri"/>
        <family val="2"/>
        <scheme val="minor"/>
      </rPr>
      <t xml:space="preserve">, </t>
    </r>
    <r>
      <rPr>
        <strike/>
        <sz val="20"/>
        <rFont val="Calibri"/>
        <family val="2"/>
        <scheme val="minor"/>
      </rPr>
      <t>CBPM/BA (verificar: Rafael Avena)</t>
    </r>
    <r>
      <rPr>
        <sz val="20"/>
        <rFont val="Calibri"/>
        <family val="2"/>
        <scheme val="minor"/>
      </rPr>
      <t xml:space="preserve">, </t>
    </r>
    <r>
      <rPr>
        <strike/>
        <sz val="20"/>
        <rFont val="Calibri"/>
        <family val="2"/>
        <scheme val="minor"/>
      </rPr>
      <t>MMA (verificar: Fábio Abreu), CHESF (verificar), CODEVASF/Juazeiro/BA (verificar: Antonio Alípio Mustafá), EMBRAPA (verificar), ANA (verificar)</t>
    </r>
    <r>
      <rPr>
        <sz val="20"/>
        <rFont val="Calibri"/>
        <family val="2"/>
        <scheme val="minor"/>
      </rPr>
      <t>, IPHAN/DF (</t>
    </r>
    <r>
      <rPr>
        <strike/>
        <sz val="20"/>
        <rFont val="Calibri"/>
        <family val="2"/>
        <scheme val="minor"/>
      </rPr>
      <t xml:space="preserve">verificar: </t>
    </r>
    <r>
      <rPr>
        <sz val="20"/>
        <rFont val="Calibri"/>
        <family val="2"/>
        <scheme val="minor"/>
      </rPr>
      <t xml:space="preserve">Maria Clara Migliacio), UFLA (Rodrigo L. Ferreira), </t>
    </r>
    <r>
      <rPr>
        <strike/>
        <sz val="20"/>
        <rFont val="Calibri"/>
        <family val="2"/>
        <scheme val="minor"/>
      </rPr>
      <t>UFMG (André Salgado), UnB (Osmar Abílio Junior),</t>
    </r>
    <r>
      <rPr>
        <sz val="20"/>
        <rFont val="Calibri"/>
        <family val="2"/>
        <scheme val="minor"/>
      </rPr>
      <t xml:space="preserve"> UFS (Luiz Fontes),  </t>
    </r>
    <r>
      <rPr>
        <strike/>
        <sz val="20"/>
        <rFont val="Calibri"/>
        <family val="2"/>
        <scheme val="minor"/>
      </rPr>
      <t>UFOP (Cláudio Maurício)</t>
    </r>
    <r>
      <rPr>
        <sz val="20"/>
        <rFont val="Calibri"/>
        <family val="2"/>
        <scheme val="minor"/>
      </rPr>
      <t>, PUC Minas (Luiz Eduardo Travassos), GEP/UFBA (Morgana Drefahl),  grupos de espeleologia independentes e outras IES.</t>
    </r>
  </si>
  <si>
    <t>CPRM (Mylène Berbert-Born), CBHSF (José Maciel), SBE (Marcelo Rasteiro),  IGC/USP (William Sallum Filho), Sociedade Civil (Christiane Donato),  IPHAN/DF ( Maria Clara Migliacio), UFLA (Rodrigo L. Ferreira), UFS (Luiz Fontes),  PUC Minas (Luiz Eduardo Travassos), GEP/UFBA (Morgana Drefahl),  grupos de espeleologia independentes e outras IES.</t>
  </si>
  <si>
    <r>
      <rPr>
        <strike/>
        <sz val="20"/>
        <color theme="1"/>
        <rFont val="Calibri"/>
        <family val="2"/>
        <scheme val="minor"/>
      </rPr>
      <t>DNPM (verificar: Sandra Pedrosa e Inara Barbosa),</t>
    </r>
    <r>
      <rPr>
        <sz val="20"/>
        <color theme="1"/>
        <rFont val="Calibri"/>
        <family val="2"/>
        <scheme val="minor"/>
      </rPr>
      <t xml:space="preserve"> </t>
    </r>
    <r>
      <rPr>
        <strike/>
        <sz val="20"/>
        <color theme="1"/>
        <rFont val="Calibri"/>
        <family val="2"/>
        <scheme val="minor"/>
      </rPr>
      <t xml:space="preserve">CECAV (Júlio Ferreira da Costa Neto e Jocy Brandão Cruz), Instituto Aquanautas (verificar: Luiz Rios), IABS (verificar: Eric Sawyer).
</t>
    </r>
    <r>
      <rPr>
        <sz val="20"/>
        <color theme="1"/>
        <rFont val="Calibri"/>
        <family val="2"/>
        <scheme val="minor"/>
      </rPr>
      <t>Ver com Felipe quais foram os colaboradores</t>
    </r>
  </si>
  <si>
    <t>TI-GEO (Manoel)</t>
  </si>
  <si>
    <r>
      <rPr>
        <strike/>
        <sz val="20"/>
        <color theme="1"/>
        <rFont val="Calibri"/>
        <family val="2"/>
        <scheme val="minor"/>
      </rPr>
      <t xml:space="preserve">MMA (André Ribeiro), </t>
    </r>
    <r>
      <rPr>
        <sz val="20"/>
        <color theme="1"/>
        <rFont val="Calibri"/>
        <family val="2"/>
        <scheme val="minor"/>
      </rPr>
      <t xml:space="preserve">UFLA (Rodrigo L. Ferreira), UFPE (Enrico Bernard), USF (Luiz Pontes), </t>
    </r>
    <r>
      <rPr>
        <strike/>
        <sz val="20"/>
        <color theme="1"/>
        <rFont val="Calibri"/>
        <family val="2"/>
        <scheme val="minor"/>
      </rPr>
      <t>CNPq (verificar), CAPES (verificar), Fundo de Recuperação, Proteção e Desenvolvimento Sustentável das Bacias Hidrográficas do Estado de Minas Gerais - FIDHRO (verificar: Patrícia Boson do IBRAM).</t>
    </r>
  </si>
  <si>
    <t>UFLA (Rodrigo L. Ferreira), UFPE (Enrico Bernard), USF (Luiz Pontes)</t>
  </si>
  <si>
    <r>
      <t xml:space="preserve">UFPE (Enrico Bernard ), UFLA (Rodrigo L. Ferreira), UFS (Luiz Fontes), CPRM (Mylène Berbert-Born), </t>
    </r>
    <r>
      <rPr>
        <strike/>
        <sz val="20"/>
        <color theme="1"/>
        <rFont val="Calibri"/>
        <family val="2"/>
        <scheme val="minor"/>
      </rPr>
      <t>EGB (Rodrigo Bulhões)</t>
    </r>
    <r>
      <rPr>
        <sz val="20"/>
        <color theme="1"/>
        <rFont val="Calibri"/>
        <family val="2"/>
        <scheme val="minor"/>
      </rPr>
      <t>, Centro da Terra (Elias Silva), GREGEO/UnB (Guilherme Vendramini e Hortência Lamblém), Instituto Aquanautas (Luiz Rios), Guano Speleo (Felipe  Carvalho), Grupo Bambuí (Leandro M. D. Maciel), Sociedade Civil (Christiane Donato), SBE (</t>
    </r>
    <r>
      <rPr>
        <strike/>
        <sz val="20"/>
        <color theme="1"/>
        <rFont val="Calibri"/>
        <family val="2"/>
        <scheme val="minor"/>
      </rPr>
      <t xml:space="preserve">verificar: </t>
    </r>
    <r>
      <rPr>
        <sz val="20"/>
        <color theme="1"/>
        <rFont val="Calibri"/>
        <family val="2"/>
        <scheme val="minor"/>
      </rPr>
      <t xml:space="preserve">Marcelo Rasteiro), </t>
    </r>
    <r>
      <rPr>
        <strike/>
        <sz val="20"/>
        <color theme="1"/>
        <rFont val="Calibri"/>
        <family val="2"/>
        <scheme val="minor"/>
      </rPr>
      <t>Redespeleo (verificar: redespeleo@redespeleo.org)</t>
    </r>
    <r>
      <rPr>
        <sz val="20"/>
        <color theme="1"/>
        <rFont val="Calibri"/>
        <family val="2"/>
        <scheme val="minor"/>
      </rPr>
      <t>, grupos de espeleologia, Instituto do Carste (</t>
    </r>
    <r>
      <rPr>
        <strike/>
        <sz val="20"/>
        <color theme="1"/>
        <rFont val="Calibri"/>
        <family val="2"/>
        <scheme val="minor"/>
      </rPr>
      <t xml:space="preserve">verificar: </t>
    </r>
    <r>
      <rPr>
        <sz val="20"/>
        <color theme="1"/>
        <rFont val="Calibri"/>
        <family val="2"/>
        <scheme val="minor"/>
      </rPr>
      <t>Augusto Auler e Luis Beethoven Piló), outras IES.</t>
    </r>
  </si>
  <si>
    <r>
      <t xml:space="preserve">UFPE (Enrico Bernard), UFLA (Rodrigo L. Ferreira), UFS (Luiz Fontes),  </t>
    </r>
    <r>
      <rPr>
        <strike/>
        <sz val="20"/>
        <color theme="1"/>
        <rFont val="Calibri"/>
        <family val="2"/>
        <scheme val="minor"/>
      </rPr>
      <t>EGB (Rodrigo Bulhões)</t>
    </r>
    <r>
      <rPr>
        <sz val="20"/>
        <color theme="1"/>
        <rFont val="Calibri"/>
        <family val="2"/>
        <scheme val="minor"/>
      </rPr>
      <t>, GREGEO/UnB (Guilherme Vendramini e Hortência Lamblém), Instituto Aquanautas (Luiz Rios),  Guano Speleo (Felipe Carvalho), Grupo Bambuí (Leandro M. D. Maciel), Centro da Terra - Grupo Espeleológico de Sergipe (Elias Silva), GMSE (João A. Silva), Sociedade Civil (Christiane Donato), SBE (</t>
    </r>
    <r>
      <rPr>
        <strike/>
        <sz val="20"/>
        <color theme="1"/>
        <rFont val="Calibri"/>
        <family val="2"/>
        <scheme val="minor"/>
      </rPr>
      <t xml:space="preserve">verificar: </t>
    </r>
    <r>
      <rPr>
        <sz val="20"/>
        <color theme="1"/>
        <rFont val="Calibri"/>
        <family val="2"/>
        <scheme val="minor"/>
      </rPr>
      <t xml:space="preserve">Marcelo Rasteiro), </t>
    </r>
    <r>
      <rPr>
        <strike/>
        <sz val="20"/>
        <color theme="1"/>
        <rFont val="Calibri"/>
        <family val="2"/>
        <scheme val="minor"/>
      </rPr>
      <t>Redespeleo (verificar: redespeleo@redespeleo.org),</t>
    </r>
    <r>
      <rPr>
        <sz val="20"/>
        <color theme="1"/>
        <rFont val="Calibri"/>
        <family val="2"/>
        <scheme val="minor"/>
      </rPr>
      <t xml:space="preserve"> Instituto Carste (</t>
    </r>
    <r>
      <rPr>
        <strike/>
        <sz val="20"/>
        <color theme="1"/>
        <rFont val="Calibri"/>
        <family val="2"/>
        <scheme val="minor"/>
      </rPr>
      <t>verificar:</t>
    </r>
    <r>
      <rPr>
        <sz val="20"/>
        <color theme="1"/>
        <rFont val="Calibri"/>
        <family val="2"/>
        <scheme val="minor"/>
      </rPr>
      <t xml:space="preserve"> Augusto Auler e Luís B. Piló). Inserir  ICADS/UFBA (Leonardo Morato)</t>
    </r>
  </si>
  <si>
    <r>
      <t xml:space="preserve">UFPE (Enrico Bernard), UFS (Luiz Fontes), Centro da Terra - Grupo Espeleológico de Sergipe (Elias Silva), GMSE (João Andrade Silva), </t>
    </r>
    <r>
      <rPr>
        <strike/>
        <sz val="20"/>
        <color theme="1"/>
        <rFont val="Calibri"/>
        <family val="2"/>
        <scheme val="minor"/>
      </rPr>
      <t>SEMARH/SE (Jefferson S. Mikalauskas)</t>
    </r>
    <r>
      <rPr>
        <sz val="20"/>
        <color theme="1"/>
        <rFont val="Calibri"/>
        <family val="2"/>
        <scheme val="minor"/>
      </rPr>
      <t>, Sociedade Civil (Christiane Donato), ICADS/UFBA (Leonardo Morato), ESEC Raso da Catarina (</t>
    </r>
    <r>
      <rPr>
        <strike/>
        <sz val="20"/>
        <color theme="1"/>
        <rFont val="Calibri"/>
        <family val="2"/>
        <scheme val="minor"/>
      </rPr>
      <t xml:space="preserve">verificar: </t>
    </r>
    <r>
      <rPr>
        <sz val="20"/>
        <color theme="1"/>
        <rFont val="Calibri"/>
        <family val="2"/>
        <scheme val="minor"/>
      </rPr>
      <t>José Tiago dos Santos), prefeituras, outras IES, SBE (</t>
    </r>
    <r>
      <rPr>
        <strike/>
        <sz val="20"/>
        <color theme="1"/>
        <rFont val="Calibri"/>
        <family val="2"/>
        <scheme val="minor"/>
      </rPr>
      <t>verificar:</t>
    </r>
    <r>
      <rPr>
        <sz val="20"/>
        <color theme="1"/>
        <rFont val="Calibri"/>
        <family val="2"/>
        <scheme val="minor"/>
      </rPr>
      <t xml:space="preserve"> Marcelo Rasteiro), </t>
    </r>
    <r>
      <rPr>
        <strike/>
        <sz val="20"/>
        <color theme="1"/>
        <rFont val="Calibri"/>
        <family val="2"/>
        <scheme val="minor"/>
      </rPr>
      <t>Redespeleo (verificar: redespeleo@redespeleo.org).</t>
    </r>
  </si>
  <si>
    <r>
      <rPr>
        <sz val="20"/>
        <color rgb="FFFF0000"/>
        <rFont val="Calibri"/>
        <family val="2"/>
        <scheme val="minor"/>
      </rPr>
      <t>Adicionar Jorge Luis (UFAL) - verificar</t>
    </r>
    <r>
      <rPr>
        <sz val="20"/>
        <rFont val="Calibri"/>
        <family val="2"/>
        <scheme val="minor"/>
      </rPr>
      <t xml:space="preserve">
UFPE (Enrico Bernard), Centro da Terra - Grupo Espeleológico de Sergipe (Elias Silva), GMSE (João A. Silva), </t>
    </r>
    <r>
      <rPr>
        <strike/>
        <sz val="20"/>
        <rFont val="Calibri"/>
        <family val="2"/>
        <scheme val="minor"/>
      </rPr>
      <t>SEMARH/SE (Jefferson S. Mikalauskas)</t>
    </r>
    <r>
      <rPr>
        <sz val="20"/>
        <rFont val="Calibri"/>
        <family val="2"/>
        <scheme val="minor"/>
      </rPr>
      <t xml:space="preserve">, Sociedade Civil (Christiane Donato), </t>
    </r>
    <r>
      <rPr>
        <sz val="20"/>
        <color rgb="FFFF0000"/>
        <rFont val="Calibri"/>
        <family val="2"/>
        <scheme val="minor"/>
      </rPr>
      <t>UFAL (verificar)</t>
    </r>
    <r>
      <rPr>
        <sz val="20"/>
        <rFont val="Calibri"/>
        <family val="2"/>
        <scheme val="minor"/>
      </rPr>
      <t>, CBHSF (</t>
    </r>
    <r>
      <rPr>
        <strike/>
        <sz val="20"/>
        <rFont val="Calibri"/>
        <family val="2"/>
        <scheme val="minor"/>
      </rPr>
      <t xml:space="preserve">verificar: </t>
    </r>
    <r>
      <rPr>
        <sz val="20"/>
        <rFont val="Calibri"/>
        <family val="2"/>
        <scheme val="minor"/>
      </rPr>
      <t>José Maciel).</t>
    </r>
  </si>
  <si>
    <t>Prefeitura de Serra do Ramalho/BA (Francisco C. dos Santos), Prefeitura de Carinhanha/BA (Dinélia Pinto), Prefeitura de Campo Formoso/BA (Rangel de Carvalho), PUC Minas (Luiz Eduardo Eduardo Travassos),  UFS (Christiane Donato), Instituto do Carste (Luciana Alt).</t>
  </si>
  <si>
    <r>
      <t xml:space="preserve">Prefeitura de Serra do Ramalho/BA (Francisco C. dos Santos), Prefeitura de Carinhanha/BA (Dinélia Pinto), Prefeitura de Campo Formoso/BA (Rangel de Carvalho), </t>
    </r>
    <r>
      <rPr>
        <strike/>
        <sz val="20"/>
        <rFont val="Calibri"/>
        <family val="2"/>
        <scheme val="minor"/>
      </rPr>
      <t>UFOP (Cláudio Maurício T. da Silva)</t>
    </r>
    <r>
      <rPr>
        <sz val="20"/>
        <rFont val="Calibri"/>
        <family val="2"/>
        <scheme val="minor"/>
      </rPr>
      <t xml:space="preserve">, PUC Minas (Luiz Eduardo Eduardo Travassos), </t>
    </r>
    <r>
      <rPr>
        <strike/>
        <sz val="20"/>
        <rFont val="Calibri"/>
        <family val="2"/>
        <scheme val="minor"/>
      </rPr>
      <t>UFMG (André Salgado)</t>
    </r>
    <r>
      <rPr>
        <sz val="20"/>
        <rFont val="Calibri"/>
        <family val="2"/>
        <scheme val="minor"/>
      </rPr>
      <t xml:space="preserve">,  UFS (Christiane Donato), Instituto do Carste (Luciana Alt), </t>
    </r>
    <r>
      <rPr>
        <sz val="20"/>
        <color rgb="FFFF0000"/>
        <rFont val="Calibri"/>
        <family val="2"/>
        <scheme val="minor"/>
      </rPr>
      <t>UNEB/Senhor do Bonfim (verificar: Cristiana Santana), UFBA/Salvador (verificar: Carlos Etchevarne).
Entrar em contato com Cristiana (UNEB Senhor do Bonfim) e Elvis Pereira Barbosa (BA)</t>
    </r>
  </si>
  <si>
    <r>
      <t>UFLA (Rodrigo L. Ferreira),</t>
    </r>
    <r>
      <rPr>
        <strike/>
        <sz val="20"/>
        <color theme="1"/>
        <rFont val="Calibri"/>
        <family val="2"/>
        <scheme val="minor"/>
      </rPr>
      <t xml:space="preserve"> UFOP (Cláudio Maurício T. da Silva)</t>
    </r>
    <r>
      <rPr>
        <sz val="20"/>
        <color theme="1"/>
        <rFont val="Calibri"/>
        <family val="2"/>
        <scheme val="minor"/>
      </rPr>
      <t xml:space="preserve">, UFBA (Leonardo Morato) PUC Minas (Luiz Eduardo Tavassos), </t>
    </r>
    <r>
      <rPr>
        <strike/>
        <sz val="20"/>
        <color theme="1"/>
        <rFont val="Calibri"/>
        <family val="2"/>
        <scheme val="minor"/>
      </rPr>
      <t>UFMG (André Salgado)</t>
    </r>
    <r>
      <rPr>
        <sz val="20"/>
        <color theme="1"/>
        <rFont val="Calibri"/>
        <family val="2"/>
        <scheme val="minor"/>
      </rPr>
      <t xml:space="preserve">, UFS (Christiane Donato), Grupo de Estudos de Paleovertebrados-GEP/UFBA (Morgana Drefahl), Prefeitura de Campo Formoso/BA (Rangel de Carvalho), Prefeitura de Pains/MG (Mário Oliveira), Instituto do Carste (Luciana Alt), 
</t>
    </r>
    <r>
      <rPr>
        <sz val="20"/>
        <color rgb="FFFF0000"/>
        <rFont val="Calibri"/>
        <family val="2"/>
        <scheme val="minor"/>
      </rPr>
      <t xml:space="preserve">UFRB/Cruz das Almas (verificar: Carolina Scherer), </t>
    </r>
    <r>
      <rPr>
        <sz val="20"/>
        <color theme="1"/>
        <rFont val="Calibri"/>
        <family val="2"/>
        <scheme val="minor"/>
      </rPr>
      <t xml:space="preserve">
</t>
    </r>
    <r>
      <rPr>
        <sz val="20"/>
        <color rgb="FFFF0000"/>
        <rFont val="Calibri"/>
        <family val="2"/>
        <scheme val="minor"/>
      </rPr>
      <t>UEFS (verificar: Téo de Oliveira e Cristiane Bertoni), 
Museu de Ciências Naturais/PUC Minas (verificar: Cástor Cartelle).</t>
    </r>
  </si>
  <si>
    <t>UFLA (Rodrigo L. Ferreira), UFOP (Cláudio Maurício T. da Silva), UFBA (Leonardo Morato) PUC Minas (Luiz Eduardo Tavassos), UFMG (André Salgado), UFS (Christiane Donato), Grupo de Estudos de Paleovertebrados-GEP/UFBA (Morgana Drefahl), Prefeitura de Campo Formoso/BA (Rangel de Carvalho), Prefeitura de Pains/MG (Mário Oliveira), Instituto do Carste (Luciana Alt).</t>
  </si>
  <si>
    <r>
      <t xml:space="preserve">UFLA (Rodrigo L. Ferreira), PUC Minas (Luiz Eduardo Travassos), </t>
    </r>
    <r>
      <rPr>
        <strike/>
        <sz val="20"/>
        <rFont val="Calibri"/>
        <family val="2"/>
        <scheme val="minor"/>
      </rPr>
      <t>UFMG (André Salgado)</t>
    </r>
    <r>
      <rPr>
        <sz val="20"/>
        <rFont val="Calibri"/>
        <family val="2"/>
        <scheme val="minor"/>
      </rPr>
      <t>, Instituto do Carste (Luciana Alt) e outras IES.
Adicionar Morgana Drefahl (GEP/UFBA)</t>
    </r>
  </si>
  <si>
    <t>Inserir Igor Porto (SEMAD/SUPRAM)</t>
  </si>
  <si>
    <r>
      <t xml:space="preserve">CECAV (Jocy Cruz), Instituto do Carste (Luciana Alt), Vale (Daniela G. R. Silva), </t>
    </r>
    <r>
      <rPr>
        <sz val="20"/>
        <color rgb="FFFF0000"/>
        <rFont val="Calibri"/>
        <family val="2"/>
        <scheme val="minor"/>
      </rPr>
      <t>IBRAM (verificar: Rinaldo Mancin), Instituto de Geociências/UFMG (verificar: Klemens Augustinus Laschefski, docente da pós-graduação em Geografia).</t>
    </r>
  </si>
  <si>
    <t>CECAV (Jocy Cruz), Instituto do Carste (Luciana Alt), Vale (Daniela G. R. Silva).</t>
  </si>
  <si>
    <t xml:space="preserve">UFLA (Rodrigo L. Ferreira), UFMG (André Salgado), UFBA (Leonardo Morato), UnB (Osmar Abílio Junior), PUC Minas (Luiz Eduardo  Travassos), Instituto do Carste (Luciana Alt), GREGEO/UnB (Guilherme Vendramini e Hortência Lamblém), EGB (Rodrigo Bulhões), Guano Speleo (Felipe Carvalho), Grupo Bambuí (Leandro M. D. Maciel), GMSE (João A. Silva), Centro da Terra - Grupo Espeleológico de Sergipe  (Elias Silva), CBHSF (José Maciel), MMA (André Ribeiro), Sociedade Civil (Christiane Donato), SBE (Marcelo Rasteiro). </t>
  </si>
  <si>
    <r>
      <t>UFLA (Rodrigo L. Ferreira),</t>
    </r>
    <r>
      <rPr>
        <strike/>
        <sz val="20"/>
        <rFont val="Calibri"/>
        <family val="2"/>
        <scheme val="minor"/>
      </rPr>
      <t xml:space="preserve"> UFMG (André Salgado),</t>
    </r>
    <r>
      <rPr>
        <sz val="20"/>
        <rFont val="Calibri"/>
        <family val="2"/>
        <scheme val="minor"/>
      </rPr>
      <t xml:space="preserve"> UFBA (Leonardo Morato), </t>
    </r>
    <r>
      <rPr>
        <strike/>
        <sz val="20"/>
        <rFont val="Calibri"/>
        <family val="2"/>
        <scheme val="minor"/>
      </rPr>
      <t>UnB (Osmar Abílio Junior),</t>
    </r>
    <r>
      <rPr>
        <sz val="20"/>
        <rFont val="Calibri"/>
        <family val="2"/>
        <scheme val="minor"/>
      </rPr>
      <t xml:space="preserve"> PUC Minas (Luiz Eduardo  Travassos), Instituto do Carste (Luciana Alt), GREGEO/UnB (Guilherme Vendramini e Hortência Lamblém), </t>
    </r>
    <r>
      <rPr>
        <strike/>
        <sz val="20"/>
        <rFont val="Calibri"/>
        <family val="2"/>
        <scheme val="minor"/>
      </rPr>
      <t>EGB (Rodrigo Bulhões)</t>
    </r>
    <r>
      <rPr>
        <sz val="20"/>
        <rFont val="Calibri"/>
        <family val="2"/>
        <scheme val="minor"/>
      </rPr>
      <t>, Guano Speleo (Felipe Carvalho), Grupo Bambuí (Leandro M. D. Maciel), GMSE (João A. Silva), Centro da Terra - Grupo Espeleológico de Sergipe  (Elias Silva), CBHSF (José Maciel),</t>
    </r>
    <r>
      <rPr>
        <strike/>
        <sz val="20"/>
        <rFont val="Calibri"/>
        <family val="2"/>
        <scheme val="minor"/>
      </rPr>
      <t xml:space="preserve"> MMA (André Ribeiro)</t>
    </r>
    <r>
      <rPr>
        <sz val="20"/>
        <rFont val="Calibri"/>
        <family val="2"/>
        <scheme val="minor"/>
      </rPr>
      <t xml:space="preserve">, Sociedade Civil (Christiane Donato).
Adicionar Marcelo (SBE), 
</t>
    </r>
    <r>
      <rPr>
        <sz val="20"/>
        <color rgb="FFFF0000"/>
        <rFont val="Calibri"/>
        <family val="2"/>
        <scheme val="minor"/>
      </rPr>
      <t>Consultar GPME (Ericsson)</t>
    </r>
  </si>
  <si>
    <t>Adicionar Maria Antonieta (RIMAS/CPRM) e que colaboradoram na elaboração do Projeto:
Patrícia Reis Pereira – Instituto Estadual de Florestas - IEF ; Suely Geralda Duarte de Oliveira – Hidrogeóloga;Celso de Oliveira Loureiro - Faculdade de Engenharia- DESA/UFMG;  Paulo C. H. Rodrigues – Pesquisador - Centro de Desenvolvimento da Tecnologia Nuclear – CDTN;Paulo Minardi – Pesquisador – CDTN; Vanderlei de Vasconcelos – Pesquisador – CDTN;Virgílio Lopardi Bomtempo – Pesquisador – CDTN;Aline Tavares M. G. Silva - Pesquisadora – UFMG;Marcos Campello – Pesquisador – UFMG; Tânia Mara Dussin – Pesquisadora - UFMG 
Inserir também:
APA Carste Lagoa Santa (verificar),
Instituto do Carste (Luciana Alt),
Prefeitura de Pains (Mário Silva).</t>
  </si>
  <si>
    <t xml:space="preserve"> IEF (Patrícia Reis Pereira); Suely Geralda Duarte de Oliveira (Hidrogeóloga); DESA/UFMG (Prof. Celso de Oliveira Loureiro),CDTN (Pesquisadores Paulo C. H. Rodrigues; Paulo Minardi; Vanderlei de Vasconcelos e Virgílio Lopardi Bomtempo);  UFMG (Pesquisadores Aline Tavares M. G. Silva, Marcos Campello e Tânia Mara Dussin);  
Instituto do Carste (Luciana Alt); 
Prefeitura de Pains (Mário Silva).</t>
  </si>
  <si>
    <r>
      <rPr>
        <strike/>
        <sz val="20"/>
        <color theme="1"/>
        <rFont val="Calibri"/>
        <family val="2"/>
        <scheme val="minor"/>
      </rPr>
      <t>EGB (Rodrigo Bulhões),</t>
    </r>
    <r>
      <rPr>
        <sz val="20"/>
        <color theme="1"/>
        <rFont val="Calibri"/>
        <family val="2"/>
        <scheme val="minor"/>
      </rPr>
      <t xml:space="preserve"> Grupo Bambuí (Leandro M. D. Maciel), GREGEO/UnB (Guilherme Vendramini e Hortência Lamblém), </t>
    </r>
    <r>
      <rPr>
        <strike/>
        <sz val="20"/>
        <color theme="1"/>
        <rFont val="Calibri"/>
        <family val="2"/>
        <scheme val="minor"/>
      </rPr>
      <t>UFMG (André Salgado)</t>
    </r>
    <r>
      <rPr>
        <sz val="20"/>
        <color theme="1"/>
        <rFont val="Calibri"/>
        <family val="2"/>
        <scheme val="minor"/>
      </rPr>
      <t xml:space="preserve">, </t>
    </r>
    <r>
      <rPr>
        <strike/>
        <sz val="20"/>
        <color theme="1"/>
        <rFont val="Calibri"/>
        <family val="2"/>
        <scheme val="minor"/>
      </rPr>
      <t>UFOP (Cláudio Maurício T. Silva)</t>
    </r>
    <r>
      <rPr>
        <sz val="20"/>
        <color theme="1"/>
        <rFont val="Calibri"/>
        <family val="2"/>
        <scheme val="minor"/>
      </rPr>
      <t>, PUC Minas (Luiz Eduardo Travassos).</t>
    </r>
  </si>
  <si>
    <t>Grupo Bambuí (Leandro M. D. Maciel), GREGEO/UnB (Guilherme Vendramini e Hortência Lamblém),  PUC Minas (Luiz Eduardo Travassos).</t>
  </si>
  <si>
    <t>SEPARN (verificar: Solon Almeida e Rostand Medeiros)</t>
  </si>
  <si>
    <r>
      <t xml:space="preserve">Adicionar Tereza Villanueva (CPRM/DF)
</t>
    </r>
    <r>
      <rPr>
        <strike/>
        <sz val="20"/>
        <rFont val="Calibri"/>
        <family val="2"/>
        <scheme val="minor"/>
      </rPr>
      <t>DNPM (Sandra Pedrosa),</t>
    </r>
    <r>
      <rPr>
        <sz val="20"/>
        <rFont val="Calibri"/>
        <family val="2"/>
        <scheme val="minor"/>
      </rPr>
      <t xml:space="preserve"> MMA (verificar), </t>
    </r>
    <r>
      <rPr>
        <strike/>
        <sz val="20"/>
        <rFont val="Calibri"/>
        <family val="2"/>
        <scheme val="minor"/>
      </rPr>
      <t xml:space="preserve">MME (Cristiano M. M. Furuhashi), </t>
    </r>
    <r>
      <rPr>
        <sz val="20"/>
        <rFont val="Calibri"/>
        <family val="2"/>
        <scheme val="minor"/>
      </rPr>
      <t>PUC Minas (</t>
    </r>
    <r>
      <rPr>
        <strike/>
        <sz val="20"/>
        <rFont val="Calibri"/>
        <family val="2"/>
        <scheme val="minor"/>
      </rPr>
      <t xml:space="preserve">verificar: </t>
    </r>
    <r>
      <rPr>
        <sz val="20"/>
        <rFont val="Calibri"/>
        <family val="2"/>
        <scheme val="minor"/>
      </rPr>
      <t xml:space="preserve">Eduardo Travassos).
</t>
    </r>
    <r>
      <rPr>
        <sz val="20"/>
        <color rgb="FFFF0000"/>
        <rFont val="Calibri"/>
        <family val="2"/>
        <scheme val="minor"/>
      </rPr>
      <t>Inserir a equipe do CECAV que trabalhou:
Darcy Gomes e Débora Jansen</t>
    </r>
  </si>
  <si>
    <r>
      <t xml:space="preserve">CNPq (Thaís Scherrer),  CECAV (Jocy Cruz),  </t>
    </r>
    <r>
      <rPr>
        <strike/>
        <sz val="20"/>
        <color theme="1"/>
        <rFont val="Calibri"/>
        <family val="2"/>
        <scheme val="minor"/>
      </rPr>
      <t>UFOP (Cláudio Mauríco T. Silva),</t>
    </r>
    <r>
      <rPr>
        <sz val="20"/>
        <color theme="1"/>
        <rFont val="Calibri"/>
        <family val="2"/>
        <scheme val="minor"/>
      </rPr>
      <t xml:space="preserve"> UFLA (Rodrigo L. Ferreira), </t>
    </r>
    <r>
      <rPr>
        <strike/>
        <sz val="20"/>
        <color theme="1"/>
        <rFont val="Calibri"/>
        <family val="2"/>
        <scheme val="minor"/>
      </rPr>
      <t>UFMG (André Salgado)</t>
    </r>
    <r>
      <rPr>
        <sz val="20"/>
        <color theme="1"/>
        <rFont val="Calibri"/>
        <family val="2"/>
        <scheme val="minor"/>
      </rPr>
      <t>, IBRAM (verificar: Rinaldo Mancin).</t>
    </r>
  </si>
  <si>
    <t>CNPq (Thaís Scherrer),  CECAV (Jocy Cruz), UFLA (Rodrigo L. Ferreira).</t>
  </si>
  <si>
    <t>PUC Minas (Luiz Eduardo Travassos), CPRM/DF (Tereza Villanueva), CECAV (Darcy Gomes e Débora Jansen, Ana Lúcia Galvão)</t>
  </si>
  <si>
    <t>CECAV (Jocy Cruz), UFLA (Rodrigo L. Ferreira),  SEMAD/SUPRAM (Igor Porto).</t>
  </si>
  <si>
    <t>Adicionar Igor Porto (SEMAD/MG), Ubaldina (verificar -IBAMA/MG), Valquíria verificar (IBAMA/Sede); retirar os colaboradores que estavam para verificar
MMA (verificar),  Guano Speleo (verificar: Fabrício Muniz), MP/BA (Luciana Koury), MP/MG (verificar: Marcos Paulo Miranda), PFE/Instituto Chico Mendes (verificar).</t>
  </si>
  <si>
    <t>CECAV (Jocy Cruz), UFLA (Rodrigo L. Ferreira), Vale (Daniela G. R. Silva),  CAACTUS (Rangel Carvalho), IBRAM (verificar: Rinaldo Mancin), empresas de mineração privada e de economia mista, IES.
Adicionar SBE</t>
  </si>
  <si>
    <t>CECAV (Jocy Cruz), UFLA (Rodrigo L. Ferreira), Vale (Daniela G. R. Silva), SBE (Marcelo Rasteiro),  ONG CAACTUS (Rangel Carvalho), empresas de mineração privada e de economia mista, IES.</t>
  </si>
  <si>
    <t>CECAV (Jocy Cruz),  MMA (verificar), MME (Cristiano M. M. Furuhashi).</t>
  </si>
  <si>
    <r>
      <rPr>
        <strike/>
        <sz val="20"/>
        <rFont val="Calibri"/>
        <family val="2"/>
        <scheme val="minor"/>
      </rPr>
      <t>IBRAM/MG (Flávio Leocádio),</t>
    </r>
    <r>
      <rPr>
        <sz val="20"/>
        <rFont val="Calibri"/>
        <family val="2"/>
        <scheme val="minor"/>
      </rPr>
      <t xml:space="preserve"> IBAMA/MG (Flávio Túlio).
Adicionar Igor Porto (SEMAD/MG)</t>
    </r>
  </si>
  <si>
    <t>Adicionar Elias (Centro da Terra),
 F. do Carmo (UFMG) verificar
Christiane (UFS), 
Gallo (Christiane vai verificar), 
Pablo Hendrico de Melo (UFMG) verificar</t>
  </si>
  <si>
    <t>MMA (verificar), Instituto do Carste (Vitor Moura), MP/BA (Luciana Koury), ICADS/UFBA  (consultar: Erick Rojas).
Adicionar IPEA</t>
  </si>
  <si>
    <r>
      <rPr>
        <strike/>
        <sz val="20"/>
        <color theme="1"/>
        <rFont val="Calibri"/>
        <family val="2"/>
        <scheme val="minor"/>
      </rPr>
      <t>Ministério da Integração (Eduardo Nina),</t>
    </r>
    <r>
      <rPr>
        <sz val="20"/>
        <color theme="1"/>
        <rFont val="Calibri"/>
        <family val="2"/>
        <scheme val="minor"/>
      </rPr>
      <t xml:space="preserve">  </t>
    </r>
    <r>
      <rPr>
        <strike/>
        <sz val="20"/>
        <color theme="1"/>
        <rFont val="Calibri"/>
        <family val="2"/>
        <scheme val="minor"/>
      </rPr>
      <t>DNPM (verificar),</t>
    </r>
    <r>
      <rPr>
        <sz val="20"/>
        <color theme="1"/>
        <rFont val="Calibri"/>
        <family val="2"/>
        <scheme val="minor"/>
      </rPr>
      <t xml:space="preserve">  Christiane Donato (Sociedade Civil).</t>
    </r>
  </si>
  <si>
    <t xml:space="preserve"> Christiane Donato (Sociedade Civil)</t>
  </si>
  <si>
    <t>CECAV (Jocy Cruz)</t>
  </si>
  <si>
    <t xml:space="preserve">Consultar:
Associação Brasileira do Ministério Público do Meio Ambiente - ABRAMPA
Procuradoria Geral Especializada </t>
  </si>
  <si>
    <t>MMA e MME</t>
  </si>
  <si>
    <t>CECAV (Jocy Cruz),  PUC Minas (Luiz Eduardo Travassos), grupos de espeleologia, pesquisadores.</t>
  </si>
  <si>
    <t>Consultar:
UFSCar (Heros), 
Igor costa (SUPRAN Central) 
Morgana Drefahl GEP/UFBA</t>
  </si>
  <si>
    <t>UFPE (Enrico Bernard), UFLA (Rodrigo L. Ferreira), UFS (Luiz Fontes), Sociedade Civil (Christiane Donato),  UFS (Heleno Macedo, Departamento de Geografia).</t>
  </si>
  <si>
    <t>MMA (verificar),</t>
  </si>
  <si>
    <t>UFS (Heleno Macedo, Departamento de Geografia), OEMAs, prefeituras, gestores das áreas protegidas, universidades, grupos de espeleologia.</t>
  </si>
  <si>
    <t>MMA (verificar)</t>
  </si>
  <si>
    <t xml:space="preserve"> UFS (Heleno Macedo, Departamento de Geografia), órgãos ambientais federais, estaduais, distritais, prefeituras.</t>
  </si>
  <si>
    <t>OEMAs, prefeituras, gestores das áreas protegidas, universidades, grupos de espeleologia.</t>
  </si>
  <si>
    <t>Órgãos ambientais federais, estaduais, distritais, prefeituras.</t>
  </si>
  <si>
    <r>
      <t xml:space="preserve">GREGEO/UnB (Guilherme Vendramini), </t>
    </r>
    <r>
      <rPr>
        <strike/>
        <sz val="20"/>
        <rFont val="Calibri"/>
        <family val="2"/>
        <scheme val="minor"/>
      </rPr>
      <t>EGB (Rodrigo Bulhões e Karen Basso)</t>
    </r>
    <r>
      <rPr>
        <sz val="20"/>
        <rFont val="Calibri"/>
        <family val="2"/>
        <scheme val="minor"/>
      </rPr>
      <t>, Instituto Aquanautas (Luiz Rios), Instituto do Carste (Vitor Moura).</t>
    </r>
  </si>
  <si>
    <t>GREGEO/UnB (Guilherme Vendramini), Instituto Aquanautas (Luiz Rios), Instituto do Carste (Vitor Moura).</t>
  </si>
  <si>
    <t>UFPE (Enrico Bernard), CECAV/RN (Diego Bento) CBHSF/AL (José Maciel), Sociedade Civil (Christiane Dotano), SBE (Marcelo Rasteiro), GEP/UFBA (Morgana Drefahl)</t>
  </si>
  <si>
    <r>
      <t>Centro da Terra  (Elias Silva), CECAV (Jocy Cruz), IABS (Marcela Pimenta), SBE (</t>
    </r>
    <r>
      <rPr>
        <strike/>
        <sz val="20"/>
        <rFont val="Calibri"/>
        <family val="2"/>
        <scheme val="minor"/>
      </rPr>
      <t xml:space="preserve">verificar: </t>
    </r>
    <r>
      <rPr>
        <sz val="20"/>
        <rFont val="Calibri"/>
        <family val="2"/>
        <scheme val="minor"/>
      </rPr>
      <t>Marcelo Rasteiro)</t>
    </r>
    <r>
      <rPr>
        <strike/>
        <sz val="20"/>
        <rFont val="Calibri"/>
        <family val="2"/>
        <scheme val="minor"/>
      </rPr>
      <t>, Redespeleo (verificar: conselho@redespeleo.org).</t>
    </r>
  </si>
  <si>
    <t>Centro da Terra  (Elias Silva), CECAV (Jocy Cruz), IABS (Marcela Pimenta), SBE (Marcelo Rasteiro).</t>
  </si>
  <si>
    <r>
      <t>Centro da Terra (Elias Silva), outros grupos de espeleologia, Sociedade Semear/SE (José Waldson C. de Andrade), CECAV (Jocy Cruz), SBE (</t>
    </r>
    <r>
      <rPr>
        <strike/>
        <sz val="20"/>
        <rFont val="Calibri"/>
        <family val="2"/>
        <scheme val="minor"/>
      </rPr>
      <t xml:space="preserve">verificar: </t>
    </r>
    <r>
      <rPr>
        <sz val="20"/>
        <rFont val="Calibri"/>
        <family val="2"/>
        <scheme val="minor"/>
      </rPr>
      <t>Marcelo Rasteiro)</t>
    </r>
    <r>
      <rPr>
        <strike/>
        <sz val="20"/>
        <rFont val="Calibri"/>
        <family val="2"/>
        <scheme val="minor"/>
      </rPr>
      <t>, Redespeleo (verificar: conselho@redespeleo.org).</t>
    </r>
  </si>
  <si>
    <t>Centro da Terra (Elias Silva), outros grupos de espeleologia, Sociedade Semear/SE (José Waldson C. de Andrade), CECAV (Jocy Cruz), SBE (Marcelo Rasteiro).</t>
  </si>
  <si>
    <r>
      <rPr>
        <strike/>
        <sz val="20"/>
        <rFont val="Calibri"/>
        <family val="2"/>
        <scheme val="minor"/>
      </rPr>
      <t xml:space="preserve">UFOP (Cláudio Maurício T. da Silva), </t>
    </r>
    <r>
      <rPr>
        <sz val="20"/>
        <rFont val="Calibri"/>
        <family val="2"/>
        <scheme val="minor"/>
      </rPr>
      <t xml:space="preserve"> UFS (Christiane Donato), </t>
    </r>
    <r>
      <rPr>
        <strike/>
        <sz val="20"/>
        <rFont val="Calibri"/>
        <family val="2"/>
        <scheme val="minor"/>
      </rPr>
      <t>UFMG (André Salgado)</t>
    </r>
    <r>
      <rPr>
        <sz val="20"/>
        <rFont val="Calibri"/>
        <family val="2"/>
        <scheme val="minor"/>
      </rPr>
      <t>, PUC Minas (Luiz Eduardo Travassos), Parna da Chapada Diamantina-PNCD (Admir Brunelli), CECAV (Jocy Cruz).
Consultar:
Paulo de Tarso Amorim Castro. (UFOP) (ok, já foi realizada a consulta)
Igor (SUPRAM) e  Rogerio (Vale)</t>
    </r>
  </si>
  <si>
    <t xml:space="preserve"> UFS (Christiane Donato),  PUC Minas (Luiz Eduardo Travassos), Parna da Chapada Diamantina-PNCD (Admir Brunelli), CECAV (Jocy Cruz), UFOP (Paulo de Tarso Amorim Castro)</t>
  </si>
  <si>
    <r>
      <t xml:space="preserve">IES,  SBE (verificar: Marcelo Rasteiro), </t>
    </r>
    <r>
      <rPr>
        <strike/>
        <sz val="20"/>
        <rFont val="Calibri"/>
        <family val="2"/>
        <scheme val="minor"/>
      </rPr>
      <t xml:space="preserve">Redespeleo (verificar: conselho@redespeleo.org), </t>
    </r>
    <r>
      <rPr>
        <sz val="20"/>
        <rFont val="Calibri"/>
        <family val="2"/>
        <scheme val="minor"/>
      </rPr>
      <t>grupos de espeleologia independentes.
Centro da Terra, GMSE</t>
    </r>
  </si>
  <si>
    <t>SBE (Marcelo Rasteiro),  Centro da Terra, GMSE (Elias Silva), grupos de espeleologia independentes e IES,</t>
  </si>
  <si>
    <t>Consultar: 
SBE (Marcelo Rasteiro)</t>
  </si>
  <si>
    <r>
      <t>UFLA (Rodrigo L. Ferreira), consultar:  UFS (Luiz Fontes e verificar: Helio Mario),  PUC Minas (</t>
    </r>
    <r>
      <rPr>
        <strike/>
        <sz val="20"/>
        <rFont val="Calibri"/>
        <family val="2"/>
        <scheme val="minor"/>
      </rPr>
      <t>verificar:</t>
    </r>
    <r>
      <rPr>
        <sz val="20"/>
        <rFont val="Calibri"/>
        <family val="2"/>
        <scheme val="minor"/>
      </rPr>
      <t xml:space="preserve"> Luiz Eduardo Panisset Travassos), outras IES,
IGC/UFMG (verificar: Fabio), UNEB/Senhor do Bonfim (verificar: Marcos Fabio).</t>
    </r>
  </si>
  <si>
    <t xml:space="preserve">UFLA (Rodrigo L. Ferreira),  PUC Minas (verificar: Luiz Eduardo Panisset Travassos), outras IES.
</t>
  </si>
  <si>
    <r>
      <rPr>
        <strike/>
        <sz val="20"/>
        <rFont val="Calibri"/>
        <family val="2"/>
        <scheme val="minor"/>
      </rPr>
      <t xml:space="preserve">UnB (Ludmilla Aguiar), </t>
    </r>
    <r>
      <rPr>
        <sz val="20"/>
        <rFont val="Calibri"/>
        <family val="2"/>
        <scheme val="minor"/>
      </rPr>
      <t>CBHSF (José Maciel),  Sociedade Civil (Christiane Donato),</t>
    </r>
    <r>
      <rPr>
        <strike/>
        <sz val="20"/>
        <rFont val="Calibri"/>
        <family val="2"/>
        <scheme val="minor"/>
      </rPr>
      <t xml:space="preserve"> Instituto Aquanautas (Luiz Rios)</t>
    </r>
    <r>
      <rPr>
        <sz val="20"/>
        <rFont val="Calibri"/>
        <family val="2"/>
        <scheme val="minor"/>
      </rPr>
      <t>,</t>
    </r>
    <r>
      <rPr>
        <strike/>
        <sz val="20"/>
        <rFont val="Calibri"/>
        <family val="2"/>
        <scheme val="minor"/>
      </rPr>
      <t xml:space="preserve"> EGB (Karina Bassan),</t>
    </r>
    <r>
      <rPr>
        <sz val="20"/>
        <rFont val="Calibri"/>
        <family val="2"/>
        <scheme val="minor"/>
      </rPr>
      <t xml:space="preserve"> CECAV (Lindalva Cavalcanti), SBE (Marcelo Rasteiro).
Consultar: Morgana, Elias</t>
    </r>
  </si>
  <si>
    <t>CBHSF (José Maciel), Sociedade Civil (Christiane Donato), CECAV (Lindalva Cavalcanti), SBE (Marcelo Rasteiro), GEP/UFA (Morgana Drefahl), Centro da Terra-GMSE (Elias Silva)</t>
  </si>
  <si>
    <t>Consultar:
Profe. Elvis, Prof. Luiz Eduardo Travassos, Patricia (IABS), Elias (Centro da Terra)</t>
  </si>
  <si>
    <r>
      <t>Secretarias estaduais e municipais de educação e de meio ambiente, SBE (</t>
    </r>
    <r>
      <rPr>
        <strike/>
        <sz val="20"/>
        <rFont val="Calibri"/>
        <family val="2"/>
        <scheme val="minor"/>
      </rPr>
      <t>verificar:</t>
    </r>
    <r>
      <rPr>
        <sz val="20"/>
        <rFont val="Calibri"/>
        <family val="2"/>
        <scheme val="minor"/>
      </rPr>
      <t xml:space="preserve"> Marcelo Rasteiro), </t>
    </r>
    <r>
      <rPr>
        <strike/>
        <sz val="20"/>
        <rFont val="Calibri"/>
        <family val="2"/>
        <scheme val="minor"/>
      </rPr>
      <t>Redespeleo Brasil (verificar: conselho@redespeleo.org)</t>
    </r>
    <r>
      <rPr>
        <sz val="20"/>
        <rFont val="Calibri"/>
        <family val="2"/>
        <scheme val="minor"/>
      </rPr>
      <t>, grupos de espeleologia independentes, ICADS/UFBA (Leonardo Morato), CAACTUS (Rangel Carvalho), PARNA Chapada Diamantina (Admir Brunelli), Sociedade Civil (Christiane Donato).</t>
    </r>
  </si>
  <si>
    <t>SBE (Marcelo Rasteiro), grupos de espeleologia independentes, ICADS/UFBA (Leonardo Morato), CAACTUS (Rangel Carvalho), PARNA Chapada Diamantina (Admir Brunelli), Sociedade Civil (Christiane Donato), secretarias estaduais e municipais de educação e de meio ambiente.</t>
  </si>
  <si>
    <t>Consultar:
Patrícia Reis Pereira (IABS), Cecília Fernandes de Vilhena (IEF) e  Morgana Drefahl (GEP/UFBA)</t>
  </si>
  <si>
    <t>UESC/BA (Elvis Barbosa), PUC Minas (Luiz  Eduardo Travassos), UFLA (Rodrigo L. Ferreira), GEP/UFBA (Morgana Drefahl), CECAV (Lindalva Cavalcanti), ICADS/UFBA (Leonardo Morato), CAACTUS (Rangel Carvalho), SBE (Marcelo Rasteiro e  Heros Lobo),  grupos espeleológicos independentes.</t>
  </si>
  <si>
    <r>
      <t>UESC/BA (Elvis Barbosa), PUC Minas (Luiz  Eduardo Travassos), UFLA (Rodrigo L. Ferreira), GEP/UFBA (Morgana Drefahl), CECAV (Lindalva Cavalcanti), ICADS/UFBA (Leonardo Morato), CAACTUS (Rangel Carvalho), SBE (</t>
    </r>
    <r>
      <rPr>
        <strike/>
        <sz val="20"/>
        <rFont val="Calibri"/>
        <family val="2"/>
        <scheme val="minor"/>
      </rPr>
      <t xml:space="preserve">verificar: </t>
    </r>
    <r>
      <rPr>
        <sz val="20"/>
        <rFont val="Calibri"/>
        <family val="2"/>
        <scheme val="minor"/>
      </rPr>
      <t xml:space="preserve">Marcelo Rasteiro, </t>
    </r>
    <r>
      <rPr>
        <strike/>
        <sz val="20"/>
        <rFont val="Calibri"/>
        <family val="2"/>
        <scheme val="minor"/>
      </rPr>
      <t>Clayton Lino</t>
    </r>
    <r>
      <rPr>
        <sz val="20"/>
        <rFont val="Calibri"/>
        <family val="2"/>
        <scheme val="minor"/>
      </rPr>
      <t>, Heros Lobo),  grupos espeleológicos independentes.</t>
    </r>
  </si>
  <si>
    <r>
      <t xml:space="preserve">UFLA (Rodrigo L. Ferreira), Centro da Terra  (Elias Silva), PUC Minas (Luiz  Eduardo Travassos), Sociedade Civil (Christiane Donato), </t>
    </r>
    <r>
      <rPr>
        <strike/>
        <sz val="20"/>
        <rFont val="Calibri"/>
        <family val="2"/>
        <scheme val="minor"/>
      </rPr>
      <t>CECAV (Lindalva Cavalcanti)</t>
    </r>
    <r>
      <rPr>
        <sz val="20"/>
        <rFont val="Calibri"/>
        <family val="2"/>
        <scheme val="minor"/>
      </rPr>
      <t xml:space="preserve">, Instituto Aquanautas (Luiz Rios), </t>
    </r>
    <r>
      <rPr>
        <strike/>
        <sz val="20"/>
        <rFont val="Calibri"/>
        <family val="2"/>
        <scheme val="minor"/>
      </rPr>
      <t>EGB (verificar: Rodrigo Bulhões)</t>
    </r>
    <r>
      <rPr>
        <sz val="20"/>
        <rFont val="Calibri"/>
        <family val="2"/>
        <scheme val="minor"/>
      </rPr>
      <t>, SBE (</t>
    </r>
    <r>
      <rPr>
        <strike/>
        <sz val="20"/>
        <rFont val="Calibri"/>
        <family val="2"/>
        <scheme val="minor"/>
      </rPr>
      <t xml:space="preserve">verificar: </t>
    </r>
    <r>
      <rPr>
        <sz val="20"/>
        <rFont val="Calibri"/>
        <family val="2"/>
        <scheme val="minor"/>
      </rPr>
      <t xml:space="preserve">Marcelo Rasteiro, </t>
    </r>
    <r>
      <rPr>
        <strike/>
        <sz val="20"/>
        <rFont val="Calibri"/>
        <family val="2"/>
        <scheme val="minor"/>
      </rPr>
      <t>Clayton Lino</t>
    </r>
    <r>
      <rPr>
        <sz val="20"/>
        <rFont val="Calibri"/>
        <family val="2"/>
        <scheme val="minor"/>
      </rPr>
      <t>, Heros Lobo), grupos espeleológicos independentes.</t>
    </r>
  </si>
  <si>
    <t>MTur (Marcela Souza),  SBE (Marcelo Rasteiro, e Heros Lobo), CECAV (Rita Surrage), PUC Minas (Luiz Eduardo Travassos),  IEF (Cecília Vilhena),  secretarias estaduais de turismo, gestores de áreas protegidas,  OEMAs, grupos de espeleologia independentes.</t>
  </si>
  <si>
    <r>
      <t xml:space="preserve">MTur (Marcela Souza), </t>
    </r>
    <r>
      <rPr>
        <strike/>
        <sz val="20"/>
        <rFont val="Calibri"/>
        <family val="2"/>
        <scheme val="minor"/>
      </rPr>
      <t>EGB (Rodrigo Bulhões),</t>
    </r>
    <r>
      <rPr>
        <sz val="20"/>
        <rFont val="Calibri"/>
        <family val="2"/>
        <scheme val="minor"/>
      </rPr>
      <t xml:space="preserve"> secretarias estaduais de turismo, gestores de áreas protegidas,  OEMAs, grupos de espeleologia independentes, SBE (</t>
    </r>
    <r>
      <rPr>
        <strike/>
        <sz val="20"/>
        <rFont val="Calibri"/>
        <family val="2"/>
        <scheme val="minor"/>
      </rPr>
      <t>verificar:</t>
    </r>
    <r>
      <rPr>
        <sz val="20"/>
        <rFont val="Calibri"/>
        <family val="2"/>
        <scheme val="minor"/>
      </rPr>
      <t xml:space="preserve"> Marcelo Rasteiro, </t>
    </r>
    <r>
      <rPr>
        <strike/>
        <sz val="20"/>
        <rFont val="Calibri"/>
        <family val="2"/>
        <scheme val="minor"/>
      </rPr>
      <t>Clayton Lino</t>
    </r>
    <r>
      <rPr>
        <sz val="20"/>
        <rFont val="Calibri"/>
        <family val="2"/>
        <scheme val="minor"/>
      </rPr>
      <t xml:space="preserve">, Heros Lobo), </t>
    </r>
    <r>
      <rPr>
        <strike/>
        <sz val="20"/>
        <rFont val="Calibri"/>
        <family val="2"/>
        <scheme val="minor"/>
      </rPr>
      <t xml:space="preserve">CECAV (Lindalva Cavalcanti e </t>
    </r>
    <r>
      <rPr>
        <sz val="20"/>
        <rFont val="Calibri"/>
        <family val="2"/>
        <scheme val="minor"/>
      </rPr>
      <t>, CECAV (Rita Surrage), PUC Minas (Luiz Eduardo Travassos)
, Cecília (IEF)</t>
    </r>
  </si>
  <si>
    <r>
      <t>SGB-CPRM (Mylène Berbert-Born), SETUR/MG (Mariana Araújo Rocha),</t>
    </r>
    <r>
      <rPr>
        <strike/>
        <sz val="20"/>
        <rFont val="Calibri"/>
        <family val="2"/>
        <scheme val="minor"/>
      </rPr>
      <t xml:space="preserve"> CET/UnB (Karen Basso)</t>
    </r>
    <r>
      <rPr>
        <sz val="20"/>
        <rFont val="Calibri"/>
        <family val="2"/>
        <scheme val="minor"/>
      </rPr>
      <t>, Instituto Aquanautas (Luiz Rios), GREGEO/UnB (Guilherme Vendramini),  Guano Speleo (Felipe Carvalho), Grupo Bambuí (Leandro M. D. Maciel), Instituto do Carste (Vitor Moura).</t>
    </r>
  </si>
  <si>
    <t>SGB-CPRM (Mylène Berbert-Born), SETUR/MG (Mariana Araújo Rocha), Instituto Aquanautas (Luiz Rios), GREGEO/UnB (Guilherme Vendramini),  Guano Speleo (Felipe Carvalho), Grupo Bambuí (Leandro M. D. Maciel), Instituto do Carste (Vitor Moura).</t>
  </si>
  <si>
    <t xml:space="preserve">Sistema de gestão de segurança  implantados
</t>
  </si>
  <si>
    <r>
      <t xml:space="preserve">Articular com o PETAR para replicar a experiência do GVBS (Grupo Voluntário de Busca e Salvamento). Projeto Piloto no Circuito das Grutas de Minas Gerais. 
</t>
    </r>
    <r>
      <rPr>
        <sz val="20"/>
        <color rgb="FFFF0000"/>
        <rFont val="Calibri"/>
        <family val="2"/>
        <scheme val="minor"/>
      </rPr>
      <t>50% das cavidades que constarem na "Lista"  com sistema de gestão de segurança implantados</t>
    </r>
  </si>
  <si>
    <t>CECAV (Jocy Cruz), SBE (Marcelo Rasteiro), Rogério (Vale), Grupos de espeleologia, grupos de salvamento e resgate, secretarias estaduais, prefeituras.</t>
  </si>
  <si>
    <t>SBE (Marcelo Rasteiro), IEF (Cecília Vilhena), secretarias estaduais e municipais de turismo e meio ambiente, empreendedores.</t>
  </si>
  <si>
    <t xml:space="preserve">Eric entrar em contato com Marcelo (SBE) para ver o trabalho sobre Caracterização do Visitante de Cavernas feito por ele. </t>
  </si>
  <si>
    <t>CECAV (Jocy Cruz),  IABS/AL (Marcela Pimenta)grupos de espeleologia, secretarias de turismo estaduais, municipais e distrital, universidades.</t>
  </si>
  <si>
    <t>ICADS/UFBA (Leonardo Morato), GEP/UFBA (Morgana Drefahl), SBE (Marcelo Rasteiro).</t>
  </si>
  <si>
    <t>Tereza Villanueva (CPRM) substituir Mylène Berbert-Born
(CPRM)</t>
  </si>
  <si>
    <t>Lindalva Cavalcanti (CECAV) substituir Rita Surrage
(CECAV)</t>
  </si>
  <si>
    <t>Roberta Freitas/CECAV-RN substituir  Diego Bento
(CECAV/RN)</t>
  </si>
  <si>
    <t>Igor Porto (SEMAD/SUPRAM) substituir Evandro Silva 
(PARNA Peruaçu/Instituto Chico Mendes</t>
  </si>
  <si>
    <t xml:space="preserve">Maurício Andrade  (CECAV/MG) </t>
  </si>
  <si>
    <t>Tereza Villanueva (CPRM) substituit Fernando Oliveira 
(CPRM</t>
  </si>
  <si>
    <t>Pavel Carrijo Rodrigues (SBE)</t>
  </si>
  <si>
    <t>Antonangelo substituir Luciana E. da  Costa Khoury
(MP/BA)</t>
  </si>
  <si>
    <t>Darcy (Base CECAV/MG) Rita Surrage
(CECAV)</t>
  </si>
  <si>
    <t>Tereza Villanueva (CPRM) substituir Mylène Berbert-Born
(CPRM)
verificar se a Mylène aceita a articulação</t>
  </si>
  <si>
    <t>Roberta Freitas  (CECAV/RN) substituir Jocy Cruz 
(CECAV)</t>
  </si>
  <si>
    <t xml:space="preserve">Igor </t>
  </si>
  <si>
    <t>Jocy Cruz (CECAV) Sustituir Daniela G. Rodrigues Silva (Vale)</t>
  </si>
  <si>
    <t>Marcelo Rasteiro (SBE) substituir Admir Brunelli 
(Parna Chapada Diamantina)</t>
  </si>
  <si>
    <t xml:space="preserve">Marcelo Rasteiro (SBE) </t>
  </si>
  <si>
    <t>Christiane Donato substituir Enrico Bernard 
(UFPE)</t>
  </si>
  <si>
    <t xml:space="preserve">Christiane Donato (UFS) </t>
  </si>
  <si>
    <t xml:space="preserve">Christiane substituir Luiz Rios (Instituto Aquanautas/DF) </t>
  </si>
  <si>
    <t>Elias Silva (GMSE) substituir Maria Magnólia B. Lins 
(instituto Chico Mendes)</t>
  </si>
  <si>
    <t>Christiane Donato substituir Jocy Cruz 
(CECAV)</t>
  </si>
  <si>
    <t>Valdineide Santana (SEMARH-SE) substituir José Maciel Oliveira 
(CBHSF/AL)</t>
  </si>
  <si>
    <t>Rangel de Carvalho
(ONG CAACTUS)</t>
  </si>
  <si>
    <t>Lindalva (CECAV) substituir Luiz Eduardo Travassos
(PUC Minas)</t>
  </si>
  <si>
    <t>Cecilia (IEF) substituir Silvio José Arruda 
(SBAE)</t>
  </si>
  <si>
    <t xml:space="preserve"> André A. Ribeiro (CECAV) substituir Rita Surrage
(CECAV) </t>
  </si>
  <si>
    <t>4.1. Efetivar parcerias, por meio de instrumento legal adequado, para estabelecer compromisso entre o Instituto Chico Mendes e instituições (públicas e privadas) visando à implementação das ações propostas no PAN Cavernas do São Francisco, bem como o aprimoramento da gestão do Patrimônio Espeleológico.</t>
  </si>
  <si>
    <t>5.2. Diagnosticar a situação das equipes de licenciamento e fiscalização dos órgãos  ambientais, considerando o Patrimônio Espeleológico e as atividades econômicas, e encaminhar sugestões de adequação às entidades competentes.</t>
  </si>
  <si>
    <t>6.2. Elaborar diagnóstico sobre os instrumentos de ordenamento territorial e diretrizes de proteção do Patrimônio Espeleológico da região de abrangência do PAN Cavernas do São Francisco encaminhando-o aos estados e municípios com ocorrência de cavernas, a fim de sensibilizar o poder público para incorporação das recomendações na revisão dos planos diretores ou dos Zoneamentos Ecológico-Econômicos - ZEE.</t>
  </si>
  <si>
    <t>7.1. Oficiar a Secretaria de Biodiversidade e Florestas do Ministério do Meio Ambiente, a fim de que o Patrimônio Espeleológico seja inserido como um dos alvos de conservação, nos critérios para definição de áreas prioritárias do MMA.</t>
  </si>
  <si>
    <t>7.4. Elaborar propostas de criação de áreas protegidas para conservação do Patrimônio Espeleológico, articulando junto aos órgãos governamentais sua viabilização.</t>
  </si>
  <si>
    <t xml:space="preserve"> Curso adequado e ministrado</t>
  </si>
  <si>
    <r>
      <t>Elaborar e implantar projeto piloto de Educação Ambiental e patrimonial e de alternativas socioeconômicas, voltado à conservação do Patrimônio Espeleológico na região da APA Carste de Lagoa Santa, do Circuito das Grutas</t>
    </r>
    <r>
      <rPr>
        <strike/>
        <sz val="20"/>
        <rFont val="Calibri"/>
        <family val="2"/>
        <scheme val="minor"/>
      </rPr>
      <t xml:space="preserve"> e de Januária</t>
    </r>
    <r>
      <rPr>
        <sz val="20"/>
        <rFont val="Calibri"/>
        <family val="2"/>
        <scheme val="minor"/>
      </rPr>
      <t>, em Minas Gerais.</t>
    </r>
  </si>
  <si>
    <t>substituir: IEF por IABS</t>
  </si>
  <si>
    <t>8.8. Capacitar os atores envolvidos com o turismo espeleológico, de acordo com suas necessidades,  priorizando os municípios que   conforme "Lista de Cavernas Turísticas". (ANTIGA AÇÃO 11.8)</t>
  </si>
  <si>
    <t>Oficina realizada e critérios definidos e disponibilizados</t>
  </si>
  <si>
    <t xml:space="preserve">Inventário anual publicado 
</t>
  </si>
  <si>
    <t>Lista das cavernas identificadas em 25% das áreas prospectadas no estado de Sergipe e em 50% das áreas prospectadas no estado da Bahia</t>
  </si>
  <si>
    <t>Pelo menos 15% das áreas identificadas como prioritárias devem ser prospectadas</t>
  </si>
  <si>
    <t>Relatório técnico final da prospeção disponibilizado</t>
  </si>
  <si>
    <t xml:space="preserve">Estudos publicados e/ou apresentados em eventos científicos
</t>
  </si>
  <si>
    <t>Relatório anual descritivo com os projetos financiados</t>
  </si>
  <si>
    <t>Relatorio descritivo com as áreas prospectadas e cavidades identificadas</t>
  </si>
  <si>
    <t>Relatório descritivo com as áreas prospectadas e cavidades identificadas</t>
  </si>
  <si>
    <t>Indicador de alçance da ação: Número de linhas de fomento para pesquisas criadas</t>
  </si>
  <si>
    <t xml:space="preserve">Indicador de alcance da ação: Prospectar 100% das áreas identificadas devem ser prospectadas; </t>
  </si>
  <si>
    <t xml:space="preserve">Pólos regionais criados
</t>
  </si>
  <si>
    <t>Relatório descritivo com o resumo dos estudos publicados e local de acesso</t>
  </si>
  <si>
    <t>Relatório final com o número de estudos realizados e parcerias consolidadas</t>
  </si>
  <si>
    <t>Indicador de alcance da ação: Número de estudos realizados e parcerias consolidadas</t>
  </si>
  <si>
    <t>Relatório técnico disponibilizado</t>
  </si>
  <si>
    <t>Parcerias efetivadas</t>
  </si>
  <si>
    <t>Indicador de sucesso da ação: Número de parcerias efetivadas</t>
  </si>
  <si>
    <t>Indicador de sucesso a ação: Número de eventos com a inserção do tema na pauta</t>
  </si>
  <si>
    <t xml:space="preserve">Eventos com a inserção do tema na pauta </t>
  </si>
  <si>
    <t>Termos de reciprodidade assinados</t>
  </si>
  <si>
    <t>Indicador de sucesso da ação: Número de eventos realizados</t>
  </si>
  <si>
    <t>Relatório dos ventos realizados disponibilizados</t>
  </si>
  <si>
    <t>Ação excluída</t>
  </si>
  <si>
    <t>Trabalhos e estudos disponibilizados</t>
  </si>
  <si>
    <t>Indicador de sucesso da ação: Aumento de 10% no número de técnicos envolvidos no licenciamento por jurisdição.</t>
  </si>
  <si>
    <t>Lista dos órgãos fiscalizadores e respestivos programas de capacitação disponilizada</t>
  </si>
  <si>
    <t>Manter a indicação de aumento de 10%  no número de agentes de fiscalização por jurisdição; indicador de alcance da ação.</t>
  </si>
  <si>
    <t xml:space="preserve">Relatório descritivo
</t>
  </si>
  <si>
    <t xml:space="preserve"> Ofício enviado</t>
  </si>
  <si>
    <t>Fazer relatórios anuais e Utilizar, quando possíel, a compensação espeleologica do Dec. 6.640/08 e manter a indicação de cinco propostas elaboradas e encaminhadas</t>
  </si>
  <si>
    <t>Propostas elaboradas e encaminhadas</t>
  </si>
  <si>
    <t>Manter como indicador de sucesso da ação: Número de  cursos  com a temática espeleologia e número de técnicos capacitados</t>
  </si>
  <si>
    <t>Curso adequado e realizado</t>
  </si>
  <si>
    <t xml:space="preserve">Indicador de sucesso da ação: Número de cursos realizados e número de pessoas capacitadas </t>
  </si>
  <si>
    <r>
      <t xml:space="preserve">Capacitar os atores envolvidos com o turismo espeleológico, de acordo com suas necessidades, </t>
    </r>
    <r>
      <rPr>
        <strike/>
        <sz val="20"/>
        <rFont val="Calibri"/>
        <family val="2"/>
        <scheme val="minor"/>
      </rPr>
      <t xml:space="preserve">nos  </t>
    </r>
    <r>
      <rPr>
        <i/>
        <sz val="20"/>
        <rFont val="Calibri"/>
        <family val="2"/>
        <scheme val="minor"/>
      </rPr>
      <t>priorizando os</t>
    </r>
    <r>
      <rPr>
        <sz val="20"/>
        <rFont val="Calibri"/>
        <family val="2"/>
        <scheme val="minor"/>
      </rPr>
      <t xml:space="preserve"> municípios com cavidades que  constarem na  "Lista de Cavernas Turísticas" </t>
    </r>
    <r>
      <rPr>
        <strike/>
        <sz val="20"/>
        <rFont val="Calibri"/>
        <family val="2"/>
        <scheme val="minor"/>
      </rPr>
      <t>com Uso e/ou Potencial Turístico".</t>
    </r>
    <r>
      <rPr>
        <sz val="20"/>
        <rFont val="Calibri"/>
        <family val="2"/>
        <scheme val="minor"/>
      </rPr>
      <t xml:space="preserve"> (ANTIGA AÇÃO 11.9)</t>
    </r>
  </si>
  <si>
    <r>
      <t xml:space="preserve">Agrupada com a 8.6 
Manter como indicador de sucesso da ação: </t>
    </r>
    <r>
      <rPr>
        <i/>
        <sz val="20"/>
        <rFont val="Calibri"/>
        <family val="2"/>
        <scheme val="minor"/>
      </rPr>
      <t>Número de cursos oferecidos e número de condudores capacitados</t>
    </r>
  </si>
  <si>
    <t xml:space="preserve">Número de cursos disponibilizados e número de pessoas capacitadas </t>
  </si>
  <si>
    <t>Resgatar as informações da 1º monitoria</t>
  </si>
  <si>
    <t xml:space="preserve">Buscar informação com o articulador.
</t>
  </si>
  <si>
    <t>Solicitar Relatório descritivo, e manter número de ações de divulgação realizadas, como indicador de alcance da ação.</t>
  </si>
  <si>
    <t>Spots veiculados</t>
  </si>
  <si>
    <t>Rangel de Carvalho (ONG CAACTUS)</t>
  </si>
  <si>
    <t>Relatorio descritivo disponibilizado</t>
  </si>
  <si>
    <t>Roteiros estruturados por estado</t>
  </si>
  <si>
    <t xml:space="preserve"> Relatório descritivo</t>
  </si>
  <si>
    <t xml:space="preserve">Manter como indicador de alcance da ação: pelo menos 50% das cavidade que constarem na "Lista de Cavernas Turisticas", com plano de manejo iniciados. </t>
  </si>
  <si>
    <t>Planos de manejo iniciados</t>
  </si>
  <si>
    <t>AGO/14</t>
  </si>
  <si>
    <t>Substituir FEV/13 por:
JUN/2014</t>
  </si>
  <si>
    <t>Substituir FEV/12 por: JAN/14</t>
  </si>
  <si>
    <t>Substituir FEV/13 por FEV/14</t>
  </si>
  <si>
    <t>Substituir FEV/14 por JAN/14</t>
  </si>
  <si>
    <t>Substituir  JAN/14 por MAR/14</t>
  </si>
  <si>
    <t>Substituir FEV/12 por JUN/14</t>
  </si>
  <si>
    <t>Substituir MAR/13 por DEZ/14</t>
  </si>
  <si>
    <t>Substituir JAN/14 por JUN/14</t>
  </si>
  <si>
    <t>Substituir JUL/13 por JUN/14</t>
  </si>
  <si>
    <t>Substituir JUL/13 por JUL/14</t>
  </si>
  <si>
    <t>Substituir DEZ/13 por FEV/17</t>
  </si>
  <si>
    <t>Substituir DEZ/13 por JUL/14</t>
  </si>
  <si>
    <t>Substituir DEZ/13 por JUN/14</t>
  </si>
  <si>
    <t>Substituir MAR/14 por DEZ/14</t>
  </si>
  <si>
    <t xml:space="preserve">Substituir DEZ/13 por OUT/14 </t>
  </si>
  <si>
    <t xml:space="preserve">Substituir DEZ/13 por FEV/17 
</t>
  </si>
  <si>
    <t xml:space="preserve">Substituir DEZ/13 por JUN/14 
</t>
  </si>
  <si>
    <t xml:space="preserve">Substituir NOV/13 por DEZ/15 
</t>
  </si>
  <si>
    <t xml:space="preserve">Substituir AGO/13 por FEV/17 
</t>
  </si>
  <si>
    <t xml:space="preserve">Substituir NOV/13 por ABR/14
</t>
  </si>
  <si>
    <t xml:space="preserve">Substituir FEV/13 por JUN/14
</t>
  </si>
  <si>
    <t xml:space="preserve">Substituir NOV/13 por DEZ/14
</t>
  </si>
  <si>
    <t xml:space="preserve">Substituir JUN/13 por DEZ/14
</t>
  </si>
  <si>
    <t xml:space="preserve">Substituir JUL/13 por MAR/14
</t>
  </si>
  <si>
    <t>DEZ/16</t>
  </si>
  <si>
    <t xml:space="preserve">Substituir DEZ/14 por DEZ/16
</t>
  </si>
  <si>
    <t xml:space="preserve">Substituir DEZ/13 por DEZ/14
</t>
  </si>
  <si>
    <t xml:space="preserve">Substituir AGO/13 por FEV/17
</t>
  </si>
  <si>
    <t xml:space="preserve">Substituir  DEZ/13 por DEZ/14
</t>
  </si>
  <si>
    <t xml:space="preserve">Substituir ABR/14 por DEZ/15
</t>
  </si>
  <si>
    <t xml:space="preserve">Substituir NOV/13 por FEV/17
</t>
  </si>
  <si>
    <t xml:space="preserve">Substituir DEZ/13 por JUN/14
</t>
  </si>
  <si>
    <t>Substituir OUT/14 por JUN/15</t>
  </si>
  <si>
    <t>JUN/15</t>
  </si>
  <si>
    <t>Substituir  MAR/15 por JUN/15</t>
  </si>
  <si>
    <t>Substituir  JUN/14 por FEV/17</t>
  </si>
  <si>
    <t xml:space="preserve"> Substituir 2.000.000,00 por R$ 2.190.664,00</t>
  </si>
  <si>
    <t>2.1. Propor a criação de linhas de pesquisa e inserir o tema Espeleologia nos editais para pesquisa e conservação, principalmente para a região de abrangência do PAN Cavernas do São Francisco.</t>
  </si>
  <si>
    <r>
      <t xml:space="preserve">2.15. Realizar prospecção espeleológica em áreas prioritárias na Área Cárstica 1, </t>
    </r>
    <r>
      <rPr>
        <i/>
        <sz val="20"/>
        <color rgb="FFFF0000"/>
        <rFont val="Calibri"/>
        <family val="2"/>
        <scheme val="minor"/>
      </rPr>
      <t>utilizando a ficha do CECAV para a caracterização padronizada.</t>
    </r>
    <r>
      <rPr>
        <sz val="20"/>
        <color theme="1"/>
        <rFont val="Calibri"/>
        <family val="2"/>
        <scheme val="minor"/>
      </rPr>
      <t xml:space="preserve"> (ANTIGA 2.10) (ANTIGA AÇÃO 2.18. CONTEMPLA A ANTIGA AÇÃO 2.4)</t>
    </r>
  </si>
  <si>
    <r>
      <t xml:space="preserve">Realizar prospecção espeleológica nas áreas prioritárias da APA Chapada do Araripe, </t>
    </r>
    <r>
      <rPr>
        <i/>
        <sz val="20"/>
        <color rgb="FFFF0000"/>
        <rFont val="Calibri"/>
        <family val="2"/>
        <scheme val="minor"/>
      </rPr>
      <t xml:space="preserve">utilizando a ficha do CECAV para a caracterização padronizada.   </t>
    </r>
    <r>
      <rPr>
        <sz val="20"/>
        <rFont val="Calibri"/>
        <family val="2"/>
        <scheme val="minor"/>
      </rPr>
      <t>(ANTIGA AÇÃO 2.23)</t>
    </r>
  </si>
  <si>
    <r>
      <t xml:space="preserve">2.18. Realizar prospecção espeleológica nas áreas prioritárias do Parque Nacional do Catimbau, da ESEC Raso da Catarina e do Monumento Natural do São Francisco, </t>
    </r>
    <r>
      <rPr>
        <i/>
        <sz val="20"/>
        <color rgb="FFFF0000"/>
        <rFont val="Calibri"/>
        <family val="2"/>
        <scheme val="minor"/>
      </rPr>
      <t>utilizando a ficha do CECAV para a caracterização padronizada.</t>
    </r>
    <r>
      <rPr>
        <i/>
        <sz val="20"/>
        <rFont val="Calibri"/>
        <family val="2"/>
        <scheme val="minor"/>
      </rPr>
      <t xml:space="preserve"> </t>
    </r>
    <r>
      <rPr>
        <sz val="20"/>
        <rFont val="Calibri"/>
        <family val="2"/>
        <scheme val="minor"/>
      </rPr>
      <t>(ANTIGAS AÇÕES 2.24 e 2.25)</t>
    </r>
  </si>
  <si>
    <r>
      <t xml:space="preserve">Realizar prospecção  espeleológica na região do Supergrupo Canudos, nos estados de Sergipe e Bahia, </t>
    </r>
    <r>
      <rPr>
        <i/>
        <sz val="20"/>
        <color rgb="FFFF0000"/>
        <rFont val="Calibri"/>
        <family val="2"/>
        <scheme val="minor"/>
      </rPr>
      <t>utilizando a ficha do CECAV para a caracterização padronizada.</t>
    </r>
    <r>
      <rPr>
        <i/>
        <sz val="20"/>
        <rFont val="Calibri"/>
        <family val="2"/>
        <scheme val="minor"/>
      </rPr>
      <t xml:space="preserve"> </t>
    </r>
    <r>
      <rPr>
        <sz val="20"/>
        <rFont val="Calibri"/>
        <family val="2"/>
        <scheme val="minor"/>
      </rPr>
      <t>(ANTIGAS AÇÕES 2.8 E 2.9)</t>
    </r>
  </si>
  <si>
    <r>
      <t>2.7. Realizar prospecção espeleológica em áreas prioritárias no Estado de Alagoas,</t>
    </r>
    <r>
      <rPr>
        <sz val="20"/>
        <color rgb="FFFF0000"/>
        <rFont val="Calibri"/>
        <family val="2"/>
        <scheme val="minor"/>
      </rPr>
      <t xml:space="preserve"> </t>
    </r>
    <r>
      <rPr>
        <i/>
        <sz val="20"/>
        <color rgb="FFFF0000"/>
        <rFont val="Calibri"/>
        <family val="2"/>
        <scheme val="minor"/>
      </rPr>
      <t>utilizando a ficha do CECAV para a caracterização padronizada.</t>
    </r>
    <r>
      <rPr>
        <sz val="20"/>
        <rFont val="Calibri"/>
        <family val="2"/>
        <scheme val="minor"/>
      </rPr>
      <t xml:space="preserve"> (ANTIGA 2.10)</t>
    </r>
  </si>
  <si>
    <t>Diagnóstico disponibilizado e proposta encaminhada 
Texto original: Diagnóstico disponibilizado</t>
  </si>
  <si>
    <r>
      <t xml:space="preserve">Capacitar multiplicadores (líderes comunitários, técnicos extensionistas e outros) na temática Espeleologia, considerando, como área piloto, os municípios das unidades de conservação com ocorrência de cavernas </t>
    </r>
    <r>
      <rPr>
        <i/>
        <sz val="20"/>
        <color rgb="FFFF0000"/>
        <rFont val="Calibri"/>
        <family val="2"/>
        <scheme val="minor"/>
      </rPr>
      <t>na região de abrangencia do PAN Cavernas do São Francisco.</t>
    </r>
    <r>
      <rPr>
        <sz val="20"/>
        <rFont val="Calibri"/>
        <family val="2"/>
        <scheme val="minor"/>
      </rPr>
      <t xml:space="preserve">
</t>
    </r>
  </si>
  <si>
    <r>
      <t xml:space="preserve">10.4. Levantar o conhecimento informal da população residente nas regiões de conflitos com o Patrimônio Espeleológico </t>
    </r>
    <r>
      <rPr>
        <i/>
        <sz val="20"/>
        <color rgb="FFFF0000"/>
        <rFont val="Calibri"/>
        <family val="2"/>
        <scheme val="minor"/>
      </rPr>
      <t>na área de abragencia do PAN Cavernas do São Francisco</t>
    </r>
    <r>
      <rPr>
        <i/>
        <sz val="20"/>
        <rFont val="Calibri"/>
        <family val="2"/>
        <scheme val="minor"/>
      </rPr>
      <t xml:space="preserve">, </t>
    </r>
    <r>
      <rPr>
        <sz val="20"/>
        <rFont val="Calibri"/>
        <family val="2"/>
        <scheme val="minor"/>
      </rPr>
      <t>a partir do mapa de vulnerabilidade.</t>
    </r>
  </si>
  <si>
    <r>
      <t xml:space="preserve">Biblioteca </t>
    </r>
    <r>
      <rPr>
        <i/>
        <strike/>
        <sz val="20"/>
        <color rgb="FFFF0000"/>
        <rFont val="Calibri"/>
        <family val="2"/>
        <scheme val="minor"/>
      </rPr>
      <t xml:space="preserve">ou repositório virtual </t>
    </r>
    <r>
      <rPr>
        <sz val="20"/>
        <rFont val="Calibri"/>
        <family val="2"/>
        <scheme val="minor"/>
      </rPr>
      <t xml:space="preserve">criada, </t>
    </r>
    <r>
      <rPr>
        <strike/>
        <sz val="20"/>
        <color rgb="FFFF0000"/>
        <rFont val="Calibri"/>
        <family val="2"/>
        <scheme val="minor"/>
      </rPr>
      <t>mantido</t>
    </r>
    <r>
      <rPr>
        <sz val="20"/>
        <color rgb="FFFF0000"/>
        <rFont val="Calibri"/>
        <family val="2"/>
        <scheme val="minor"/>
      </rPr>
      <t xml:space="preserve"> </t>
    </r>
    <r>
      <rPr>
        <strike/>
        <sz val="20"/>
        <color rgb="FFFF0000"/>
        <rFont val="Calibri"/>
        <family val="2"/>
        <scheme val="minor"/>
      </rPr>
      <t>e expandido</t>
    </r>
    <r>
      <rPr>
        <sz val="20"/>
        <rFont val="Calibri"/>
        <family val="2"/>
        <scheme val="minor"/>
      </rPr>
      <t xml:space="preserve"> e disponibilizada</t>
    </r>
  </si>
  <si>
    <r>
      <t>Inventário</t>
    </r>
    <r>
      <rPr>
        <i/>
        <sz val="20"/>
        <rFont val="Calibri"/>
        <family val="2"/>
        <scheme val="minor"/>
      </rPr>
      <t xml:space="preserve"> </t>
    </r>
    <r>
      <rPr>
        <i/>
        <sz val="20"/>
        <color rgb="FFFF0000"/>
        <rFont val="Calibri"/>
        <family val="2"/>
        <scheme val="minor"/>
      </rPr>
      <t xml:space="preserve">anual </t>
    </r>
    <r>
      <rPr>
        <sz val="20"/>
        <rFont val="Calibri"/>
        <family val="2"/>
        <scheme val="minor"/>
      </rPr>
      <t>publicado</t>
    </r>
  </si>
  <si>
    <r>
      <t xml:space="preserve">Rede </t>
    </r>
    <r>
      <rPr>
        <i/>
        <sz val="20"/>
        <color rgb="FFFF0000"/>
        <rFont val="Calibri"/>
        <family val="2"/>
        <scheme val="minor"/>
      </rPr>
      <t>social</t>
    </r>
    <r>
      <rPr>
        <b/>
        <sz val="20"/>
        <rFont val="Calibri"/>
        <family val="2"/>
        <scheme val="minor"/>
      </rPr>
      <t xml:space="preserve"> </t>
    </r>
    <r>
      <rPr>
        <sz val="20"/>
        <rFont val="Calibri"/>
        <family val="2"/>
        <scheme val="minor"/>
      </rPr>
      <t>criada</t>
    </r>
  </si>
  <si>
    <r>
      <rPr>
        <strike/>
        <sz val="20"/>
        <color rgb="FFFF0000"/>
        <rFont val="Calibri"/>
        <family val="2"/>
        <scheme val="minor"/>
      </rPr>
      <t>Número de</t>
    </r>
    <r>
      <rPr>
        <sz val="20"/>
        <rFont val="Calibri"/>
        <family val="2"/>
        <scheme val="minor"/>
      </rPr>
      <t xml:space="preserve"> Reuniões realizadas (CONFEA e CFBIO)</t>
    </r>
  </si>
  <si>
    <r>
      <t xml:space="preserve">1.12. Publicar inventário </t>
    </r>
    <r>
      <rPr>
        <i/>
        <strike/>
        <sz val="20"/>
        <rFont val="Calibri"/>
        <family val="2"/>
        <scheme val="minor"/>
      </rPr>
      <t>impresso</t>
    </r>
    <r>
      <rPr>
        <sz val="20"/>
        <rFont val="Calibri"/>
        <family val="2"/>
        <scheme val="minor"/>
      </rPr>
      <t xml:space="preserve"> </t>
    </r>
    <r>
      <rPr>
        <sz val="20"/>
        <color rgb="FFFF0000"/>
        <rFont val="Calibri"/>
        <family val="2"/>
        <scheme val="minor"/>
      </rPr>
      <t xml:space="preserve">anual </t>
    </r>
    <r>
      <rPr>
        <sz val="20"/>
        <rFont val="Calibri"/>
        <family val="2"/>
        <scheme val="minor"/>
      </rPr>
      <t xml:space="preserve">com as informações sobre o Patrimônio Espeleológico existente na região de abrangência do PAN Cavernas do São Francisco. ( ANTIGA AÇÃO 1.14)
</t>
    </r>
  </si>
  <si>
    <r>
      <t xml:space="preserve">2.1. </t>
    </r>
    <r>
      <rPr>
        <strike/>
        <sz val="20"/>
        <rFont val="Calibri"/>
        <family val="2"/>
        <scheme val="minor"/>
      </rPr>
      <t>Criar</t>
    </r>
    <r>
      <rPr>
        <sz val="20"/>
        <rFont val="Calibri"/>
        <family val="2"/>
        <scheme val="minor"/>
      </rPr>
      <t xml:space="preserve"> </t>
    </r>
    <r>
      <rPr>
        <sz val="20"/>
        <color rgb="FFFF0000"/>
        <rFont val="Calibri"/>
        <family val="2"/>
        <scheme val="minor"/>
      </rPr>
      <t>Propor a criação</t>
    </r>
    <r>
      <rPr>
        <sz val="20"/>
        <rFont val="Calibri"/>
        <family val="2"/>
        <scheme val="minor"/>
      </rPr>
      <t xml:space="preserve"> de linhas de pesquisa e inserir o tema Espeleologia nos editais para pesquisa e conservação, principalmente para a região de abrangência do PAN Cavernas do São Francisco.
</t>
    </r>
  </si>
  <si>
    <r>
      <t xml:space="preserve">2.4. Definir </t>
    </r>
    <r>
      <rPr>
        <strike/>
        <sz val="20"/>
        <rFont val="Calibri"/>
        <family val="2"/>
        <scheme val="minor"/>
      </rPr>
      <t>orientações técnicas</t>
    </r>
    <r>
      <rPr>
        <sz val="20"/>
        <rFont val="Calibri"/>
        <family val="2"/>
        <scheme val="minor"/>
      </rPr>
      <t xml:space="preserve"> </t>
    </r>
    <r>
      <rPr>
        <sz val="20"/>
        <color rgb="FFFF0000"/>
        <rFont val="Calibri"/>
        <family val="2"/>
        <scheme val="minor"/>
      </rPr>
      <t>normas</t>
    </r>
    <r>
      <rPr>
        <sz val="20"/>
        <rFont val="Calibri"/>
        <family val="2"/>
        <scheme val="minor"/>
      </rPr>
      <t xml:space="preserve"> para o levantamento espeleológico, por meio de oficina participativa. (ANTIGA AÇÃO 2.6)
</t>
    </r>
    <r>
      <rPr>
        <sz val="16"/>
        <color rgb="FFFF0000"/>
        <rFont val="Calibri"/>
        <family val="2"/>
        <scheme val="minor"/>
      </rPr>
      <t/>
    </r>
  </si>
  <si>
    <r>
      <t xml:space="preserve">Realizar pesquisas para </t>
    </r>
    <r>
      <rPr>
        <sz val="20"/>
        <color rgb="FFFF0000"/>
        <rFont val="Calibri"/>
        <family val="2"/>
        <scheme val="minor"/>
      </rPr>
      <t xml:space="preserve">subsidiar </t>
    </r>
    <r>
      <rPr>
        <sz val="20"/>
        <rFont val="Calibri"/>
        <family val="2"/>
        <scheme val="minor"/>
      </rPr>
      <t xml:space="preserve">a definição conceitual de critérios citados na IN nº 2/2009-MMA. (ANTIGA AÇÃO 2.14)
</t>
    </r>
  </si>
  <si>
    <r>
      <t xml:space="preserve">Realizar pesquisas para </t>
    </r>
    <r>
      <rPr>
        <strike/>
        <sz val="20"/>
        <rFont val="Calibri"/>
        <family val="2"/>
        <scheme val="minor"/>
      </rPr>
      <t xml:space="preserve">subsidiar a definição de </t>
    </r>
    <r>
      <rPr>
        <sz val="20"/>
        <rFont val="Calibri"/>
        <family val="2"/>
        <scheme val="minor"/>
      </rPr>
      <t xml:space="preserve">definir normas e parâmetros referentes aos  impactos das atividades de mineração em cavernas e suas áreas de influência, nas seguintes áreas piloto: Circuito das Grutas, Quadrilátero Ferrífero e Pains,  em Minas Gerais. (ANTIGA AÇÃO 2.15) </t>
    </r>
    <r>
      <rPr>
        <i/>
        <sz val="20"/>
        <color rgb="FFFF0000"/>
        <rFont val="Calibri"/>
        <family val="2"/>
        <scheme val="minor"/>
      </rPr>
      <t/>
    </r>
  </si>
  <si>
    <r>
      <t xml:space="preserve">2.13. Escolher </t>
    </r>
    <r>
      <rPr>
        <strike/>
        <sz val="20"/>
        <rFont val="Calibri"/>
        <family val="2"/>
        <scheme val="minor"/>
      </rPr>
      <t>Definir as</t>
    </r>
    <r>
      <rPr>
        <sz val="20"/>
        <rFont val="Calibri"/>
        <family val="2"/>
        <scheme val="minor"/>
      </rPr>
      <t xml:space="preserve"> áreas a serem prioritárias para pesquisas (reavaliando quando  necessário  o planejamento da utilização dos recursos). (ANTIGA AÇÃO 2.16)</t>
    </r>
  </si>
  <si>
    <r>
      <t xml:space="preserve">2.20. Criar, juntamente com instituições afins, </t>
    </r>
    <r>
      <rPr>
        <strike/>
        <sz val="20"/>
        <rFont val="Calibri"/>
        <family val="2"/>
        <scheme val="minor"/>
      </rPr>
      <t>centros de referência</t>
    </r>
    <r>
      <rPr>
        <sz val="20"/>
        <rFont val="Calibri"/>
        <family val="2"/>
        <scheme val="minor"/>
      </rPr>
      <t xml:space="preserve"> pólos regionais de Espeleologia e ambientes cársticos  na região de abrangência do PAN Cavernas do São Francisco. (ANTIGA AÇÃO 2.27)
</t>
    </r>
    <r>
      <rPr>
        <sz val="20"/>
        <color rgb="FFFF0000"/>
        <rFont val="Calibri"/>
        <family val="2"/>
        <scheme val="minor"/>
      </rPr>
      <t/>
    </r>
  </si>
  <si>
    <r>
      <t xml:space="preserve">2.21. Elaborar relatório com </t>
    </r>
    <r>
      <rPr>
        <strike/>
        <sz val="20"/>
        <rFont val="Calibri"/>
        <family val="2"/>
        <scheme val="minor"/>
      </rPr>
      <t>Atualizar</t>
    </r>
    <r>
      <rPr>
        <sz val="20"/>
        <rFont val="Calibri"/>
        <family val="2"/>
        <scheme val="minor"/>
      </rPr>
      <t xml:space="preserve"> os dados do perfil socioeconômico das Áreas Cársticas 1, 2 e 3,</t>
    </r>
    <r>
      <rPr>
        <sz val="20"/>
        <color rgb="FFFF0000"/>
        <rFont val="Calibri"/>
        <family val="2"/>
        <scheme val="minor"/>
      </rPr>
      <t xml:space="preserve"> como subsídio para elaboração dos mapas de risco e  de vulnerabilidade. </t>
    </r>
    <r>
      <rPr>
        <sz val="20"/>
        <rFont val="Calibri"/>
        <family val="2"/>
        <scheme val="minor"/>
      </rPr>
      <t xml:space="preserve">(ANTIGA AÇÃO 2.28)
</t>
    </r>
    <r>
      <rPr>
        <i/>
        <sz val="20"/>
        <color rgb="FFFF0000"/>
        <rFont val="Calibri"/>
        <family val="2"/>
        <scheme val="minor"/>
      </rPr>
      <t/>
    </r>
  </si>
  <si>
    <r>
      <t xml:space="preserve">2.24.Viabilizar junto a </t>
    </r>
    <r>
      <rPr>
        <i/>
        <sz val="20"/>
        <color rgb="FFFF0000"/>
        <rFont val="Calibri"/>
        <family val="2"/>
        <scheme val="minor"/>
      </rPr>
      <t>uma</t>
    </r>
    <r>
      <rPr>
        <sz val="20"/>
        <color theme="1"/>
        <rFont val="Calibri"/>
        <family val="2"/>
        <scheme val="minor"/>
      </rPr>
      <t xml:space="preserve"> OSCIPs a gestão de recursos financeiros oriundos  de TACs e transações penais para aplicação nas ações do PAN  Cavernas do São Francisco. (ANTIGA AÇÃO 2.31).
</t>
    </r>
    <r>
      <rPr>
        <i/>
        <sz val="16"/>
        <color rgb="FFFF0000"/>
        <rFont val="Calibri"/>
        <family val="2"/>
        <scheme val="minor"/>
      </rPr>
      <t/>
    </r>
  </si>
  <si>
    <r>
      <t xml:space="preserve">3.5. Discutir, em oficinas participativas, os projetos de lei em tramitação no Congresso Nacional que tratam do Patrimônio Espeleológico, com o propósito de construir novo anteprojeto de lei </t>
    </r>
    <r>
      <rPr>
        <sz val="20"/>
        <color rgb="FFFF0000"/>
        <rFont val="Calibri"/>
        <family val="2"/>
        <scheme val="minor"/>
      </rPr>
      <t>ou outros instrumentos legais</t>
    </r>
    <r>
      <rPr>
        <sz val="20"/>
        <rFont val="Calibri"/>
        <family val="2"/>
        <scheme val="minor"/>
      </rPr>
      <t xml:space="preserve"> voltados à conservação desse Patrimônio.
</t>
    </r>
    <r>
      <rPr>
        <i/>
        <sz val="16"/>
        <color rgb="FFFF0000"/>
        <rFont val="Calibri"/>
        <family val="2"/>
        <scheme val="minor"/>
      </rPr>
      <t/>
    </r>
  </si>
  <si>
    <r>
      <t xml:space="preserve">Efetivar parcerias, por meio de instrumento legal adequado, para estabelecer compromisso entre o Instituto Chico Mendes e instituições (públicas e privadas) visando à implementação das ações propostas no PAN Cavernas do São Francisco, </t>
    </r>
    <r>
      <rPr>
        <sz val="20"/>
        <color rgb="FFFF0000"/>
        <rFont val="Calibri"/>
        <family val="2"/>
        <scheme val="minor"/>
      </rPr>
      <t>bem como o aprimoramento da gestão do Patrimônio Espeleológico.</t>
    </r>
    <r>
      <rPr>
        <sz val="20"/>
        <rFont val="Calibri"/>
        <family val="2"/>
        <scheme val="minor"/>
      </rPr>
      <t xml:space="preserve"> 
</t>
    </r>
  </si>
  <si>
    <r>
      <rPr>
        <strike/>
        <sz val="20"/>
        <rFont val="Calibri"/>
        <family val="2"/>
        <scheme val="minor"/>
      </rPr>
      <t xml:space="preserve">Criar </t>
    </r>
    <r>
      <rPr>
        <sz val="20"/>
        <color rgb="FFFF0000"/>
        <rFont val="Calibri"/>
        <family val="2"/>
        <scheme val="minor"/>
      </rPr>
      <t>Ministrar</t>
    </r>
    <r>
      <rPr>
        <sz val="20"/>
        <rFont val="Calibri"/>
        <family val="2"/>
        <scheme val="minor"/>
      </rPr>
      <t xml:space="preserve"> cursos</t>
    </r>
    <r>
      <rPr>
        <sz val="20"/>
        <color rgb="FFFF0000"/>
        <rFont val="Calibri"/>
        <family val="2"/>
        <scheme val="minor"/>
      </rPr>
      <t xml:space="preserve"> livre </t>
    </r>
    <r>
      <rPr>
        <sz val="20"/>
        <rFont val="Calibri"/>
        <family val="2"/>
        <scheme val="minor"/>
      </rPr>
      <t xml:space="preserve">de capacitação para guias/condutores de espeleoturismo. (ANTIGA AÇÃO 11.6).
</t>
    </r>
  </si>
  <si>
    <r>
      <rPr>
        <strike/>
        <sz val="20"/>
        <rFont val="Calibri"/>
        <family val="2"/>
        <scheme val="minor"/>
      </rPr>
      <t>Propor a inserção do tema</t>
    </r>
    <r>
      <rPr>
        <sz val="20"/>
        <color rgb="FFFF0000"/>
        <rFont val="Calibri"/>
        <family val="2"/>
        <scheme val="minor"/>
      </rPr>
      <t xml:space="preserve"> Inserir a</t>
    </r>
    <r>
      <rPr>
        <sz val="20"/>
        <rFont val="Calibri"/>
        <family val="2"/>
        <scheme val="minor"/>
      </rPr>
      <t xml:space="preserve"> Espeleologia nos conteúdos do ensino fundamental, bem como  nos programas de Educação Ambiental já existentes. 
</t>
    </r>
  </si>
  <si>
    <r>
      <t xml:space="preserve">11.7. Realizar oficinas para integrar atores e fortalecer instâncias de governanças regionais e locais nos municípios cujas cavidades constarem na "Lista de Cavernas  Turísticas" </t>
    </r>
    <r>
      <rPr>
        <i/>
        <strike/>
        <sz val="20"/>
        <rFont val="Calibri"/>
        <family val="2"/>
        <scheme val="minor"/>
      </rPr>
      <t>com Uso e/ou Potencial Turístico"</t>
    </r>
    <r>
      <rPr>
        <i/>
        <sz val="20"/>
        <rFont val="Calibri"/>
        <family val="2"/>
        <scheme val="minor"/>
      </rPr>
      <t>.</t>
    </r>
    <r>
      <rPr>
        <sz val="20"/>
        <rFont val="Calibri"/>
        <family val="2"/>
        <scheme val="minor"/>
      </rPr>
      <t xml:space="preserve"> (ANTIGA AÇÃO 14.7)</t>
    </r>
  </si>
  <si>
    <r>
      <t xml:space="preserve">Elaborar um roteiro de visitação turística, com normas, condições e empreendedores responsáveis, para as cavidades da Área Cárstica 1, que constarem na "Lista de Cavernas Turísticas".  </t>
    </r>
    <r>
      <rPr>
        <i/>
        <strike/>
        <sz val="20"/>
        <rFont val="Calibri"/>
        <family val="2"/>
        <scheme val="minor"/>
      </rPr>
      <t>com Uso e/ou Potencial Turístico"</t>
    </r>
    <r>
      <rPr>
        <i/>
        <sz val="20"/>
        <rFont val="Calibri"/>
        <family val="2"/>
        <scheme val="minor"/>
      </rPr>
      <t>.</t>
    </r>
    <r>
      <rPr>
        <sz val="20"/>
        <rFont val="Calibri"/>
        <family val="2"/>
        <scheme val="minor"/>
      </rPr>
      <t xml:space="preserve"> (ANTIGA AÇÃO 14.8)</t>
    </r>
  </si>
  <si>
    <r>
      <t xml:space="preserve"> Identificar a demanda do turista, realizando o registro e monitoramento padronizado da visitação nas cavidades que constarem na "Lista de Cavernas Turísticas".</t>
    </r>
    <r>
      <rPr>
        <i/>
        <sz val="20"/>
        <color rgb="FFFF0000"/>
        <rFont val="Calibri"/>
        <family val="2"/>
        <scheme val="minor"/>
      </rPr>
      <t xml:space="preserve"> </t>
    </r>
    <r>
      <rPr>
        <i/>
        <strike/>
        <sz val="20"/>
        <rFont val="Calibri"/>
        <family val="2"/>
        <scheme val="minor"/>
      </rPr>
      <t>com Uso e/ou Potencial Turístico".</t>
    </r>
    <r>
      <rPr>
        <sz val="20"/>
        <rFont val="Calibri"/>
        <family val="2"/>
        <scheme val="minor"/>
      </rPr>
      <t xml:space="preserve"> (ANTIGA AÇÃO 14.10)</t>
    </r>
  </si>
  <si>
    <r>
      <t>Realizar fóruns anuais de discussão, por região fisiográfica da Bacia do rio São Francisco, nos municípios que abrigam as cavidades constantes da "Lista de Cavernas Turísticas".</t>
    </r>
    <r>
      <rPr>
        <b/>
        <sz val="20"/>
        <color rgb="FFFF0000"/>
        <rFont val="Calibri"/>
        <family val="2"/>
        <scheme val="minor"/>
      </rPr>
      <t xml:space="preserve"> </t>
    </r>
    <r>
      <rPr>
        <i/>
        <strike/>
        <sz val="20"/>
        <rFont val="Calibri"/>
        <family val="2"/>
        <scheme val="minor"/>
      </rPr>
      <t>com Uso e/ou Potencial Turístico"</t>
    </r>
    <r>
      <rPr>
        <i/>
        <sz val="20"/>
        <rFont val="Calibri"/>
        <family val="2"/>
        <scheme val="minor"/>
      </rPr>
      <t>.</t>
    </r>
    <r>
      <rPr>
        <sz val="20"/>
        <rFont val="Calibri"/>
        <family val="2"/>
        <scheme val="minor"/>
      </rPr>
      <t xml:space="preserve"> (ANTIGA AÇÃO 8.2)</t>
    </r>
  </si>
  <si>
    <r>
      <t xml:space="preserve">Articular com os responsáveis pelas cavidades que constarem na "Lista de Cavernas Turísticas" </t>
    </r>
    <r>
      <rPr>
        <i/>
        <strike/>
        <sz val="20"/>
        <rFont val="Calibri"/>
        <family val="2"/>
        <scheme val="minor"/>
      </rPr>
      <t>com Uso e/ou Potencial Turístico"</t>
    </r>
    <r>
      <rPr>
        <sz val="20"/>
        <rFont val="Calibri"/>
        <family val="2"/>
        <scheme val="minor"/>
      </rPr>
      <t xml:space="preserve"> a elaboração de planos de manejo espeleológicos. (ANTIGA AÇÃO 8.4)</t>
    </r>
  </si>
  <si>
    <r>
      <t xml:space="preserve">12.5. Fomentar a criação e implantação de Programa de Sustentabilidade de Educação Ambiental e Patrimonial para Turismo em Cavernas,  considerando as cavidades que constarem na  "Lista de Cavernas Turísticas" </t>
    </r>
    <r>
      <rPr>
        <i/>
        <strike/>
        <sz val="20"/>
        <rFont val="Calibri"/>
        <family val="2"/>
        <scheme val="minor"/>
      </rPr>
      <t>com  Uso e/ou Potencial Turístico"</t>
    </r>
    <r>
      <rPr>
        <i/>
        <sz val="20"/>
        <rFont val="Calibri"/>
        <family val="2"/>
        <scheme val="minor"/>
      </rPr>
      <t>,</t>
    </r>
    <r>
      <rPr>
        <sz val="20"/>
        <rFont val="Calibri"/>
        <family val="2"/>
        <scheme val="minor"/>
      </rPr>
      <t xml:space="preserve"> prioritariamente para o Estado da Bahia (ANTIGA  AÇÃO 3.4, INSERIDA COMO 8.5 E RENUMERADA PARA 13.5)</t>
    </r>
  </si>
  <si>
    <r>
      <t>4.3. Inserir, na pauta de eventos nacionais de Espeleologia, discussão sobre a integração entre instituições de ensino, pesquisa e extensão com os grupos de espeleologia, bem como sobre a</t>
    </r>
    <r>
      <rPr>
        <strike/>
        <sz val="20"/>
        <rFont val="Calibri"/>
        <family val="2"/>
        <scheme val="minor"/>
      </rPr>
      <t xml:space="preserve"> criação de protocolo de intenção para fomentar</t>
    </r>
    <r>
      <rPr>
        <sz val="20"/>
        <rFont val="Calibri"/>
        <family val="2"/>
        <scheme val="minor"/>
      </rPr>
      <t xml:space="preserve"> o fomento a geração e difusão da produção científica.</t>
    </r>
  </si>
  <si>
    <r>
      <t xml:space="preserve">Estabelecer, estruturar </t>
    </r>
    <r>
      <rPr>
        <i/>
        <strike/>
        <sz val="20"/>
        <rFont val="Calibri"/>
        <family val="2"/>
        <scheme val="minor"/>
      </rPr>
      <t>e/</t>
    </r>
    <r>
      <rPr>
        <sz val="20"/>
        <rFont val="Calibri"/>
        <family val="2"/>
        <scheme val="minor"/>
      </rPr>
      <t>ou fortalecer os roteiros turísticos</t>
    </r>
    <r>
      <rPr>
        <b/>
        <strike/>
        <sz val="20"/>
        <rFont val="Calibri"/>
        <family val="2"/>
        <scheme val="minor"/>
      </rPr>
      <t>,</t>
    </r>
    <r>
      <rPr>
        <sz val="20"/>
        <rFont val="Calibri"/>
        <family val="2"/>
        <scheme val="minor"/>
      </rPr>
      <t xml:space="preserve"> envolvendo cavernas, dentro do programa de regionalização do turismo, por meio de articulação com as instâncias de governança regionais do turismo. (ANTIGA AÇÃO 14.6)</t>
    </r>
  </si>
  <si>
    <t>Disponibilizar os artigos na ação 1.11 (biblioteca virtual)</t>
  </si>
  <si>
    <t xml:space="preserve"> Ação excluída: existem outras ações mais específicas e que contemplam a discussão do tema PE e nesse momento não se viasualiza nenhum tema a ser levado ao CONAMA</t>
  </si>
  <si>
    <t>O mesmo da  ação 4.11</t>
  </si>
  <si>
    <t>Incorporou a ação 8.10</t>
  </si>
  <si>
    <t>MMA (verificar), MME (Cristiano M. M. Furuhashi).</t>
  </si>
  <si>
    <t xml:space="preserve">Utilizar esses dados como subsídio para elaboração dos mapas de risco e  de vulnerabilidade.
Foi realizada a consulta ao articulador que deu a seguinte resposta:
Essa ação específica não houve andamento, devido a diversos fatores. Coloco a disposição para nomear outro articulador. Falta consultar o articulador indicado pela monitoria.
</t>
  </si>
  <si>
    <t xml:space="preserve">Mariana Araújo Rocha
(Secretaria de Estado de Turismo/MG) </t>
  </si>
  <si>
    <t>Parna Chapada do Araripe (Paulo Maier), UFPE (Enrico Bernard), Centro da Terra - Grupo Espeleológico de Sergipe (Elias Silva), CECAV (Jocy Cruz), Sociedade Civil (Christiane Donato).</t>
  </si>
  <si>
    <t>Verificar com a Maristela se o Arlindo está sendo o articulador( verificado: sim ele continua articulador da ação e o Paulo Maier do Parna Chapada do Araripe é colaborador/executor e repassa as informações para o Arlindo)</t>
  </si>
  <si>
    <t>Sugere-se propor ao EGB assumir a articulação da ação em função da saída do articulador atual (Foi realizada reunião com EGB em 14 de novembro que concordaram em aceitar a articulação da ação).</t>
  </si>
  <si>
    <t>Aguardando a definição do nome (Grupo Espeleo Brasília - EGB)</t>
  </si>
  <si>
    <t>Sugerir novo articulador (Maurício Andrade - CECAV) substituir José Maciel Oliveira 
(CBHSF/AL); foi realizada consulta ao Maciel. Ele respondeu que não houve andamento, devido a diversos fatores. E colocou a disposição para nomear outro articulador.</t>
  </si>
  <si>
    <t>Verificar com o articulador e solicitar um relatório descritivo das atividades. Foi enviado e-mail solicitando informações em 18/11/13: aguardando responta...</t>
  </si>
  <si>
    <t>Proposta:  Marcela (IABS) ou Helena (SETUR/MG) substituir Marcela de A. Souza (MTur)  (aguardar resposta da Marcela Souza)</t>
  </si>
  <si>
    <t>Indicador de sucesso da ação: validar 200 cavidades validadas por ano</t>
  </si>
  <si>
    <t>Lista com as cavidades validadas, por ano, diponibilizada.</t>
  </si>
  <si>
    <t xml:space="preserve">Sugestão: Ver com André (André ficou de verificar como viabilizar) </t>
  </si>
  <si>
    <t>Ação agrupada na 2.2 , sugere-se adequar o texto.</t>
  </si>
  <si>
    <t>A ação 8.2 foi incorporada a ação 2.2 , sugere-se adequar o texto.</t>
  </si>
  <si>
    <r>
      <t xml:space="preserve">2.2. Elaborar nota </t>
    </r>
    <r>
      <rPr>
        <strike/>
        <sz val="20"/>
        <rFont val="Calibri"/>
        <family val="2"/>
        <scheme val="minor"/>
      </rPr>
      <t xml:space="preserve"> técnico-jurídica</t>
    </r>
    <r>
      <rPr>
        <sz val="20"/>
        <rFont val="Calibri"/>
        <family val="2"/>
        <scheme val="minor"/>
      </rPr>
      <t xml:space="preserve"> técnica com a finalidade de orientar os órgãos licenciadores quando da destinação de recursos financeiros provenientes de compensação espeleológica e compensação ambiental, </t>
    </r>
    <r>
      <rPr>
        <strike/>
        <sz val="20"/>
        <rFont val="Calibri"/>
        <family val="2"/>
        <scheme val="minor"/>
      </rPr>
      <t xml:space="preserve">e fundos setoriais </t>
    </r>
    <r>
      <rPr>
        <sz val="20"/>
        <rFont val="Calibri"/>
        <family val="2"/>
        <scheme val="minor"/>
      </rPr>
      <t xml:space="preserve"> visando à conservação, uso sustentável, </t>
    </r>
    <r>
      <rPr>
        <strike/>
        <sz val="20"/>
        <rFont val="Calibri"/>
        <family val="2"/>
        <scheme val="minor"/>
      </rPr>
      <t>ou</t>
    </r>
    <r>
      <rPr>
        <sz val="20"/>
        <rFont val="Calibri"/>
        <family val="2"/>
        <scheme val="minor"/>
      </rPr>
      <t xml:space="preserve"> recuperação do Patrimônio Espeleológico ou </t>
    </r>
    <r>
      <rPr>
        <sz val="20"/>
        <color rgb="FFFF0000"/>
        <rFont val="Calibri"/>
        <family val="2"/>
        <scheme val="minor"/>
      </rPr>
      <t>à capacitação do quatro técnico envolvido com o licenciamento ambiental de empreendimentos em áreas cársticas.</t>
    </r>
    <r>
      <rPr>
        <sz val="20"/>
        <rFont val="Calibri"/>
        <family val="2"/>
        <scheme val="minor"/>
      </rPr>
      <t xml:space="preserve">
</t>
    </r>
  </si>
  <si>
    <t xml:space="preserve">Rodrigo Bulhões 
(Espeleo Grupo de Brasília - EGB) </t>
  </si>
  <si>
    <t>Aguardando definição do nome do articulador pelo 
(Espeleo Grupo de Brasília - EGB)</t>
  </si>
  <si>
    <t>6.3. Elaborar mapa da geodiversidade da região de abrangência do PAN Cavernas do São Francisco, destacando os ambientes cársticos.</t>
  </si>
  <si>
    <t xml:space="preserve">1.1. Levantar e sistematizar as informações e dados existentes sobre o  Patrimônio Espeleológico da Área Cárstica 1.  </t>
  </si>
  <si>
    <t xml:space="preserve">1.6.Validar a localização das cavidades existentes na base de dados do CECAV, para a região de abrangência do PAN Cavernas do São Francisco. </t>
  </si>
  <si>
    <t xml:space="preserve">1.10. Criar rede de pesquisa em Espeleologia. </t>
  </si>
  <si>
    <t xml:space="preserve">1.11. Criar, manter e expandir bibliotecas ou repositórios virtuais de espeleologia, com Cadastro  Nacional de Publicações Científicas para o Patrimônio Espeleógico, nos moldes do ISBN.  </t>
  </si>
  <si>
    <t xml:space="preserve">2.4.  Definir orientações técnicas para o levantamento espeleológico, por meio de oficina participativa. </t>
  </si>
  <si>
    <t xml:space="preserve">2.6.  Realizar prospecção  espeleológica na região do Supergrupo Canudos, nos estados de Sergipe e Bahia, utilizando a ficha do CECAV para a caracterização padronizada. </t>
  </si>
  <si>
    <t xml:space="preserve">2.26. Realizar estudos de avaliação de impacto econômico advindo da conservação espeleológica, conforme as normativas vigentes. </t>
  </si>
  <si>
    <t xml:space="preserve">2.27. Realizar estudos de valoração dos serviços ambientais prestados pelo ambiente cárstico. </t>
  </si>
  <si>
    <t xml:space="preserve">3.1. Elaborar documento com orientações técnicas para a definição de limites de área de influência sobre o Patrimônio Espeleológico, por meio de eventos participativos. </t>
  </si>
  <si>
    <t xml:space="preserve">3.2. Levantar e caracterizar as atividades potencialmente lesivas ao Patrimônio Espeleológico e os atributos capazes de medir quantitativamente e/ou qualitativamente cada uma delas. </t>
  </si>
  <si>
    <t xml:space="preserve">3.3. Elaborar proposta de revisão da IN nº 2/2009-MMA, por meio de discussão ampliada, como forma de contribuição ao Comitê Técnico Consultivo da IN. </t>
  </si>
  <si>
    <t>3.4. Discutir, em oficinas participativas, os projetos de lei em tramitação no Congresso Nacional que tratam do Patrimônio Espeleológico, com o propósito de construir novo anteprojeto de lei ou outros instrumentos legais voltados à conservação desse Patrimônio.</t>
  </si>
  <si>
    <t xml:space="preserve">4.3. Apresentar o PAN às instituições parceiras, com o propósito de reafirmar o compromisso na execução das ações e sugerir sua integração aos instrumentos de planejamento existentes para a região de abrangência do PAN Cavernas do São Francisco, por meio da realização de eventos. </t>
  </si>
  <si>
    <t xml:space="preserve">4.4. Disponibilizar e dar publicidade a trabalhos técnico-científicos, procedimentos e normas existentes que orientem a elaboração e análise de estudos espeleológicos para autorização e/ou licenciamento ambiental, bem como estudos de licenciamento ambiental realizados para empreendimentos em áreas de ocorrência de cavernas na região de abrangência do PAN Cavernas do São Francisco. 
</t>
  </si>
  <si>
    <t xml:space="preserve">4.5. Fazer gestão junto ao poder executivo, nas três esferas de governo, para aumentar o número de técnicos envolvidos nas atividades de licenciamento ambiental de empreendimentos em áreas de ocorrência de cavernas. </t>
  </si>
  <si>
    <t xml:space="preserve">4.6. Definir procedimentos conjuntos para conservação e uso sustentável do Patrimônio Espeleológico frente ao aproveitamento econômico dos recursos minerais, por meio da proposição de reestabelecimento das atividades do Comitê Permanente de Mineração e Meio Ambiente – CP/MIMA.  </t>
  </si>
  <si>
    <t xml:space="preserve">8.1. Adequar e ministrar cursos de capacitação em Espeleologia e Licenciamento Ambiental aos técnicos dos órgãos federais, estaduais e municipais, envolvidos com licenciamento ambiental na região de abrangência do PAN Cavernas do São Francisco. </t>
  </si>
  <si>
    <t>8.2. Fomentar a formação de profissionais na área de taxonomia, visando à descrição de espécies troglóbias.</t>
  </si>
  <si>
    <t xml:space="preserve">8.3. Elaborar curso de Espeleologia voltado à fiscalização e articular sua inserção nos treinamentos dos agentes de fiscalização dos órgãos ambientais competentes. 
</t>
  </si>
  <si>
    <t>8.5. Adequar e ministrar o curso de Espeleologia e Licenciamento Ambiental ao setor produtivo, priorizando os responsáveis técnicos.</t>
  </si>
  <si>
    <t xml:space="preserve">8.6. Capacitar os atores envolvidos com o turismo espeleológico, de acordo com suas necessidades,  priorizando os municípios com cavidades que  constarem na  "Lista de Cavernas Turísticas". 
</t>
  </si>
  <si>
    <t xml:space="preserve">8.7. Elaborar documento com o perfil dos profissionais da área cárstica 2 envolvidos com o Patrimônio Espeleologico. </t>
  </si>
  <si>
    <t>8.9. Incentivar o intercâmbio (expedições conjuntas, integração de pesquisas e procedimentos) entre grupos de espeleologia, priorizando os grupos emergentes da Área Cárstica 2.</t>
  </si>
  <si>
    <t xml:space="preserve">9.1. Assinar protocolo de intenção com as instituições de ensino e pesquisa,  para que sejam disponibilizadas vagas em programas de pós-graduação, relacionados com o tema Espeleologia, para os servidores dos órgãos públicos que trabalham com o Patrimônio Espeleológico. </t>
  </si>
  <si>
    <t xml:space="preserve">9.2. Ampliar a realização dos eventos de Espeleologia já existentes, na região do PAN Cavernas do São Francisco, priorizando as Áreas Cársticas 1 e 2. </t>
  </si>
  <si>
    <t xml:space="preserve">9.5. Fortalecer os programas de estágio, sugerindo às instituições de ensino e pesquisa, planos de trabalho na área de Espeleologia. </t>
  </si>
  <si>
    <t xml:space="preserve">10.1. Elaborar cartilha educativa com informações sobre a legislação relativa ao Patrimônio Espeleológico, em linguagem simples, voltada à população rural. </t>
  </si>
  <si>
    <t xml:space="preserve">10.2. Capacitar multiplicadores (líderes comunitários, técnicos extensionistas e outros) na temática Espeleologia, considerando, como área piloto, os municípios das unidades de conservação com ocorrência de cavernas na região de abrangencia do PAN Cavernas do São Francisco. </t>
  </si>
  <si>
    <t xml:space="preserve">10.3. Popularizar o conhecimento e os resultados das pesquisas para as comunidades situadas na região de abrangência do PAN Cavernas do São Francisco, por meio de articulação com a SBE, Redespeleo Brasil,  grupos de espeleologia independentes, CBHSF e IES. </t>
  </si>
  <si>
    <t xml:space="preserve">10.4. Levantar o conhecimento informal da população residente nas regiões de conflitos com o Patrimônio Espeleológico, na área de abragencia do PAN Cavernas do São Francisco, a partir do mapa de vulnerabilidade. </t>
  </si>
  <si>
    <t xml:space="preserve">10.5. Inserir a Espeleologia nos conteúdos do ensino fundamental, bem como  nos programas de Educação Ambiental já existentes. </t>
  </si>
  <si>
    <t xml:space="preserve">10.6. Publicar  “kit” com material educativo  (já existente) sobre Espeleologia, em linguagem simples, voltado à população residente em áreas com ocorrência de cavernas. </t>
  </si>
  <si>
    <t>10.7. Capacitar os professores da rede oficial de ensino, por região, aproveitando os coletivos educadores e outras organizações locais na Área Cárstica 2.</t>
  </si>
  <si>
    <t xml:space="preserve">10.8. Oficiar os responsáveis pela gestão pública sobre os riscos associados ao uso indevido das áreas com ocorrência do Patrimônio Espeleológico, bem como quanto à legislação pertinente. </t>
  </si>
  <si>
    <t xml:space="preserve">10.9. Criar instrumentos de comunicação no âmbito do CECAV, para divulgação do Patrimônio Espeleológico, inclusive com o aumento da visibilidade do Centro junto à comunidade científica e sociedade civil. </t>
  </si>
  <si>
    <t xml:space="preserve">10.10. Elaborar e implantar projeto piloto de Educação Ambiental e patrimonial e de alternativas socioeconômicas, voltado à conservação do Patrimônio Espeleológico na região da APA Carste de Lagoa Santa, do Circuito das Grutas, em Minas Gerais. </t>
  </si>
  <si>
    <t xml:space="preserve">10.11. Elaborar e implantar projeto piloto de Educação Ambiental e patrimonial e de alternativas socioeconômicas, voltado à conservação do Patrimônio Espeleológico na região de Ourolândia, na Bahia. </t>
  </si>
  <si>
    <t>10.12. Capacitar agentes que atuem na orientação da população na Área Cárstica 2, alertando-a sobre o risco de contaminação por agentes biológicos e outros existentes em cavernas.</t>
  </si>
  <si>
    <t>10.14. Inserir o tema Espeleologia nos programas de Educação Ambiental já existentes, por meio de articulação com as prefeituras da região de Campo Formoso/BA.</t>
  </si>
  <si>
    <t xml:space="preserve">11.1. Identificar e levantar dados sobre as cavernas com uso e/ou  potencial turístico no Estado de Minas Gerais. </t>
  </si>
  <si>
    <t xml:space="preserve">11.2. Identificar e levantar dados sobre as cavernas com uso e/ou potencial turístico no Estado da Bahia. </t>
  </si>
  <si>
    <t>11.3. Identificar e levantar dados sobre as cavernas com uso e/ou potencial turístico nos estados de Goiás, Sergipe, Alagoas, Pernambuco e no Distrito Federal.</t>
  </si>
  <si>
    <t xml:space="preserve">11.5. Buscar junto aos órgãos licenciadores estaduais e municipais, no Estado da Bahia, a destinação de recursos para fomento de pesquisa e turismo. </t>
  </si>
  <si>
    <t xml:space="preserve">11.6. Estabelecer, estruturar ou fortalecer os roteiros turísticos envolvendo cavernas, dentro do programa de regionalização do turismo, por meio de articulação com as instâncias de governança regionais do turismo. </t>
  </si>
  <si>
    <t xml:space="preserve">11.7. Realizar oficinas para integrar atores e fortalecer instâncias de governanças regionais e locais nos municípios cujas cavidades constarem na "Lista de Cavernas Turísticas". </t>
  </si>
  <si>
    <t xml:space="preserve">11.8. Elaborar um roteiro de visitação turística, com normas, condições e empreendedores responsáveis, para as cavidades da Área Cárstica 1, que constarem na "Lista de Cavernas Turísticas". </t>
  </si>
  <si>
    <t xml:space="preserve">11.9. Implantar projeto piloto de sistema de gestão de segurança integrado. </t>
  </si>
  <si>
    <t xml:space="preserve">11.10. Identificar a demanda do turista, realizando o registro e monitoramento padronizado da visitação nas cavidades que constarem na "Lista de Cavernas Turísticas". </t>
  </si>
  <si>
    <t xml:space="preserve">12.1. Estimular a criação de rede social para discutir temas correlatos ao espeleoturismo. </t>
  </si>
  <si>
    <t xml:space="preserve">12.2. Realizar fóruns anuais de discussão, por região fisiográfica da Bacia do rio São Francisco, nos municípios que abrigam as cavidades constantes da "Lista de Cavernas Turísticas". </t>
  </si>
  <si>
    <t xml:space="preserve">12.3. Promover, por meio de oficina participativa, a revisão do documento que orienta a elaboração de planos de manejo espeleológicos, incluindo novas orientações. </t>
  </si>
  <si>
    <t xml:space="preserve">12.4. Articular com os responsáveis pelas cavidades que constarem na  "Lista de Cavernas Turísticas"  a elaboração de planos de manejo espeleológicos. </t>
  </si>
  <si>
    <t xml:space="preserve">12.5. Fomentar a criação e implantação de Programa de Sustentabilidade de Educação Ambiental e Patrimonial para Turismo em Cavernas,  considerando as cavidades que constarem na "Lista de Cavernas Turísticas", prioritariamente para o Estado da Bahia. </t>
  </si>
  <si>
    <t>Solicitar informações mais detalhadas com o Jocy (data, montante, etc).</t>
  </si>
  <si>
    <t>Tema espeleologia e PAN inseridos nas chamadas: FUNBIO, CHAMADA DIBIO, FNMA, CNPq (ver com Jocy) e Fundação de Amparo a Pesquisa do Estado de Sergipe (FAPITEC).  Cecav fez gestões junto a Vale, que injetou recurso para pesquisa em espeleologia na UFMG, UFOP  e UFPA.</t>
  </si>
  <si>
    <t>REVER DESCRIÇÃO DA AÇÃO DURANTE A PRIMEIRA MONITORIA E SOLICITAR RELATO DO RODRIGO, QUE SE ENCONTRA AUSENTE DO PAÍS NESSE MOMENTO E PEDIR RELATÓRIO.</t>
  </si>
  <si>
    <t>REVER DESCRIÇÃO DA AÇÃO DURANTE A PRIMEIRA MONITORIA E SOLICITAR RELATO DO RODRIGO, QUE SE ENCONTRA AUSENTE DO PAÍS NESSE MOMENTO E PEDIR RELATÓRIO
Resposta: Descrição do andamento na monitoria 2012:
Algumas empresas de mineração já foram contactadas em relação à disponibilidade e interesse em realização de experimentos de translocação quando das eventuais supressões de cavidades em suas áreas.</t>
  </si>
  <si>
    <t>Aguardando definição de padronização que ocorrerá conforme a Ação 1.5.</t>
  </si>
  <si>
    <t>Mapas com as áreas prioritárias escolhidas.</t>
  </si>
  <si>
    <r>
      <t xml:space="preserve">Áreas prioritárias definidas
</t>
    </r>
    <r>
      <rPr>
        <sz val="20"/>
        <color theme="1"/>
        <rFont val="Calibri"/>
        <family val="2"/>
        <scheme val="minor"/>
      </rPr>
      <t>Substituir por: Mapas com as áreas prioritárias escolhidas.</t>
    </r>
  </si>
  <si>
    <t xml:space="preserve">Poços instalados e monitorados
</t>
  </si>
  <si>
    <r>
      <t xml:space="preserve">Número de poços instalados e monitorados. 
</t>
    </r>
    <r>
      <rPr>
        <sz val="20"/>
        <color theme="1"/>
        <rFont val="Calibri"/>
        <family val="2"/>
        <scheme val="minor"/>
      </rPr>
      <t>Substituir por: Poços instalados e monitorados.</t>
    </r>
  </si>
  <si>
    <t xml:space="preserve">Relatório descritivo com lista de cavidades identificadas e total de área prospectada (ha) </t>
  </si>
  <si>
    <t>Relatório das políticas públicas que tiveram a temática espeleologia incluída.</t>
  </si>
  <si>
    <t>Eventos realizados</t>
  </si>
  <si>
    <t>Proposta enviada</t>
  </si>
  <si>
    <t xml:space="preserve">Parcerias firmadas e agentes capacitados </t>
  </si>
  <si>
    <t xml:space="preserve">Número de parcerias firmadas e número de agentes capacitados. Substituir por: Parcerias firmadas e  agentes capacitados </t>
  </si>
  <si>
    <t>André A. Ribeiro (CECAV)</t>
  </si>
  <si>
    <t xml:space="preserve">2.3. Elaborar mapa de vulnerabilidade do Patrimônio Espelelógico para as áreas cársticas prioritárias da região de abrangência do PAN Cavernas do São Francisco. </t>
  </si>
  <si>
    <t xml:space="preserve">2.5. Definir áreas prioritárias para prospecção sistemática do Patrimônio Espeleológico, na região de abrangência do PAN Cavernas do São Francisco. </t>
  </si>
  <si>
    <t xml:space="preserve">2.7. Realizar prospecção espeleológica em áreas prioritárias na Área Cárstica 1, utilizando a ficha do CECAV para a caracterização padronizada. </t>
  </si>
  <si>
    <t xml:space="preserve">2.8. Realizar prospecção espeleológica em áreas prioritárias no Estado de Alagoas, utilizando a ficha do CECAV para a caracterização padronizada. </t>
  </si>
  <si>
    <t xml:space="preserve">2.9. Realizar prospecção espeleológica nas áreas prioritárias do Parque Nacional do Catimbau, da ESEC Raso da Catarina e do Monumento Natural do São Francisco, utilizando a ficha do CECAV para a caracterização padronizada.  </t>
  </si>
  <si>
    <t xml:space="preserve">2.10. Realizar prospecção espeleológica nas áreas prioritárias da APA Chapada do Araripe, utilizando a ficha do CECAV para a caracterização padronizada.  </t>
  </si>
  <si>
    <t xml:space="preserve">2.11. Realizar pesquisas arqueológicas na região de abrangência do PAN Cavernas do São Francisco, priorizando os municípios de Campo Formoso, Ourolândia e Serra do Ramalho, no Estado da Bahia. </t>
  </si>
  <si>
    <t xml:space="preserve">2.12. Realizar pesquisas paleontológicas na  região de abrangência do PAN Cavernas do São Francisco, priorizando os municípios de  Ourolândia, Campo Formoso e Jacobina, no Estado da Bahia. </t>
  </si>
  <si>
    <t xml:space="preserve">2.13. Realizar pesquisas paleontológicas na região de abrangência do PAN Cavernas do São Francisco inserida no estado de Minas Gerais, priorizando os munícipios de  Pains, Montes Claros, Januária, Montalvânia, bem como o Circuito das Grutas. </t>
  </si>
  <si>
    <t xml:space="preserve">2.14.  Realizar pesquisas para subsidiar a definição conceitual de critérios citados na IN nº 2/2009-MMA. </t>
  </si>
  <si>
    <t xml:space="preserve">2.15.Realizar pesquisas para subsidiar a definição de normas e parâmetros referentes aos  impactos das atividades de mineração em cavernas e suas áreas de influência, nas seguintes áreas piloto: Circuito das Grutas, Quadrilátero Ferrífero e Pains,  em Minas Gerais. </t>
  </si>
  <si>
    <t xml:space="preserve">2.16. Escolher as áreas a serem prioritárias para pesquisas (reavaliando quando  necessário  o planejamento da utilização dos recursos). </t>
  </si>
  <si>
    <t xml:space="preserve">2.17. Realizar monitoramento da qualidade da água subterrânea em áreas de vulnerabilidade no  estado de Minas Gerais, prioritariamente na APA Carste de Lagoa Santa, Circuito das Grutas e no município de Pains.
</t>
  </si>
  <si>
    <t>2.18. Propor a criação de linhas de fomento para pesquisas, com ênfase em projetos visando estabelecer indicadores quantitativos e qualitativos das atividades potencialmente lesivas ao Patrimônio Espeleológico.</t>
  </si>
  <si>
    <t xml:space="preserve">2.19. Criar, juntamente com instituições afins, pólos regionais de Espeleologia e ambientes cársticos  na região de abrangência do PAN Cavernas do São Francisco. </t>
  </si>
  <si>
    <t xml:space="preserve">2.20.  Elaborar relatório com os dados do perfil socioeconômico das Áreas Cársticas 1, 2 e 3, como subsídio para elaboração dos mapas de risco e  de vulnerabilidade. </t>
  </si>
  <si>
    <t xml:space="preserve">2.21. Elaborar mapas de riscos geológico e geotécnico para a região de abrangência do PAN Cavernas do São Francisco, em escala apropriada, visando subsidiar o ordenamento da expansão urbana  sobre as áreas cársticas. </t>
  </si>
  <si>
    <t xml:space="preserve">2.22. Realizar pesquisas referentes a experimentos de translocação em cavidades ferruginosas, na região de abrangência do PAN Cavernas do São Francisco. </t>
  </si>
  <si>
    <t xml:space="preserve">2.23.Viabilizar junto a uma OSCIPs a gestão de recursos financeiros oriundos  de TACs e transações penais para aplicação nas ações do PAN  Cavernas do São Francisco. </t>
  </si>
  <si>
    <t xml:space="preserve">2.24. Estabelecer parcerias para desenvolvimento de estudos de vegetação associada às áreas cársticas e sua relação com os sistemas adjacentes, superficiais e subterrâneos. </t>
  </si>
  <si>
    <t xml:space="preserve">2.25.  Identificar e divulgar fontes de financiamento que possam contemplar o Patrimônio Espeleológico e os ambientes cársticos na região de abrangência do PAN Cavernas do São Francisco. </t>
  </si>
  <si>
    <t>4.2. Inserir, na pauta de eventos nacionais de Espeleologia, discussão sobre a integração entre instituições de ensino, pesquisa e extensão com os grupos de espeleologia, bem como sobre o fomento à  geração e difusão da produção científica.</t>
  </si>
  <si>
    <t>Elaborar lista de Cavernas com uso e/ou potencial turístico, por meio de critérios definidos em oficina participativa. 
Substituir por:
Elaborar "Lista de Cavernas Turísticas", por meio de critérios definidos em oficina participativa.</t>
  </si>
  <si>
    <t>11.4. Elaborar "Lista de Cavernas Turísticas", por meio de critérios definidos em oficina participativa.</t>
  </si>
  <si>
    <t>Órgãos ambientais federais e estaduais, ministérios públicos, MP/BA (Luciana Khoury), grupos de espeleologia, IABS/DF ( Éric Sawyer).</t>
  </si>
  <si>
    <t xml:space="preserve">CECAV (Jocy Cruz), </t>
  </si>
  <si>
    <t xml:space="preserve">8.8. Realizar cursos regulares de capacitação para grupos de espeleologia, da região de abrangência do PAN, priorizando os grupos emergentes dos estados da Bahia, Alagoas e Sergipe. </t>
  </si>
  <si>
    <t>1.13. Desenvolver software para visualização  integrada de dados geoespacializados e documentos sobre o Patrimônio Espeleológico na região de abrangência do PAN Cavernas do São Francisco, com interface amigável, atualização em tempo real, consulta por meio digital e a possibilidade de impressão dos dados.</t>
  </si>
  <si>
    <t xml:space="preserve">8.4. Ministrar "cursos livres" de capacitação para guias/condutores de espeleoturismo. 
</t>
  </si>
  <si>
    <t xml:space="preserve">Cecília  Fernandes de Vilhena (IEF)
</t>
  </si>
  <si>
    <t>1.12. Publicar inventário anual com as informações sobre o Patrimônio Espeleológico existente na região de abrangência do PAN Cavernas do São Francisco.</t>
  </si>
  <si>
    <r>
      <t xml:space="preserve">CECAV (Jocy Cruz), Coordenação de Educação Ambiental/CGSAM/DISAT/ (Maria Magnólia B. Lins), entidades nacionais de espeleologia, gupos de espeleologia, SBE (verificar: Marcelo Rasteiro), IABS (Marcela Pimenta).
Subistituir por:
</t>
    </r>
    <r>
      <rPr>
        <b/>
        <sz val="20"/>
        <rFont val="Calibri"/>
        <family val="2"/>
        <scheme val="minor"/>
      </rPr>
      <t>Execulção  IABS (Marcela Pimenta),</t>
    </r>
    <r>
      <rPr>
        <sz val="20"/>
        <rFont val="Calibri"/>
        <family val="2"/>
        <scheme val="minor"/>
      </rPr>
      <t xml:space="preserve">  Colaboração: CECAV (Jocy Cruz),  SBE (Marcelo Rasteiro), Parque Estadual Itacolomi/MG.</t>
    </r>
  </si>
  <si>
    <t>Execução  IABS (Marcela Pimenta),  Colaboração: CECAV (Jocy Cruz),  SBE (Marcelo Rasteiro), Parque Estadual Itacolomi/MG.</t>
  </si>
  <si>
    <t>Mapas elaborados e divulgados</t>
  </si>
  <si>
    <t>Mapas elaborados de acordo com cronograma de atividades do projeto. 
Substituir por:
Mapas elaborados e divulgados</t>
  </si>
  <si>
    <t xml:space="preserve">Ação integrada ao projeto do CECAV "Monitoramento e Avaliação de Impactos sobre o Patrimônio Espeleológico".
Depende da elaboração do mapa de vulnerabilidade (que já está em fase de finalização), produto  do projeto Monitoramento. 
</t>
  </si>
  <si>
    <t xml:space="preserve">Elias: Sobre a ação 2.25, acrescentei o texto abaixo na "Descrição do andamento da ação":
Foi contactada por telefone a Dr. Ana Paula Prata, responsável pelo Lab. de Sistemática Vegetal da UFS - Universidade Federal de Sergipe, e uma reunião foi agendada para a primeira quinzena de dezembro para tratar sobre a oficialização e consolidação da parceria que já ocorre de maneira informal entre o CENTRO DA TERRA e o Laboratório. Levantamentos florísticos vem sendo realizados no entorno de algumas cavernas, mas ainda não foram publicados estudos, porém também será discutido na reunião sobre a publicação/disponibilização dos dados. </t>
  </si>
  <si>
    <t>REVER INFORMAÇÃO DA PRIMEIRA MONITORIA E SOLICITAR NOVAS INFORMAÇÕES DO RANGEL. Ok ver informação do Elias no campo "descrição do andamento da ação" em 23/11/13, por e-mail.
Descrição do andamento monitoria 2012:
Herbario da Univasf já detem coleção botânica da região do médio São Francisco. Articulação em andamento entre Centro da Terra e Laboratório de sistemática Vegetal da UFS.
Existe uma parceria informal do Centro da Terra com a UFS (Laboratório de Sistemática Vegetal), que envolve trabalho de campo conjunto no estado de Sergipe.
Existem trabalhos de estudos de vegetação associado às áreas cársticas em áreas diferentes da Bacia (Gallo em Petrolina e Juazeiro, ...)
Enviar modelo de documento para o Centro da Terra.</t>
  </si>
  <si>
    <t xml:space="preserve">2.2. Elaborar nota técnica com a finalidade de orientar os órgãos licenciadores sobre a destinação de recursos financeiros provenientes de compensação espeleológica e compensação ambiental, visando à conservação, uso sustentável, recuperação do Patrimônio Espeleológico, ou à capacitação do quadro técnico  envolvido com o licenciamento ambiental de empreendimentos em áreas cársticas .  </t>
  </si>
  <si>
    <t xml:space="preserve">Morgana, por e-mail em 19/11/13 :  Talvez interesse para trocar experiências...o CREA PR possui o curso de Excelência em Licenciamentos Ambientais (a distância) http://procrea.crea-pr.org.br/ 
em 
</t>
  </si>
  <si>
    <t xml:space="preserve">Morgana, por e-mail em 19/11/13: Ações 2.8 e 2.9 - Considerando as informaçõe na última reunião da monitoria, dado as dificuldade da Antonieta (Inema BA) em dar continuidade as ações devido ao trabalho no INEMA, se ela concordar, bem como os demais, posso ser a articuladora das ações.
</t>
  </si>
  <si>
    <t xml:space="preserve">Não iniciada. verificar com o articulador o andamento da ação e a possibilidade de alteração de articulador
Resposta:
Essa ação específica não houve andamento, devido a diversos fatores. Coloco a disposição para nomear outro articulador.
</t>
  </si>
  <si>
    <t>V Oficina de acompanhamento do Programa de Revitalização de Bacias Hidrográficas. Penedo/Al no dia 27 de novembro 2012. Pan Cavernans do São Francisco; Trabalhos de dois analistas do Cecav na Revista Brasileira de Espeleologia volume 3, número 1 a ser disponibilizada até 15/10; Trabalhos: 32º Congresso Brasileiro de Espeleologia, de 11 a 14/07 : 1) A situação atual do patrimônio espeleológico  brasileiro - dados preliminares Lindalva e outros; 2) Parque Nacional da Furna Feia ... Diego Bento e outros; 3) Diagnóstico ambiental preliminar do patrimônio espeleológico do município de Paripiranga/BA. Matusalém Santana, Fernando Silva e Diego Bento; Painel no V Seminário de Pesquisa e V Encontro de Iniciação Científica do ICMBio de 10 a 12/09. A conservação do patrimônio espeleológico ... Lindalva Cavalcanti e Issamar Meguerditchian.</t>
  </si>
  <si>
    <t>Patrícia R. Pereira 
(IABS/MG)</t>
  </si>
  <si>
    <t>Roberta Freitas de R. Souza
(CECAV/RN)</t>
  </si>
  <si>
    <t xml:space="preserve">ARTICULADOR CUSTO ESTIMADO </t>
  </si>
  <si>
    <t>DNPM (Sandra Pedrosa), CPRM (Mylène Berbert-Born), SBE (Marcelo Rasteiro),  Instituto do Carste (Auler e Luis Beethoven Piló), IGC/USP (William Sallum Filho),  grupos de espeleologia independentes, GEP/UFBA (Morgana Drefhal) e IES.</t>
  </si>
  <si>
    <r>
      <t xml:space="preserve">Quantidade de cavernas da base de dados do CECAV com as coordenadas validadas ou com validação preliminar (2011 a 2013 – dados parciais)
Total de cavernas validadas, por unidade da federação, na região de abrangência do PAN Cavernas do São Francisco: 2011 (BA = 0; CE = 0; DF = 2; GO = 0; MG = 0; PI = 0; SE = 0); 2012 (BA = 72; CE = 9; DF = 0; GO = 0; MG = 58; PI = 3; SE = 44); 2013 - dados parciais (BA = 1; CE = 10; DF = 0; GO = 0; MG = 18; PI = 0; SE = 0). 
Cavernas validadas na região de abrangência do PAN Cavernas do São Francisco: 2011 = 2; 2012 = 186; 2013 (dados parciais) = 29.
Total de cavernas com validação preliminar, por unidade da federação, na região de abrangência do PAN Cavernas do São Francisco: 2011 (BA = 0; CE = 0; DF = 4; GO = 0; MG = 0; PI = 0; SE = 0); 2012 (BA = 19; CE = 0; DF = 3; GO = 0; MG = 26; PI = 0; SE = 0); 2013 - dados parciais (BA = 13; CE = 10; DF = 0; GO = 0; MG = 3; PI = 0; SE = 2). 
Cavernas com validação preliminar na região de abrangência do PAN Cavernas do São Francisco: 2011 = 4; 2012 = 48; 2013 (dados parciais) = 18.
</t>
    </r>
    <r>
      <rPr>
        <i/>
        <sz val="20"/>
        <rFont val="Calibri"/>
        <family val="2"/>
        <scheme val="minor"/>
      </rPr>
      <t>Caverna validada:</t>
    </r>
    <r>
      <rPr>
        <sz val="20"/>
        <rFont val="Calibri"/>
        <family val="2"/>
        <scheme val="minor"/>
      </rPr>
      <t xml:space="preserve"> os dados encontram-se de acordo com as especificações para coleta de pontos constantes na página do CECAV &lt;http://www.icmbio.gov.br/cecav/projetos-e-</t>
    </r>
    <r>
      <rPr>
        <b/>
        <sz val="20"/>
        <rFont val="Calibri"/>
        <family val="2"/>
        <scheme val="minor"/>
      </rPr>
      <t>atividades/inventario-anual-do-patrimonio-espeleologico-brasileiro/base-de-dados-38195.html&gt;. São validados por</t>
    </r>
    <r>
      <rPr>
        <sz val="20"/>
        <rFont val="Calibri"/>
        <family val="2"/>
        <scheme val="minor"/>
      </rPr>
      <t xml:space="preserve"> técnicos do CECAV, pessoas físicas ou instituições que adotaram esse sistema de coleta de pontos. 
</t>
    </r>
    <r>
      <rPr>
        <i/>
        <sz val="20"/>
        <rFont val="Calibri"/>
        <family val="2"/>
        <scheme val="minor"/>
      </rPr>
      <t>Caverna com validação preliminar:</t>
    </r>
    <r>
      <rPr>
        <sz val="20"/>
        <rFont val="Calibri"/>
        <family val="2"/>
        <scheme val="minor"/>
      </rPr>
      <t xml:space="preserve"> os dados não atendem todas as especificações para coleta de pontos constantes na página do CECAV. Incluem-se nessa categoria os dados provenientes de estudos voltados para o licenciamento ambiental.</t>
    </r>
  </si>
  <si>
    <r>
      <t xml:space="preserve">1.9. Integrar dados geoespaciais e disponibilizar mapas temáticos sobre as diversas áreas do conhecimento relacionadas ao Patrimônio Espeleológico e ambientes cársticos, da região de abrangência do PAN Cavernas do São Francisco. 
</t>
    </r>
    <r>
      <rPr>
        <i/>
        <sz val="20"/>
        <color rgb="FFFF0000"/>
        <rFont val="Calibri"/>
        <family val="2"/>
        <scheme val="minor"/>
      </rPr>
      <t>Texto original: Gerar e disponibilizar mapas temáticos sobre as diversas áreas do conhecimento relacionadas ao Patrimônio Espeleológico e ambientes cársticos, da região de abrangência do PAN Cavernas do São Francisco.</t>
    </r>
    <r>
      <rPr>
        <i/>
        <sz val="20"/>
        <rFont val="Calibri"/>
        <family val="2"/>
        <scheme val="minor"/>
      </rPr>
      <t xml:space="preserve"> </t>
    </r>
  </si>
  <si>
    <r>
      <t xml:space="preserve"> Criar, manter e expandir bibliotecas ou repositórios virtuais de espeleologia, com Cadastro  Nacional de Publicações Científicas para o Patrimônio Espeleógico, nos moldes do ISBN.
</t>
    </r>
    <r>
      <rPr>
        <i/>
        <sz val="20"/>
        <color rgb="FFFF0000"/>
        <rFont val="Calibri"/>
        <family val="2"/>
        <scheme val="minor"/>
      </rPr>
      <t>Texto original: Criar biblioteca virtual de espeleologia para a região de abrangência do PAN Cavernas do São Francisco, com Cadastro  Nacional de Publicações Científicas para o Patrimônio Espeleógico, nos moldes do ISBN. (ANTIGA AÇÃO 1.13</t>
    </r>
  </si>
  <si>
    <r>
      <rPr>
        <sz val="20"/>
        <rFont val="Calibri"/>
        <family val="2"/>
        <scheme val="minor"/>
      </rPr>
      <t xml:space="preserve">MP/BA (Luciana  Khoury), MP/MG (Marcos Paulo Miranda), PFE/Instituto Chico Mendes; SEMAD/MG  (Igor Porto) </t>
    </r>
    <r>
      <rPr>
        <sz val="20"/>
        <color rgb="FFFF0066"/>
        <rFont val="Calibri"/>
        <family val="2"/>
        <scheme val="minor"/>
      </rPr>
      <t/>
    </r>
  </si>
  <si>
    <r>
      <t>UFPE (Enrico Bernard), UFLA (Rodrigo L. Ferreira), ICADS/UFBA (Leonardo Morato),  Instituto Aquanautas (Luiz Rios),  Guano Speleo (Felipe Carvalho), Grupo Bambuí (Leandro M. D. Maciel), Centro da Terra - Grupo Espeleológico de Sergipe (Elias Silva)</t>
    </r>
    <r>
      <rPr>
        <sz val="20"/>
        <rFont val="Calibri"/>
        <family val="2"/>
        <scheme val="minor"/>
      </rPr>
      <t>, Sociedade Civil (Christiane Donato)SBE (Marcelo Rasteiro)</t>
    </r>
    <r>
      <rPr>
        <sz val="20"/>
        <color theme="1"/>
        <rFont val="Calibri"/>
        <family val="2"/>
        <scheme val="minor"/>
      </rPr>
      <t xml:space="preserve">, </t>
    </r>
    <r>
      <rPr>
        <sz val="20"/>
        <rFont val="Calibri"/>
        <family val="2"/>
        <scheme val="minor"/>
      </rPr>
      <t>Instituto Carste ( Augusto Auler e Luís B. Piló).</t>
    </r>
  </si>
  <si>
    <r>
      <t xml:space="preserve">Foram debatidas, durante 32º Congresso Brasileiro de Espeleologia, Barreiras/BA, de 11 a 14 de julho de 2013, no </t>
    </r>
    <r>
      <rPr>
        <i/>
        <sz val="20"/>
        <rFont val="Calibri"/>
        <family val="2"/>
        <scheme val="minor"/>
      </rPr>
      <t>Workshop:  Normas para o  levantamento  espeleológico,</t>
    </r>
    <r>
      <rPr>
        <sz val="20"/>
        <rFont val="Calibri"/>
        <family val="2"/>
        <scheme val="minor"/>
      </rPr>
      <t xml:space="preserve"> as orientações básicas descritas pelo CECAV
Como resultado do debate, o CECAV deveria enviar aos participantes do workshop o documento apresentado para discussão via email por um prazo de 30 dias. Devido a problemas pós-congresso, essa tarefa será cumprida após a monitoria.
</t>
    </r>
  </si>
  <si>
    <r>
      <t xml:space="preserve">Orientações disponibilizadas
</t>
    </r>
    <r>
      <rPr>
        <i/>
        <sz val="20"/>
        <color rgb="FFFF0000"/>
        <rFont val="Calibri"/>
        <family val="2"/>
        <scheme val="minor"/>
      </rPr>
      <t>Texto original: Normas definidas e oficina realizada.</t>
    </r>
  </si>
  <si>
    <r>
      <t>UFPE (Enrico Bernard ), UFLA (Rodrigo L. Ferreira), UFS (Luiz Fontes), CPRM (Mylène Berbert-Born), Centro da Terra (Elias Silva), GREGEO/UnB (Guilherme Vendramini e Hortência Lamblém), Instituto Aquanautas (Luiz Rios), Guano Speleo (Felipe  Carvalho), Grupo Bambuí (Leandro M. D. Maciel), Sociedade Civil (Christ</t>
    </r>
    <r>
      <rPr>
        <sz val="20"/>
        <rFont val="Calibri"/>
        <family val="2"/>
        <scheme val="minor"/>
      </rPr>
      <t>iane Donato), SBE (Marcelo Rasteiro)</t>
    </r>
    <r>
      <rPr>
        <sz val="20"/>
        <color theme="1"/>
        <rFont val="Calibri"/>
        <family val="2"/>
        <scheme val="minor"/>
      </rPr>
      <t xml:space="preserve">,  </t>
    </r>
    <r>
      <rPr>
        <sz val="20"/>
        <rFont val="Calibri"/>
        <family val="2"/>
        <scheme val="minor"/>
      </rPr>
      <t>Instituto do Carste ( Augusto Auler e Luis Beethoven Piló), grupos de espeleologia e IES.</t>
    </r>
  </si>
  <si>
    <r>
      <t>UFPE (Enrico Bernard), UFS (Luiz Fontes), SBE (Marcelo Rasteiro), Centro da Terra - Grupo Espeleológico de Sergipe (Elias Silva), GMSE (João Andrade Silva), Sociedade Civil (Christiane Donato), ICADS/UFBA (Leonardo Morato), ESEC Raso da Catarina</t>
    </r>
    <r>
      <rPr>
        <sz val="20"/>
        <rFont val="Calibri"/>
        <family val="2"/>
        <scheme val="minor"/>
      </rPr>
      <t xml:space="preserve"> (José Tiago dos Santos)</t>
    </r>
    <r>
      <rPr>
        <sz val="20"/>
        <color theme="1"/>
        <rFont val="Calibri"/>
        <family val="2"/>
        <scheme val="minor"/>
      </rPr>
      <t>, prefeituras, outras IES.</t>
    </r>
  </si>
  <si>
    <r>
      <t xml:space="preserve">Lista das cavernas identificadas em 25% das áreas prospectadas no estado de Sergipe e em 50% das áreas prospectadas no estado da Bahia
</t>
    </r>
    <r>
      <rPr>
        <i/>
        <sz val="20"/>
        <color rgb="FFFF0000"/>
        <rFont val="Calibri"/>
        <family val="2"/>
        <scheme val="minor"/>
      </rPr>
      <t>Texto original: 25% das áreas prospectadas no estado de Sergipe 
50% das áreas prospectadas no estado da Bahia.</t>
    </r>
  </si>
  <si>
    <r>
      <t xml:space="preserve"> Relatório descritivo com lista de cavidades identificadas e total de área prospectada (ha) 
</t>
    </r>
    <r>
      <rPr>
        <sz val="20"/>
        <color rgb="FFFF0000"/>
        <rFont val="Calibri"/>
        <family val="2"/>
        <scheme val="minor"/>
      </rPr>
      <t xml:space="preserve">Texto original: </t>
    </r>
    <r>
      <rPr>
        <i/>
        <sz val="20"/>
        <color rgb="FFFF0000"/>
        <rFont val="Calibri"/>
        <family val="2"/>
        <scheme val="minor"/>
      </rPr>
      <t>Número de levantamentos espeleológicos realizados</t>
    </r>
  </si>
  <si>
    <r>
      <t>UFPE (Enrico Bernard), Centro da Terra - Grupo Espeleológico de Sergipe (Elias Silva), GMSE (João A. Silva), Sociedade Civi</t>
    </r>
    <r>
      <rPr>
        <sz val="20"/>
        <rFont val="Calibri"/>
        <family val="2"/>
        <scheme val="minor"/>
      </rPr>
      <t>l (Christiane Donato), CBHSF  (José Maciel)</t>
    </r>
    <r>
      <rPr>
        <sz val="20"/>
        <color theme="1"/>
        <rFont val="Calibri"/>
        <family val="2"/>
        <scheme val="minor"/>
      </rPr>
      <t>.</t>
    </r>
  </si>
  <si>
    <r>
      <t xml:space="preserve">Relatório técnico final da prospeção disponibilizado
</t>
    </r>
    <r>
      <rPr>
        <i/>
        <sz val="20"/>
        <color rgb="FFFF0000"/>
        <rFont val="Calibri"/>
        <family val="2"/>
        <scheme val="minor"/>
      </rPr>
      <t>Texto original: 15% das áreas identificas prospectadas</t>
    </r>
  </si>
  <si>
    <r>
      <t>UFPE (Enrico Bernard), Centro da Terra - Grupo Espeleológico de Sergipe (Elias Silva), CECAV (Diego Bento), Sociedade Civil (Christiane Donato),</t>
    </r>
    <r>
      <rPr>
        <sz val="20"/>
        <rFont val="Calibri"/>
        <family val="2"/>
        <scheme val="minor"/>
      </rPr>
      <t xml:space="preserve"> GMSE (Matusalém Silva)</t>
    </r>
    <r>
      <rPr>
        <sz val="20"/>
        <color rgb="FF7030A0"/>
        <rFont val="Calibri"/>
        <family val="2"/>
        <scheme val="minor"/>
      </rPr>
      <t>,</t>
    </r>
    <r>
      <rPr>
        <sz val="20"/>
        <rFont val="Calibri"/>
        <family val="2"/>
        <scheme val="minor"/>
      </rPr>
      <t xml:space="preserve"> SBE (Marcelo Rasteiro), MP/BA (Luciana Koury).</t>
    </r>
  </si>
  <si>
    <r>
      <t xml:space="preserve">Relatório descritivo com as áreas prospectadas e cavidades identificadas 
</t>
    </r>
    <r>
      <rPr>
        <i/>
        <sz val="20"/>
        <color rgb="FFFF0000"/>
        <rFont val="Calibri"/>
        <family val="2"/>
        <scheme val="minor"/>
      </rPr>
      <t>Texto original: Base de dados do CECAV alimentada e divulg</t>
    </r>
    <r>
      <rPr>
        <sz val="20"/>
        <color rgb="FFFF0000"/>
        <rFont val="Calibri"/>
        <family val="2"/>
        <scheme val="minor"/>
      </rPr>
      <t>ada</t>
    </r>
  </si>
  <si>
    <r>
      <t xml:space="preserve">Relatorio descritivo com as áreas prospectadas e cavidades identificadas. 
</t>
    </r>
    <r>
      <rPr>
        <i/>
        <sz val="20"/>
        <color rgb="FFFF0000"/>
        <rFont val="Calibri"/>
        <family val="2"/>
        <scheme val="minor"/>
      </rPr>
      <t>Texto original:
100% das áreas identificadas prospectadas</t>
    </r>
  </si>
  <si>
    <r>
      <t xml:space="preserve">Estudos publicados e/ou apresentados em eventos científicos
</t>
    </r>
    <r>
      <rPr>
        <i/>
        <sz val="20"/>
        <color rgb="FFFF0000"/>
        <rFont val="Calibri"/>
        <family val="2"/>
        <scheme val="minor"/>
      </rPr>
      <t>Texto original: Número de estudos publicados</t>
    </r>
  </si>
  <si>
    <r>
      <t xml:space="preserve">UFLA (Rodrigo L. Ferreira), PUC Minas (Luiz Eduardo Travassos), Instituto do Carste (Luciana Alt), Morgana Drefahl (GEP/UFBA), </t>
    </r>
    <r>
      <rPr>
        <sz val="20"/>
        <rFont val="Calibri"/>
        <family val="2"/>
        <scheme val="minor"/>
      </rPr>
      <t xml:space="preserve">outras IES.
</t>
    </r>
  </si>
  <si>
    <r>
      <t xml:space="preserve">Estudos publicados e/ou apresentados em eventos científicos
</t>
    </r>
    <r>
      <rPr>
        <i/>
        <sz val="20"/>
        <color rgb="FFFF0000"/>
        <rFont val="Calibri"/>
        <family val="2"/>
        <scheme val="minor"/>
      </rPr>
      <t>Texto original:</t>
    </r>
    <r>
      <rPr>
        <b/>
        <i/>
        <sz val="20"/>
        <color rgb="FFFF0000"/>
        <rFont val="Calibri"/>
        <family val="2"/>
        <scheme val="minor"/>
      </rPr>
      <t xml:space="preserve"> </t>
    </r>
    <r>
      <rPr>
        <i/>
        <sz val="20"/>
        <color rgb="FFFF0000"/>
        <rFont val="Calibri"/>
        <family val="2"/>
        <scheme val="minor"/>
      </rPr>
      <t>Número de estudos publicados</t>
    </r>
  </si>
  <si>
    <r>
      <t xml:space="preserve">Estudos publicados e/ou apresentados em eventos científicos
</t>
    </r>
    <r>
      <rPr>
        <i/>
        <sz val="20"/>
        <color rgb="FFFF0000"/>
        <rFont val="Calibri"/>
        <family val="2"/>
        <scheme val="minor"/>
      </rPr>
      <t xml:space="preserve">Texto original:
Procedimentos e normas estabelecidos e publicados
</t>
    </r>
  </si>
  <si>
    <r>
      <t xml:space="preserve">2.19. Propor a criação de linhas </t>
    </r>
    <r>
      <rPr>
        <strike/>
        <sz val="20"/>
        <rFont val="Calibri"/>
        <family val="2"/>
        <scheme val="minor"/>
      </rPr>
      <t>criar instrumentos</t>
    </r>
    <r>
      <rPr>
        <sz val="20"/>
        <rFont val="Calibri"/>
        <family val="2"/>
        <scheme val="minor"/>
      </rPr>
      <t xml:space="preserve"> de fomento para pesquisas, com ênfase em projetos visando estabelecer indicadores quantitativos e qualitativos das atividades potencialmente lesivas ao Patrimônio Espeleológico.
</t>
    </r>
    <r>
      <rPr>
        <i/>
        <sz val="20"/>
        <color rgb="FFFF0000"/>
        <rFont val="Calibri"/>
        <family val="2"/>
        <scheme val="minor"/>
      </rPr>
      <t xml:space="preserve"> </t>
    </r>
  </si>
  <si>
    <r>
      <t xml:space="preserve">Linhas de fomento para pesquisas criadas
</t>
    </r>
    <r>
      <rPr>
        <i/>
        <sz val="20"/>
        <color rgb="FFFF0000"/>
        <rFont val="Calibri"/>
        <family val="2"/>
        <scheme val="minor"/>
      </rPr>
      <t>Texto original: Número de linhas de fomento para pesquisas criada</t>
    </r>
    <r>
      <rPr>
        <i/>
        <sz val="20"/>
        <color theme="1"/>
        <rFont val="Calibri"/>
        <family val="2"/>
        <scheme val="minor"/>
      </rPr>
      <t>s</t>
    </r>
  </si>
  <si>
    <r>
      <t xml:space="preserve">Pólos regionais criados
</t>
    </r>
    <r>
      <rPr>
        <i/>
        <sz val="20"/>
        <color rgb="FFFF0000"/>
        <rFont val="Calibri"/>
        <family val="2"/>
        <scheme val="minor"/>
      </rPr>
      <t>Texto original: Número de  centros criados</t>
    </r>
  </si>
  <si>
    <t xml:space="preserve">  MME (Cristiano M. M. Furuhashi).</t>
  </si>
  <si>
    <t>CECAV (Jocy Cruz),  MME (Cristiano M. M. Furuhashi).</t>
  </si>
  <si>
    <r>
      <rPr>
        <sz val="20"/>
        <rFont val="Calibri"/>
        <family val="2"/>
        <scheme val="minor"/>
      </rPr>
      <t>IBAMA/MG</t>
    </r>
    <r>
      <rPr>
        <sz val="20"/>
        <color theme="1"/>
        <rFont val="Calibri"/>
        <family val="2"/>
        <scheme val="minor"/>
      </rPr>
      <t xml:space="preserve"> (Flávio Túlio),   SEMAD/MG (Igor Porto).</t>
    </r>
  </si>
  <si>
    <r>
      <t xml:space="preserve">Relatório descritivo com o resumo dos estudos publicados e local de acesso. 
</t>
    </r>
    <r>
      <rPr>
        <i/>
        <sz val="20"/>
        <color rgb="FFFF0000"/>
        <rFont val="Calibri"/>
        <family val="2"/>
        <scheme val="minor"/>
      </rPr>
      <t>Texto original: Número de estudos  publicados</t>
    </r>
  </si>
  <si>
    <r>
      <t>CECAV (Lindalva Cavalcanti), (Centro da Terra (Elias Silva), Guano Speleo (Felipe Carvalho),  (UFS) Christiane Donato e</t>
    </r>
    <r>
      <rPr>
        <sz val="20"/>
        <rFont val="Calibri"/>
        <family val="2"/>
        <scheme val="minor"/>
      </rPr>
      <t xml:space="preserve">  Diogo Gallo, IES</t>
    </r>
  </si>
  <si>
    <r>
      <t xml:space="preserve">Relatório final com o número de estudos realizados e parcerias consolidadas
</t>
    </r>
    <r>
      <rPr>
        <i/>
        <sz val="20"/>
        <color rgb="FFFF0000"/>
        <rFont val="Calibri"/>
        <family val="2"/>
        <scheme val="minor"/>
      </rPr>
      <t>Texto original: Número de estudos realizados e parcerias consolidadas</t>
    </r>
  </si>
  <si>
    <r>
      <t xml:space="preserve">As informações (fontes de financiamento) estão sendo repassadas pelo articulador e colaboradores da ação pela lista de </t>
    </r>
    <r>
      <rPr>
        <i/>
        <sz val="20"/>
        <rFont val="Calibri"/>
        <family val="2"/>
        <scheme val="minor"/>
      </rPr>
      <t xml:space="preserve">e-mail </t>
    </r>
    <r>
      <rPr>
        <sz val="20"/>
        <rFont val="Calibri"/>
        <family val="2"/>
        <scheme val="minor"/>
      </rPr>
      <t>e rede social e também por outros membros do grupo.</t>
    </r>
  </si>
  <si>
    <r>
      <t xml:space="preserve">Relatório anual descritivo com os projetos financiados. </t>
    </r>
    <r>
      <rPr>
        <i/>
        <sz val="20"/>
        <color rgb="FFFF0000"/>
        <rFont val="Calibri"/>
        <family val="2"/>
        <scheme val="minor"/>
      </rPr>
      <t xml:space="preserve">Texto original: Fontes de financiamento identificadas e divulgadas; </t>
    </r>
  </si>
  <si>
    <r>
      <rPr>
        <sz val="20"/>
        <color indexed="8"/>
        <rFont val="Calibri"/>
        <family val="2"/>
        <scheme val="minor"/>
      </rPr>
      <t>Instituto do Carste (Vitor Moura),</t>
    </r>
    <r>
      <rPr>
        <sz val="20"/>
        <rFont val="Calibri"/>
        <family val="2"/>
        <scheme val="minor"/>
      </rPr>
      <t xml:space="preserve"> MP/BA (Luciana Koury)</t>
    </r>
  </si>
  <si>
    <r>
      <t xml:space="preserve">Elaborar documento com orientações técnicas para a definição de limites de área de influência sobre o Patrimônio Espeleológico, por meio de eventos participativos.
</t>
    </r>
    <r>
      <rPr>
        <i/>
        <sz val="20"/>
        <color rgb="FFFF0000"/>
        <rFont val="Calibri"/>
        <family val="2"/>
        <scheme val="minor"/>
      </rPr>
      <t>Texto original:  Elaborar proposta de Termo de Referência com diretrizes para a definição dos limites da área de proteção de cavernas, por meio de eventos participativos.</t>
    </r>
  </si>
  <si>
    <r>
      <t xml:space="preserve">Orientações Técnicas disponibilizadas
</t>
    </r>
    <r>
      <rPr>
        <i/>
        <sz val="20"/>
        <color rgb="FFFF0000"/>
        <rFont val="Calibri"/>
        <family val="2"/>
        <scheme val="minor"/>
      </rPr>
      <t>Texto original:
Proposta de TR elaborada e evento realizado</t>
    </r>
  </si>
  <si>
    <r>
      <t xml:space="preserve">Propostas de revisão da IN encaminhadas
</t>
    </r>
    <r>
      <rPr>
        <i/>
        <sz val="20"/>
        <color rgb="FFFF0000"/>
        <rFont val="Calibri"/>
        <family val="2"/>
        <scheme val="minor"/>
      </rPr>
      <t>Texto original: Instrução normativa  revisada</t>
    </r>
  </si>
  <si>
    <r>
      <t xml:space="preserve">Parcerias efetivadas
</t>
    </r>
    <r>
      <rPr>
        <i/>
        <sz val="20"/>
        <color rgb="FFFF0000"/>
        <rFont val="Calibri"/>
        <family val="2"/>
        <scheme val="minor"/>
      </rPr>
      <t>Texto original: 
Número de parcerias efetivadas</t>
    </r>
  </si>
  <si>
    <r>
      <t xml:space="preserve">Eventos com a inserção do tema na pauta 
</t>
    </r>
    <r>
      <rPr>
        <i/>
        <sz val="20"/>
        <color rgb="FFFF0000"/>
        <rFont val="Calibri"/>
        <family val="2"/>
        <scheme val="minor"/>
      </rPr>
      <t>Texto original: Número de eventos com a inserção do tema na pauta</t>
    </r>
  </si>
  <si>
    <r>
      <t xml:space="preserve">Relatório dos eventos realizados disponibilizados
</t>
    </r>
    <r>
      <rPr>
        <i/>
        <sz val="20"/>
        <color rgb="FFFF0000"/>
        <rFont val="Calibri"/>
        <family val="2"/>
        <scheme val="minor"/>
      </rPr>
      <t>Texto original: Número de eventos realizados</t>
    </r>
  </si>
  <si>
    <r>
      <t xml:space="preserve">Disponibilizar e dar publicidade a trabalhos técnico-científicos, procedimentos e normas existentes que orientem a elaboração e análise de estudos espeleológicos para autorização e/ou licenciamento ambiental, bem como estudos de licenciamento ambiental realizados para empreendimentos em áreas de ocorrência de cavernas na região de abrangência do PAN Cavernas do São Francisco.
</t>
    </r>
    <r>
      <rPr>
        <i/>
        <sz val="20"/>
        <color rgb="FFFF0000"/>
        <rFont val="Calibri"/>
        <family val="2"/>
        <scheme val="minor"/>
      </rPr>
      <t xml:space="preserve">Texto original: Disponibilizar trabalhos de pesquisa, procedimentos e normas existentes, bem como estabelecer novos procedimentos que orientem a elaboração e análise de estudos espeleológicos para licenciamento ambiental de empreendimentos em áreas de ocorrência de cavernas na região de abrangência do PAN Cavernas do São Francisco. 
</t>
    </r>
  </si>
  <si>
    <r>
      <t xml:space="preserve">Trabalhos e estudos disponibilizados.
</t>
    </r>
    <r>
      <rPr>
        <i/>
        <sz val="20"/>
        <color rgb="FFFF0000"/>
        <rFont val="Calibri"/>
        <family val="2"/>
        <scheme val="minor"/>
      </rPr>
      <t>Texto original: Orientações  disponibilizadas.</t>
    </r>
  </si>
  <si>
    <r>
      <t xml:space="preserve">Relatório técnico disponibilizado
</t>
    </r>
    <r>
      <rPr>
        <i/>
        <sz val="20"/>
        <color rgb="FFFF0000"/>
        <rFont val="Calibri"/>
        <family val="2"/>
        <scheme val="minor"/>
      </rPr>
      <t>Texto original: Aumento de 10% no número de técnicos envolvidos no licenciamento por jurisdição.</t>
    </r>
  </si>
  <si>
    <r>
      <t xml:space="preserve">4.11. Definir procedimentos conjuntos para conservação e uso sustentável do Patrimônio Espeleológico frente ao aproveitamento econômico dos recursos minerais, por meio da proposição de reestabelecimento das atividades do Comitê Permanente de Mineração e Meio Ambiente – CP/MIMA. 
</t>
    </r>
    <r>
      <rPr>
        <i/>
        <sz val="20"/>
        <color rgb="FFFF0000"/>
        <rFont val="Calibri"/>
        <family val="2"/>
        <scheme val="minor"/>
      </rPr>
      <t>Texto original: Reestabelecer as atividades do Grupo de Trabalho Mineração e Meio Ambiente – GTMIMA, visando definir  procedimentos conjuntos para conservação e uso sustentável do Patrimônio Espeleológico frente ao aproveitamento econômico dos recursos minerais.</t>
    </r>
  </si>
  <si>
    <r>
      <t xml:space="preserve">Lista dos órgãos fiscalizadores e respestivos programas de capacitação disponilizada.
</t>
    </r>
    <r>
      <rPr>
        <i/>
        <sz val="20"/>
        <color rgb="FFFF0000"/>
        <rFont val="Calibri"/>
        <family val="2"/>
        <scheme val="minor"/>
      </rPr>
      <t>Texto original: Levantamento realizado e disponibilizado</t>
    </r>
  </si>
  <si>
    <r>
      <t xml:space="preserve">Diagnosticar a situação das equipes de licenciamento e fiscalização dos órgãos  ambientais, considerando o Patrimônio Espeleológico e as atividades econômicas, e encaminhar sugestões de adequação às entidades competentes. 
</t>
    </r>
    <r>
      <rPr>
        <i/>
        <sz val="20"/>
        <color rgb="FFFF0000"/>
        <rFont val="Calibri"/>
        <family val="2"/>
        <scheme val="minor"/>
      </rPr>
      <t>Texto original: Elaborar diagnóstico da situação do sistema de fiscalização do Patrimônio Espeleológico, na região de abrangência do PAN Cavernas do São Francisco.</t>
    </r>
  </si>
  <si>
    <r>
      <t xml:space="preserve">Relatório descritivo disponibilizado
</t>
    </r>
    <r>
      <rPr>
        <i/>
        <sz val="20"/>
        <color rgb="FFFF0000"/>
        <rFont val="Calibri"/>
        <family val="2"/>
        <scheme val="minor"/>
      </rPr>
      <t>Texto original: Aumento de 10%  no número de agentes de fiscalização por jurisdição</t>
    </r>
  </si>
  <si>
    <r>
      <t xml:space="preserve">Relatório descritivo
</t>
    </r>
    <r>
      <rPr>
        <i/>
        <sz val="20"/>
        <color rgb="FFFF0000"/>
        <rFont val="Calibri"/>
        <family val="2"/>
        <scheme val="minor"/>
      </rPr>
      <t xml:space="preserve">Texto original: Número de órgãos ambientais utilizando a base de dados </t>
    </r>
  </si>
  <si>
    <r>
      <t>Elaborar diagnóstico sobre os instrumentos de ordenamento territorial e diretrizes de proteção do Patrimônio Espeleológico da região de abrangência do PAN Cavernas do São Francisco,</t>
    </r>
    <r>
      <rPr>
        <i/>
        <sz val="20"/>
        <color rgb="FFFF0000"/>
        <rFont val="Calibri"/>
        <family val="2"/>
        <scheme val="minor"/>
      </rPr>
      <t xml:space="preserve"> encaminhando-o aos estados e municípios com ocorrência de cavernas, a fim de sensibilizar o poder público para incorporação das recomendações na revisão dos planos diretores ou dos Zoneamentos Ecológico-Econômicos - ZEE</t>
    </r>
    <r>
      <rPr>
        <sz val="20"/>
        <rFont val="Calibri"/>
        <family val="2"/>
        <scheme val="minor"/>
      </rPr>
      <t xml:space="preserve">.
</t>
    </r>
  </si>
  <si>
    <r>
      <t xml:space="preserve">Oficiar a Secretaria de Biodiversidade e Florestas do Ministério do Meio Ambiente, a fim de que o Patrimônio Espeleológico seja inserido como um dos alvos de conservação, nos critérios para definição de áreas prioritárias do MMA.
</t>
    </r>
    <r>
      <rPr>
        <i/>
        <sz val="20"/>
        <color rgb="FFFF0000"/>
        <rFont val="Calibri"/>
        <family val="2"/>
        <scheme val="minor"/>
      </rPr>
      <t xml:space="preserve">Texto original:  Oficiar a Secretaria de Biodiversidade e Florestas do Ministério do Meio Ambiente, a fim de que sejam inseridos nos critérios para definição de áreas prioritárias para conservação, aqueles relacionados ao Patrimônio Espeleológico. </t>
    </r>
    <r>
      <rPr>
        <sz val="20"/>
        <rFont val="Calibri"/>
        <family val="2"/>
        <scheme val="minor"/>
      </rPr>
      <t xml:space="preserve">
</t>
    </r>
  </si>
  <si>
    <r>
      <t xml:space="preserve">Ofício enviado
</t>
    </r>
    <r>
      <rPr>
        <i/>
        <sz val="20"/>
        <color rgb="FFFF0000"/>
        <rFont val="Calibri"/>
        <family val="2"/>
        <scheme val="minor"/>
      </rPr>
      <t>Texto original: Critérios espeleológicos inseridos na definição das áreas prioritárias</t>
    </r>
  </si>
  <si>
    <r>
      <t xml:space="preserve">Elaborar propostas de criação de áreas protegidas para conservação do Patrimônio Espeleológico articulando junto aos órgãos governamentais sua viabilização.
</t>
    </r>
    <r>
      <rPr>
        <i/>
        <sz val="20"/>
        <color rgb="FFFF0000"/>
        <rFont val="Calibri"/>
        <family val="2"/>
        <scheme val="minor"/>
      </rPr>
      <t>Texto original: Elaborar propostas e articular junto aos órgãos governamentais, visando à criação de áreas protegidas para conservação do Patrimônio Espeleológico.</t>
    </r>
  </si>
  <si>
    <r>
      <t xml:space="preserve">Propostas elaboradas e encaminhadas
</t>
    </r>
    <r>
      <rPr>
        <i/>
        <sz val="20"/>
        <color rgb="FFFF0000"/>
        <rFont val="Calibri"/>
        <family val="2"/>
        <scheme val="minor"/>
      </rPr>
      <t>Texto original: Cinco propostas elaboradas e encaminhadas</t>
    </r>
  </si>
  <si>
    <r>
      <t xml:space="preserve">Curso adequado e ministrado.
</t>
    </r>
    <r>
      <rPr>
        <i/>
        <sz val="20"/>
        <color rgb="FFFF0000"/>
        <rFont val="Calibri"/>
        <family val="2"/>
        <scheme val="minor"/>
      </rPr>
      <t>Texto original: Número de cursos realizados e número de técnicos capacitados</t>
    </r>
  </si>
  <si>
    <r>
      <t xml:space="preserve"> Curso adequado e ministrado.
</t>
    </r>
    <r>
      <rPr>
        <i/>
        <sz val="20"/>
        <color rgb="FFFF0000"/>
        <rFont val="Calibri"/>
        <family val="2"/>
        <scheme val="minor"/>
      </rPr>
      <t>Texto original: Número de  cursos  com a temática espeleologia e número de técnicos capacitados</t>
    </r>
  </si>
  <si>
    <r>
      <t xml:space="preserve">Curso adequado e ministrado
</t>
    </r>
    <r>
      <rPr>
        <i/>
        <sz val="20"/>
        <color rgb="FFFF0000"/>
        <rFont val="Calibri"/>
        <family val="2"/>
        <scheme val="minor"/>
      </rPr>
      <t>Texto original: Número de cursos criados e número de guias/condudores capacitados</t>
    </r>
  </si>
  <si>
    <r>
      <t xml:space="preserve">Adequar e ministrar o curso de Espeleologia e Licenciamento Ambiental ao setor produtivo, priorizando os responsáveis técnicos. 
</t>
    </r>
    <r>
      <rPr>
        <i/>
        <sz val="20"/>
        <color rgb="FFFF0000"/>
        <rFont val="Calibri"/>
        <family val="2"/>
        <scheme val="minor"/>
      </rPr>
      <t>Texto original: Ministrar o curso de Espeleologia e Licenciamento Ambiental, adequado às especificidades do setor produtivo,  capacitando pelo menos um técnico do quadro permanente das empresas que atuam em ambientes cársticos.</t>
    </r>
    <r>
      <rPr>
        <sz val="20"/>
        <rFont val="Calibri"/>
        <family val="2"/>
        <scheme val="minor"/>
      </rPr>
      <t xml:space="preserve">
</t>
    </r>
  </si>
  <si>
    <r>
      <t xml:space="preserve">Curso adequado e realizado
</t>
    </r>
    <r>
      <rPr>
        <i/>
        <sz val="20"/>
        <color rgb="FFFF0000"/>
        <rFont val="Calibri"/>
        <family val="2"/>
        <scheme val="minor"/>
      </rPr>
      <t>Texto original: Número de cursos realizados e número de técnicos capacitados</t>
    </r>
  </si>
  <si>
    <r>
      <t xml:space="preserve"> Cursos realizados
</t>
    </r>
    <r>
      <rPr>
        <i/>
        <sz val="20"/>
        <color rgb="FFFF0000"/>
        <rFont val="Calibri"/>
        <family val="2"/>
        <scheme val="minor"/>
      </rPr>
      <t xml:space="preserve">Texto original: Número de cursos realizados e número de pessoas capacitadas </t>
    </r>
  </si>
  <si>
    <r>
      <t xml:space="preserve">Elaborar documento com o perfil dos profissionais da área cárstica 2 envolvidos com o Patrimônio Espeleologico.  (ANTIGA AÇÃO 11.12)
</t>
    </r>
    <r>
      <rPr>
        <i/>
        <sz val="20"/>
        <color rgb="FFFF0000"/>
        <rFont val="Calibri"/>
        <family val="2"/>
        <scheme val="minor"/>
      </rPr>
      <t>Texto original: Elaborar documento com o perfil dos profissionais envolvidos com a Espeleologia na região do Baixo São Francisco. (ANTIGA AÇÃO 11.12)</t>
    </r>
  </si>
  <si>
    <r>
      <t xml:space="preserve">Cursos realizados
</t>
    </r>
    <r>
      <rPr>
        <i/>
        <sz val="20"/>
        <color rgb="FFFF0000"/>
        <rFont val="Calibri"/>
        <family val="2"/>
        <scheme val="minor"/>
      </rPr>
      <t>Texto original: Número de cursos realizados e número de pessoas capacitadas</t>
    </r>
  </si>
  <si>
    <r>
      <t xml:space="preserve">Intercâmbios realizados
</t>
    </r>
    <r>
      <rPr>
        <i/>
        <sz val="20"/>
        <color rgb="FFFF0000"/>
        <rFont val="Calibri"/>
        <family val="2"/>
        <scheme val="minor"/>
      </rPr>
      <t>Texto original:
Número de intercâmbios realizado</t>
    </r>
  </si>
  <si>
    <r>
      <t xml:space="preserve">Protocolo assinado
</t>
    </r>
    <r>
      <rPr>
        <i/>
        <sz val="20"/>
        <color rgb="FFFF0000"/>
        <rFont val="Calibri"/>
        <family val="2"/>
        <scheme val="minor"/>
      </rPr>
      <t xml:space="preserve">Texto original: Número de vagas disponibilizadas para servidores que trabalham com o Patrimônio </t>
    </r>
    <r>
      <rPr>
        <sz val="20"/>
        <rFont val="Calibri"/>
        <family val="2"/>
        <scheme val="minor"/>
      </rPr>
      <t>Espeleológico.</t>
    </r>
  </si>
  <si>
    <r>
      <t xml:space="preserve">Eventos realizados
</t>
    </r>
    <r>
      <rPr>
        <i/>
        <sz val="20"/>
        <color rgb="FFFF0000"/>
        <rFont val="Calibri"/>
        <family val="2"/>
        <scheme val="minor"/>
      </rPr>
      <t>Texto original:</t>
    </r>
    <r>
      <rPr>
        <sz val="20"/>
        <rFont val="Calibri"/>
        <family val="2"/>
        <scheme val="minor"/>
      </rPr>
      <t xml:space="preserve"> </t>
    </r>
    <r>
      <rPr>
        <i/>
        <sz val="20"/>
        <color rgb="FFFF0000"/>
        <rFont val="Calibri"/>
        <family val="2"/>
        <scheme val="minor"/>
      </rPr>
      <t>Número de eventos realizados</t>
    </r>
  </si>
  <si>
    <r>
      <t xml:space="preserve">Curso realizado
</t>
    </r>
    <r>
      <rPr>
        <i/>
        <sz val="20"/>
        <color rgb="FFFF0000"/>
        <rFont val="Calibri"/>
        <family val="2"/>
        <scheme val="minor"/>
      </rPr>
      <t>Texto original: Número de cursos de extensão oferecidos e número de pessoas capacitadas</t>
    </r>
  </si>
  <si>
    <r>
      <t xml:space="preserve">Cursos oferecidos
</t>
    </r>
    <r>
      <rPr>
        <i/>
        <sz val="20"/>
        <color rgb="FFFF0000"/>
        <rFont val="Calibri"/>
        <family val="2"/>
        <scheme val="minor"/>
      </rPr>
      <t>Texto original: Número de cursos oferecidos e número de pessoas capacitadas</t>
    </r>
    <r>
      <rPr>
        <sz val="20"/>
        <rFont val="Calibri"/>
        <family val="2"/>
        <scheme val="minor"/>
      </rPr>
      <t xml:space="preserve">
</t>
    </r>
  </si>
  <si>
    <r>
      <t xml:space="preserve">Relatório descritivo disponibilizado
</t>
    </r>
    <r>
      <rPr>
        <i/>
        <sz val="20"/>
        <color rgb="FFFF0000"/>
        <rFont val="Calibri"/>
        <family val="2"/>
        <scheme val="minor"/>
      </rPr>
      <t xml:space="preserve">Texto original: Número de instituições com planos de trabalho específicos para espeleologia estabelecidos </t>
    </r>
  </si>
  <si>
    <r>
      <t xml:space="preserve">Relatório descritivo 
</t>
    </r>
    <r>
      <rPr>
        <i/>
        <sz val="20"/>
        <color rgb="FFFF0000"/>
        <rFont val="Calibri"/>
        <family val="2"/>
        <scheme val="minor"/>
      </rPr>
      <t xml:space="preserve">Texto original: Número de multiplicadores capacitados </t>
    </r>
  </si>
  <si>
    <r>
      <t xml:space="preserve">Relatório descritivo
</t>
    </r>
    <r>
      <rPr>
        <i/>
        <sz val="20"/>
        <color rgb="FFFF0000"/>
        <rFont val="Calibri"/>
        <family val="2"/>
        <scheme val="minor"/>
      </rPr>
      <t xml:space="preserve">Texto original: Número de ações de divulgação realizadas </t>
    </r>
  </si>
  <si>
    <r>
      <t xml:space="preserve"> Proposta enviada
</t>
    </r>
    <r>
      <rPr>
        <i/>
        <sz val="20"/>
        <color rgb="FFFF0000"/>
        <rFont val="Calibri"/>
        <family val="2"/>
        <scheme val="minor"/>
      </rPr>
      <t>Texto original:
Número de estados em que ocorreu a inserção</t>
    </r>
    <r>
      <rPr>
        <sz val="20"/>
        <rFont val="Calibri"/>
        <family val="2"/>
        <scheme val="minor"/>
      </rPr>
      <t xml:space="preserve">   </t>
    </r>
  </si>
  <si>
    <r>
      <t xml:space="preserve">Relatório descritivo
</t>
    </r>
    <r>
      <rPr>
        <i/>
        <sz val="20"/>
        <color rgb="FFFF0000"/>
        <rFont val="Calibri"/>
        <family val="2"/>
        <scheme val="minor"/>
      </rPr>
      <t>Texto original:  Número de "kits" impressos e distribuídos</t>
    </r>
  </si>
  <si>
    <r>
      <t xml:space="preserve">Relatório descritivo anual
</t>
    </r>
    <r>
      <rPr>
        <i/>
        <sz val="20"/>
        <color rgb="FFFF0000"/>
        <rFont val="Calibri"/>
        <family val="2"/>
        <scheme val="minor"/>
      </rPr>
      <t xml:space="preserve">Texto original: Número de professores capacitados </t>
    </r>
  </si>
  <si>
    <r>
      <t xml:space="preserve">Lista de ofícios enviados
</t>
    </r>
    <r>
      <rPr>
        <i/>
        <sz val="20"/>
        <color rgb="FFFF0000"/>
        <rFont val="Calibri"/>
        <family val="2"/>
        <scheme val="minor"/>
      </rPr>
      <t xml:space="preserve">Texto original: Número de instituições oficiadas. </t>
    </r>
  </si>
  <si>
    <r>
      <t xml:space="preserve">Relatório descritivo 
</t>
    </r>
    <r>
      <rPr>
        <i/>
        <sz val="20"/>
        <color rgb="FFFF0000"/>
        <rFont val="Calibri"/>
        <family val="2"/>
        <scheme val="minor"/>
      </rPr>
      <t>Texto original: Número de instrumentos de comunicação ativos</t>
    </r>
  </si>
  <si>
    <r>
      <t xml:space="preserve">Projeto implantado
</t>
    </r>
    <r>
      <rPr>
        <i/>
        <sz val="20"/>
        <color rgb="FFFF0000"/>
        <rFont val="Calibri"/>
        <family val="2"/>
        <scheme val="minor"/>
      </rPr>
      <t>Texto original: Número de projetos implantados</t>
    </r>
  </si>
  <si>
    <r>
      <t xml:space="preserve">Capacitar agentes que atuem na orientação da população na Área Cárstica 2, alertando-a sobre o risco de contaminação por agentes biológicos e outros existentes em cavernas. 
</t>
    </r>
    <r>
      <rPr>
        <i/>
        <sz val="20"/>
        <color rgb="FFFF0000"/>
        <rFont val="Calibri"/>
        <family val="2"/>
        <scheme val="minor"/>
      </rPr>
      <t>Texto original: Firmar parcerias com as secretarias de saúde estaduais e municipais, na Área Cárstica 2, para capacitar agentes que atuem na orientação da população, alertando-os sobre o risco de contaminação por agentes biológicos e outros existentes em cavernas. (ANTIGA AÇÃO 13.12)</t>
    </r>
  </si>
  <si>
    <r>
      <t xml:space="preserve">10.13. Firmar parceria com os programas "Nas Ondas do São Francisco" -  NOSF, e "NA CAVERNA" para produção e divulgação de </t>
    </r>
    <r>
      <rPr>
        <i/>
        <sz val="20"/>
        <rFont val="Calibri"/>
        <family val="2"/>
        <scheme val="minor"/>
      </rPr>
      <t>spots</t>
    </r>
    <r>
      <rPr>
        <sz val="20"/>
        <rFont val="Calibri"/>
        <family val="2"/>
        <scheme val="minor"/>
      </rPr>
      <t xml:space="preserve"> educomunicativos sobre o Patrimônio Espeleológico e a legislação aplicada ao seu uso e conservação. </t>
    </r>
  </si>
  <si>
    <r>
      <t xml:space="preserve">Spots veiculados
</t>
    </r>
    <r>
      <rPr>
        <i/>
        <sz val="20"/>
        <color rgb="FFFF0000"/>
        <rFont val="Calibri"/>
        <family val="2"/>
        <scheme val="minor"/>
      </rPr>
      <t>Texto original: Número de spots veiculados por ano</t>
    </r>
  </si>
  <si>
    <r>
      <t xml:space="preserve">Relatorio descritivo disponibilizado
</t>
    </r>
    <r>
      <rPr>
        <i/>
        <sz val="20"/>
        <color rgb="FFFF0000"/>
        <rFont val="Calibri"/>
        <family val="2"/>
        <scheme val="minor"/>
      </rPr>
      <t xml:space="preserve">Texto original: Número de programas com o tema inserido </t>
    </r>
  </si>
  <si>
    <r>
      <t xml:space="preserve">Roteiros estruturados por estado 
</t>
    </r>
    <r>
      <rPr>
        <i/>
        <sz val="20"/>
        <color rgb="FFFF0000"/>
        <rFont val="Calibri"/>
        <family val="2"/>
        <scheme val="minor"/>
      </rPr>
      <t xml:space="preserve">Texto original: Número de roteiros estruturados por estado </t>
    </r>
  </si>
  <si>
    <r>
      <t xml:space="preserve">Relatório descritivo
</t>
    </r>
    <r>
      <rPr>
        <i/>
        <sz val="20"/>
        <color rgb="FFFF0000"/>
        <rFont val="Calibri"/>
        <family val="2"/>
        <scheme val="minor"/>
      </rPr>
      <t>Texto original: Número de oficinas realizadas e número de atores envolvidos</t>
    </r>
  </si>
  <si>
    <r>
      <t xml:space="preserve">Fóruns realizados
</t>
    </r>
    <r>
      <rPr>
        <i/>
        <sz val="20"/>
        <color rgb="FFFF0000"/>
        <rFont val="Calibri"/>
        <family val="2"/>
        <scheme val="minor"/>
      </rPr>
      <t>Texto original: Número de fóruns realizados por região fisiográfica</t>
    </r>
  </si>
  <si>
    <r>
      <t xml:space="preserve">Planos de manejo iniciados
</t>
    </r>
    <r>
      <rPr>
        <i/>
        <sz val="20"/>
        <color rgb="FFFF0000"/>
        <rFont val="Calibri"/>
        <family val="2"/>
        <scheme val="minor"/>
      </rPr>
      <t>Texto original: Pelo menos 50% das cavernas da lista, com plano de manejo iniciados</t>
    </r>
  </si>
  <si>
    <r>
      <rPr>
        <strike/>
        <sz val="20"/>
        <color indexed="8"/>
        <rFont val="Calibri"/>
        <family val="2"/>
        <scheme val="minor"/>
      </rPr>
      <t xml:space="preserve">CECAV (Jocy Cruz), </t>
    </r>
    <r>
      <rPr>
        <strike/>
        <sz val="20"/>
        <rFont val="Calibri"/>
        <family val="2"/>
        <scheme val="minor"/>
      </rPr>
      <t>UFPE (Enrico Bernard), UFLA (Rodrigo L. Ferreira), UFS (Luiz Fontes),  Centro da Terra - Grupo Espeleológico de Sergipe (Elias Silva).</t>
    </r>
  </si>
  <si>
    <t>Objetivo Específico  4</t>
  </si>
  <si>
    <t xml:space="preserve">4.7. Realizar reunião com as instituições parceiras, com o propósito de reafirmar o compromisso na execução das ações do PAN e sugerir sua integração aos instrumentos de planejamento existentes para a região de abrangência do PAN Cavernas do São Francisco. </t>
  </si>
  <si>
    <t>Substituir DEZ/13 por: AGO/14</t>
  </si>
  <si>
    <t xml:space="preserve">Cursos oferecidos </t>
  </si>
  <si>
    <t xml:space="preserve">9.3. Propor, às instituições de ensino e pesquisa, a criação de cursos de extensão abrangendo áreas multidisciplinares  voltados à elaboração de estudos espeleológicos na Área Cárstica 2. </t>
  </si>
  <si>
    <t xml:space="preserve">9.4. Propor, às instituições de ensino e pesquisa, a criação de cursos de extensão abrangendo áreas multidisciplinares voltados à elaboração de estudos espeleológicos na Área Cárstica 1. </t>
  </si>
  <si>
    <t xml:space="preserve">2.26. Caracterizar as cavernas conhecidas e sua área de influência na Área Cárstica 2,  indicando quando possível aquelas de relevância máxima. </t>
  </si>
  <si>
    <r>
      <t xml:space="preserve">9.1. Disponibilizar curso básico de Espeleologia, por meio de articulação com a SBE,  Redespeleo Brasil e grupos de espeleologia independentes, priorizando os munícipios constantes da "Lista de Cavernas com Uso e/ou Potencial Turístico". (ANTIGA AÇÃO 12.1) </t>
    </r>
    <r>
      <rPr>
        <i/>
        <strike/>
        <sz val="20"/>
        <rFont val="Calibri"/>
        <family val="2"/>
        <scheme val="minor"/>
      </rPr>
      <t>Agrupada com a 8.8</t>
    </r>
  </si>
  <si>
    <t>Morgana Drefhal
(GEP/UFBA)</t>
  </si>
  <si>
    <r>
      <t xml:space="preserve">Por </t>
    </r>
    <r>
      <rPr>
        <i/>
        <sz val="20"/>
        <color theme="1"/>
        <rFont val="Calibri"/>
        <family val="2"/>
        <scheme val="minor"/>
      </rPr>
      <t xml:space="preserve">e-mail </t>
    </r>
    <r>
      <rPr>
        <sz val="20"/>
        <color theme="1"/>
        <rFont val="Calibri"/>
        <family val="2"/>
        <scheme val="minor"/>
      </rPr>
      <t>Morgana se dispos a articular as ações 2.11 e 2.12 no lugar da Antonieta Candia 
(INEMA-BA)</t>
    </r>
  </si>
  <si>
    <t>Por e-mail Morgana se dispos a articular as ações 2.11 e 2.12 no lugar da Antonieta Candia 
(INEMA-BA)</t>
  </si>
  <si>
    <r>
      <t xml:space="preserve">UFPE (Enrico Bernard),  UFLA (Rodrigo L. Ferreira),  Sociedade Civil (Christiane Donato), GEP/UFBA (Morgana Drefahl),  </t>
    </r>
    <r>
      <rPr>
        <sz val="20"/>
        <rFont val="Calibri"/>
        <family val="2"/>
        <scheme val="minor"/>
      </rPr>
      <t>DIBIO/Instituto Chico Mendes (Katia Ribeiro), CR6 Cabedelo/Instituto chico Mendes (Arlindo Gomes Filho)</t>
    </r>
  </si>
  <si>
    <r>
      <t xml:space="preserve">UFPE (Enrico Bernard),  UFLA (Rodrigo L. Ferreira), </t>
    </r>
    <r>
      <rPr>
        <strike/>
        <sz val="20"/>
        <color theme="1"/>
        <rFont val="Calibri"/>
        <family val="2"/>
        <scheme val="minor"/>
      </rPr>
      <t>Centro da Terra - Grupo Espeleológico de Sergipe  (Elias Silva)</t>
    </r>
    <r>
      <rPr>
        <sz val="20"/>
        <color theme="1"/>
        <rFont val="Calibri"/>
        <family val="2"/>
        <scheme val="minor"/>
      </rPr>
      <t xml:space="preserve">, Sociedade Civil (Christiane Donato), GEP/UFBA (Morgana Drefahl), </t>
    </r>
    <r>
      <rPr>
        <strike/>
        <sz val="20"/>
        <color theme="1"/>
        <rFont val="Calibri"/>
        <family val="2"/>
        <scheme val="minor"/>
      </rPr>
      <t>UFS (verificar: Luiz Carlos da Silveira Fontes),</t>
    </r>
    <r>
      <rPr>
        <sz val="20"/>
        <color theme="1"/>
        <rFont val="Calibri"/>
        <family val="2"/>
        <scheme val="minor"/>
      </rPr>
      <t xml:space="preserve"> DIBIO/Instituto Chico Mendes (verificar: Katia Ribeiro), CR6 Cabedelo/Instituto chico Mendes (verificar: Arlindo Gomes Filho), </t>
    </r>
  </si>
  <si>
    <t>Pavel Carrijo  Rodrigues (SBE)</t>
  </si>
  <si>
    <t>Pavel Carrijo  Rodrigues (SBE)) substituir Jocy Cruz 
(CECAV)</t>
  </si>
  <si>
    <t>Pavel Carrijo  Rodrigues (SBE) substituir Jocy Cruz 
(CECAV)</t>
  </si>
  <si>
    <t xml:space="preserve">Pavel Carrijo  Rodrigues (SBE) substituir Mylène Berbert-Born
(CPRM)
</t>
  </si>
  <si>
    <t>Não significativo</t>
  </si>
  <si>
    <t>3 - Aperfeiçoamento de instrumentos normativos relacionados à conservação do Patrimônio Espeleológico.</t>
  </si>
  <si>
    <r>
      <t xml:space="preserve">Realizar cursos regulares de capacitação para grupos de espeleologia </t>
    </r>
    <r>
      <rPr>
        <i/>
        <sz val="20"/>
        <color rgb="FFFF0000"/>
        <rFont val="Calibri"/>
        <family val="2"/>
        <scheme val="minor"/>
      </rPr>
      <t>da região de abrangencia do PAN</t>
    </r>
    <r>
      <rPr>
        <sz val="20"/>
        <color rgb="FFFF0000"/>
        <rFont val="Calibri"/>
        <family val="2"/>
        <scheme val="minor"/>
      </rPr>
      <t>,</t>
    </r>
    <r>
      <rPr>
        <sz val="20"/>
        <rFont val="Calibri"/>
        <family val="2"/>
        <scheme val="minor"/>
      </rPr>
      <t xml:space="preserve"> priorizando os grupos emergentes dos estados da Bahia, Alagoas e Sergipe. (ANTIGA AÇÃO 11.13) .</t>
    </r>
  </si>
  <si>
    <r>
      <t xml:space="preserve">Ação agrupada nas ações </t>
    </r>
    <r>
      <rPr>
        <b/>
        <sz val="20"/>
        <rFont val="Calibri"/>
        <family val="2"/>
        <scheme val="minor"/>
      </rPr>
      <t xml:space="preserve">2.6,2.7, 2.8, 2.9 e 2.10 </t>
    </r>
    <r>
      <rPr>
        <sz val="20"/>
        <rFont val="Calibri"/>
        <family val="2"/>
        <scheme val="minor"/>
      </rPr>
      <t>ações de prospecção) e alterar a redação dessas ações, acrescentando a caracterização padronizada (ficha do CECAV)</t>
    </r>
  </si>
  <si>
    <t>Ação agrupada nas ações 2.6, 2.7, 2.8, 2.9, 2.10  (ações de prospecção) e alterar a redação dessas ações, acrescentando a caracterização padronizada (ficha do CECAV)</t>
  </si>
  <si>
    <t>4.8. Fazer diagnóstico das políticas públicas de infraestrutura, agricultura, reforma agrária, indústria, habitação e mineração, nas esferas federal e estadual, e elaborar propostas de aprimoramento das políticas relevantes à conservação do Patrimônio Espeleológico.</t>
  </si>
  <si>
    <r>
      <rPr>
        <sz val="20"/>
        <color rgb="FFFF0000"/>
        <rFont val="Calibri"/>
        <family val="2"/>
        <scheme val="minor"/>
      </rPr>
      <t>FEV</t>
    </r>
    <r>
      <rPr>
        <sz val="20"/>
        <rFont val="Calibri"/>
        <family val="2"/>
        <scheme val="minor"/>
      </rPr>
      <t>/17</t>
    </r>
  </si>
  <si>
    <t xml:space="preserve">6- Revisão e elaboração de instrumentos de planejamento e gestão territorial, para o ordenamento do uso do Patrimônio Espeleológico e áreas cársticas.
</t>
  </si>
  <si>
    <t xml:space="preserve">8- Implementação de estratégias para  formação de pessoal diretamente envolvido com o tema espeleologia, visando gestão, estudo e uso sustentável. </t>
  </si>
  <si>
    <t>9- Criação e ampliação de cursos universitários relacionados com o tema Espeleologia.</t>
  </si>
  <si>
    <t>PLANOS DE AÇÃO NACIONAIS DE CONSERVAÇÃO DE ESPÉCIES AMEAÇADAS DE EXTINÇÃO OU PATRIMÔNIO ESPELEOLÓGICO - PAN</t>
  </si>
  <si>
    <t>TERCEIRA MONITORIA ANUAL</t>
  </si>
  <si>
    <t xml:space="preserve">DATA 
INÍCIO </t>
  </si>
  <si>
    <t>DATA 
TÉRMINO</t>
  </si>
  <si>
    <t>Felipe Carvalho
(Titangeo)</t>
  </si>
  <si>
    <t xml:space="preserve">1.1- Levantar e sistematizar as informações e dados existentes sobre o  Patrimônio Espeleológico da Área Cárstica 1.  </t>
  </si>
  <si>
    <t>1.2- Levantar e sistematizar as informações e dados existentes sobre o  Patrimônio Espeleológico da Área Cárstica 2.</t>
  </si>
  <si>
    <t>1.3- Levantar e sistematizar as informações e dados existentes sobre o  Patrimônio Espeleológico da Área Cárstica 3.</t>
  </si>
  <si>
    <t>1.4- Levantar e sistematizar as informações e dados existentes sobre o ambiente cárstico da região de abrangência do PAN Cavernas do São Francisco.</t>
  </si>
  <si>
    <t>1.13- Desenvolver software para visualização  integrada de dados geoespacializados e documentos sobre o Patrimônio Espeleológico na região de abrangência do PAN Cavernas do São Francisco, com interface amigável, atualização em tempo real, consulta por meio digital e a possibilidade de impressão dos dados.</t>
  </si>
  <si>
    <t xml:space="preserve">12.1- Estimular a criação de rede social para discutir temas correlatos ao espeleoturismo. </t>
  </si>
  <si>
    <t xml:space="preserve">12.2- Realizar fóruns anuais de discussão, por região fisiográfica da Bacia do rio São Francisco, nos municípios que abrigam as cavidades constantes da "Lista de Cavernas Turísticas". </t>
  </si>
  <si>
    <t xml:space="preserve">12.3- Promover, por meio de oficina participativa, a revisão do documento que orienta a elaboração de planos de manejo espeleológicos, incluindo novas orientações. </t>
  </si>
  <si>
    <t xml:space="preserve">12.5- Fomentar a criação e implantação de Programa de Sustentabilidade de Educação Ambiental e Patrimonial para Turismo em Cavernas,  considerando as cavidades que constarem na "Lista de Cavernas Turísticas", prioritariamente para o Estado da Bahia. </t>
  </si>
  <si>
    <t xml:space="preserve">11.1- Identificar e levantar dados sobre as cavernas com uso e/ou  potencial turístico no Estado de Minas Gerais. </t>
  </si>
  <si>
    <t xml:space="preserve">11.2- Identificar e levantar dados sobre as cavernas com uso e/ou potencial turístico no Estado da Bahia. </t>
  </si>
  <si>
    <t>11.3- Identificar e levantar dados sobre as cavernas com uso e/ou potencial turístico nos estados de Goiás, Sergipe, Alagoas, Pernambuco e no Distrito Federal.</t>
  </si>
  <si>
    <t xml:space="preserve">11.10- Identificar a demanda do turista, realizando o registro e monitoramento padronizado da visitação nas cavidades que constarem na "Lista de Cavernas Turísticas". </t>
  </si>
  <si>
    <t xml:space="preserve">11.9- Implantar projeto piloto de sistema de gestão de segurança integrado. </t>
  </si>
  <si>
    <t xml:space="preserve">11.8- Elaborar um roteiro de visitação turística, com normas, condições e empreendedores responsáveis, para as cavidades da Área Cárstica 1, que constarem na "Lista de Cavernas Turísticas". </t>
  </si>
  <si>
    <t xml:space="preserve">11.7- Realizar oficinas para integrar atores e fortalecer instâncias de governanças regionais e locais nos municípios cujas cavidades constarem na "Lista de Cavernas Turísticas". </t>
  </si>
  <si>
    <t xml:space="preserve">11.6- Estabelecer, estruturar ou fortalecer os roteiros turísticos envolvendo cavernas, dentro do programa de regionalização do turismo, por meio de articulação com as instâncias de governança regionais do turismo. </t>
  </si>
  <si>
    <t xml:space="preserve">11.5- Buscar junto aos órgãos licenciadores estaduais e municipais, no Estado da Bahia, a destinação de recursos para fomento de pesquisa e turismo. </t>
  </si>
  <si>
    <t>11.4- Elaborar "Lista de Cavernas Turísticas", por meio de critérios definidos em oficina participativa.</t>
  </si>
  <si>
    <t xml:space="preserve">10.8- Oficiar os responsáveis pela gestão pública sobre os riscos associados ao uso indevido das áreas com ocorrência do Patrimônio Espeleológico, bem como quanto à legislação pertinente. </t>
  </si>
  <si>
    <t>10.7- Capacitar os professores da rede oficial de ensino, por região, aproveitando os coletivos educadores e outras organizações locais na Área Cárstica 2.</t>
  </si>
  <si>
    <t xml:space="preserve">10.6- Publicar  “kit” com material educativo  (já existente) sobre Espeleologia, em linguagem simples, voltado à população residente em áreas com ocorrência de cavernas. </t>
  </si>
  <si>
    <t xml:space="preserve">10.4- Levantar o conhecimento informal da população residente nas regiões de conflitos com o Patrimônio Espeleológico, na área de abragencia do PAN Cavernas do São Francisco, a partir do mapa de vulnerabilidade. </t>
  </si>
  <si>
    <t xml:space="preserve">10.2- Capacitar multiplicadores (líderes comunitários, técnicos extensionistas e outros) na temática Espeleologia, considerando, como área piloto, os municípios das unidades de conservação com ocorrência de cavernas na região de abrangencia do PAN Cavernas do São Francisco. </t>
  </si>
  <si>
    <t xml:space="preserve">10.1- Elaborar cartilha educativa com informações sobre a legislação relativa ao Patrimônio Espeleológico, em linguagem simples, voltada à população rural. </t>
  </si>
  <si>
    <t xml:space="preserve">9.1- Assinar protocolo de intenção com as instituições de ensino e pesquisa,  para que sejam disponibilizadas vagas em programas de pós-graduação, relacionados com o tema Espeleologia, para os servidores dos órgãos públicos que trabalham com o Patrimônio Espeleológico. </t>
  </si>
  <si>
    <t>8.5- Adequar e ministrar o curso de Espeleologia e Licenciamento Ambiental ao setor produtivo, priorizando os responsáveis técnicos.</t>
  </si>
  <si>
    <t xml:space="preserve">8.4- Ministrar "cursos livres" de capacitação para guias/condutores de espeleoturismo. 
</t>
  </si>
  <si>
    <t>8.2- Fomentar a formação de profissionais na área de taxonomia, visando à descrição de espécies troglóbias.</t>
  </si>
  <si>
    <t>7.4- Elaborar propostas de criação de áreas protegidas para conservação do Patrimônio Espeleológico, articulando junto aos órgãos governamentais sua viabilização.</t>
  </si>
  <si>
    <t xml:space="preserve">7.2- Identificar áreas prioritárias visando à criação de unidades de conservação para proteção do Patrimônio Espeleológico.
</t>
  </si>
  <si>
    <t>7.1- Oficiar a Secretaria de Biodiversidade e Florestas do Ministério do Meio Ambiente, a fim de que o Patrimônio Espeleológico seja inserido como um dos alvos de conservação, nos critérios para definição de áreas prioritárias do MMA.</t>
  </si>
  <si>
    <t>2.1- Propor a criação de linhas de pesquisa e inserir o tema Espeleologia nos editais para pesquisa e conservação, principalmente para a região de abrangência do PAN Cavernas do São Francisco.</t>
  </si>
  <si>
    <t xml:space="preserve">2.2- Elaborar nota técnica com a finalidade de orientar os órgãos licenciadores sobre a destinação de recursos financeiros provenientes de compensação espeleológica e compensação ambiental, visando à conservação, uso sustentável, recuperação do Patrimônio Espeleológico, ou à capacitação do quadro técnico  envolvido com o licenciamento ambiental de empreendimentos em áreas cársticas .  </t>
  </si>
  <si>
    <t xml:space="preserve">2.3- Elaborar mapa de vulnerabilidade do Patrimônio Espelelógico para as áreas cársticas prioritárias da região de abrangência do PAN Cavernas do São Francisco. </t>
  </si>
  <si>
    <t xml:space="preserve">2.4-  Definir orientações técnicas para o levantamento espeleológico, por meio de oficina participativa. </t>
  </si>
  <si>
    <t xml:space="preserve">2.5- Definir áreas prioritárias para prospecção sistemática do Patrimônio Espeleológico, na região de abrangência do PAN Cavernas do São Francisco. </t>
  </si>
  <si>
    <t xml:space="preserve">2.6-  Realizar prospecção  espeleológica na região do Supergrupo Canudos, nos estados de Sergipe e Bahia, utilizando a ficha do CECAV para a caracterização padronizada. </t>
  </si>
  <si>
    <t xml:space="preserve">2.7- Realizar prospecção espeleológica em áreas prioritárias na Área Cárstica 1, utilizando a ficha do CECAV para a caracterização padronizada. </t>
  </si>
  <si>
    <t xml:space="preserve">2.8- Realizar prospecção espeleológica em áreas prioritárias no Estado de Alagoas, utilizando a ficha do CECAV para a caracterização padronizada. </t>
  </si>
  <si>
    <t xml:space="preserve">2.9- Realizar prospecção espeleológica nas áreas prioritárias do Parque Nacional do Catimbau, da ESEC Raso da Catarina e do Monumento Natural do São Francisco, utilizando a ficha do CECAV para a caracterização padronizada.  </t>
  </si>
  <si>
    <t xml:space="preserve">2.10- Realizar prospecção espeleológica nas áreas prioritárias da APA Chapada do Araripe, utilizando a ficha do CECAV para a caracterização padronizada.  </t>
  </si>
  <si>
    <t xml:space="preserve">2.11- Realizar pesquisas arqueológicas na região de abrangência do PAN Cavernas do São Francisco, priorizando os municípios de Campo Formoso, Ourolândia e Serra do Ramalho, no Estado da Bahia. </t>
  </si>
  <si>
    <t xml:space="preserve">2.12- Realizar pesquisas paleontológicas na  região de abrangência do PAN Cavernas do São Francisco, priorizando os municípios de  Ourolândia, Campo Formoso e Jacobina, no Estado da Bahia. </t>
  </si>
  <si>
    <t xml:space="preserve">2.13- Realizar pesquisas paleontológicas na região de abrangência do PAN Cavernas do São Francisco inserida no estado de Minas Gerais, priorizando os munícipios de  Pains, Montes Claros, Januária, Montalvânia, bem como o Circuito das Grutas. </t>
  </si>
  <si>
    <t xml:space="preserve">2.14-  Realizar pesquisas para subsidiar a definição conceitual de critérios citados na IN nº 2/2009-MMA. </t>
  </si>
  <si>
    <t xml:space="preserve">2.17- Realizar monitoramento da qualidade da água subterrânea em áreas de vulnerabilidade no  estado de Minas Gerais, prioritariamente na APA Carste de Lagoa Santa, Circuito das Grutas e no município de Pains.
</t>
  </si>
  <si>
    <t>2.18- Propor a criação de linhas de fomento para pesquisas, com ênfase em projetos visando estabelecer indicadores quantitativos e qualitativos das atividades potencialmente lesivas ao Patrimônio Espeleológico.</t>
  </si>
  <si>
    <t xml:space="preserve">2.19- Criar, juntamente com instituições afins, pólos regionais de Espeleologia e ambientes cársticos  na região de abrangência do PAN Cavernas do São Francisco. </t>
  </si>
  <si>
    <t xml:space="preserve">2.20-  Elaborar relatório com os dados do perfil socioeconômico das Áreas Cársticas 1, 2 e 3, como subsídio para elaboração dos mapas de risco e  de vulnerabilidade. </t>
  </si>
  <si>
    <t xml:space="preserve">3.1- Elaborar documento com orientações técnicas para a definição de limites de área de influência sobre o Patrimônio Espeleológico, por meio de eventos participativos. </t>
  </si>
  <si>
    <t xml:space="preserve">3.2- Levantar e caracterizar as atividades potencialmente lesivas ao Patrimônio Espeleológico e os atributos capazes de medir quantitativamente e/ou qualitativamente cada uma delas. </t>
  </si>
  <si>
    <t xml:space="preserve">3.3- Elaborar proposta de revisão da IN nº 2/2009-MMA, por meio de discussão ampliada, como forma de contribuição ao Comitê Técnico Consultivo da IN. </t>
  </si>
  <si>
    <t>3.4- Discutir, em oficinas participativas, os projetos de lei em tramitação no Congresso Nacional que tratam do Patrimônio Espeleológico, com o propósito de construir novo anteprojeto de lei ou outros instrumentos legais voltados à conservação desse Patrimônio.</t>
  </si>
  <si>
    <t>4.1- Efetivar parcerias, por meio de instrumento legal adequado, para estabelecer compromisso entre o Instituto Chico Mendes e instituições (públicas e privadas) visando à implementação das ações propostas no PAN Cavernas do São Francisco, bem como o aprimoramento da gestão do Patrimônio Espeleológico.</t>
  </si>
  <si>
    <t>5.1- Realizar levantamento de todos os órgãos fiscalizadores atuantes na região de abrangência do PAN Cavernas do São Francisco e respectivos programas de capacitação.</t>
  </si>
  <si>
    <t>5.2- Diagnosticar a situação das equipes de licenciamento e fiscalização dos órgãos  ambientais, considerando o Patrimônio Espeleológico e as atividades econômicas, e encaminhar sugestões de adequação às entidades competentes.</t>
  </si>
  <si>
    <t>5.3- Fazer gestão junto ao poder executivo, nas três esferas de governo, para aumentar o número de técnicos envolvidos nas atividades de fiscalização do Patrimônio Espeleológico.</t>
  </si>
  <si>
    <t>5.4- Implementar, em parceria com os órgãos fiscalizadores, o Programa de Fiscalização Preventiva, Integrada e Sistemática (FPI), na região de abrangência do PAN Cavernas do São Francisco.</t>
  </si>
  <si>
    <t>5.5- Fazer gestão junto às entidades representantes de classes profissionais para maior responsabilidade no acompanhamento de empreendimentos em ambientes cársticos.</t>
  </si>
  <si>
    <t>5.6- Propor a inserção da base de dados do CECAV, nos procedimentos de fiscalização dos órgãos ambientais.</t>
  </si>
  <si>
    <t>5.7- Identificar as áreas que necessitam de fiscalização intensiva, com base no "Mapa de Vulnerabilidade" e outras informações.</t>
  </si>
  <si>
    <t>6.1- Elaborar manual de orientações gerais sobre o uso e ocupação do solo em áreas cársticas, destinado às prefeituras e Defesa Civil.</t>
  </si>
  <si>
    <t>6.2- Elaborar diagnóstico sobre os instrumentos de ordenamento territorial e diretrizes de proteção do Patrimônio Espeleológico da região de abrangência do PAN Cavernas do São Francisco encaminhando-o aos estados e municípios com ocorrência de cavernas, a fim de sensibilizar o poder público para incorporação das recomendações na revisão dos planos diretores ou dos Zoneamentos Ecológico-Econômicos - ZEE.</t>
  </si>
  <si>
    <t>6.3- Elaborar mapa da geodiversidade da região de abrangência do PAN Cavernas do São Francisco, destacando os ambientes cársticos.</t>
  </si>
  <si>
    <t xml:space="preserve">Cadastro implantado </t>
  </si>
  <si>
    <t>Lista não elaborada</t>
  </si>
  <si>
    <t>Mapa da Vulnerabilidade Natural do Patrimônio Espeleológico na Bacia do Rio São Francisco</t>
  </si>
  <si>
    <t>Houve mudança de articulador que necessitará de novo prazo para execuação da ação.</t>
  </si>
  <si>
    <t xml:space="preserve">O projeto prevê a elaboração de uma planilha com os critérios e procedimentos que serão utilizadas na elaboração de um guia básico. </t>
  </si>
  <si>
    <t>Verificar data, pois na monitoria do ano passado foi sugerido o substituir a data de témino de JUL/13 por MAR/14.</t>
  </si>
  <si>
    <t>Projeto do Fórum Nordestino de Espeleologia elaborado e contato iniciado com ministrantes de palestras, mini-cursos e oficinas.</t>
  </si>
  <si>
    <t>UFLA (Rodrigo L. Ferreira), UFS (Luiz Fontes), PUC Minas (Luiz  Eduardo Travassos), GEP/UFBA (Morgana Drefahl), CECAV (Jocy Cruz), Centro da Terra - Grupo Espeleológico de Sergipe (Elias Silva).</t>
  </si>
  <si>
    <r>
      <t xml:space="preserve">MP/BA (Luciana  Khoury), MP/MG (Marcos Paulo Miranda), PFE/Instituto Chico Mendes; SEMAD/MG  (Igor Porto) </t>
    </r>
    <r>
      <rPr>
        <sz val="20"/>
        <color rgb="FFFF0066"/>
        <rFont val="Calibri"/>
        <family val="2"/>
        <scheme val="minor"/>
      </rPr>
      <t/>
    </r>
  </si>
  <si>
    <t>azul = finalizadas</t>
  </si>
  <si>
    <t>Amarelo =  cecav</t>
  </si>
  <si>
    <t>rosa = Pavel solicita substituição articulador</t>
  </si>
  <si>
    <t>texto verde = informação consolidada</t>
  </si>
  <si>
    <t>Principalmente os relacionados a coordenadas antigas, muitas vezes não correspondendo à localização da entrada; dificuldades de acesso.</t>
  </si>
  <si>
    <t>Principalmente os relacionados a dificuldades de acesso às áreas de alta potencialidade.</t>
  </si>
  <si>
    <t>Dificuldade de contato com os grupos/pessoas com conhecimento das cavernas da região, pois estão inativos em espeleologia.</t>
  </si>
  <si>
    <t>Encontrar parceiros para viabilizar a realização do curso de forma a garantir a capacitação mínima de dois agentes por instituição (provavelmente será necessário mais de um curso).</t>
  </si>
  <si>
    <t>O produto da ação presente na matriz de monitoria é o curso realizado, mas este ainda não foi.</t>
  </si>
  <si>
    <t>Adolpho Milhomem (Grupo Espeleo Brasília - EGB)</t>
  </si>
  <si>
    <t>Duas foram as maiores dificuldades: a primeira foi a de dissociar, nos trabalhos, quais informações e dados eram específicos do Patrimônio Espeleológico (Ações 1.1, 1.2 e 1.3) e do sistema cárstico (Ação 1.4). Assim optou-se por levantar todas as informações referentes ao tema, disponibilizando-as em uma lista única, no Excel e agregando, assim, essas quatro ações. A segunda dificuldade está relacionada ao baixo retorno dos colaboradores com a referida ação.</t>
  </si>
  <si>
    <t>A lista preliminar anual dos dados públicos será disponibilizada na página do CECAV após a 3ª Monitoria Anual do PAN.</t>
  </si>
  <si>
    <t xml:space="preserve"> Ver relatório ação 1.1.</t>
  </si>
  <si>
    <t xml:space="preserve">Esta Ação deveria ter sido iniciada em 2012, porém, conforme exposto no item 6 – Contextualização, ela poderá ser extinta, caso seja aceita a proposta de sua absorção por outra Ação. </t>
  </si>
  <si>
    <t xml:space="preserve">Heleno Macedo (Departamento de Geografia-UFS)
</t>
  </si>
  <si>
    <t>Documentos contendo Orientações básicas à realização de estudos espeleológicos disponível na página do CECAV.</t>
  </si>
  <si>
    <t>Somente esfera federal, vai tornar exequível? E se limitar a área so São Francisco? mesmo assim implica em muito levantamento...
E se limitar a políticas maiores? Como Estatuto das Cidades, política de mineração...</t>
  </si>
  <si>
    <t>Os problemas enfrentados atrasaram a finalização da ação conforme planejado (linguagem usada para o desenvolvimento e  informações sobre autoria).
Já sanados.</t>
  </si>
  <si>
    <t>O custo real do implantação do cadastro foi de 1.000.000,00, recursos do Instituto Chico Mendes</t>
  </si>
  <si>
    <t>A ação precisa ser reescrita, pois da forma que está não é necessária, pois já existem OSCIPs que veem fazendo isto.
Foi realizada reunião com:
IABS:  para a viabilização de um fundo é necessário um montante, aproximado, de 40.000,00  (idealizar, montar equipe).  Um possibilidade que seria viabilizar por meio de compensação espeleológica;
Terra Brasilis: está gerenciando recursos oriundos de um termo de compromisso para compensação espeleológico.
A criação de um fundo só para gerir recursos do PAN é viável?</t>
  </si>
  <si>
    <r>
      <rPr>
        <sz val="20"/>
        <rFont val="Calibri"/>
        <family val="2"/>
        <scheme val="minor"/>
      </rPr>
      <t xml:space="preserve">Mudar redação da ação, pois entedemos que não existe a necessidade de realizar uma oficina para definir esses critérios.
O Centro está tentando realizar a reunião ainda em 2014;
Caso contrário,  será a realizada em 2015.
</t>
    </r>
    <r>
      <rPr>
        <sz val="20"/>
        <color theme="1"/>
        <rFont val="Calibri"/>
        <family val="2"/>
        <scheme val="minor"/>
      </rPr>
      <t xml:space="preserve">
</t>
    </r>
  </si>
  <si>
    <t>Proposta de criação de UC elaborada.</t>
  </si>
  <si>
    <t>Nota técnica ainda não elaborada</t>
  </si>
  <si>
    <r>
      <rPr>
        <b/>
        <sz val="20"/>
        <color rgb="FFFF0000"/>
        <rFont val="Calibri"/>
        <family val="2"/>
        <scheme val="minor"/>
      </rPr>
      <t>Ação em andamento com problemas de realização:</t>
    </r>
    <r>
      <rPr>
        <b/>
        <sz val="20"/>
        <color rgb="FF7030A0"/>
        <rFont val="Calibri"/>
        <family val="2"/>
        <scheme val="minor"/>
      </rPr>
      <t xml:space="preserve">
</t>
    </r>
    <r>
      <rPr>
        <sz val="20"/>
        <rFont val="Calibri"/>
        <family val="2"/>
        <scheme val="minor"/>
      </rPr>
      <t>Na Monitoria de 2013 houve a sugestão para que a SBE e o CECAV organizarem uma mesa sobre a ação no encontro mineiro de 2014, porém não foi possível.
O CECAV participou de dois eventos, mas com outra pauta.
- 7º Encontro Mineiro de Espeleologia  (UFOP no período  27 a 31 de agosto de 2014). Mesa Redonda 1 – “Discussões acerca dos cadastros espelológicos existentes a fim de melhorar as bases de dados atuais.” Jocy Cruz 
- 47º Congresso Brasileiro de Geologia (21 a 26 de setembro de 2014):  Mapa Preliminar das Áreas com Ocorrência de Cavernas Conhecidas no Brasil. Palestrante: Lindalva Ferreira Cavalcanti - Instituto Chico Mendes</t>
    </r>
    <r>
      <rPr>
        <b/>
        <sz val="20"/>
        <color rgb="FF7030A0"/>
        <rFont val="Calibri"/>
        <family val="2"/>
        <scheme val="minor"/>
      </rPr>
      <t xml:space="preserve">
</t>
    </r>
  </si>
  <si>
    <t>André A. Ribeiro</t>
  </si>
  <si>
    <r>
      <rPr>
        <b/>
        <sz val="20"/>
        <color rgb="FFFF0000"/>
        <rFont val="Calibri"/>
        <family val="2"/>
        <scheme val="minor"/>
      </rPr>
      <t>Ação não concluída no prazo previsto.</t>
    </r>
    <r>
      <rPr>
        <b/>
        <sz val="20"/>
        <color rgb="FF7030A0"/>
        <rFont val="Calibri"/>
        <family val="2"/>
        <scheme val="minor"/>
      </rPr>
      <t xml:space="preserve">
</t>
    </r>
    <r>
      <rPr>
        <sz val="20"/>
        <rFont val="Calibri"/>
        <family val="2"/>
        <scheme val="minor"/>
      </rPr>
      <t>Está na lista de prioridades para conclusão em dezembro de 2014.</t>
    </r>
  </si>
  <si>
    <t xml:space="preserve">Conforme solicitação do DNPM as atividades do CP/MIMA continuam suspensas. 
Sugere-se discutir a viabilidade da ação. </t>
  </si>
  <si>
    <t>7.3- Elaborar diagnóstico das áreas protegidas que abrigam o Patrimônio Espeleológico e articular junto aos órgãos governamentais a garantia de manutenção dessas áreas.</t>
  </si>
  <si>
    <t xml:space="preserve"> Cristiano Furuhashi</t>
  </si>
  <si>
    <t>2.16- Escolher as áreas a serem prioritárias para pesquisas (reavaliando quando  necessário  o planejamento da utilização dos recursos)</t>
  </si>
  <si>
    <r>
      <rPr>
        <b/>
        <sz val="20"/>
        <color rgb="FFFF0000"/>
        <rFont val="Calibri"/>
        <family val="2"/>
        <scheme val="minor"/>
      </rPr>
      <t>Ação ainda não iniciada conforme planejado</t>
    </r>
    <r>
      <rPr>
        <sz val="20"/>
        <rFont val="Calibri"/>
        <family val="2"/>
        <scheme val="minor"/>
      </rPr>
      <t xml:space="preserve">
Sugerir agrupar com umas das ações que definem áreas priorárias:  para conservação para prospecção ou para criação de UC e verificar a data de finalização, na monitoria passada foi sugerida a mudança de data para dez de 2014.</t>
    </r>
  </si>
  <si>
    <r>
      <rPr>
        <b/>
        <sz val="20"/>
        <color rgb="FFFF0000"/>
        <rFont val="Calibri"/>
        <family val="2"/>
        <scheme val="minor"/>
      </rPr>
      <t>Ação concluída.</t>
    </r>
    <r>
      <rPr>
        <sz val="20"/>
        <color theme="1"/>
        <rFont val="Calibri"/>
        <family val="2"/>
        <scheme val="minor"/>
      </rPr>
      <t xml:space="preserve"> 
O trabalho foi finalizado e apresentado no "2º Simpósio Mineiro do Carste" em Belo Horizonte. Publicado na Revista Brasileira de Espeleologia (RBEsp)</t>
    </r>
  </si>
  <si>
    <r>
      <rPr>
        <b/>
        <sz val="20"/>
        <color rgb="FFFF0000"/>
        <rFont val="Calibri"/>
        <family val="2"/>
        <scheme val="minor"/>
      </rPr>
      <t>Iniciada após o período previsto.</t>
    </r>
    <r>
      <rPr>
        <sz val="20"/>
        <rFont val="Calibri"/>
        <family val="2"/>
        <scheme val="minor"/>
      </rPr>
      <t xml:space="preserve">
Houve mudança de  articulador, que só pode iniciar a execução da ação, em junho de 2014, portanto será necessário um novo prazo para execução, aguardando relatório. </t>
    </r>
  </si>
  <si>
    <r>
      <rPr>
        <b/>
        <sz val="20"/>
        <color rgb="FFFF0000"/>
        <rFont val="Calibri"/>
        <family val="2"/>
        <scheme val="minor"/>
      </rPr>
      <t xml:space="preserve">Ação ainda não iniciada conforme planejado.
</t>
    </r>
    <r>
      <rPr>
        <sz val="20"/>
        <rFont val="Calibri"/>
        <family val="2"/>
        <scheme val="minor"/>
      </rPr>
      <t>Mesmo não estando finalizada a "Lista de Cavernas Turísticas", em 15 de agosto de 2014 foi enviado email para regionalizacao@turismo.gov.br e samarina.carreira@turismo.gov.br
Solicitanto colaboração para a implementação de ação do Plano de Ação Cavernas do São Francisco, a resposta foi o envio da lista dos interlocutores, e a informação de que as chamadas para projetos estão fechadas.
Além disso, foram enviados vários e-mails para a articuladora ação que não nos respondeu, porém por telefone informou que não tem disponibilidade para realizar a articulação das ações 11.6 e 11.7. Foi solicitado então que indicasse nomes para que pudessemos fazer o contato, porém, mais uma vez, sem resposta.</t>
    </r>
  </si>
  <si>
    <r>
      <rPr>
        <b/>
        <sz val="20"/>
        <color rgb="FFFF0000"/>
        <rFont val="Calibri"/>
        <family val="2"/>
        <scheme val="minor"/>
      </rPr>
      <t>Ação ainda não iniciada conforme planejado.</t>
    </r>
    <r>
      <rPr>
        <sz val="20"/>
        <color theme="1"/>
        <rFont val="Calibri"/>
        <family val="2"/>
        <scheme val="minor"/>
      </rPr>
      <t xml:space="preserve">
Sem articulador.</t>
    </r>
  </si>
  <si>
    <r>
      <rPr>
        <b/>
        <sz val="20"/>
        <color rgb="FFFF0000"/>
        <rFont val="Calibri"/>
        <family val="2"/>
        <scheme val="minor"/>
      </rPr>
      <t>A ação está em andamento no período previsto.</t>
    </r>
    <r>
      <rPr>
        <b/>
        <sz val="20"/>
        <color theme="1"/>
        <rFont val="Calibri"/>
        <family val="2"/>
        <scheme val="minor"/>
      </rPr>
      <t xml:space="preserve"> </t>
    </r>
    <r>
      <rPr>
        <sz val="20"/>
        <color theme="1"/>
        <rFont val="Calibri"/>
        <family val="2"/>
        <scheme val="minor"/>
      </rPr>
      <t xml:space="preserve">
A fim de concentrar esforços, a equipe do CECAV está realizando o levantamento preliminar de informações e de dados geoespaciais existentes sobre o Patrimônio Espeleológico e áreas cársticas na região de abrangência do PAN (DF, GO, MG, BA, SE, AL, PE, CE, PI) para as Ações: 1.1, 1.2, 1.3 e 1.4, publicadas no período de jan/13 a jun/14. Alguns desses dados e informações têm abrangência nacional, porém, foram inseridos na lista por terem conexão com a região de abrangência do PAN. 
Para o levantamento de informações foram consultados os sítios de universidades federais, estaduais e particulares localizadas tanto dentro quanto fora da região de abrangência do PAN Cavernas do São Francisco; bibliotecas nacionais de ciência e tecnologia; periódicos nacionais relacionados à Geociências, Espeleologia, Geoconservação e Geoturismo, entre outros. 
Esse levantamento foi inserido em uma planilha, formato Excel, contendo as seguintes colunas: título da publicação, autor, local da publicação, ano, região do estudo (abrangência nacional, UF ou Bioma), local para download e a data de acesso. Uma lista anterior contendo cerca de 50 itens foi enviada pelo CECAV, em julho de 2014, para a coordenadora das Ações 1.1 a 1.4, Morgana Drefahl, que, com o intuito de colaborar com a sua atualização, publicou a lista (24/07/2014), no grupo Rede de Pesquisa em Espeleologia - PAN Cavernas do São Francisco CECAV, no Facebook. 
Os dados geoespaciais foram, inicialmente, obtidos com a Base CECAV. Essa Base sofreu alteração e a partir de fev/2014 passou a ser atualizada a cada dois meses. Em 01/02/2013 (base referente ao mês de janeiro/2013) eram 10.864 cavernas e em 31/08/2014 (base referente ao dia em questão), 13.588 registros. Portanto, somente com os dados geoespaciais (formato ponto), houve um incremento de 2.724 cavernas na Base CECAV durante o período aferido. Outros dados geoespaciais serão inseridos na planilha antes da 3ª Monitoria Anual.
</t>
    </r>
  </si>
  <si>
    <r>
      <rPr>
        <b/>
        <sz val="20"/>
        <color rgb="FFFF0000"/>
        <rFont val="Calibri"/>
        <family val="2"/>
        <scheme val="minor"/>
      </rPr>
      <t>A ação está em andamento no período previsto.</t>
    </r>
    <r>
      <rPr>
        <sz val="20"/>
        <color rgb="FFFF0000"/>
        <rFont val="Calibri"/>
        <family val="2"/>
        <scheme val="minor"/>
      </rPr>
      <t xml:space="preserve">
</t>
    </r>
    <r>
      <rPr>
        <sz val="20"/>
        <color theme="1"/>
        <rFont val="Calibri"/>
        <family val="2"/>
        <scheme val="minor"/>
      </rPr>
      <t xml:space="preserve"> Ver relatório ação 1.1.</t>
    </r>
  </si>
  <si>
    <r>
      <rPr>
        <b/>
        <sz val="20"/>
        <color rgb="FFFF0000"/>
        <rFont val="Calibri"/>
        <family val="2"/>
        <scheme val="minor"/>
      </rPr>
      <t xml:space="preserve">A ação está em andamento no período previsto. </t>
    </r>
    <r>
      <rPr>
        <sz val="20"/>
        <color rgb="FFFF0000"/>
        <rFont val="Calibri"/>
        <family val="2"/>
        <scheme val="minor"/>
      </rPr>
      <t xml:space="preserve">
</t>
    </r>
    <r>
      <rPr>
        <sz val="20"/>
        <color theme="1"/>
        <rFont val="Calibri"/>
        <family val="2"/>
        <scheme val="minor"/>
      </rPr>
      <t>Ver relatório ação 1.1.</t>
    </r>
  </si>
  <si>
    <r>
      <rPr>
        <b/>
        <sz val="20"/>
        <color rgb="FFFF0000"/>
        <rFont val="Calibri"/>
        <family val="2"/>
        <scheme val="minor"/>
      </rPr>
      <t>Ação concluída.</t>
    </r>
    <r>
      <rPr>
        <sz val="20"/>
        <color rgb="FFFF0000"/>
        <rFont val="Calibri"/>
        <family val="2"/>
        <scheme val="minor"/>
      </rPr>
      <t xml:space="preserve"> 
</t>
    </r>
    <r>
      <rPr>
        <sz val="20"/>
        <rFont val="Calibri"/>
        <family val="2"/>
        <scheme val="minor"/>
      </rPr>
      <t>E</t>
    </r>
    <r>
      <rPr>
        <sz val="20"/>
        <color theme="1"/>
        <rFont val="Calibri"/>
        <family val="2"/>
        <scheme val="minor"/>
      </rPr>
      <t xml:space="preserve">stá disponível em: http://www.icmbio.gov.br/cecav/canie.html
</t>
    </r>
  </si>
  <si>
    <r>
      <rPr>
        <b/>
        <sz val="20"/>
        <color rgb="FFFF0000"/>
        <rFont val="Calibri"/>
        <family val="2"/>
        <scheme val="minor"/>
      </rPr>
      <t xml:space="preserve">Ação concluída. </t>
    </r>
    <r>
      <rPr>
        <sz val="20"/>
        <color theme="1"/>
        <rFont val="Calibri"/>
        <family val="2"/>
        <scheme val="minor"/>
      </rPr>
      <t xml:space="preserve">
Com intuito de contribuir para o avanço das discussões referentes a Área de Influência sobre o Patrimônio Espeleológico o CECAV promoveu encontro técnico para discussão do tema entre os dias 15 a 18/04/2013, em Belo Horizonte/MG, com participação de representantes e especialistas de todos os setores envolvidos com o licenciamento ambiental e/ou conservação do patrimônio espeleológico.
Como resultado deste encontro e posterior trabalho da equipe do CECAV, foi elaborado documento com as diretrizes e orientações técnicas para realização dos estudos necessários à definição das áreas de influência sobre o patrimônio espeleológico, no âmbito do licenciamento ambiental.
Esse documento encontra-se disponível na página do Centro para contribuições e relatos de aplicação das diretrizes.
http://www.icmbio.gov.br/cecav/orientacoes-e-procedimentos/area-de-influencia.html
</t>
    </r>
  </si>
  <si>
    <r>
      <rPr>
        <b/>
        <sz val="20"/>
        <color rgb="FFFF0000"/>
        <rFont val="Calibri"/>
        <family val="2"/>
        <scheme val="minor"/>
      </rPr>
      <t>Ação em andamento com problemas de realização.</t>
    </r>
    <r>
      <rPr>
        <sz val="20"/>
        <color rgb="FFFF0000"/>
        <rFont val="Calibri"/>
        <family val="2"/>
        <scheme val="minor"/>
      </rPr>
      <t xml:space="preserve">
</t>
    </r>
    <r>
      <rPr>
        <sz val="20"/>
        <rFont val="Calibri"/>
        <family val="2"/>
        <scheme val="minor"/>
      </rPr>
      <t>Por meio de e-mail de 15 de agosto de 2014, Pavel solicita a  a exclusão de seu nome da articulação de três (3.4, 9.2 e 9.4) ações do PAN-BSF, as quais assumiu a responsabilidade durante a  segunda Monitoria. Segundo ele, infelizmente  não tem tido tempo de articular tais ações, pois sua agenda está muito cheia, devido a projetos pessoais e também os específicos da SBE. Tampouco teve tempo de elaborar e enviar os relatórios parciais, pede desculpas. Entretanto, tem  certeza de que estas ações estarão melhor conduzidas por pessoas que possam dedicar tempo e o devido esforço a elas. E conta  com a compreensão da equipe do GAT</t>
    </r>
    <r>
      <rPr>
        <sz val="20"/>
        <color rgb="FFFF0000"/>
        <rFont val="Calibri"/>
        <family val="2"/>
        <scheme val="minor"/>
      </rPr>
      <t>.</t>
    </r>
  </si>
  <si>
    <r>
      <rPr>
        <b/>
        <sz val="20"/>
        <color rgb="FFFF0000"/>
        <rFont val="Calibri"/>
        <family val="2"/>
        <scheme val="minor"/>
      </rPr>
      <t>Ação em andamento com problemas de realização.</t>
    </r>
    <r>
      <rPr>
        <sz val="20"/>
        <color rgb="FFFF0000"/>
        <rFont val="Calibri"/>
        <family val="2"/>
        <scheme val="minor"/>
      </rPr>
      <t xml:space="preserve"> 
</t>
    </r>
    <r>
      <rPr>
        <sz val="20"/>
        <rFont val="Calibri"/>
        <family val="2"/>
        <scheme val="minor"/>
      </rPr>
      <t xml:space="preserve">Antonangelo informou por </t>
    </r>
    <r>
      <rPr>
        <i/>
        <sz val="20"/>
        <rFont val="Calibri"/>
        <family val="2"/>
        <scheme val="minor"/>
      </rPr>
      <t xml:space="preserve">e-mail </t>
    </r>
    <r>
      <rPr>
        <sz val="20"/>
        <rFont val="Calibri"/>
        <family val="2"/>
        <scheme val="minor"/>
      </rPr>
      <t>que a medida que forem respondendo ele enviará os questionários ao CECAV. 
Já enviou as informações sobre o setor de licenciamento e fiscalização do IBAMA/PE.</t>
    </r>
  </si>
  <si>
    <r>
      <rPr>
        <b/>
        <sz val="20"/>
        <color rgb="FFFF0000"/>
        <rFont val="Calibri"/>
        <family val="2"/>
        <scheme val="minor"/>
      </rPr>
      <t>Ação em andamento com problemas de realização.</t>
    </r>
    <r>
      <rPr>
        <sz val="20"/>
        <color rgb="FFFF0000"/>
        <rFont val="Calibri"/>
        <family val="2"/>
        <scheme val="minor"/>
      </rPr>
      <t xml:space="preserve">
</t>
    </r>
    <r>
      <rPr>
        <sz val="20"/>
        <rFont val="Calibri"/>
        <family val="2"/>
        <scheme val="minor"/>
      </rPr>
      <t>- Esboço do Plano de curso elaborado;
- Articulações iniciadas.</t>
    </r>
    <r>
      <rPr>
        <sz val="20"/>
        <color rgb="FFFF0000"/>
        <rFont val="Calibri"/>
        <family val="2"/>
        <scheme val="minor"/>
      </rPr>
      <t xml:space="preserve">
</t>
    </r>
  </si>
  <si>
    <r>
      <rPr>
        <b/>
        <sz val="20"/>
        <color rgb="FFFF0000"/>
        <rFont val="Calibri"/>
        <family val="2"/>
        <scheme val="minor"/>
      </rPr>
      <t>Ação concluída.</t>
    </r>
    <r>
      <rPr>
        <b/>
        <sz val="20"/>
        <color theme="1"/>
        <rFont val="Calibri"/>
        <family val="2"/>
        <scheme val="minor"/>
      </rPr>
      <t xml:space="preserve"> </t>
    </r>
    <r>
      <rPr>
        <sz val="20"/>
        <color theme="1"/>
        <rFont val="Calibri"/>
        <family val="2"/>
        <scheme val="minor"/>
      </rPr>
      <t xml:space="preserve">
Foram realizados três cursos de 120 horas cada, para as regiões do Alto, Medio e Baixo São Francisco, possibilitando a capacitação de 82 alunos.
</t>
    </r>
  </si>
  <si>
    <r>
      <rPr>
        <b/>
        <sz val="20"/>
        <color rgb="FFFF0000"/>
        <rFont val="Calibri"/>
        <family val="2"/>
        <scheme val="minor"/>
      </rPr>
      <t>Ação em andamento com problemas.</t>
    </r>
    <r>
      <rPr>
        <sz val="20"/>
        <color rgb="FFFF0000"/>
        <rFont val="Calibri"/>
        <family val="2"/>
        <scheme val="minor"/>
      </rPr>
      <t xml:space="preserve"> 
</t>
    </r>
    <r>
      <rPr>
        <sz val="20"/>
        <color theme="1"/>
        <rFont val="Calibri"/>
        <family val="2"/>
        <scheme val="minor"/>
      </rPr>
      <t xml:space="preserve">A comunicação é uma forma estratégica para dar maior visibilidade do que se está realizando junto ao universo de públicos e vários são os instrumentos que se pode dispor para exercer essa ação, desde que criados e estabelecidos. Porém, não é um processo simples, pois envolve uma conjunção de fatores, dentre os quais se destacam os recursos humanos, fundamentais na gestão dos instrumentos de difusão. 
Dentre os instrumentos disponíveis citamos o ICMBio em Foco, informativo interno oficial do Instituto Chico Mendes de Conservação da Biodiversidade (ICMBio). Elaborado ininterruptamente desde outubro de 2007 pela Divisão de Comunicação, ele é enviado semanalmente a todos os correios eletrônicos @icmbio.gov.br, alcançando servidores efetivos, funcionários terceirizados e estagiários que trabalham no ICMBio em todo o Brasil. Seu objetivo é divulgar as ações das diversas áreas e unidades descentralizadas do Instituto, além de outras informações de interesse de seus colaboradores. 
  Também, a Revista Brasileira de Espeleologia do CECAV, lançada no segundo semestre de 2010, tem sido um instrumento de comunicação pública de informações científicas acerca dos ambientes cársticos, com textos extremamente ricos de colaboradores externos, que agregam novos pontos de vista àqueles dos nossos colaboradores internos.
 Outros veículos têm sido utilizados divulgar as ações do Centro como os portais do ICMBio e do CECAV, além de portais de divulgação científica.
7- Metodologia: 
Levantamento junto à sede e bases do CECAV e IABS, de informações sobre atividades realizadas para elaboração de matéria e publicação nos veículos de comunicação disponíveis. Os veículos utilizados, no período de novembro de 2013 a outubro de 2014, foram os seguintes:
• Revista Brasileira de Espeleologia;
• Portal do Instituto Chico Mendes;
• Portal do CECAV
• ICMBio em foco,  números: 269, 271, 280, 283, 290, 291, 295, 299, 307;
• Canal Ciência/IBICT - http://www.canalciencia.ibict.br/pesquisa/0262-Conservacao-das-cavernas-bacia-rio-sao-francisco.html
</t>
    </r>
  </si>
  <si>
    <t xml:space="preserve">Ação concluída. </t>
  </si>
  <si>
    <t>Foi destacado a falta de apoio de parte dos colaboradores.</t>
  </si>
  <si>
    <r>
      <rPr>
        <b/>
        <sz val="20"/>
        <color rgb="FFFF0000"/>
        <rFont val="Calibri"/>
        <family val="2"/>
        <scheme val="minor"/>
      </rPr>
      <t>Ação em andamento no período previsto.</t>
    </r>
    <r>
      <rPr>
        <sz val="20"/>
        <color theme="1"/>
        <rFont val="Calibri"/>
        <family val="2"/>
        <scheme val="minor"/>
      </rPr>
      <t xml:space="preserve">
</t>
    </r>
  </si>
  <si>
    <t>Até a presente data foram gerados os seguintes produtos:
- Mapa de áreas com ocorrência de cavernas;
- Resumo: Mapa preliminar das áreas com ocorrência de cavernas conhecidas no Brasil. Aprovado para apresentação no 47º Congresso Brasileiro de Geologia a ser realizado de 21 a 26 de setembro em Salvador-BA.
- Artigo: A situação atual do patrimônio espeleológico brasileiro – dados preliminares. Publicado no 32º Congresso Brasileiro da SBE, ocorrido de 11 a 14 de julho de 2013 em Barreiras-Ba.
- Conferência: Esboçando um novo mapa das áreas com ocorrências de cavernas – subsídios para a conservação do patrimônio espeleológico. Apresentado no 32º Congresso Brasileiro da SBE, ocorrido de 11 a 14 de julho de 2013 em Barreiras-Ba.
- Relatório final: Oficina de áreas prioritárias para a conservação do patrimônio espeleológico. Realizada de 11 a 14 de junho no Centro de Treinamento do IBAMA (CENTRE), em Brasília-DF.</t>
  </si>
  <si>
    <t>Marcela Pimenta (IABS) 
por Christiane Donato</t>
  </si>
  <si>
    <r>
      <rPr>
        <b/>
        <sz val="20"/>
        <color rgb="FFFF0000"/>
        <rFont val="Calibri"/>
        <family val="2"/>
        <scheme val="minor"/>
      </rPr>
      <t>Ação em andamento conforme previsto.</t>
    </r>
    <r>
      <rPr>
        <b/>
        <sz val="20"/>
        <color rgb="FF7030A0"/>
        <rFont val="Calibri"/>
        <family val="2"/>
        <scheme val="minor"/>
      </rPr>
      <t xml:space="preserve">
</t>
    </r>
    <r>
      <rPr>
        <sz val="20"/>
        <rFont val="Calibri"/>
        <family val="2"/>
        <scheme val="minor"/>
      </rPr>
      <t>O CECAV realiza o Curso de Espeleologia e Licenciamento Ambiental, cujo público alvo são, principalmente, os profissionais de instituições pertencentes ao Sisnama, responsáveis pela análise de processos de licenciamento ambiental de atividades potencialmente poluidoras ou degradadoras de cavidades naturais subterrâneas, ou de sua área de influência.
Entre 2010 e 2014 foram realizados 04 cursos com participação de 113 técnicos de 31 instituições. As vagas foram assim distribuídas: Sergipe 01 técnico, Santa Catarina 02 técnico, Rio Grande do Sul 01 técnico, Espirito Santo 01 técnico, Alagoas 01 técnico, Mato Grosso do Sul 02 técnico, Rio de Janeiro 02 técnico, Amazonas 01 técnico, Piauí 02 técnico, paraíba 01 técnico, São Paulo 04 técnicos, Distrito Federal 02 técnicos, Paraná 01 técnicos, Ceará 02 técnicos, Rio Grande do Norte 03 técnicos, Bahia 03 técnicos, Tocantins 01 técnico, Mato Grosso 02 técnicos, Pará 04 técnicos, Goiás 02 técnicos, Minas Gerais 31, DILIC/IBAMA 12 técnicos, IBAMA/SP 02 técnicos, IBAMA/MG 07 técnicos, IBAMA/TO 02 técnicos, Instituto Chico Mendes 11 técnicos e Ministério Público de Minas Gerais 03 técnico e mais 7 convidados de empresas e instituições afins.</t>
    </r>
  </si>
  <si>
    <r>
      <rPr>
        <b/>
        <sz val="20"/>
        <color rgb="FFFF0000"/>
        <rFont val="Calibri"/>
        <family val="2"/>
        <scheme val="minor"/>
      </rPr>
      <t>Ação em andamento conforme previsto.</t>
    </r>
    <r>
      <rPr>
        <sz val="20"/>
        <color theme="1"/>
        <rFont val="Calibri"/>
        <family val="2"/>
        <scheme val="minor"/>
      </rPr>
      <t xml:space="preserve">
Vários alunos estão engajados em projetos de taxonomia, e, desde o início da ação, 63 novas espécies de cavernas já foram descritas pela nossa equipe.</t>
    </r>
  </si>
  <si>
    <r>
      <rPr>
        <sz val="20"/>
        <color rgb="FFFF0000"/>
        <rFont val="Calibri"/>
        <family val="2"/>
        <scheme val="minor"/>
      </rPr>
      <t>Ação  ainda não iniciada conforme planejado.</t>
    </r>
    <r>
      <rPr>
        <sz val="20"/>
        <color theme="1"/>
        <rFont val="Calibri"/>
        <family val="2"/>
        <scheme val="minor"/>
      </rPr>
      <t xml:space="preserve">
Esta ação está complicada... Nada ainda foi conseguido neste sentido.</t>
    </r>
  </si>
  <si>
    <t>Rodrigo Ferreira (Drops)</t>
  </si>
  <si>
    <r>
      <rPr>
        <sz val="20"/>
        <color rgb="FFFF0000"/>
        <rFont val="Calibri"/>
        <family val="2"/>
        <scheme val="minor"/>
      </rPr>
      <t xml:space="preserve"> </t>
    </r>
    <r>
      <rPr>
        <b/>
        <sz val="20"/>
        <color rgb="FFFF0000"/>
        <rFont val="Calibri"/>
        <family val="2"/>
        <scheme val="minor"/>
      </rPr>
      <t xml:space="preserve">A ação está em andamento no perído previsto. </t>
    </r>
    <r>
      <rPr>
        <sz val="20"/>
        <color theme="1"/>
        <rFont val="Calibri"/>
        <family val="2"/>
        <scheme val="minor"/>
      </rPr>
      <t xml:space="preserve">
Estamos finalizando a negociação de um projeto junto à empresa Vale, referente à um novo experimento de translocação envolvendo a construção de três novas galerias.</t>
    </r>
  </si>
  <si>
    <r>
      <rPr>
        <b/>
        <sz val="20"/>
        <color rgb="FFFF0000"/>
        <rFont val="Calibri"/>
        <family val="2"/>
        <scheme val="minor"/>
      </rPr>
      <t>Ação  ainda não iniciada conforme planejado.</t>
    </r>
    <r>
      <rPr>
        <sz val="20"/>
        <color rgb="FFFF0000"/>
        <rFont val="Calibri"/>
        <family val="2"/>
        <scheme val="minor"/>
      </rPr>
      <t xml:space="preserve">
</t>
    </r>
    <r>
      <rPr>
        <sz val="20"/>
        <rFont val="Calibri"/>
        <family val="2"/>
        <scheme val="minor"/>
      </rPr>
      <t>Por meio de e-mail de 15 de agosto de 2014, Pavel solicita a  a exclusão de seu nome da articulação de três (3.4, 9.2 e 9.4) ações do PAN-BSF, as quais assumiu a responsabilidade durante a  segunda Monitoria. Segundo ele, infelizmente  não tem tido tempo de articular tais ações, pois sua agenda está muito cheia, devido a projetos pessoais e também os específicos da SBE. Tampouco teve tempo de elaborar e enviar os relatórios parciais, pede desculpas. Entretanto, tem  certeza de que estas ações estarão melhor conduzidas por pessoas que possam dedicar tempo e o devido esforço a elas. E conta  com a compreensão da equipe do GAT.</t>
    </r>
  </si>
  <si>
    <r>
      <rPr>
        <b/>
        <sz val="20"/>
        <color rgb="FFFF0000"/>
        <rFont val="Calibri"/>
        <family val="2"/>
        <scheme val="minor"/>
      </rPr>
      <t>Ação em andamento com problemas de realização.</t>
    </r>
    <r>
      <rPr>
        <sz val="20"/>
        <color theme="1"/>
        <rFont val="Calibri"/>
        <family val="2"/>
        <scheme val="minor"/>
      </rPr>
      <t xml:space="preserve">
Com relação a Ação 10.13- venho a informar que foi feito contato com os responsáveis pelo projeto e ficamos de fazer mais uma reunião entre as partes envolvidas para verificar a possibilidade de ser feito um acordo de cooperação entre o MMA e o CBHSF.</t>
    </r>
  </si>
  <si>
    <t>José Maciel Oliveira</t>
  </si>
  <si>
    <t xml:space="preserve">Rodrigo Ferreira </t>
  </si>
  <si>
    <t>Lindalva Cavalcanti  
Tereza Cristina Villanueva</t>
  </si>
  <si>
    <t>Christiane Donato
Maristela Lima</t>
  </si>
  <si>
    <t>Tereza Cristina Villanueva (CPRM)</t>
  </si>
  <si>
    <t>PUC Minas (Luiz Eduardo Travassos), CPRM/DF (Tereza Cristina Villanueva), CECAV (Darcy Gomes e Débora Jansen, Ana Lúcia Galvão)</t>
  </si>
  <si>
    <r>
      <rPr>
        <b/>
        <sz val="20"/>
        <color rgb="FFFF0000"/>
        <rFont val="Calibri"/>
        <family val="2"/>
        <scheme val="minor"/>
      </rPr>
      <t>Ação ainda não iniciada conforme planejado, mas em fase de planejamento.</t>
    </r>
    <r>
      <rPr>
        <sz val="20"/>
        <color theme="1"/>
        <rFont val="Calibri"/>
        <family val="2"/>
        <scheme val="minor"/>
      </rPr>
      <t xml:space="preserve">
Mais do que realizar os cursos é necessário organizar a formação espeleológica nacional, definindo as necessidades de formação, habilitações, requisitos mínimos, níveis de formação, estruturação e documentação dos cursos, corpo de instrutores, carga horária e ementas, formas de financiamento, entre outras ações.
Definir a organização da formação espeleológica nacional, propor cursos dentro desta estrutura para a região do PAN, priorizando BA, AL e SE, levantar custos, buscar fontes de financiamento e apoio, realizar os cursos.
</t>
    </r>
  </si>
  <si>
    <r>
      <rPr>
        <b/>
        <sz val="20"/>
        <color rgb="FFFF0000"/>
        <rFont val="Calibri"/>
        <family val="2"/>
        <scheme val="minor"/>
      </rPr>
      <t xml:space="preserve">A ação está em andamento no perído previsto. </t>
    </r>
    <r>
      <rPr>
        <sz val="20"/>
        <color theme="1"/>
        <rFont val="Calibri"/>
        <family val="2"/>
        <scheme val="minor"/>
      </rPr>
      <t xml:space="preserve">
A Câmara Municipal já aprovou a Lei de doação do imóvel onde será o Centro de Espeleologia para a UFOP, todas as negociações entre o Município e a Universidade estão certas para a implantação CE, o Projeto Arquitetônico foi elaborado em conjunto Prefeitura/UFOP; no dia 18 de agosto último estivemos reunidos aí em Brasília com o Sr. Ministro da Educação Dr. José Henrique Pain e toda a sua Equipe de Assessores, para levar ao conhecimento do Ministro o Projeto do CE, apresentá-lo para uma melhor compreensão do Ministro e sua equipe, da grandeza do mesmo e da sua importância a nível de Brasil, para a região do Alto São Francisco e principalmente a região de Pains e também para garantir recurso no orçamento do Ministério para a sua implantação e na oportunidade o Ministro determinou ao seu assessor responsável pelo orçamento da Pasta que fosse contingenciado 6 milhões de reais para início das obras do Centro de Espeleologia.  
Estiveram presentes o Prefeito Robson Rodarte Lopes, o Chefe de Gabinete Amir Otoni e eu, Mário da Silva Oliveira representando o município de Pains; o Reitor Dr. Marconi Jamilson e o Pro Reitor Dr. Rodrigo Bianc , representando a Universidade Federal de Ouro Preto.</t>
    </r>
  </si>
  <si>
    <t>Mário Oliveira</t>
  </si>
  <si>
    <t>Inserir os articuladores das ações 1.2, 1.3 e 1.4 como colaboradores.</t>
  </si>
  <si>
    <t>Levantar e sistematizar dados geoespaciais e informações existentes sobre o Patrimônio Espeleológico e ambientes cársticos na região de abrangência do PAN Cavernas do São Francisco.</t>
  </si>
  <si>
    <t xml:space="preserve">Aprovado: unificar as Ações: 1.1, 1.2, 1.3 e 1.4 em apenas uma, contendo a seguinte redação: 
Levantar e sistematizar dados geoespaciais e informações existentes sobre o Patrimônio Espeleológico e ambientes cársticos na região de abrangência do PAN Cavernas do São Francisco.
</t>
  </si>
  <si>
    <t>Relatório anual elaborado e publicado.</t>
  </si>
  <si>
    <r>
      <rPr>
        <b/>
        <sz val="20"/>
        <color rgb="FFFF0000"/>
        <rFont val="Calibri"/>
        <family val="2"/>
        <scheme val="minor"/>
      </rPr>
      <t xml:space="preserve">Ação  iniciada com problemas na execução.  </t>
    </r>
    <r>
      <rPr>
        <sz val="20"/>
        <color rgb="FFFF0000"/>
        <rFont val="Calibri"/>
        <family val="2"/>
        <scheme val="minor"/>
      </rPr>
      <t xml:space="preserve">
</t>
    </r>
    <r>
      <rPr>
        <sz val="20"/>
        <rFont val="Calibri"/>
        <family val="2"/>
        <scheme val="minor"/>
      </rPr>
      <t xml:space="preserve">Foi apresentada como  projeto na Chamada Interna DIBIO para 2014. </t>
    </r>
    <r>
      <rPr>
        <sz val="20"/>
        <color theme="1"/>
        <rFont val="Calibri"/>
        <family val="2"/>
        <scheme val="minor"/>
      </rPr>
      <t xml:space="preserve">
A proposta previa  reunião com a equipe técnica do CECAV para estabelecer critérios e procedimentos padronizados para coleta, compilação, sistematização, validação, atualização e disponibilização de informações geoespaciais, mapas temáticos e de textos técnico-científicos sobre o Patrimônio Espeleológico e os ambientes cársticos. 
(Estava vermelha passou a amarela)</t>
    </r>
  </si>
  <si>
    <r>
      <t xml:space="preserve">O projeto foi aprovado, porém não houve consenso da equipe do CECAV com relação a data,  temas discutidos e participantes. </t>
    </r>
    <r>
      <rPr>
        <sz val="20"/>
        <color rgb="FFFF0000"/>
        <rFont val="Calibri"/>
        <family val="2"/>
        <scheme val="minor"/>
      </rPr>
      <t>Aguardando posicionamento da coordenação do CECAV.</t>
    </r>
  </si>
  <si>
    <t>Definir critérios para a padronização dos dados compilados sobre o  Patrimônio Espeleológico e ambientes cársticos da região de abrangência do PAN Cavernas do São Francisco.</t>
  </si>
  <si>
    <t>Critérios definidos e disponibilizados.</t>
  </si>
  <si>
    <r>
      <rPr>
        <b/>
        <sz val="20"/>
        <color rgb="FFFF0000"/>
        <rFont val="Calibri"/>
        <family val="2"/>
        <scheme val="minor"/>
      </rPr>
      <t xml:space="preserve">A ação está em andamento no perído previsto. </t>
    </r>
    <r>
      <rPr>
        <sz val="20"/>
        <color theme="1"/>
        <rFont val="Calibri"/>
        <family val="2"/>
        <scheme val="minor"/>
      </rPr>
      <t xml:space="preserve">
Tendo em vista que a produção do conhecimento é contínua.
Validação em campo com a obtenção dos dados básicos da localização da base 0 (zero) da entrada principal da caverna, conforme metodologia do CECAV (coordenadas, Datum utilizado, precisão (erro) do GPS, quantidade de satélites e altitude).</t>
    </r>
  </si>
  <si>
    <t>Alimentação da Base de Dados do CECAV; Validação de praticamente todas as cavernas do Estado de Sergipe e do município de Paripiranga/BA (Supergrupo Canudos). Previstas ações ainda este ano para o Estado de Alagoas, APA Chapada do Araripe (Incluindo FLONA Araripe e ESEC Aiuaba, estados de Pernambuco, Ceará e Piauí) e PARNA do Catimbau/PE. Relatório do plano de trabalho do Termo de Reciprocidade com os grupos Centro da Terra e GMSE.</t>
  </si>
  <si>
    <t>Diego Bento 
e Christiane</t>
  </si>
  <si>
    <t>Frente à realidade de 2012, atualmente as áreas prioritárias nos biomas (Cerrado e Caatinga) estão sendo revisadas com a inserção da temática PE.</t>
  </si>
  <si>
    <t>Plenária</t>
  </si>
  <si>
    <r>
      <rPr>
        <b/>
        <sz val="20"/>
        <color rgb="FFFF0000"/>
        <rFont val="Calibri"/>
        <family val="2"/>
        <scheme val="minor"/>
      </rPr>
      <t xml:space="preserve">A ação está em andamento no perído previsto. 
</t>
    </r>
    <r>
      <rPr>
        <sz val="20"/>
        <rFont val="Calibri"/>
        <family val="2"/>
        <scheme val="minor"/>
      </rPr>
      <t xml:space="preserve">Em junho foi assinado Termo de Compromisso Ambiental entre o Instituto Chico Mendes e empresa Gerdau Açominas S.A., para executar medidas de compensação pelos impactos negativos irreversíveis causados às cavidades naturais subterrâneas com alto grau de relevância, provocados pelo empreendimento “Mina Várzea do Lopes”, foram acordadas a execução de algumas atividades e projetos de pesquisa. 
Dentre essas atividades serão realizados os levantamentos necessários para implantar, no ambiente virtual do Instituto Chico Mendes, repositório temático em espeleologia, que reúna todos os artigos técnicos e científicos sobre o tema, publicados nacionalmente, além de registros fotográficos digitalizados, vídeos e outros instrumentos de difusão do conhecimento.
 De acordo com o Termo de Referência, Anexo ao Termo de Compromisso, a implantação do sistema está dividida em três fases. A primeira envolve a instalação do sistema, criação do Repositório e treinamento para operação do sistema, a ser concluída até meados de outubro de 2014, a depender da data da contratação de consultor. Na segunda fase serão realizados os levantamentos das informações que serão inseridas no Repositório, a ser finalizada em meados de dezembro do mesmo ano. A terceira fase, com finalização prevista para o final do mês de março, é a entrega do sistema instalado e operando.
</t>
    </r>
  </si>
  <si>
    <t>Esta Ação deveria ter sido iniciada em 2012, mas como todas as tentativas de incluí-la como projeto de compensação ambiental não tiveram êxito, permaneceu até então como “Ação em andamento com problemas de realização”.  Inicialmente foram feitas negociações com a empresa Vale S.A. para executá-la, porém não foi possível.  Então, no início de 2014, a partir de tratativas com empresa Gerdau, a Ação foi incluída no Termo de Referência já referido, com previsão de entrega do produto final em março de 2015.</t>
  </si>
  <si>
    <t>Issamar Meguerditchian e Jocy Cruz</t>
  </si>
  <si>
    <t>Documento publicado.</t>
  </si>
  <si>
    <t>Publicar anualmente informações estatísticas sobre o Patrimônio Espeleológico existente na região de abrangência do PAN Cavernas do São Francisco, com base em dados secundários.</t>
  </si>
  <si>
    <r>
      <rPr>
        <b/>
        <sz val="20"/>
        <color rgb="FFFF0000"/>
        <rFont val="Calibri"/>
        <family val="2"/>
        <scheme val="minor"/>
      </rPr>
      <t>Ação não concluída no prazo previsto.</t>
    </r>
    <r>
      <rPr>
        <sz val="20"/>
        <color theme="1"/>
        <rFont val="Calibri"/>
        <family val="2"/>
        <scheme val="minor"/>
      </rPr>
      <t xml:space="preserve">
Sugere-se fazer algo simples, com dados estatísticos, gráficos e fotos.</t>
    </r>
  </si>
  <si>
    <t>Ações 2.21 e 6.3 estão integradas a essa. CPRM tem trabalhado com a elaboração de mapas de zoneamento de riscos geológicos em municípios e mapas de geodiversidade.</t>
  </si>
  <si>
    <t xml:space="preserve">A ação encontra-se contemplada nas ações 2.21 e 6.3, bem como em outras ações que gerarão a integração de dados espacializados.  </t>
  </si>
  <si>
    <t>Ação foi iniciada, porém com dificuldades de captação de recursos financeiros.</t>
  </si>
  <si>
    <t>A ação seria atendida por meio da implantação do módulo geo do Canie, o que não se entende exequível no período desse ciclo do PAN Cavernas.</t>
  </si>
  <si>
    <t>Jocy Cruz e plenária</t>
  </si>
  <si>
    <t>Desenvolver e dar suporte a software para gestão on line do PAN Cavernas do SF.</t>
  </si>
  <si>
    <t>Software disponibilizado e suporte técnico prestado</t>
  </si>
  <si>
    <t>Grupo de Assessoramento do PAN, articuladores e colaboradores do PAN.</t>
  </si>
  <si>
    <t>Ação oriunda da ação 1.13, que foi excluída.</t>
  </si>
  <si>
    <r>
      <rPr>
        <b/>
        <sz val="20"/>
        <color rgb="FFFF0000"/>
        <rFont val="Calibri"/>
        <family val="2"/>
        <scheme val="minor"/>
      </rPr>
      <t xml:space="preserve">A ação está em andamento no perído previsto. </t>
    </r>
    <r>
      <rPr>
        <sz val="20"/>
        <color rgb="FFFF0000"/>
        <rFont val="Calibri"/>
        <family val="2"/>
        <scheme val="minor"/>
      </rPr>
      <t xml:space="preserve">
</t>
    </r>
    <r>
      <rPr>
        <sz val="20"/>
        <rFont val="Calibri"/>
        <family val="2"/>
        <scheme val="minor"/>
      </rPr>
      <t xml:space="preserve">Para 2014 houve a inserção de temas relacionados a planos de ação do Instituto Chico Mendes em editais como "CFDD" do Ministério da Justiça  e "Fundação O Boticário".
</t>
    </r>
  </si>
  <si>
    <t>Lista dos editais com a temática espeleologia ou correlato disponibilizada</t>
  </si>
  <si>
    <t>Necessidade de priorizar a conservação do patrimônio espeleológico nos editais.</t>
  </si>
  <si>
    <t>Daniela (Vale)</t>
  </si>
  <si>
    <t>Entende-se que a ação tem caráter político institucional e deve ser articulada pelo Cecav.</t>
  </si>
  <si>
    <t>Nota técnica elaborada, encaminhada e divulgada.</t>
  </si>
  <si>
    <r>
      <t xml:space="preserve">Para a elaboração do Mapa não foram gastos 30.000,00, porém não temos computados os valores reais, que foram aproximadamente, três viagens de campo com a participação de três analistas, valor próximo a 10.000,00.
</t>
    </r>
    <r>
      <rPr>
        <sz val="20"/>
        <color rgb="FFFF0000"/>
        <rFont val="Calibri"/>
        <family val="2"/>
        <scheme val="minor"/>
      </rPr>
      <t>Disponibilizar os shapes do mapa na página do CECAV,  e fazer documento divulgando. Ver ação 5.6.
Issamar e Renata farão o levantamento dos órgãos licenciadores e fiscalizadores, incluíndo os ministérios públicos, a fim de que os documentos sejam encaminhados (mapa e nota explicativa).</t>
    </r>
    <r>
      <rPr>
        <sz val="20"/>
        <color theme="1"/>
        <rFont val="Calibri"/>
        <family val="2"/>
        <scheme val="minor"/>
      </rPr>
      <t xml:space="preserve">
</t>
    </r>
  </si>
  <si>
    <r>
      <rPr>
        <b/>
        <sz val="20"/>
        <color rgb="FFFF0000"/>
        <rFont val="Calibri"/>
        <family val="2"/>
        <scheme val="minor"/>
      </rPr>
      <t>Ação em andamento com problemas de realização.</t>
    </r>
    <r>
      <rPr>
        <sz val="20"/>
        <color theme="1"/>
        <rFont val="Calibri"/>
        <family val="2"/>
        <scheme val="minor"/>
      </rPr>
      <t xml:space="preserve">
Foram debatidas, durante 32º Congresso Brasileiro de Espeleologia, Barreiras/BA, de 11 a 14 de julho de 2013, no Workshop:  Orientações para o levantamento espeleológico, as orientações básicas descritas pelo CECAV.
Como resultado do debate, o CECAV deveria enviar aos participantes do workshop o documento apresentado para discussão via email por um prazo de 30 dias. Não houve viabilidade em realizar a discussão via e-mail.</t>
    </r>
  </si>
  <si>
    <t>Aprimorar a versão do documento já existente e disponibilizá-la. Sugestão de apresentação de artigo no próximo CBE para divulgação.</t>
  </si>
  <si>
    <t>A partir dos mapas de vulnerabilidade natural de áreas cársticas da bacia do SF, de potencialidade de ocorrência de cavernas e densidade de cavernas, definir as áreas prioritárias. Daniela colaboradora.</t>
  </si>
  <si>
    <t xml:space="preserve">Definir áreas prioritárias para prospecção sistemática do Patrimônio Espeleológico, especialmente na região de abrangência do PAN Cavernas do São Francisco. </t>
  </si>
  <si>
    <r>
      <rPr>
        <b/>
        <sz val="20"/>
        <color rgb="FFFF0000"/>
        <rFont val="Calibri"/>
        <family val="2"/>
        <scheme val="minor"/>
      </rPr>
      <t>A ação está em andamento no perído previsto.</t>
    </r>
    <r>
      <rPr>
        <sz val="20"/>
        <color theme="1"/>
        <rFont val="Calibri"/>
        <family val="2"/>
        <scheme val="minor"/>
      </rPr>
      <t xml:space="preserve"> 
Tendo em vista que a produção do conhecimento é contínua.
Prospecção espeleológica de áreas de alta potencialidade de ocorrência de cavernas nas áreas de ocorrência dos calcários do Supergrupo Canudos (Estado de Sergipe e município de Paripiranga/BA), com a definição de áreas-alvo de acordo com a análise de imagens de satélite e mapas de ocorrência de cavernas já conhecidas; Validação em campo das cavernas identificadas com a obtenção dos dados básicos da localização da base 0 (zero) da entrada principal da caverna, conforme metodologia do CECAV (coordenadas, Datum utilizado, precisão (erro) do GPS, quantidade de satélites e altitude).</t>
    </r>
  </si>
  <si>
    <t>A caracterização deve contemplar no mínimo o preenchimento dos campos obrigatórios da ficha de campo do CECAV.</t>
  </si>
  <si>
    <t>Diego Bento e Christiane</t>
  </si>
  <si>
    <t>Alimentação da Base de Dados do CECAV; Duas expedições já realizadas com a identificação de 100 novas cavernas, sendo 39 em Sergipe e 61 em Paripiranga/BA. Uma expedição agendada para esse ano. Relatório do plano de trabalho do Termo de Reciprocidade com os grupos Centro da Terra e GMSE.</t>
  </si>
  <si>
    <r>
      <rPr>
        <b/>
        <sz val="20"/>
        <color rgb="FFFF0000"/>
        <rFont val="Calibri"/>
        <family val="2"/>
        <scheme val="minor"/>
      </rPr>
      <t xml:space="preserve">A ação está em andamento no perído previsto. </t>
    </r>
    <r>
      <rPr>
        <sz val="20"/>
        <color theme="1"/>
        <rFont val="Calibri"/>
        <family val="2"/>
        <scheme val="minor"/>
      </rPr>
      <t xml:space="preserve">
Adolpho Milhomem (Espeleo Grupo de Brasília - EGB) por telefone concordou em articular a execução desta ação e disse que está trabalhando na elaboração do Termo de Reciprocidade. Estudos no âmbito do TAC entre MP/MG e Votorantim estão em execução e contemplam atividades de prospecção em toda área cárstica 1.</t>
    </r>
  </si>
  <si>
    <t>Adolpho Milhomem, Maristela Lima, André e Jocy</t>
  </si>
  <si>
    <t>Solicitar relatório do andamento do TAC ao MP MG. Contatar o EGB.</t>
  </si>
  <si>
    <r>
      <rPr>
        <b/>
        <sz val="20"/>
        <color rgb="FFFF0000"/>
        <rFont val="Calibri"/>
        <family val="2"/>
        <scheme val="minor"/>
      </rPr>
      <t>Ação em andamento.</t>
    </r>
    <r>
      <rPr>
        <sz val="20"/>
        <color rgb="FFFF0000"/>
        <rFont val="Calibri"/>
        <family val="2"/>
        <scheme val="minor"/>
      </rPr>
      <t xml:space="preserve">
</t>
    </r>
    <r>
      <rPr>
        <sz val="20"/>
        <rFont val="Calibri"/>
        <family val="2"/>
        <scheme val="minor"/>
      </rPr>
      <t>Foi realizada uma expedição para pros</t>
    </r>
    <r>
      <rPr>
        <sz val="20"/>
        <color theme="1"/>
        <rFont val="Calibri"/>
        <family val="2"/>
        <scheme val="minor"/>
      </rPr>
      <t>pecção espeleológica em áreas de alta potencialidade de ocorrência de cavernas no Estado de Alagoas, com  definição de áreas-alvo de acordo com a análise de imagens de satélite e mapas de ocorrência de cavernas já conhecidas.
Validação em campo das cavernas identificadas com a obtenção dos dados básicos da localização da base 0 (zero) da entrada principal da caverna, conforme metodologia do CECAV (coordenadas, Datum utilizado, precisão (erro) do GPS, quantidade de satélites e altitude).</t>
    </r>
  </si>
  <si>
    <t xml:space="preserve">Alimentação da Base de Dados do CECAV com três novas cavidades localizadas durante a expedição de prospecção. Relatório do plano de trabalho do Termo de Reciprocidade com os grupos Centro da Terra e GMSE.
</t>
  </si>
  <si>
    <t>Diego Bento, Christiane, Maristela e Lindalva</t>
  </si>
  <si>
    <t>Sugere mudança de articulador: Diego. Contatar prof. Jorge Luis (UFAL) - Marcela vai colaborar no contato.</t>
  </si>
  <si>
    <t>Relatórios técnicos disponibilizados</t>
  </si>
  <si>
    <t>Planejamento da ação já foi iniciada. Atividades de campo serão iniciadas ainda em 2014. Ação contemplada no Termo de Reciprocidade com CT e GMSE.</t>
  </si>
  <si>
    <t>Jocy e Maristela</t>
  </si>
  <si>
    <t>Acrescentar dados da Nota Técnica sobre o plano de trabalho do TR com o CT e GMSE na descrição do andamento da Ação.</t>
  </si>
  <si>
    <t>Substitutir o articulador por Paulo Maier.</t>
  </si>
  <si>
    <t>Paulo Maier</t>
  </si>
  <si>
    <t>Registros de novas cavernas têm sido enviados ao CECAV pelo chefe da APA.</t>
  </si>
  <si>
    <t>Lindalva e Jocy</t>
  </si>
  <si>
    <t>Articuladora relatou dificuldades em relação à falta de recursos para linhas de pesquisa nessa temática. Foi sugerida a elaboração de projetos ao CECAV para possível inserção nos processos de compensação.</t>
  </si>
  <si>
    <t>Lindalva e Maristela</t>
  </si>
  <si>
    <t>Prof. Mario Dantas (UFBA/Vitória da Conquista) tem atuação na área e pode ser contatado para apresentação de projetos. Cristiane vai realizar contato.</t>
  </si>
  <si>
    <t>Não há informações enviadas pelo articulador.</t>
  </si>
  <si>
    <t>Jocy, Cristiane</t>
  </si>
  <si>
    <t>Verificar com o Prof. Luis Travassos ou Prof. Mario Cozzuol (UFMG). Possibilidade de inserir projetos nessa temática em processo de compensação. Sugere-se alteração do articulador.</t>
  </si>
  <si>
    <t>Realizar pesquisas paleontológicas na região de abrangência do PAN Cavernas do São Francisco, priorizando os Munícipios de Pains, Montes Claros, Januária, Montalvânia, bem como o Circuito das Grutas, no Estado de Minas Gerais.</t>
  </si>
  <si>
    <t>Possibilidade de inserir projetos nessa temática em processo de compensação. Sugere-se alteração do articulador.</t>
  </si>
  <si>
    <t>Cristiano comunica que não recebeu o encaminhamento dos respectivos Relatórios das Ações 2.14; 2.15; 2.26; e 3.2 até a presente data e assim sendo, não será possível atender ao prazo estabelecido no Informativo n° 5.</t>
  </si>
  <si>
    <t xml:space="preserve">Cristiano comunica que não recebeu o encaminhamento dos respectivos Relatórios das Ações 2.14; 2.15; 2.26; e 3.2 até a presente data e assim sendo, não será possível atender ao prazo estabelecido no Informativo n° 5. 
Durante oficina a articuladora informou que as pesquisas estão sendo realizadas no âmbito dos estudos para o licenciamento ambiental.
</t>
  </si>
  <si>
    <t xml:space="preserve"> Cristiano Furuhashi e Daniela</t>
  </si>
  <si>
    <t>Identificar as áreas com maior quantidade de pesquisas em áreas cársticas, em andamento ou já realizadas, com base nas informações do SISBIO.</t>
  </si>
  <si>
    <t>Relatório descritivo com mapas disponibilizado</t>
  </si>
  <si>
    <r>
      <rPr>
        <b/>
        <sz val="20"/>
        <color rgb="FFFF0000"/>
        <rFont val="Calibri"/>
        <family val="2"/>
        <scheme val="minor"/>
      </rPr>
      <t xml:space="preserve"> A ação está em andamento no perído previsto.</t>
    </r>
    <r>
      <rPr>
        <sz val="20"/>
        <color rgb="FFFF0000"/>
        <rFont val="Calibri"/>
        <family val="2"/>
        <scheme val="minor"/>
      </rPr>
      <t xml:space="preserve"> 
</t>
    </r>
    <r>
      <rPr>
        <sz val="20"/>
        <color theme="1"/>
        <rFont val="Calibri"/>
        <family val="2"/>
        <scheme val="minor"/>
      </rPr>
      <t xml:space="preserve">Com a assinatura do Termo de Compromisso Ambiental entre o Instituto Chico Mendes e empresa Gerdau Açominas S.A., para executar medidas de compensação pelos impactos negativos irreversíveis causados às cavidades naturais subterrâneas com alto grau de relevância, provocados pelo empreendimento “Mina Várzea do Lopes”, foram acordadas a execução de algumas atividades e projetos como o "Monitoriamento da Qualidade da Água Subterranea" elaborado pelo IGAM e UFMG sob a articulação da Mariciene e tem recebido a colaboração do Mario da Silva (Secretário Municipal de Meio Ambiente e Turismo de Pains-MG) que  informa o seguinte: "Venho dialogando e trocando informações com a Maricene Paixão do IGAM e estou aguardando ela me enviar o Resumo Executivo das Águas Subterrâneas em Minas Gerias mais recente, porque o que ela me enviou é de 2011, mas constam todas as informações relacionadas aos poços de monitoramento, as suas localizações, a quantidade de poços e a conclusão da qualidade da água nos locais monitorados. 
Atualmente a rede de monitoramento de qualidade de água subterrânea abrange:
o aqüífero Bambui nas UPGRH SF6 e SF10 (bacias do Jequitai e afluentes do rio Verde Grande) - 60 pontos; aqüífero Guarani confinado no triangulo mineiro - 4 pontos;  em parceria com a CPRM o aqüífero Bauru também no triangulo Mineiro - 20 pontos; e está previsto a implantação de rede na bacia do rio das velhas - 40 pontos.
Ainda não temos pontos em outras UPGRHs
No âmbito do PAN Cavernas do São Francisco, vai ser iniciado agora em outubro um estudo, realizado por meio de convenio entre a UFMG, CDTN e Gerdal , com acompanhamento do CECAV e IGAM , com o objetivo de definição de rede de monitoramento quali-quantitativa das aguas subterrâneas na região da APA Carste Lagoa Santa.
Este projeto tem previsão de término para dez de 2017.
Ainda segundo a Maricene, quando perguntei sobre o monitoramento das águas subterrâneas em Pains ela me disse que o carste é uma região que merece um cuidado especial, e segundo ela o Estado está atento a isso, e, dentro do possível teremos um projeto para a rede de monitoramento nessa região e acrescenta:“De toda forma, a Agência Nacional de Águas, está realizando um estudo do aqüífero bambui e um dos objetivos deste estudo é a constituição de uma rede de monitoramento para o aqüífero. Dessa forma a região será contemplada com pontos de monitoramento, só não sei te dizer quantos, uma vez que os estudos ainda estão sendo executados” ".
</t>
    </r>
  </si>
  <si>
    <t>O projeto contempla a área da APA Carste de Lagoa Santa.</t>
  </si>
  <si>
    <t xml:space="preserve">Felipe fará contato com Mário (Pains) e UFOP para verificar andamento da Ação.
</t>
  </si>
  <si>
    <t>Mario (Pains)</t>
  </si>
  <si>
    <t xml:space="preserve">Conforme decisão da Oficina de Áreas Prioritárias do CECAV, deverão ser propostos 2 alvos. Alvo 1: "ocorrência de cavernas", meta = 30%; Alvo 2: "litologia da caverna", meta = 30% por grandes grupos de rocha (carbonáticas, siliciclásticas, granitóides, ferruginosas e vulcânicas).
</t>
  </si>
  <si>
    <t>Inicialmente, as áreas foram identificadas com base no cruzamento dos seguintes dados geoespaciais da região de abrangência do PAN: cavernas (31/08/14);  mapa de vulnerabilidade ambiental (grau muito alto e alto) e mapa de potencialidade de ocorrência de cavernas (grau muito alto, alto, médio e baixo). No grau de potencialidade de ocorrência "médio" encontram-se os arenitos e quartzitos e no de "baixa", os granitos. Em seguida, essas cavernas serão cruzadas com dados de áreas protegidas (PI e US) e o mapa resultante trará informações sobre o ambiente em que se encontra a caverna, por município, e deverá ser encaminhado aos órgãos de fiscalização e ministérios públicos estaduais.</t>
  </si>
  <si>
    <t>Relatório da Oficina de Cavernas Turísticas, realizada de 14 a 17 de maio de 2013, porém publicado em 27 de março de 2014.</t>
  </si>
  <si>
    <t xml:space="preserve">O cruzamento dos dados geoespaciais resultou na classificação de 5.548 cavernas conforme segue:
Vulnerabilidade Natural; Potencialidade; Quantidade de Cavernas; UF
Muito Alta; Muito Alta; 1.219; BA, CE, GO, MG, SE
Muito Alta; Alta; 89; BA, GO, MG, PE
Muito Alta; Média; 104; BA, GO, MG, PE, SE
Muito Alta; Baixa; 3 (canga); MG
Alta; Muito Alta; 3.816; BA, CE, GO, MG, SE
Alta; Alta; 170; BA, DF, GO, MG
Alta; Média; 141; BA, DF, GO, MG, PI, SE
Alta; Baixa; 6 (calcário); BA, MG, SE
</t>
  </si>
  <si>
    <t>Dados estatísticos devem incluir, quando possível, físicos, bióticos, sociais e histórico-culturais. O Produto será composto de planilhas, gráficos e texto descritivo sobre a situação de momento.</t>
  </si>
  <si>
    <t>Ação excluída, pois está contemplada na Ação 1.12.</t>
  </si>
  <si>
    <t xml:space="preserve">Por demanda das prefeituras ao Governo Federal, em mais de 800 municípios no Brasil já foram elaborados esses mapas. </t>
  </si>
  <si>
    <r>
      <rPr>
        <b/>
        <sz val="20"/>
        <color rgb="FFFF0000"/>
        <rFont val="Calibri"/>
        <family val="2"/>
        <scheme val="minor"/>
      </rPr>
      <t>Ação em andamento com problemas de realização.</t>
    </r>
    <r>
      <rPr>
        <sz val="20"/>
        <color theme="1"/>
        <rFont val="Calibri"/>
        <family val="2"/>
        <scheme val="minor"/>
      </rPr>
      <t xml:space="preserve">
A ação foi iniciada com a realização de reunião com duas OSCIPs (IABS e Terra Brasilis):
IABS - para a viabilização de um fundo é necessário um montante, aproximado, de 40.000,00  (idealizar, montar equipe).  Um possibilidade que seria viabilizar por meio de compensação espeleológica;
Terra Brasilis: Estão gerenciando recursos oriundos de um termo de compromisso para compensação espeleológico.
IABS assinou um termo de cooperação com o MP/MG.</t>
    </r>
  </si>
  <si>
    <t>Jocy Cruz e Marcela</t>
  </si>
  <si>
    <t>Estudos têm sido realizados pela UNIVASF e UFS.</t>
  </si>
  <si>
    <t xml:space="preserve">Contato com Prof. da UNIVASF e UFS (Ana Paula Prata) para verificar andamento da ação e solicitar elaboração de projeto que poderia ser financiado com recursos de compensação.
Levantar os estudos já publicados.
</t>
  </si>
  <si>
    <t>Lindalva e Christiane</t>
  </si>
  <si>
    <t>CECAV tem repassado aos colaboradores e demais interessados as informações sobre fontes de financiamento para o tema espeleologia.</t>
  </si>
  <si>
    <t>Issamar (CECAV)</t>
  </si>
  <si>
    <t>Mauricio (CECAV)</t>
  </si>
  <si>
    <t>Jocy irá repassar as informações do sistema Financiar para os articuladores da ação.</t>
  </si>
  <si>
    <t>Cristiano comunicou que não recebeu o encaminhamento dos respectivos Relatórios das Ações 2.14; 2.15; 2,26; e 3,2 até a presente data e assim sendo, não será possível atender ao prazo estabelecido no Informativo n° 5.
Daniela informa que os estudos estão sendo realizados e que o prazo final da ação será atendido.</t>
  </si>
  <si>
    <t>Ação não iniciada.</t>
  </si>
  <si>
    <t>Articular para participação do IPEA na execução da atividade.
Flávio do Carmo (UFMG/Instituto Pristino) pode ser contatado.
ANA também tem trabalhado com pagamentos por serviços ambientais.
Contatar Prof. Paulo (UFG).
Leonardo irá contatar Prof. Erick Rojas.</t>
  </si>
  <si>
    <t xml:space="preserve"> Cristiano Furuhashi e Christiane</t>
  </si>
  <si>
    <t>Cristiano comunicou que não recebeu o encaminhamento dos respectivos Relatórios das Ações 2.14; 2.15; 2,26; e 3,2 até a presente data e assim sendo, não será possível atender ao prazo estabelecido no Informativo n° 5.
Christiane aborda o tema em sua dissertação de mestrado e artigo publicado.</t>
  </si>
  <si>
    <t>O artigo publicado corresponde a parte do produto esperado para a ação.
Christiane e Daniela irão elaborar relatório, com base nos artigos, e enviar para equipe que trabalha com avaliação de impactos ao PE (CECAV, Leonardo).</t>
  </si>
  <si>
    <r>
      <t xml:space="preserve">Ação concluída. 
</t>
    </r>
    <r>
      <rPr>
        <sz val="20"/>
        <color theme="1"/>
        <rFont val="Calibri"/>
        <family val="2"/>
        <scheme val="minor"/>
      </rPr>
      <t>Relatório final do Comitê Técnico Consultivo, que considerou todas as contribuições recebidas, foi finalizado e encaminhado ao MMA e está disponível na página do CECAV.</t>
    </r>
  </si>
  <si>
    <t>Pavel Carrijo e Maristela Lima</t>
  </si>
  <si>
    <r>
      <rPr>
        <b/>
        <sz val="20"/>
        <color rgb="FFFF0000"/>
        <rFont val="Calibri"/>
        <family val="2"/>
        <scheme val="minor"/>
      </rPr>
      <t xml:space="preserve">Ação em andamento conforme previsto.
</t>
    </r>
    <r>
      <rPr>
        <sz val="20"/>
        <rFont val="Calibri"/>
        <family val="2"/>
        <scheme val="minor"/>
      </rPr>
      <t xml:space="preserve">Em 2014 foram realizadas reuniões com os seguintes parceiros:
IABS, Terra Brasilis, Ministério Público BA, EGB, IGAM, IGC/UFMG, e
FUNDEP.
</t>
    </r>
  </si>
  <si>
    <t>Marcelo (SBE)</t>
  </si>
  <si>
    <r>
      <t xml:space="preserve">Considera-se que esta ação será contemplada quando da instutuição do repositório,  </t>
    </r>
    <r>
      <rPr>
        <b/>
        <sz val="20"/>
        <color rgb="FFFF0000"/>
        <rFont val="Calibri"/>
        <family val="2"/>
        <scheme val="minor"/>
      </rPr>
      <t>Ação 1.11,</t>
    </r>
    <r>
      <rPr>
        <sz val="20"/>
        <color theme="1"/>
        <rFont val="Calibri"/>
        <family val="2"/>
        <scheme val="minor"/>
      </rPr>
      <t xml:space="preserve"> responsável pela implantação de um repositório de informações espeleológicas no Instituto Chico Mendes, a partir de dados obtidos por meio de um amplo levantamento, aí incluídas as publicações técnico-científicas.
As normas e procedimentos orientativos também poderão ser objeto de inclusão no referido sistema.
Os estudos para autorização e/ou licenciamento ambiental, serão disponibilizados pelo CANIE na </t>
    </r>
    <r>
      <rPr>
        <b/>
        <sz val="20"/>
        <color rgb="FFFF0000"/>
        <rFont val="Calibri"/>
        <family val="2"/>
        <scheme val="minor"/>
      </rPr>
      <t>ação 1.8.</t>
    </r>
    <r>
      <rPr>
        <sz val="20"/>
        <color theme="1"/>
        <rFont val="Calibri"/>
        <family val="2"/>
        <scheme val="minor"/>
      </rPr>
      <t xml:space="preserve"> 
Sugere-se a exclusão desta ação.
</t>
    </r>
  </si>
  <si>
    <t>Relatório Luciana (MP/BA)</t>
  </si>
  <si>
    <t xml:space="preserve">Como um grande desafio para a realização dessa ação é a dificuldade orçamentária dos municípios que possuem efetivamente dificuldades para manter uma equipe técnica de maneira permanente. Tem sido estimulada a integração entre os mesmos e a busca de soluções compartilhadas. Um outro grande problema é que os Estados estão querendo que os municípios licenciem já e não se preocupam em quais condições, considerando que essa é uma grande fragilidade para a proteção d patrimônio espeleológico.
Um outro grande problema é a falta de formação dos profissionais dos municípios e também dos estados na proteção do patrimônio espeleológico, sendo necessário o PAN se preocupar com essa formação, com oficinas de capacitação e cursos para as equipes técnicas que estão se formando nas diversas regiões de abrangência do PAN.
</t>
  </si>
  <si>
    <t>Luciana (MP/BA)</t>
  </si>
  <si>
    <t>Relatório Luciana (MP/BA)
Será feito um diagnóstico inicial com todos os dados e será disponibilizado a Coordenação do PAN para se quiser realizar a divulgação no início de 2015.</t>
  </si>
  <si>
    <t>Elaborar e encaminhar, em 2015, manifestação do GAT ao DNPM solicitando o retorno das discussões sobre o tema e dos trabalhos do Comitê.</t>
  </si>
  <si>
    <r>
      <t xml:space="preserve">Foi realizada reunião para análise da viabilidade da ação e a equipe técnica do CECAV, que participou da discussão, entende que da forma como está escrita, não há possibilidade de execução, pois diagóstico ou análise de políticas públicas envolve algumas complexidades (estudo do conteúdo e dos resultados) que demandam tempo, e dedicação, ou contratação de consultoria.
Sugere-se avaliar o benefício da ação; e ao invés de realizar um diagnóstico, procurar fazer um levantamento das 
principais políticas públicas (federais e estaduais), definir uma unidade de planejamento (região do PAN), usar  UCs, ZEEs, Cavernas e verificar as deficiências e obstáculos com relação à conservação do Patrimônio Espeleológico e propor ações? melhorias? como aprimorar as políticas?
</t>
    </r>
    <r>
      <rPr>
        <sz val="20"/>
        <color rgb="FFFF0000"/>
        <rFont val="Calibri"/>
        <family val="2"/>
        <scheme val="minor"/>
      </rPr>
      <t>4.8- Realizar levantamento das principais políticas públicas de infraestrutura, agricultura, reforma agrária, indústria, habitação e mineração na esfera federal e elaborar propostas de aprimoramento das políticas relevantes à conservação do Patrimônio Espeleológico.</t>
    </r>
  </si>
  <si>
    <t>4.8- Realizar levantamento das principais políticas públicas de infraestrutura, agricultura, reforma agrária, indústria, habitação e mineração na esfera federal e elaborar propostas de aprimoramento das políticas relevantes à conservação do Patrimônio Espeleológico.</t>
  </si>
  <si>
    <t xml:space="preserve">Grande dificuldade em ter resposta dos órgãos que foram oficiados, e maior problema ainda é o que vem descrito nas respostas pois a grande maioria diz que não realiza fiscalização  com relação ao patrimônio espeleológico, mesmo os órgãos de patrimônio cultural com respostas absurdas, nem possui capacitação para tanto.
Esse é de fato um grande problema a ser enfrentado pelo PAN Cavernas do São Francisco notadamente com a realização da meta 5.3 de modo a assegurar que haja equipe técnica nos órgãos, bem como será indispensável que o PAN preveja formação para as equipes de fiscalização dos Órgãos de modo a assegurar uma maior proteção das cavernas.
</t>
  </si>
  <si>
    <t>Verificar se o relatório da ação 5.1 contribui para essa ação. 
Elaborar mapa com os municípios e PE e enviar para os órgãos ambientais competentes e prefeituras inserindo os dados do relatório e a legislação pertinente.</t>
  </si>
  <si>
    <t xml:space="preserve">Como um grande desafio para a realização dessa ação é a dificuldade orçamentária dos municípios que possuem efetivamente dificuldades para manter uma equipe técnica de maneira permanente. Tem sido estimulada a integração entre os mesmos e a busca de soluções compartilhadas. Um outro grande problema é que os Estados estão repassando todas as obrigações de fiscalização ambiental para que os municípios que licenciam façam e já não se preocupam em quais condições, considerando que essa é uma grande fragilidade para a proteção do patrimônio espeleológico.
Um outro grande problema é a falta de formação dos profissionais dos municípios e também dos estados na proteção do patrimônio espeleológico, sendo necessário o PAN se preocupar com essa formação, com oficinas de capacitação e cursos para as equipes técnicas que estão se formando nas diversas regiões de abrangência do PAN. Entendemos que em todos os Município precisa ter conhecimento na temática do patrimônio espeleológico.
</t>
  </si>
  <si>
    <t xml:space="preserve">O Programa FPI é um trabalho que exige muita dedicação e continuidade além de estrutura e persistência dos envolvidos. Atuar em equipe envolvendo tantos órgãos não é fácil. Em Alagoas todos estão com grande empolgação e o trabalho foi muito bem conduzido, mas sem dúvida é um processo de convencimento dos estados dessa necessidade e desse caminho para atuar junto. </t>
  </si>
  <si>
    <t>Relatório Luciana (MP/BA)
Será divulgado o trabalho com o livro que foi elaborado pelos parceiros da FPI e será lançado também demonstrando as ações com relação ao patrimônio espeleológico.</t>
  </si>
  <si>
    <t>Encaminhar Ofício do CECAV às entidades de classe com material do PAN.
Daniela fará minuta para CECAV.</t>
  </si>
  <si>
    <t>Ofícios encaminhados</t>
  </si>
  <si>
    <r>
      <rPr>
        <b/>
        <sz val="20"/>
        <color rgb="FFFF0000"/>
        <rFont val="Calibri"/>
        <family val="2"/>
        <scheme val="minor"/>
      </rPr>
      <t>Ação em andamento com problemas de realização.</t>
    </r>
    <r>
      <rPr>
        <sz val="20"/>
        <color theme="1"/>
        <rFont val="Calibri"/>
        <family val="2"/>
        <scheme val="minor"/>
      </rPr>
      <t xml:space="preserve">
  O projeto não concorreu à chamada DIBIO 2014, conforme planejando, pois o prof. Luiz Panisset teve problemas para a execução. A ação será proposta para a compensação espeleológica do processo da empresa Samarco.</t>
    </r>
  </si>
  <si>
    <t>Maristela Lima e Jocy</t>
  </si>
  <si>
    <t>Elaborar mapa com os municípios e PE e enviar para as secretaria estaduais de meio ambiente, órgãos ambientais competentes e prefeituras inserindo os dados do relatório e a legislação pertinente.</t>
  </si>
  <si>
    <t>O Mapa deverá ser encaminhado, juntamente com nota explicativa, e o mapa de vulnerabilidade aos órgãos licenciadores e fiscalizadores (Ibama, OEMAs e prefeituras),  com cópia aos ministérios públicos estaduais e federal. 
Levantamento dos órgãos licenciadores a fim de que os documentos sejam encaminhados (mapa e nota explicativa) já foi realizado. Complementar com os órgãos de fiscalização e MP.</t>
  </si>
  <si>
    <r>
      <rPr>
        <b/>
        <sz val="20"/>
        <color rgb="FFFF0000"/>
        <rFont val="Calibri"/>
        <family val="2"/>
        <scheme val="minor"/>
      </rPr>
      <t>Ação em andamento com problemas de realização.</t>
    </r>
    <r>
      <rPr>
        <sz val="20"/>
        <color theme="1"/>
        <rFont val="Calibri"/>
        <family val="2"/>
        <scheme val="minor"/>
      </rPr>
      <t xml:space="preserve">
Em 30 de julho de 2014 foi solicitado (por e-mail) ao prof. Heleno que escrevesse um projeto, obtendo resposta positiva.</t>
    </r>
  </si>
  <si>
    <t>Teresa informa que no momento a prioridade na CPRM é a elaboração dos mapas e zoneamento de risco nos municípios prioritários.</t>
  </si>
  <si>
    <t>Mapas de geodiversidade para a região já existem, para cada estado.</t>
  </si>
  <si>
    <t xml:space="preserve">Fazer o mosaico dos mapas de geodiversidade já existentes para a região de abrangência do PAN, especificando na tabela de atributo as áreas cársticas que não apareçam em função da escala.
</t>
  </si>
  <si>
    <t>7.2- Identificar áreas prioritárias para a conservação do Patrimônio Espeleológico.</t>
  </si>
  <si>
    <r>
      <rPr>
        <b/>
        <sz val="20"/>
        <color rgb="FFFF0000"/>
        <rFont val="Calibri"/>
        <family val="2"/>
        <scheme val="minor"/>
      </rPr>
      <t>Ação ainda não iniciada conforme planejado.</t>
    </r>
    <r>
      <rPr>
        <sz val="20"/>
        <color theme="1"/>
        <rFont val="Calibri"/>
        <family val="2"/>
        <scheme val="minor"/>
      </rPr>
      <t xml:space="preserve">
Atividade complexa por se tratar todas as  áreas protegidas, sugere-se restringir a UCs (federais e estaduais). 
Continua com problemas de priorização das atividades do Centro,  em função da sobrecarga de trabalho.</t>
    </r>
  </si>
  <si>
    <t>Diagnóstico também deve contemplar análise sobre o PE nas zonas de amortecimento das UC.
Definir as questões que devem ser consideradas nos diagnósticos.</t>
  </si>
  <si>
    <r>
      <rPr>
        <b/>
        <sz val="20"/>
        <color rgb="FFFF0000"/>
        <rFont val="Calibri"/>
        <family val="2"/>
        <scheme val="minor"/>
      </rPr>
      <t>Ação em andamento conforme previsto.</t>
    </r>
    <r>
      <rPr>
        <b/>
        <sz val="20"/>
        <color theme="1"/>
        <rFont val="Calibri"/>
        <family val="2"/>
        <scheme val="minor"/>
      </rPr>
      <t xml:space="preserve"> </t>
    </r>
    <r>
      <rPr>
        <sz val="20"/>
        <color theme="1"/>
        <rFont val="Calibri"/>
        <family val="2"/>
        <scheme val="minor"/>
      </rPr>
      <t xml:space="preserve">
Continuam as articulações para a criação de áreas protegidas:
Parque Nacional do Boqueirão da Onça (Campo Formoso/BA);
Parque Nacional Serra da Gandarela (na região do Quadrilárero Ferrífero/MG);
RPPN na região de Arcos e Pains/MG; e
Unidade de conservação de PI na região de São Desidério/BA;
RPPN na região da Lapa Sem Fim, em MG;
IABS irá iniciar estudos na região da Serra do Caraça para criação de MONA estadual.
</t>
    </r>
  </si>
  <si>
    <t>Jocy Cruz e Patricia</t>
  </si>
  <si>
    <t>Relatórios das oficinas disponibilizados</t>
  </si>
  <si>
    <t>Por meio de eventos, a SBE já definiu diretrizes gerais para uma nova legislação.
CECAV irá contribuir com a iniciativa de discussão do assunto no 33º CBE.</t>
  </si>
  <si>
    <t>Discutir, em oficinas participativas, os projetos de lei em tramitação no Congresso Nacional que tratam do Patrimônio Espeleológico, com a finalidade de construir propostas de aprimoramento da legislação vigente voltada à conservação desse Patrimônio.</t>
  </si>
  <si>
    <t>4.2- Inserir, na pauta de eventos nacionais de Espeleologia, discussão sobre a integração entre instituições de ensino, pesquisa e extensão com os grupos de espeleologia, bem como sobre o fomento à geração e difusão da produção científica.</t>
  </si>
  <si>
    <t>8.1- Adequar e ministrar cursos de capacitação em Espeleologia e Licenciamento Ambiental aos técnicos dos órgãos federais, estaduais e municipais, envolvidos com licenciamento ambiental na região de abrangência do PAN Cavernas do São Francisco.</t>
  </si>
  <si>
    <t>Ministrar cursos de capacitação em Espeleologia e Licenciamento Ambiental aos técnicos dos órgãos federais, estaduais e municipais, envolvidos com licenciamento ambiental na região de abrangência do PAN Cavernas do São Francisco.</t>
  </si>
  <si>
    <t>Cursos ministrados</t>
  </si>
  <si>
    <t xml:space="preserve">Profissionais especializados </t>
  </si>
  <si>
    <t>Rodrigo Ferreira  (Drops) e plenária</t>
  </si>
  <si>
    <t>Ação em andamento, mas o prazo de execução (previsto para conclusão até dez/2014) provavelmente não será cumprido.
Talvez seja interessante colocar como data final dez/2016.
Solicitar apoio do Ministério Público da Bahia.
Fazer reunião com instrutores de curso de fiscalização do Chico Mendes, para verificar a ementa minima, legislação, e fechar o projeto do curso.
Inserir nos cursos de formação e outro da Acadebio para servidores do Instituto o tema espeleologia.
Contatar Ricardo Brochado (Acadebio) para verificar possibilidade de treinamento de agentes externos.</t>
  </si>
  <si>
    <t>Elaborar curso de Espeleologia voltado à fiscalização e articular inserção do tema nos treinamentos de fiscalização já existentes.</t>
  </si>
  <si>
    <t>Solicitar ao articulador o número de profissionais formados até o momento na UFLA e demais universidades brasileiras.
Solicitar descrição das ações de fomento.
Convênio da Vale com a UEPB para formação de taxonomistas, grupo colembola.</t>
  </si>
  <si>
    <t>Relatórios finais por curso, contendo fotos, comentários e lista de presença.
Vídeo documentário sobre o curso (em andamento)
Publicação: relato da experiência do curso (em andamento)</t>
  </si>
  <si>
    <t>SUGESTÃO: Como há demanda de realização de mais cursos e o IABS está buscando recursos para isso, sugerimos considerar essa ação como concluída e criar outra para a elaboração de mais um curso.
Mudar o produto: para "Três cursos realizados" (Maristela)
Sugestão de promover o monitoramento dos resultados da ação.
Foi identificada a demenda de capacitação na região do Peruaçu, pois uso público será iniciado em 2015.</t>
  </si>
  <si>
    <t>Ministrar "cursos livres" de capacitação para guias/condutores de espeleoturismo nas regiões fisiográficas da bacia do Rio São Francisco.</t>
  </si>
  <si>
    <r>
      <rPr>
        <b/>
        <sz val="20"/>
        <color rgb="FFFF0000"/>
        <rFont val="Calibri"/>
        <family val="2"/>
        <scheme val="minor"/>
      </rPr>
      <t>Ação em andamento com problemas de realização.</t>
    </r>
    <r>
      <rPr>
        <sz val="20"/>
        <rFont val="Calibri"/>
        <family val="2"/>
        <scheme val="minor"/>
      </rPr>
      <t xml:space="preserve">
O curso previsto para acontecer em 2014 não pode ser realizado. 
PUC/Minas já realizou um curso sobre o tema.</t>
    </r>
  </si>
  <si>
    <t>Ministrar o curso de Espeleologia e Licenciamento Ambiental ao setor produtivo, priorizando os responsáveis técnicos.</t>
  </si>
  <si>
    <t xml:space="preserve">8.6- Capacitar os atores envolvidos com o turismo espeleológico, de acordo com suas necessidades,  priorizando os municípios com cavidades que  constarem na "Lista de Cavernas Turísticas". 
</t>
  </si>
  <si>
    <t>Capacitar os atores envolvidos com o turismo espeleológico, de acordo com suas necessidades, por meio de projeto piloto de turismo de base comunitária.</t>
  </si>
  <si>
    <t>Marcela (IABS)</t>
  </si>
  <si>
    <t>Projeto executado</t>
  </si>
  <si>
    <t>Necessidade de elaboração de projeto para execução da ação, identificando as regiões e necessidades dos atores envolvidos.
Articulação com órgãos como SEBRAE, Min. Turismo etc.
Sugestão de execução de projeto piloto de turismo em base comunitária na região do PN Cavernas do Peruaçu (IABS).
Ação deve ser transferida para o Objetivo 11.</t>
  </si>
  <si>
    <t>Relatório elaborado porém não divulgado.</t>
  </si>
  <si>
    <t>Embora existam diversos cursos livres oferecidos localmente, é necessário organizar a formação espeleológica nacionalmente de forma a garantir níveis mínimos de formação e respectiva habilitação para a espeleologia. 
Ainda não encontramos apoio e recursos para realizar esta organização, contando prioritariamente com o trabalho voluntário, dificultando o estabelecimento de prazo para sua execução.</t>
  </si>
  <si>
    <t xml:space="preserve">Elaborar projeto para ministrar curso piloto que atenderia no mínimo três grupos de espeleologia.
Identificar os grupos nos estados listados.
</t>
  </si>
  <si>
    <t>Elias (CT)</t>
  </si>
  <si>
    <t>A articuladora atual sugere a permuta de articulação. 
Esta ação vem sendo executada de maneira mais ativa
pelo Elias do Centro da Terra e seria mais ágil o processo em que ele mesmo informaria ao coordenador da ação a situação em que ela se encontra. 
Leonardo informa que a ação está sendo executada, com intercâmbio de informações entre os grupos.</t>
  </si>
  <si>
    <t>Necessidade de alterar articulador e buscar maiores informações do andamento da ação.
Necessidade de melhor documentação de expedições conjuntas.</t>
  </si>
  <si>
    <t>Relatório das ações de intercâmbio</t>
  </si>
  <si>
    <t>Incentivar o intercâmbio (expedições conjuntas, integração de pesquisas e procedimentos) entre grupos de espeleologia, bem como entre os grupos e as instituições de ensino e pesquisa.</t>
  </si>
  <si>
    <t>Pavel Carrijo 
e Maristela Lima</t>
  </si>
  <si>
    <r>
      <rPr>
        <b/>
        <sz val="20"/>
        <color rgb="FFFF0000"/>
        <rFont val="Calibri"/>
        <family val="2"/>
        <scheme val="minor"/>
      </rPr>
      <t>Ação está em andamento conforme previsto.</t>
    </r>
    <r>
      <rPr>
        <sz val="20"/>
        <color theme="1"/>
        <rFont val="Calibri"/>
        <family val="2"/>
        <scheme val="minor"/>
      </rPr>
      <t xml:space="preserve">
Foram realizadas ligações e envios de emails para articular possíveis locais e ministrantes para cursos de extensão em duas universidades federais: UFBA e UFS. 
As ações na UFBA ficaram para serem realizadas posteriormente, a partir do 2º semestre de 2015. 
</t>
    </r>
  </si>
  <si>
    <t>Está sendo organizado o 2º Encontro Nordestino de Espeleologia, em Sergipe, de 12 a 14/01/15.
Leonardo está iniciando conversas para realização de evento na região de Vazante/MG.
Enquanto isso, o projeto do Fórum Nordestino de Espeleologia está em andamento, com data prevista para ocorrer no período de 12, 13 e 14 de janeiro de 1015 na UFS.
O evento está sendo organizado, com 80% dos ministrantes já confirmados. Agora estamos no período de angariar patrocínio e apoio para auxiliar na execução da ação. As reuniões de organização do evento têm ocorrido via internet (skype e emails) e presencialmente a cada 15 dias.</t>
  </si>
  <si>
    <t>Poucas instituições de ensino para criar esses cursos.
Sugestão de contato com Prof. Osmar Abilio Carvalho Junior (Geografia/UnB).
CECAV vai identificar novo articulador.
Buscar contatos com a UFG.</t>
  </si>
  <si>
    <t>Leonardo tem mantido contatos na UFOB para viabilizar o início da ação.</t>
  </si>
  <si>
    <t xml:space="preserve">Ausência de empresas, em algumas regiões do PAN, que atuam na área da espeleologia para os alunos realizarem estágio.
</t>
  </si>
  <si>
    <t>Waldson</t>
  </si>
  <si>
    <t xml:space="preserve">Necessidade de lista de empresas ou outras instituições nas quais haveria essa possibilidade de estágio, em especial nas regiões do médio e baixo São Francisco (Waldson).
CECAV encaminhará Ofício solicitando disponibilidade de vagas para estágio com a temática espeleologia para as instituições da lista acima.
CECAV encaminhará Ofício as instituições de ensino com a lista.
</t>
  </si>
  <si>
    <r>
      <rPr>
        <sz val="20"/>
        <color rgb="FFFF0000"/>
        <rFont val="Calibri"/>
        <family val="2"/>
        <scheme val="minor"/>
      </rPr>
      <t xml:space="preserve">Ação está em andamento conforme previsto.
</t>
    </r>
    <r>
      <rPr>
        <sz val="20"/>
        <rFont val="Calibri"/>
        <family val="2"/>
        <scheme val="minor"/>
      </rPr>
      <t>Apresentado na Chamada Dibio 2014 e aprovado.</t>
    </r>
    <r>
      <rPr>
        <sz val="20"/>
        <color rgb="FFFF0000"/>
        <rFont val="Calibri"/>
        <family val="2"/>
        <scheme val="minor"/>
      </rPr>
      <t xml:space="preserve">
</t>
    </r>
    <r>
      <rPr>
        <sz val="20"/>
        <rFont val="Calibri"/>
        <family val="2"/>
        <scheme val="minor"/>
      </rPr>
      <t xml:space="preserve">Texto da cartilha elaborado por:  Christiane Ramos Donato; Aline Garcia Alves Oliveira; Heleno dos Santos Macedo; Rômulo Ramos Donato; Marisol Ramos Silva
Termo de Referência elaborado por: Flávio Silva e Maristela Lima
Encaminhado para Eleide providências financeiras  por: Issamar Meguerditchian.
</t>
    </r>
  </si>
  <si>
    <t>Aguardar informações do andamento do projeto já aprovado e em execução (CFDD) - Elias (CT)</t>
  </si>
  <si>
    <t xml:space="preserve">Popularizar o conhecimento e os resultados das pesquisas para as comunidades situadas na região de abrangência do PAN Cavernas do São Francisco, por meio de articulação com a SBE, grupos de espeleologia independentes, CBHSF e IES. </t>
  </si>
  <si>
    <t>A Ação está sendo realizada por meio dos boletins da SBE com notícias sobre os trabalhos publicados no CBE.</t>
  </si>
  <si>
    <t xml:space="preserve">10.3- Popularizar o conhecimento e os resultados das pesquisas para as comunidades situadas na região de abrangência do PAN Cavernas do São Francisco, por meio de articulação com a SBE, Redespeleo Brasil, grupos de espeleologia independentes, CBHSF e IES. </t>
  </si>
  <si>
    <t xml:space="preserve">Necessidade de contato com o CBHSF para contribuir com a divulgação dos boletins da SBE e outros.
Identificar as pesquisas realizadas e os meios para que as mesmas cheguem as comunidades.
Publicar no SBE Notícias os relatórios de pesquisas no âmbito do SISBIO.
Recomendar aos pesquisadores o retorno de suas pesquisas às comunidades dos locais pesquisados.
Articular equipes de unidades de conservação para contribuir nessa ação.
</t>
  </si>
  <si>
    <t>10.5- Inserir a Espeleologia nos conteúdos do ensino fundamental, bem como nos programas de Educação Ambiental já existentes.</t>
  </si>
  <si>
    <t>Estimular a espeleologia nos conteúdos do ensino fundamental, bem como nos programas de educação ambiental já existentes.</t>
  </si>
  <si>
    <t>Relatório das ações realizadas</t>
  </si>
  <si>
    <t>Christiane</t>
  </si>
  <si>
    <t xml:space="preserve">Já existem três materiais elaborados.
</t>
  </si>
  <si>
    <t xml:space="preserve">Definido novo articulador para escrever projeto para publicação e distribuição do material.
</t>
  </si>
  <si>
    <t>Issamar, Marcelo, Mauro</t>
  </si>
  <si>
    <t>Os coletivos educadores não existem mais no estado do Sergipe.</t>
  </si>
  <si>
    <t xml:space="preserve">CECAV conversar com Valdineide para verificar a representação do estado de Sergipe.
</t>
  </si>
  <si>
    <t>Capacitar os professores da rede oficial de ensino sobre a temática espeleologia, por região, aproveitando organizações locais na Área Cárstica 2.</t>
  </si>
  <si>
    <r>
      <rPr>
        <b/>
        <sz val="20"/>
        <color rgb="FFFF0000"/>
        <rFont val="Calibri"/>
        <family val="2"/>
        <scheme val="minor"/>
      </rPr>
      <t xml:space="preserve">Ação em andamento conforme previsto.
</t>
    </r>
    <r>
      <rPr>
        <sz val="20"/>
        <color theme="1"/>
        <rFont val="Calibri"/>
        <family val="2"/>
        <scheme val="minor"/>
      </rPr>
      <t>Ação será cumprida com a realização do manual de orientações gerais sobre o uso e ocupação do solo em áreas cársticas, destinado às prefeituras e defesa civil. Ação foi agrupada com a ação 6.1 que está em andamento.</t>
    </r>
    <r>
      <rPr>
        <b/>
        <sz val="20"/>
        <color rgb="FF7030A0"/>
        <rFont val="Calibri"/>
        <family val="2"/>
        <scheme val="minor"/>
      </rPr>
      <t xml:space="preserve">
</t>
    </r>
  </si>
  <si>
    <t>Aproveitar projeto aplicado na ação 10.10.</t>
  </si>
  <si>
    <t>Marcela entrará novamente em contato com a articuladora para saber andamento da ação.
Integrar ações com o projeto do Centro da Terra.</t>
  </si>
  <si>
    <t>Sugestão de que o termo de cooperação do CBHSF seja realizado com o CECAV.
Dificuldades de contato com o articulador para andamento da ação.
CECAV fará contato para reunião com o articulador.</t>
  </si>
  <si>
    <t>Buscar novo contato com o articulador.</t>
  </si>
  <si>
    <t>A primeira lista preliminar foi divulgada no relatório da Oficina de Cavernas Turísticas, finalizado e disponibilizado na página do CECAV, em março de 2014. Porém, já foram detectadas a existência de falhas, a exemplo de uma caverna turística do município de Mambaí/GO, mencionada em pacote turístico e que não se encontra na relação. Além disso, a articuladora da Ação 11.1 está levantando as informações sobre cavernas com visitação ou com potencial turístico, utilizando a Ficha Cadastro que foi adaptada com base nas deliberações da Oficina de 2013. Não há informação sobre a atualização da lista das cavernas baianas.</t>
  </si>
  <si>
    <t xml:space="preserve">Levantar grupos, espeleólogos, pesquisadores que possam contribuir com as informações sobre as cavernas turísticas.
Avaliar contratação de consultoria para realizar a ação.
Realizar consulta pública virtual ou oficina para apresentação e validação da lista.
</t>
  </si>
  <si>
    <t>Consultar Eduardo (APA Brejões) se aceita ser articulador da ação.</t>
  </si>
  <si>
    <t>Leib Carteado Crescêncio (INEMA/BA)</t>
  </si>
  <si>
    <t>CECAV fará gestão para buscar novo articulador no MTur.</t>
  </si>
  <si>
    <t xml:space="preserve">Sistema de gestão de segurança implantado
</t>
  </si>
  <si>
    <t xml:space="preserve">Buscar implantar projeto piloto de SGS em caverna do Circuito das Grutas que possa servir de modelo para elaboração e implantação de outros PME.
Articulação com o governo de MG para utilização de recursos de compensação de cavernas de média relevância.
</t>
  </si>
  <si>
    <t>Implantar projeto piloto de sistema de gestão de segurança integrado, em caverna no Estado de Minas Gerais.</t>
  </si>
  <si>
    <t>Verificar nome do articulador com o EGB.</t>
  </si>
  <si>
    <t>Realizar fóruns anuais de discussão, por região fisiográfica da Bacia do rio São Francisco, preferencialmente nos municípios que abrigam as cavidades constantes da "Lista de Cavernas Turísticas".</t>
  </si>
  <si>
    <r>
      <rPr>
        <b/>
        <sz val="20"/>
        <color rgb="FFFF0000"/>
        <rFont val="Calibri"/>
        <family val="2"/>
        <scheme val="minor"/>
      </rPr>
      <t xml:space="preserve">Ação concluída.
</t>
    </r>
    <r>
      <rPr>
        <sz val="20"/>
        <rFont val="Calibri"/>
        <family val="2"/>
        <scheme val="minor"/>
      </rPr>
      <t/>
    </r>
  </si>
  <si>
    <t>Produto da ação disponível em:
http://www.icmbio.gov.br/cecav/orientacoes-e-procedimentos/plano-de-manejo-espeleologico.html</t>
  </si>
  <si>
    <t xml:space="preserve">12.4- Articular com os responsáveis pelas cavidades que constarem na  "Lista de Cavernas Turísticas" a elaboração de planos de manejo espeleológicos. </t>
  </si>
  <si>
    <r>
      <rPr>
        <b/>
        <sz val="20"/>
        <color rgb="FFFF0000"/>
        <rFont val="Calibri"/>
        <family val="2"/>
        <scheme val="minor"/>
      </rPr>
      <t xml:space="preserve">Ação  ainda não iniciada conforme planejado.
</t>
    </r>
    <r>
      <rPr>
        <sz val="20"/>
        <color theme="1"/>
        <rFont val="Calibri"/>
        <family val="2"/>
        <scheme val="minor"/>
      </rPr>
      <t>Aguardando definição da lista para iniciar a articulação.
Sugere-se readequação da data.
Produto que pode contribuir na ação:
http://www.icmbio.gov.br/cecav/orientacoes-e-procedimentos/plano-de-manejo-espeleologico.html</t>
    </r>
  </si>
  <si>
    <t xml:space="preserve">Fomentar a criação e implantação de Programa de Sustentabilidade de Educação Ambiental e Patrimonial para Turismo em Cavernas, considerando preferencialmente as cavidades que constarem na "Lista de Cavernas Turísticas" no Estado da Bahia. </t>
  </si>
  <si>
    <t>Sugestão de que o programa seja implantado na região da APA Marimbus-Iraquara.
Consultar Divaldo, Ricardo Fraga (UFBA), Eduardo (APA Brejões) para assumir articulação.</t>
  </si>
  <si>
    <t xml:space="preserve">10.4- Levantar o conhecimento informal da população residente nas regiões de conflitos com o Patrimônio Espeleológico, na área de abragencia do PAN Cavernas do São Francisco, com base no mapa de vulnerabilidade. </t>
  </si>
  <si>
    <r>
      <t xml:space="preserve">NOVA REDAÇÃO DE OBJETIVO: 1. Sistematização e divulgação de informações sobre o Patrimônio Espeleológico e </t>
    </r>
    <r>
      <rPr>
        <strike/>
        <sz val="20"/>
        <color theme="1"/>
        <rFont val="Calibri"/>
        <family val="2"/>
        <scheme val="minor"/>
      </rPr>
      <t>região cárstica</t>
    </r>
    <r>
      <rPr>
        <sz val="20"/>
        <color theme="1"/>
        <rFont val="Calibri"/>
        <family val="2"/>
        <scheme val="minor"/>
      </rPr>
      <t xml:space="preserve"> ambientes cársticos. </t>
    </r>
  </si>
  <si>
    <t>Diego Bento (CECAV)</t>
  </si>
  <si>
    <t xml:space="preserve">1.9- Integrar dados geoespaciais e disponibilizar mapas temáticos sobre as diversas áreas do conhecimento relacionadas ao Patrimônio Espeleológico e ambientes cársticos, da região de abrangência do PAN Cavernas do São Francisco. </t>
  </si>
  <si>
    <t xml:space="preserve">4.4- Disponibilizar e dar publicidade a trabalhos técnico-científicos, procedimentos e normas existentes que orientem a elaboração e análise de estudos espeleológicos para autorização e/ou licenciamento ambiental, bem como estudos de licenciamento ambiental realizados para empreendimentos em áreas de ocorrência de cavernas na região de abrangência do PAN Cavernas do São Francisco. 
</t>
  </si>
  <si>
    <t>Apesar da sugestão para que esta ação fosse articulada pela SBE, pela proximidade com os organizadores dos eventos nacionais, e que tema fosse inserido nos próximos eventos, Marcelo (SBE) argumentou que não vê sentido nesta ação já que a SBE vem realizando essa discussão com as instituições de ensino, a plenária concordou a exclusão da ação.</t>
  </si>
  <si>
    <t>UFOB (Leonardo Morato), GEP/UFBA (Morgana Drefahl), SBE (Marcelo Rasteiro).</t>
  </si>
  <si>
    <t>UESC/BA (Elvis Barbosa), PUC Minas (Luiz Eduardo Travassos), UFLA (Rodrigo L. Ferreira), UFOB (Leonardo Morato), CECAV (Lindalva Cavalcanti)</t>
  </si>
  <si>
    <t>Leonardo Morato
(UFOB)</t>
  </si>
  <si>
    <t xml:space="preserve">CPRM (Mylène Berbert-Born),   DIPLAM/DNPM (Sandra Pedrosa),  UFS (Christiane Donato), GREGEO/UnB ( Guilherme Vendramini e Hortência Lamblém), SBE (Marcelo Rasteiro), Instituto do Carste (Agusto Auler e Luis Beethoven Piló), IGC/USP (William Sallum Filho), OEMAs, prefeituras, grupos de espeleologia independentes, GEP/UFBA (Morgana Drafhal) e demais instituições de ensino e pesquisa - IES. </t>
  </si>
  <si>
    <t>Centro da Terra - Grupo Espeleológico de Sergipe (Elias Silva),  UFS (Christiane Donato)</t>
  </si>
  <si>
    <t>UFLA (Rodrigo L. Ferreira), PUC Minas (Luiz Eduardo Travassos ), Instituto do Carste (Luciana Alt),  GREGEO/UnB (Guilherme Vendramini e Hortência Lamblém),  Guano Speleo (Felipe  Carvalho),  GEP/UFBA (Morgana Drefahl), UFS (Christiane Donato),  Lindalva Cavalcanti (CECAV, Instituto Aquanautas (Luiz Rios)</t>
  </si>
  <si>
    <t>CPRM (Mylène Berbert-Born), CBHSF (José Maciel), SBE (Marcelo Rasteiro),  IGC/USP (William Sallum Filho), UFS (Christiane Donato),  IPHAN/DF ( Maria Clara Migliacio), UFLA (Rodrigo L. Ferreira), UFS (Luiz Fontes),  PUC Minas (Luiz Eduardo Travassos), GEP/UFBA (Morgana Drefahl),  grupos de espeleologia independentes e outras IES.</t>
  </si>
  <si>
    <t>UFPE (Enrico Bernard), UFS (Luiz Fontes), SBE (Marcelo Rasteiro), Centro da Terra - Grupo Espeleológico de Sergipe (Elias Silva), GMSE (João Andrade Silva), UFS (Christiane Donato), UFOB (Leonardo Morato), ESEC Raso da Catarina (José Tiago dos Santos), prefeituras, outras IES.</t>
  </si>
  <si>
    <t>UFPE (Enrico Bernard), Centro da Terra - Grupo Espeleológico de Sergipe (Elias Silva), GMSE (João A. Silva), UFS (Christiane Donato), CBHSF  (José Maciel).</t>
  </si>
  <si>
    <t>UFPE (Enrico Bernard), Centro da Terra - Grupo Espeleológico de Sergipe (Elias Silva), CECAV (Diego Bento), UFS (Christiane Donato), GMSE (Matusalém Silva), SBE (Marcelo Rasteiro), MP/BA (Luciana Koury).</t>
  </si>
  <si>
    <t>Parna Chapada do Araripe (Paulo Maier), UFPE (Enrico Bernard), Centro da Terra - Grupo Espeleológico de Sergipe (Elias Silva), CECAV (Jocy Cruz), UFS (Christiane Donato).</t>
  </si>
  <si>
    <t>UFPE (Enrico Bernard),  UFLA (Rodrigo L. Ferreira),  UFS (Christiane Donato), GEP/UFBA (Morgana Drefahl),  DIBIO/Instituto Chico Mendes (Katia Ribeiro), CR6 Cabedelo/Instituto chico Mendes (Arlindo Gomes Filho)</t>
  </si>
  <si>
    <t>Órgãos ambientais federais, OEMAs, UFS organizada, setores produtivos.</t>
  </si>
  <si>
    <t>Órgãos legislativos, procuradorias especializadas, Governo Distrital, OEMAs, UFS organizada, setores produtivos.</t>
  </si>
  <si>
    <t xml:space="preserve">UFPE (Enrico Bernard), UFLA (Rodrigo L. Ferreira), UFS (Luiz Fontes), UFS (Christiane Donato). </t>
  </si>
  <si>
    <t>UFPE (Enrico Bernard), CECAV/RN (Diego Bento) CBHSF/AL (José Maciel), UFS (Christiane Dotano), SBE (Marcelo Rasteiro), GEP/UFBA (Morgana Drefahl)</t>
  </si>
  <si>
    <t>CBHSF (José Maciel), UFS (Christiane Donato), CECAV (Lindalva Cavalcanti), SBE (Marcelo Rasteiro), GEP/UFA (Morgana Drefahl), Centro da Terra-GMSE (Elias Silva)</t>
  </si>
  <si>
    <t>CECAV (Jocy Cruz), GEP/UFBA (Morgana Drefahl), UFS (Christiane Donato).</t>
  </si>
  <si>
    <t>UFS (Christiane Donato), Vale (Daniela G. R. Silva), CECAV (Maristela Lima).</t>
  </si>
  <si>
    <t>CBHSF/AL (José Maciel), CECAV (Rita Surrage), UFS (Christiane Donato), Centro da Terra (Elias Silva), Instituto Aquanautas (Luiz Rios), GEP/UFBA (Morgana Drefahl).</t>
  </si>
  <si>
    <t>UFPE (Enrico Bernard) e SEMARH/SE (Valdineide B. de Santana),  Centro da Terra - Grupo Espeleológico de Sergipe (Elias Silva), Sociedade Semear (José Waldson C. de Andrade), UFS (Christiane Donato).</t>
  </si>
  <si>
    <t>Considerando a deficiência de recursos humanos e toda a logística que a ação requer, não foi possível ao CECAV criar algum instrumento conforme previsto, porém, foram utilizados instrumentos já estabelecidos que permitiram difundir informações relativas ao trabalho desenvolvido, promovendo maior visibilidade do Centro. Diante dessas considerações sugerimos a mudança no texto da ação para o seguinte: Ação 10.9 – Promover a divulgação do Patrimônio Espeleológico, inclusive com o aumento da visibilidade do Centro junto à comunidade científica e UFS, nos veículos de comunicação disponíveis e nos eventos técnico-científicos.</t>
  </si>
  <si>
    <t>Fortalecer a comunicação do CECAV junto ao SBE Notícias.
Viabilizar TR entre CECAV e SBE.
Pensar estratégia para alcançar a UFS como um todo e não só a comunidade espeleológica.</t>
  </si>
  <si>
    <t>Promover a divulgação do PE, inclusive com o aumento da visibilidade do CECAV, junto à comunidade científica e UFS nos veículos de comunicação disponíveis e eventos técnico-científicos.</t>
  </si>
  <si>
    <t>CECAV/RN (Diego Bento), UFPE (Enrico Bernard),  Centro da Terra - Grupo Espeleológico de Sergipe (Elias Silva), Sociedade Semear/SE (José Waldson C. de Andrade), UFS (Christiane Donato).</t>
  </si>
  <si>
    <t>UFS (Christiane Donato), Secretarias estaduais, municipais e distrital de turismo, instituições de ensino e pesquisa, OEMAs, grupos de espeleologia.</t>
  </si>
  <si>
    <t>PUC Minas (Luiz Eduardo Travassos),  UFLA (Rodrigo L. Ferreira),  UFS (Luiz Fontes), Centro da Terra (Elias Silva), GMSE (João Andrade), Guano Speleo (Fabrício Muniz), Grupo Bambuí (Leandro M. D. Maciel),  CPRM (Mylène Berbert-Born), GEP/UFBA (Morgana Drefhal), INEMA/BA (Antonieta Candia) e outras OEMAS.</t>
  </si>
  <si>
    <t>PUC Minas (Luiz Eduardo Travassos), UFLA (Rodrigo L. Ferreira),  UFS (Luiz Fontes), GEP/UFBA (Morgana Drefahl), GREGEO/UnB (Guilherme Vendramini e Hortência Lamblém), EGB (Rodrigo Bulhões), Guano Speleo (Fabrício Muniz), CPRM (Mylène Berbert-Born),  IBAMA/MG (Flávio Tulio Gomes), OEMAs e prefeituras da Bahia.</t>
  </si>
  <si>
    <t>UFPE (Enrico Bernard), UFLA (Rodrigo L. Ferreira), UFOB (Leonardo Morato),  Instituto Aquanautas (Luiz Rios),  Guano Speleo (Fabrício Muniz), Grupo Bambuí (Leandro M. D. Maciel), Centro da Terra - Grupo Espeleológico de Sergipe (Elias Silva), UFS (Christiane Donato), SBE (Marcelo Rasteiro), Instituto Carste ( Augusto Auler e Luís B. Piló).</t>
  </si>
  <si>
    <t>CECAV (Jocy Cruz), Guano Speleo (Fabrício Muniz), Instituto Aquanautas (Luiz Rios).</t>
  </si>
  <si>
    <t>IABS/AL (Marcela Pimenta), Guano Speleo (Fabrício Muniz), CBHSF (José Maciel), OEMAs, secretarias estaduais de turismo, prefeituras, grupos de espeleologia, empreendedores.</t>
  </si>
  <si>
    <t>SGB-CPRM (Mylène Berbert-Born), SETUR/MG (Mariana Araújo Rocha), Instituto Aquanautas (Luiz Rios), GREGEO/UnB (Guilherme Vendramini),  Guano Speleo (Fabrício Muniz), Grupo Bambuí (Leandro M. D. Maciel), Instituto do Carste (Vitor Moura).</t>
  </si>
  <si>
    <t>UFPE (Enrico Bernard ), UFLA (Rodrigo L. Ferreira), UFS (Luiz Fontes), CPRM (Mylène Berbert-Born), Centro da Terra (Elias Silva), GREGEO/UnB (Guilherme Vendramini e Hortência Lamblém), Instituto Aquanautas (Luiz Rios), Guano Speleo Fabrício Muniz), Grupo Bambuí (Leandro M. D. Maciel), UFS (Christiane Donato), SBE (Marcelo Rasteiro),  Instituto do Carste (Augusto Auler e Luis Beethoven Piló), grupos de espeleologia e IES.</t>
  </si>
  <si>
    <t>UFLA (Rodrigo L. Ferreira), UFOP (Cláudio Maurício T. da Silva), UFOB (Leonardo Morato) PUC Minas (Luiz Eduardo Tavassos), UFMG (André Salgado), UFS (Christiane Donato), Grupo de Estudos de Paleovertebrados-GEP/UFBA (Morgana Drefahl), ONG CAACTUS/BA (Rangel de Carvalho), Prefeitura de Pains/MG (Mário Oliveira), Instituto do Carste (Luciana Alt).</t>
  </si>
  <si>
    <t xml:space="preserve">UFLA (Rodrigo L. Ferreira), UFMG (André Salgado), UFOB (Leonardo Morato), UnB (Osmar Abílio Junior), PUC Minas (Luiz Eduardo  Travassos), Instituto do Carste (Luciana Alt), GREGEO/UnB (Guilherme Vendramini e Hortência Lamblém), EGB (Rodrigo Bulhões), Guano Speleo (Felipe Carvalho), Grupo Bambuí (Leandro M. D. Maciel), GMSE (João A. Silva), Centro da Terra - Grupo Espeleológico de Sergipe  (Elias Silva), CBHSF (José Maciel), MMA (André Ribeiro), UFS (Christiane Donato), SBE (Marcelo Rasteiro). </t>
  </si>
  <si>
    <t xml:space="preserve"> UFS (Christiane Donato)</t>
  </si>
  <si>
    <t xml:space="preserve">UFPE (Enrico Bernard), UFLA (Rodrigo L. Ferreira), UFS (Luiz Fontes), UFS (Christiane Donato), CECAV (André A. Ribeiro). </t>
  </si>
  <si>
    <t>UFS (Heleno Macedo, Departamento de Geografia), órgãos ambientais federais, estaduais, distritais, prefeituras.</t>
  </si>
  <si>
    <t>UFLA (Rodrigo L. Ferreira), Centro da Terra  (Elias Silva), PUC Minas (Luiz  Eduardo Travassos), UFS (Christiane Donato), CECAV (Lindalva Cavalcanti), Instituto Aquanautas (Luiz Rios), EGB ( Rodrigo Bulhões), SBE (Marcelo Rasteiro, Heros Lobo), grupos espeleológicos independentes.</t>
  </si>
  <si>
    <t>Prefeitura de Serra do Ramalho/BA (Francisco C. dos Santos), Prefeitura de Carinhanha/BA (Dinélia Pinto), CAACTUS/BA  (Rangel de Carvalho), PUC Minas (Luiz Eduardo Eduardo Travassos),  UFS (Christiane Donato), Instituto do Carste (Luciana Alt).</t>
  </si>
  <si>
    <t>Rangel de Carvalho
(ONG CAACTUS/BA)</t>
  </si>
  <si>
    <t>CECAV (Jocy Cruz), CBHSF/AL (José Maciel), UFS (Christiane Donato), CAACTUS/BA  (Rangel Carvalho), Centro da Terra (Elias Silva), Guano Speleo (Fabrício Muniz),  PARNA Chapada Diamantina (Admir Brunelli),  Vale (Daniela Silva), UFOB (Leonardo Morato).</t>
  </si>
  <si>
    <t>SBE (Marcelo Rasteiro), grupos de espeleologia independentes, UFOB (Leonardo Morato), CAACTUS/BA (Rangel Carvalho), PARNA Chapada Diamantina (Admir Brunelli), UFS (Christiane Donato), secretarias estaduais e municipais de educação e de meio ambiente.</t>
  </si>
  <si>
    <t>UESC/BA (Elvis Barbosa), PUC Minas (Luiz  Eduardo Travassos), UFLA (Rodrigo L. Ferreira), GEP/UFBA (Morgana Drefahl), CECAV (Lindalva Cavalcanti), UFOB (Leonardo Morato), CAACTUS/BA  (Rangel Carvalho), SBE (Marcelo Rasteiro e  Heros Lobo),  grupos espeleológicos independentes.</t>
  </si>
  <si>
    <t>CECAV (Jocy Cruz),  Bahiatursa (Divaldo B. Gonçalves), CAACTUS/BA  (Rangel de Carvalho), Centro da Terra - Grupo Espeleológico de Sergipe (Elias Silva),  Prefeitura de São Desidério (Demósthenes Nunes Junior), Parque Nacional Cavernas do Peruaçu (Evandro P. da Silva), GMSE (João A. Silva).</t>
  </si>
  <si>
    <t>CECAV (Jocy Cruz), UFLA (Rodrigo L. Ferreira), Vale (Daniela G. R. Silva), SBE (Marcelo Rasteiro),  CAACTUS/BA  (Rangel Carvalho), empresas de mineração privada e de economia mista, IES.</t>
  </si>
  <si>
    <t xml:space="preserve">
ALTERAÇÃO DA REDAÇÃO DO OBJETIVO: Inserção do tema Espeleologia nos programas universitários.</t>
  </si>
  <si>
    <t>ALTERAÇÃO DA REDAÇÃO DO OBJETIVO: Inserção do tema Espeleologia nos programas universitários.</t>
  </si>
  <si>
    <t xml:space="preserve">UFLA (Rodrigo L. Ferreira), PUC Minas (Luiz Eduardo Travassos), Instituto do Carste (Luciana Alt), Morgana Drefahl (GEP/UFBA), outras IES.
</t>
  </si>
  <si>
    <t>IBAMA/MG (Flávio Túlio),   SEMAD/MG (Igor Porto).</t>
  </si>
  <si>
    <t>CECAV (Lindalva Cavalcanti), (Centro da Terra (Elias Silva), Guano Speleo (Fabrício Muniz),  UFS (Christiane Donato e  Diogo Gallo), IES</t>
  </si>
  <si>
    <t>Instituto do Carste (Vitor Moura), MP/BA (Luciana Koury)</t>
  </si>
  <si>
    <t xml:space="preserve">8.3- Elaborar curso de Espeleologia voltado à fiscalização e articular sua inserção nos treinamentos dos agentes de fiscalização dos órgãos ambientais competentes.
</t>
  </si>
  <si>
    <t>Resposta do Rangel em 27/10/14.
Estarei te enviando até amanha as ações sob minha responsabilidade. Sobre a disponibilidade de participação no Grupo, tenho sim interesse. O motivo da não participação nas duas oficinas foi a incompatibilidade de datas que acabaram caindo em dias que eu já tinha planejamento desde o início do ano.
Tenho fotos das ações que desenvolvemos com as escolas do município que foi o primeiro passo para a inserção da espeleologia nas escolas. Conseguimos colocar na escola da comunidade de Pacuí que fica nas proximidades do complexo Toca da Boa vista, Barriguda, Convento, sumidouro, entre outras cavernas de extrema importância, desenvolvendo ações de educação ambiental e turismo.
Sobre a criação de cursos que tenham, relações com a espeleo, na região de Campo Formoso conseguimos coloar na pauta de discussão da Universidade Federal do Vale do São Francisco UNIVASF campus de Senhor do Bonfim, cidade que fica a 26km da cidade de Campo Formoso, a inserção de dois cursos que irão contribuir para o desenvolvimento da espeleologia do Vale do São Francisco que são: Ecologia e Geologia.
Sobre os estudos com vegetação associados à áreas cavernícolas não consegui ainda marcar com o professor José Alves mesma instituição, mas como estes cursos iniciarão no início de 2015 farei esta articulação e tenho certeza que conseguiremos.</t>
  </si>
  <si>
    <t>Migrou para o obj. esp. 11</t>
  </si>
  <si>
    <t xml:space="preserve">PUC Minas (Luiz Eduardo Travassos), UFLA (Rodrigo L. Ferreira), UFS (Luiz Fontes),  GREGEO/UnB (Guilherme Vendramini e Hortência  Lamblém), EGB (Rodrigo Bulhões), Guano Speleo (Fabrício Muniz), CPRM (Mylène Berbert-Born), UFPR (Morgana Drefahl), Centro da Terra (Elias Silva), OEMAs, </t>
  </si>
  <si>
    <t>DNPM (Sandra Pedrosa), CPRM (Mylène Berbert-Born), SBE (Marcelo Rasteiro),  Instituto do Carste (Auler e Luis Beethoven Piló), IGC/USP (William Sallum Filho),  grupos de espeleologia independentes, UFPR (Morgana Drefhal) e IES.</t>
  </si>
  <si>
    <t xml:space="preserve">UFLA (Rodrigo L. Ferreira), PUC Minas (Luiz Eduardo Travassos), Instituto do Carste (Vitor Moura), SBE (Marcelo Rasteiro), IGC/USP (William Sallum Filho), Centro da Terra (Elias Silva), GMSE (João A. Silva), UFS (Christiane Donato), grupos de espeleologia independentes,  UFPR (Morgana Drefhal), IES. </t>
  </si>
  <si>
    <t>Morgana Drefahl
(UFPR)</t>
  </si>
  <si>
    <t xml:space="preserve">UFLA (Rodrigo L. Ferreira), (SBE) Marcelo Rasteiro, UFS (Luiz Fontes),  PUC Minas (Luiz Eduardo Travassos), UFPR (Morgana Drefahl), Vale (Daniela G. R. Silva),  Instituto do Carste (Luciana Alt),  GREGEO/UnB (Guilherme Vendramini e Hortência Lamblém), Guano Speleo (Fabrício Muniz), Centro da Terra - Grupo Espeleológico de Sergipe (Elias Silva), Grupo Bambuí (Leandro M. D. Maciel), UFS (Christiane Donato) </t>
  </si>
  <si>
    <t>12- Fortalecimento da articulação e integração de esforços entre iniciativa pública, privada e UFs para regulamentação do uso sustentável das cavernas turísticas.</t>
  </si>
  <si>
    <t>1.4- Propor ao MMA a inserção do alvo "cavernas" no processo de atualização do Mapa de Áreas Prioritárias para a Conservação, Uso Sustentável e Repartição dos Benefícios da Biodiversidade Brasileira, por Bioma.</t>
  </si>
  <si>
    <r>
      <t xml:space="preserve">8.9- </t>
    </r>
    <r>
      <rPr>
        <sz val="20"/>
        <color rgb="FFFF0000"/>
        <rFont val="Calibri"/>
        <family val="2"/>
        <scheme val="minor"/>
      </rPr>
      <t>(8.8)</t>
    </r>
    <r>
      <rPr>
        <sz val="20"/>
        <rFont val="Calibri"/>
        <family val="2"/>
        <scheme val="minor"/>
      </rPr>
      <t xml:space="preserve"> Incentivar o intercâmbio (expedições conjuntas, integração de pesquisas e procedimentos) entre grupos de espeleologia, priorizando os grupos emergentes da Área Cárstica 2.</t>
    </r>
  </si>
  <si>
    <r>
      <t xml:space="preserve">9.2- </t>
    </r>
    <r>
      <rPr>
        <sz val="20"/>
        <color rgb="FFFF0000"/>
        <rFont val="Calibri"/>
        <family val="2"/>
        <scheme val="minor"/>
      </rPr>
      <t xml:space="preserve">(9.1)  </t>
    </r>
    <r>
      <rPr>
        <sz val="20"/>
        <rFont val="Calibri"/>
        <family val="2"/>
        <scheme val="minor"/>
      </rPr>
      <t xml:space="preserve">Ampliar a realização dos eventos de Espeleologia já existentes, na região do PAN Cavernas do São Francisco, priorizando as Áreas Cársticas 1 e 2. </t>
    </r>
  </si>
  <si>
    <r>
      <t>10.14-</t>
    </r>
    <r>
      <rPr>
        <sz val="20"/>
        <color rgb="FFFF0000"/>
        <rFont val="Calibri"/>
        <family val="2"/>
        <scheme val="minor"/>
      </rPr>
      <t xml:space="preserve"> (10.13)</t>
    </r>
    <r>
      <rPr>
        <sz val="20"/>
        <rFont val="Calibri"/>
        <family val="2"/>
        <scheme val="minor"/>
      </rPr>
      <t xml:space="preserve"> Inserir o tema Espeleologia nos programas de Educação Ambiental já existentes, por meio de articulação com as prefeituras da região de Campo Formoso/BA.</t>
    </r>
  </si>
  <si>
    <r>
      <t xml:space="preserve">9.5- </t>
    </r>
    <r>
      <rPr>
        <sz val="20"/>
        <color rgb="FFFF0000"/>
        <rFont val="Calibri"/>
        <family val="2"/>
        <scheme val="minor"/>
      </rPr>
      <t>(9.4)</t>
    </r>
    <r>
      <rPr>
        <sz val="20"/>
        <rFont val="Calibri"/>
        <family val="2"/>
        <scheme val="minor"/>
      </rPr>
      <t xml:space="preserve"> Fortalecer os programas de estágio, sugerindo às instituições de ensino e pesquisa, planos de trabalho na área de Espeleologia. </t>
    </r>
  </si>
  <si>
    <t>Por demanda das prefeituras ao Governo Federal, em mais de 800 municípios no Brasil já foram elaborados esses mapas. 
Solicitar à CPRM por Ofício a lista de municípios da bacia do SF para os quais já foram elaborados os mapas de risco, bem como os mapas e os shapes.
Teresa e Lindalva prepararão a solicitação.</t>
  </si>
  <si>
    <r>
      <rPr>
        <b/>
        <sz val="20"/>
        <color rgb="FFFF0000"/>
        <rFont val="Calibri"/>
        <family val="2"/>
        <scheme val="minor"/>
      </rPr>
      <t>Ação em andamento conforme previsto.</t>
    </r>
    <r>
      <rPr>
        <sz val="20"/>
        <color rgb="FFFF0000"/>
        <rFont val="Calibri"/>
        <family val="2"/>
        <scheme val="minor"/>
      </rPr>
      <t xml:space="preserve">
</t>
    </r>
    <r>
      <rPr>
        <sz val="20"/>
        <color theme="1"/>
        <rFont val="Calibri"/>
        <family val="2"/>
        <scheme val="minor"/>
      </rPr>
      <t xml:space="preserve">Até 2014 foram efetivadas três parcerias:
1) Instituto Brasileiro de Desenvolvimento e Sustentabilidade (IABS); 
2) Instituto Terra Brasilis; 
3) Centro da Terra Grupo Espeleológico de Sergipe/Grupo Mundo Subterrâneo de Espeleologia.
Ação 4.1  original: "Elaborar instrumento legal que estabeleça compromisso entre o Instituto Chico Mendes e as instituições parceiras para implementação das ações propostas neste PAN." , já havia sido concluída ver relatório de anexo na Ação 4.2.
Porém, durante a primeira monitoria a ação teve sua redação modificada e seu prazo prorrogado até dez de 2016.
</t>
    </r>
  </si>
  <si>
    <t>OBJETIVO GERAL
GARANTIR A CONSERVAÇÃO DO PATRIMÔNIO ESPELEOLÓGICO BRASILEIRO, POR MEIO DO CONHECIMENTO, PROMOÇÃO DO USO SUSTENTÁVEL E REDUÇÃO DOS IMPACTOS ANTRÓPICOS, PRIORITARIAMENTE NAS ÁREAS CÁRSTICAS DA BACIA DO RIO SÃO FRANCISCO, NOS PRÓXIMOS CINCO ANOS.</t>
  </si>
  <si>
    <t>SEGUNDA MONITORIA ANUAL</t>
  </si>
  <si>
    <t>05 a 09 de novembro de 2012</t>
  </si>
  <si>
    <t xml:space="preserve">Documento publicado
</t>
  </si>
  <si>
    <t>1.1- Levantar e sistematizar dados geoespaciais e informações existentes sobre o Patrimônio Espeleológico e ambientes cársticos na região de abrangência do PAN Cavernas do São Francisco.</t>
  </si>
  <si>
    <t>2.5- Definir áreas prioritárias para prospecção sistemática do Patrimônio Espeleológico, especialmente na região de abrangência do PAN Cavernas do São Francisco.</t>
  </si>
  <si>
    <t>Relatórios técnicos disponibilizados.</t>
  </si>
  <si>
    <t>2.13- Realizar pesquisas paleontológicas na região de abrangência do PAN Cavernas do São Francisco, priorizando os Munícipios de Pains, Montes Claros, Januária, Montalvânia, bem como o Circuito das Grutas, no Estado de Minas Gerais.</t>
  </si>
  <si>
    <t>2.16- Identificar as áreas com maior quantidade de pesquisas em áreas cársticas, em andamento ou já realizadas, com base nas informações do SISBIO.</t>
  </si>
  <si>
    <t xml:space="preserve">2.19- Criar, juntamente com instituições afins, pólos regionais de espeleologia e ambientes cársticos  na região de abrangência do PAN Cavernas do São Francisco. </t>
  </si>
  <si>
    <t xml:space="preserve">2.20- Elaborar mapas de riscos geológico e geotécnico para a região de abrangência do PAN Cavernas do São Francisco, em escala apropriada, visando subsidiar o ordenamento da expansão urbana  sobre as áreas cársticas. </t>
  </si>
  <si>
    <t xml:space="preserve">2.21- Realizar pesquisas referentes a experimentos de translocação em cavidades ferruginosas, na região de abrangência do PAN Cavernas do São Francisco. </t>
  </si>
  <si>
    <t xml:space="preserve"> FEV/17</t>
  </si>
  <si>
    <t xml:space="preserve">2.22- Viabilizar junto a uma OSCIP a gestão de recursos financeiros oriundos  de TACs e transações penais para aplicação nas ações do PAN  Cavernas do São Francisco. </t>
  </si>
  <si>
    <t xml:space="preserve">2.23-Estabelecer parcerias para desenvolvimento de estudos de vegetação associada às áreas cársticas e sua relação com os sistemas adjacentes, superficiais e subterrâneos. </t>
  </si>
  <si>
    <t xml:space="preserve">2.24-  Identificar e divulgar fontes de financiamento que possam contemplar o Patrimônio Espeleológico e os ambientes cársticos na região de abrangência do PAN Cavernas do São Francisco. </t>
  </si>
  <si>
    <t xml:space="preserve">2.25- Realizar estudos de avaliação de impacto econômico advindo da conservação espeleológica, conforme as normativas vigentes. </t>
  </si>
  <si>
    <t xml:space="preserve">2.26- Realizar estudos de valoração dos serviços ambientais prestados pelo ambiente cárstico. </t>
  </si>
  <si>
    <t>1- Sistematização e divulgação de informações sobre o Patrimônio Espeleológico e ambientes cársticos.</t>
  </si>
  <si>
    <t xml:space="preserve">4.2- Apresentar o PAN às instituições parceiras, com o propósito de reafirmar o compromisso na execução das ações e sugerir sua integração aos instrumentos de planejamento existentes para a região de abrangência do PAN Cavernas do São Francisco, por meio da realização de eventos. </t>
  </si>
  <si>
    <t xml:space="preserve">4.3- Fazer gestão junto ao poder executivo, nas três esferas de governo, para aumentar o número de técnicos envolvidos nas atividades de licenciamento ambiental de empreendimentos em áreas de ocorrência de cavernas. </t>
  </si>
  <si>
    <t xml:space="preserve">4.4- Definir procedimentos conjuntos para conservação e uso sustentável do Patrimônio Espeleológico frente ao aproveitamento econômico dos recursos minerais, por meio da proposição de reestabelecimento das atividades do Comitê Permanente de Mineração e Meio Ambiente – CP/MIMA.  </t>
  </si>
  <si>
    <t>JUL/16</t>
  </si>
  <si>
    <t>4.6- Realizar levantamento das principais políticas públicas de infraestrutura, agricultura, reforma agrária, indústria, habitação e mineração na esfera federal e elaborar propostas de aprimoramento das políticas relevantes à conservação do Patrimônio Espeleológico.</t>
  </si>
  <si>
    <t xml:space="preserve">5.5- Fazer gestão junto às entidades representantes de classes profissionais para maior responsabilidade no acompanhamento de empreendimentos em ambientes cársticos.  </t>
  </si>
  <si>
    <t>6- Revisão e elaboração de instrumentos de planejamento e gestão territorial, para o ordenamento do uso do Patrimônio Espeleológico e áreas cársticas.</t>
  </si>
  <si>
    <t>7- Criação e manutenção de áreas protegidas para a conservação do Patrimônio Espeleológico.</t>
  </si>
  <si>
    <t xml:space="preserve"> Curso ministrado</t>
  </si>
  <si>
    <t xml:space="preserve">8.6- Elaborar documento com o perfil dos profissionais da área cárstica 2 envolvidos com o Patrimônio Espeleologico. </t>
  </si>
  <si>
    <t xml:space="preserve">8.7- Realizar cursos regulares de capacitação para grupos de espeleologia, da região de abrangência do PAN, priorizando os grupos emergentes dos estados da Bahia, Alagoas e Sergipe. </t>
  </si>
  <si>
    <t>8.8- Incentivar o intercâmbio (expedições conjuntas, integração de pesquisas e procedimentos) entre grupos de espeleologia, priorizando os grupos emergentes da Área Cárstica 2.</t>
  </si>
  <si>
    <t xml:space="preserve">9.1- Ampliar a realização dos eventos de Espeleologia já existentes, na região do PAN Cavernas do São Francisco, priorizando as Áreas Cársticas 1 e 2. </t>
  </si>
  <si>
    <t xml:space="preserve">9.2- Propor, às instituições de ensino e pesquisa, a criação de cursos de extensão abrangendo áreas multidisciplinares  voltados à elaboração de estudos espeleológicos na Área Cárstica 2. </t>
  </si>
  <si>
    <t xml:space="preserve">9.3- Propor, às instituições de ensino e pesquisa, a criação de cursos de extensão abrangendo áreas multidisciplinares voltados à elaboração de estudos espeleológicos na Área Cárstica 1. </t>
  </si>
  <si>
    <t>Leonardo Morato Duarte
(UFOB)</t>
  </si>
  <si>
    <t>9- Inserção do tema Espeleologia nos programas universitários.</t>
  </si>
  <si>
    <t xml:space="preserve">10.3- Popularizar o conhecimento e os resultados das pesquisas para as comunidades situadas na região de abrangência do PAN Cavernas do São Francisco, por meio de articulação com a SBE, grupos de espeleologia independentes, CBHSF e IES. </t>
  </si>
  <si>
    <t>CECAV (Jocy Cruz), UFPR (Morgana Drefahl), UFS (Christiane Donato).</t>
  </si>
  <si>
    <t>10.5- Estimular a espeleologia nos conteúdos do ensino fundamental, bem como nos programas de educação ambiental já existentes.</t>
  </si>
  <si>
    <t>SBE (Marcelo Rasteiro), grupos de espeleologia independentes, UFOB (Leonardo Morato), ONG CAACTUS (Rangel Carvalho), PARNA Chapada Diamantina (Admir Brunelli), UFS (Christiane Donato), secretarias estaduais e municipais de educação e de meio ambiente.</t>
  </si>
  <si>
    <t>José Waldson C. de Andrade (Sociedade Semear/SE)</t>
  </si>
  <si>
    <t>UESC/BA (Elvis Barbosa), PUC Minas (Luiz  Eduardo Travassos), UFLA (Rodrigo L. Ferreira), UFPR (Morgana Drefahl), CECAV (Lindalva Cavalcanti), UFOB (Leonardo Morato), ONG CAACTUS (Rangel Carvalho), SBE (Marcelo Rasteiro e  Heros Lobo),  grupos espeleológicos independentes.</t>
  </si>
  <si>
    <t>UFLA (Rodrigo L. Ferreira), Centro da Terra  (Elias Silva), PUC Minas (Luiz  Eduardo Travassos), UFS (Christiane Donato), CECAV (Lindalva Cavalcanti), Instituto Aquanautas (Luiz Rios), EGB (verificar: Rodrigo Bulhões), SBE (verificar: Marcelo Rasteiro, Clayton Lino, Heros Lobo), grupos espeleológicos independentes.</t>
  </si>
  <si>
    <t>JAN/16</t>
  </si>
  <si>
    <t>Marcela Pimenta (IABS)</t>
  </si>
  <si>
    <t>CECAV identificar novo articulador</t>
  </si>
  <si>
    <t xml:space="preserve">12.2- Realizar fóruns anuais de discussão, por região fisiográfica da Bacia do rio São Francisco, preferencialmente nos municípios que abrigam as cavidades constantes da "Lista de Cavernas Turísticas". </t>
  </si>
  <si>
    <t xml:space="preserve">12.5- Fomentar a criação e implantação de Programa de Sustentabilidade de Educação Ambiental e Patrimonial para Turismo em Cavernas, considerando preferencialmente as cavidades que constarem na "Lista de Cavernas Turísticas" no Estado da Bahia. </t>
  </si>
  <si>
    <t>UFOB (Leonardo Morato), UFPR (Morgana Drefahl), SBE (Marcelo Rasteiro).</t>
  </si>
  <si>
    <t>QUARTA MONITORIA ANUAL</t>
  </si>
  <si>
    <r>
      <t>10.9-</t>
    </r>
    <r>
      <rPr>
        <sz val="20"/>
        <color rgb="FFFF0000"/>
        <rFont val="Calibri"/>
        <family val="2"/>
        <scheme val="minor"/>
      </rPr>
      <t xml:space="preserve"> (10.8)</t>
    </r>
    <r>
      <rPr>
        <sz val="20"/>
        <rFont val="Calibri"/>
        <family val="2"/>
        <scheme val="minor"/>
      </rPr>
      <t xml:space="preserve"> Criar instrumentos de comunicação no âmbito do CECAV, para divulgação do Patrimônio Espeleológico, inclusive com o aumento da visibilidade do Centro junto à comunidade científica e UFS. </t>
    </r>
  </si>
  <si>
    <t>O problema inicial foi o aporte financeiro para a execução da ação, que só foi possível em 2015.</t>
  </si>
  <si>
    <t>Produto desenvolvido e na fase de homologação.</t>
  </si>
  <si>
    <t>Edital disponibilizado até final de 2015.</t>
  </si>
  <si>
    <t>André Ribeiro (em 10/09)</t>
  </si>
  <si>
    <t>Existencia de demandas priorítárias.</t>
  </si>
  <si>
    <t>Jocy Cruz (10/09)</t>
  </si>
  <si>
    <t>Sem produto parcial.</t>
  </si>
  <si>
    <t>Não houve demanda ao CECAV que justificasse a criação do fundo.</t>
  </si>
  <si>
    <t>Questionar com Luciana, sobre as demandas e necessidade de criação do fundo.</t>
  </si>
  <si>
    <t>Jocy (10/09)</t>
  </si>
  <si>
    <t>Jocy / Maristela Lima (10/09)</t>
  </si>
  <si>
    <t>Rever o produto, pois os relatórios anuais não foram elaborados.</t>
  </si>
  <si>
    <t>Produto parcial: três parcerias efetivadas</t>
  </si>
  <si>
    <t>Não houve demanda para a efetivação de outras parcerias.</t>
  </si>
  <si>
    <t>Sem produto.</t>
  </si>
  <si>
    <t xml:space="preserve">Devido a problemas estruturais o DNPM entende não ser o momento de retomar as atividades do comitê. Assim, o CECAV não  considerou propício o momento para encaminhar documento indicando a necessidade do retorno dos trabalhos do Comitê, conforme recomendado por ocasião da terceira monitoria.
</t>
  </si>
  <si>
    <t>A ação não foi considerada prioritária frente às várias ações que o CECAV articula e executa.</t>
  </si>
  <si>
    <t>Sugere-se a excluão desta ação.</t>
  </si>
  <si>
    <t>Falta de aporte financeiro para realização dos cursos.</t>
  </si>
  <si>
    <t>Jocy (16/09)</t>
  </si>
  <si>
    <t>Maristela (16/09)</t>
  </si>
  <si>
    <t>Necessidade de priorização de atividades.</t>
  </si>
  <si>
    <t>Necessidade de  priorização de atividades.</t>
  </si>
  <si>
    <t>Sugere-se trocar o produto: Cursos ministrados para: Propostas elaboradas e encaminhadas</t>
  </si>
  <si>
    <t>Sem produto parcial</t>
  </si>
  <si>
    <t>Proposta de projeto elaborada e em discussão.</t>
  </si>
  <si>
    <t>Por excesso de demandas, tanto relacionadas ao PAN quanto a outras responsabilidades do Centro a ação não foi considerada prioritária.</t>
  </si>
  <si>
    <t xml:space="preserve">Licitação da empresa que será responsável pela gestão de três cavernas turísticas em MG, com a obrigação de implantar o sistema de gestão de segurança, dentre outras ações.  </t>
  </si>
  <si>
    <t xml:space="preserve">Mudança de governo ocasionou um grande atraso na conclusão do processo de licitação e assinatura do contrato. </t>
  </si>
  <si>
    <t>Jocy  (em 10/09)</t>
  </si>
  <si>
    <t xml:space="preserve">Como deverá ser o produto, vez que o Cecav não elaborou relatórios anuais  dos eventos os quais o  participou e das notícias veiculadas. </t>
  </si>
  <si>
    <t xml:space="preserve">Antonieta (INEMA) foi a primeira articuladora, mas encontrou dificuldade em articular...
O Centro demorou para encontrar alguém disponível e disposto a articular... </t>
  </si>
  <si>
    <t>Maristela (21/09)</t>
  </si>
  <si>
    <t>Indisponibilidade de pessoal, tempo e recursos, além do cenário pólítico pouco favorável ao avanço dificultam o inicio das atividades.</t>
  </si>
  <si>
    <t>Fortalecer institucionalmente a SBE, especialmente a Seção de Legislação do Departamento de Proteção ao Patrimônio Espeleológico para que esta possa dar encaminhamento nas ações necessárias. Aproveitar o conteúdo das publicações "O Patrimônio Espeleológico em Formações Ferríferas" e o Guia de Boas Práticas na Mineração em Áreas Cársticas", além do documento "Fundamentos para Conservação do Patrimônio Espeleológico" como subsídio para as discussões.</t>
  </si>
  <si>
    <t>Não houve incremento das parcerias efetivadas até 2014:
Instituto Brasileiro de Desenvolvimento e Sustentabilidade (IABS);  Instituto Terra Brasilis; e Centro da Terra Grupo Espeleológico de Sergipe/Grupo Mundo Subterrâneo de Espeleologia.
Em 2015 houve articulação para efetivar  parceria com a SBE, porém ainda não foi concluída.</t>
  </si>
  <si>
    <t xml:space="preserve">Conforme situação descrita por ocasião da terceira monitoria, o Centro realiza o Curso de Espeleologia e Licenciamento Ambiental, cujo público alvo são, principalmente, os profissionais de instituições pertencentes ao Sisnama, responsáveis pela análise de processos de licenciamento ambiental de atividades potencialmente poluidoras ou degradadoras de cavidades naturais subterrâneas, ou de sua área de influência. Entre 2010 e 2014 foram realizados 04 cursos com participação de 113 técnicos de 31 instituições. Porém em 2015, apesar das tratativas em andamento com o governo de Minas Gerais e outros parceiros,  não houve, aporte financeiro para a realização do curso. </t>
  </si>
  <si>
    <t>Embora a ação seja voltada para aos órgãos ambientais o CECAV tem articulado, prioritariamente, com Educação Corporativa  e com a Coordenação Geral de Proteção do Instituto Chico Mendes,  para a inserção do tema no Curso de Fiscalização de Atividades Potencialmente Poluidoras.</t>
  </si>
  <si>
    <t xml:space="preserve">1.2. Definir critérios para a padronização dos dados compilados sobre o Patrimônio Espeleológico e ambientes cársticos da região de abrangência do PAN Cavernas do São Francisco. </t>
  </si>
  <si>
    <t>Maristela, lindalva, Jocy (17/09)</t>
  </si>
  <si>
    <t xml:space="preserve">A ação foi iniciada inclusive com elaboração de projeto em 2014, porém diante da impossibilidade de realização, decidiu-se que seria executada por meio de consulta aos colaboradores  e reunião interna, mesmo assim, frente as demandas emergenciais não foi possível dar andamento.
</t>
  </si>
  <si>
    <t>Por ocasião da Terceira Monitoria foi sugerido que com relação ao Geoprocessamento aproveitasse as regras da política de Geo Informação do Instituto que está de acordo com as regras da CONCAR (Comissão Nacional de Cartografia), e deve ser publicada em breve. Com relação às publicações aproveitasse as diretrizes da Revista Brasileira de Espeleologia. Discutir com o Grupo Assessor.</t>
  </si>
  <si>
    <t>Sem produto parcial, pois não foram realizadas atas das reuniões.</t>
  </si>
  <si>
    <t>A dificuldade é  marcar reuniões unicamente com o propósito de tratar do PAN e de obter as atas das reuniões, muitas  vezes pela urgência dos outros assuntos, para elaborar os relatórios.</t>
  </si>
  <si>
    <t>Existência de demandas prioritárias.</t>
  </si>
  <si>
    <t>Jocy (24/09)</t>
  </si>
  <si>
    <t xml:space="preserve">CECAV não conseguiu executar, por falta de pesso-al. Também não conseguiu articular com outras unida-des do Instituto Chico Mendes. </t>
  </si>
  <si>
    <t>Seis propostas de criação de áreas protegidas em discussão.</t>
  </si>
  <si>
    <t>Seguem os caminhos legais de dis-cussão das propostas, que são longos e lentos.</t>
  </si>
  <si>
    <t>O primeiro articulador deu por encerrada a sua participação, após enviar dados do Ibama/PE e ADEMA/SE.  Foi enviado e-mail sugerindo a troca de articulador. Ao que ele não se opôs. Assim tanto articulação com os demais  órgãos como a elaboração do relatório ficou na responsabilidade do CECAV (Maristela).</t>
  </si>
  <si>
    <t>A principal dificuldade estar em obter as respostas aos ofícios enviados. Foram realizados contatos prévios (telefone e e-mail) com os técnicos, depois com os gestores, mesmo assim a demora na resposta é de seis meses no mínimo, outros sequer respondem.</t>
  </si>
  <si>
    <t>Relatório descritivo da atividade em anexo.</t>
  </si>
  <si>
    <t>5.2- Diagnosticar a situação das equipes de licenciamento e fiscalização dos órgãos  ambientais, considerando o Patrimônio Espeleológico e as atividades econômicas, e encaminhar sugestões de adequação às entidades competentes.  Propor a inserção da base de dados do CECAV, nos procedimentos de fiscalização dos órgãos ambientais.</t>
  </si>
  <si>
    <t>Não há problemas, porém, em virtude do resultado da 3ª Monitoria Anual do PAN, que deu nova redação e objetivo para a Ação 1.8, agrupá-la com a Ação 1.1.</t>
  </si>
  <si>
    <t>Lindalva F. Cavalcanti</t>
  </si>
  <si>
    <t>Mapas dos Biomas Caatinga e Cerrado prontos, porém, ainda não disponibilizados pelo MMA.</t>
  </si>
  <si>
    <t>Lindalva F. Cavalcanti e André Ribeiro</t>
  </si>
  <si>
    <t>Entrar em contato com o MMA, a fim de verificar o processo de atualização do mapa de área prioritária dos demais Biomas.
A participação do CECAV nas Oficinas do Bioma Caatinga foi, com certeza, um marco importante para essa Ação.</t>
  </si>
  <si>
    <r>
      <t>Setembro/2014:</t>
    </r>
    <r>
      <rPr>
        <sz val="20"/>
        <color rgb="FF000000"/>
        <rFont val="Calibri"/>
        <family val="2"/>
        <charset val="1"/>
      </rPr>
      <t>1)</t>
    </r>
    <r>
      <rPr>
        <sz val="20"/>
        <color rgb="FF000000"/>
        <rFont val="Calibri"/>
        <family val="2"/>
      </rPr>
      <t>trabalho aprovado no 47º CBG, “Mapa preliminar das áreas com ocorrência de cavernas conhecidas no Brasil”, autoria de Lindalva F. Cavalcanti e Júlio F. Da Costa Neto); e 2) p</t>
    </r>
    <r>
      <rPr>
        <sz val="20"/>
        <color rgb="FF000000"/>
        <rFont val="Calibri"/>
        <family val="2"/>
        <charset val="1"/>
      </rPr>
      <t>alestra apresentada por Lindalva, na Sessão SP27 - Geomorfologia Cárstica e Espeleologia , do 47º CBE “Mapa preliminar das áreas com ocorrência de cavernas conhecidas no Brasil”, contendo o histórico sucinto do PAN, a sistematização de dados geoespaciais de cavernas (atualização 31/08/2014), sua distribuição em áreas protegidas do Brasil, sua relação com os grupos de rochas predominantemente carbonáticas, siliciclásticas, granitóides, ferruginosas e vulcânicas, bem como os problemas de localização de cavernas nas bases de dados existentes (coordenadas). Todas as duas publicações encontram-se disponível em &lt;https://ufv.academia.edu/LindalvaCavalcanti/Papers&gt;.</t>
    </r>
    <r>
      <rPr>
        <b/>
        <sz val="20"/>
        <color rgb="FF000000"/>
        <rFont val="Calibri"/>
        <family val="2"/>
      </rPr>
      <t>Julho/2015</t>
    </r>
    <r>
      <rPr>
        <sz val="20"/>
        <color rgb="FF000000"/>
        <rFont val="Calibri"/>
        <family val="2"/>
      </rPr>
      <t>: anais do 33º CBE, com 81 trabalhos aprovados e que</t>
    </r>
    <r>
      <rPr>
        <sz val="20"/>
        <color rgb="FF000000"/>
        <rFont val="Calibri"/>
        <family val="2"/>
        <charset val="128"/>
      </rPr>
      <t>“mostram a e</t>
    </r>
    <r>
      <rPr>
        <sz val="20"/>
        <rFont val="Calibri"/>
        <family val="2"/>
        <charset val="128"/>
      </rPr>
      <t>volução das pesquisas em diversas áreas do conhecimento.”, sendo “também possível notar uma mudança no perfil dos pesquisadores com o crescimento da espeleologia profissional ligada a mineradoras ou empresas de consultoria, o que certamente é um incentivo à produção de trabalhos”. Dentre esses, alguns trabalhos são específicos da região de abrangência do PAN Cavernas do São Francisco. Ver anais do 33º CBE em:  &lt;http://www.sbe.com.br/33cbeanais.asp&gt;.</t>
    </r>
  </si>
  <si>
    <t>Sugestão para data de término da Ação: dezembro/2015</t>
  </si>
  <si>
    <r>
      <t>Setembro/2014:</t>
    </r>
    <r>
      <rPr>
        <sz val="20"/>
        <color rgb="FF000000"/>
        <rFont val="Calibri"/>
        <family val="2"/>
      </rPr>
      <t>1) trabalho aprovado no 47º Congresso Brasileiro de Geologia (47º CBG), “Mapa preliminar das áreas com ocorrência de cavernas conhecidas no Brasil”, autoria de Lindalva F. Cavalcanti e Júlio F. Da Costa Neto). Disponível em: &lt;https://ufv.academia.edu/LindalvaCavalcanti/Papers&gt;.</t>
    </r>
    <r>
      <rPr>
        <b/>
        <sz val="20"/>
        <color rgb="FF000000"/>
        <rFont val="Calibri"/>
        <family val="2"/>
      </rPr>
      <t>25/Setembro/2014</t>
    </r>
    <r>
      <rPr>
        <sz val="20"/>
        <color rgb="FF000000"/>
        <rFont val="Calibri"/>
        <family val="2"/>
      </rPr>
      <t>: palestra apresentada por Lindalva, na Sessão SP27 - Geomorfologia Cárstica e Espeleologia, do 47º CBG, “Mapa preliminar das áreas com ocorrência de cavernas conhecidas no Brasil”, contendo: o histórico sucinto do PAN, a sistematização de dados geoespaciais de cavernas (atualização 31/08/2014), sua distribuição em áreas protegidas do Brasil, sua relação com os grupos de rochas predominantemente carbonáticas, siliciclásticas, granitóides, ferruginosas e vulcânicas, bem como as deliberações sobre alvos, metas, ameaças etc. da Oficina de Áreas Prioritárias (2013) e os problemas de localização de cavernas nas bases de dados existentes (coordenadas). Disponível em: &lt;https://www.academia.edu/16125889/Mapa_Preliminar_das_%C3%81reas_com_Ocorr%C3%AAncia_de_Cavernas_Conhecidas_no_Brasil&gt;</t>
    </r>
    <r>
      <rPr>
        <b/>
        <sz val="20"/>
        <color rgb="FF000000"/>
        <rFont val="Calibri"/>
        <family val="2"/>
      </rPr>
      <t>Julho/2015</t>
    </r>
    <r>
      <rPr>
        <sz val="20"/>
        <color rgb="FF000000"/>
        <rFont val="Calibri"/>
        <family val="2"/>
      </rPr>
      <t>: trabalho aprovado no 33º Congresso Brasileiro de Espeleologia (33º CBE), autoria  de Lindalva F. Cavalcanti e Júlio Ferreira da Costa Neto, “O planejamento sistemático da conservação na identificação de áreas prioritárias para a conservação do patrimônio espeleológico brasileiro”. Disponível em: &lt;http://www.cavernas.org.br/anais33cbe/33cbe_569-579.pdf&gt;.</t>
    </r>
    <r>
      <rPr>
        <b/>
        <sz val="20"/>
        <color rgb="FF000000"/>
        <rFont val="Calibri"/>
        <family val="2"/>
      </rPr>
      <t>16/Julho/2015</t>
    </r>
    <r>
      <rPr>
        <sz val="20"/>
        <color rgb="FF000000"/>
        <rFont val="Calibri"/>
        <family val="2"/>
      </rPr>
      <t>: palestra, “Aplicação do Planejamento Sistemático da Conservação para a Definição de Áreas Prioritárias Voltadas à Conservação do Patrimônio Espeleológico Nacional”, apresentada por Lindalva no 33º CBE. Disponível em: &lt;https://www.academia.edu/16161965/Aplica%C3%A7%C3%A3o_do_Planejamento_Sistem%C3%A1tico_da_Conserva%C3%A7%C3%A3o_para_a_Defini%C3%A7%C3%A3o_de_%C3%81reas_Priorit%C3%A1rias_Voltadas_%C3%A0_Conserva%C3%A7%C3%A3o_do_Patrim%C3%B4nio_Espeleol%C3%B3gico_Nacional&gt;</t>
    </r>
    <r>
      <rPr>
        <b/>
        <sz val="20"/>
        <color rgb="FF000000"/>
        <rFont val="Calibri"/>
        <family val="2"/>
      </rPr>
      <t>16 de setembro de 2015</t>
    </r>
    <r>
      <rPr>
        <sz val="20"/>
        <color rgb="FF000000"/>
        <rFont val="Calibri"/>
        <family val="2"/>
      </rPr>
      <t>: Relatório final apresentado pelas especialistas Caroline Oliveira e Tamires Zepon, contendo  dados de cavernas que serão utilizados para várias ações do PAN. Formato: planilha Excel. 
Dados em fase de análise  (Lindalva).
Até dez/2015 será elaborado artigo técnico-científico, com as especialistas, sobre os dados levantados.</t>
    </r>
  </si>
  <si>
    <t>Existem pendências referentes à diagramação e impressão do material para posterior distribuição.</t>
  </si>
  <si>
    <t>Darcy José dos Santos (23/09)</t>
  </si>
  <si>
    <t>Planeja-se a solução desta pendência através de compensação ambiental, decorrente de impactos ao patrimônio espeleológico.</t>
  </si>
  <si>
    <t xml:space="preserve">Nenhum </t>
  </si>
  <si>
    <t>Indisponibilidade de recursos e apoio para planejamento e início das atividades</t>
  </si>
  <si>
    <t>Marcelo Rasteiro (10/09)</t>
  </si>
  <si>
    <t>Antes de realizar os cursos é necessário definir um programa de formação nacional através da Escola Brasileira de Espeleologia (eBRe). A Espeleóloga Teresa Aragão deve assumir a Seção de Educação e Formação Espeleológica da SBE no segundo semestre de 2015 com o objetivo de organizar os programas de formação.</t>
  </si>
  <si>
    <t>Minicursos em eventos realizados na região</t>
  </si>
  <si>
    <t>Cartilha elaborada</t>
  </si>
  <si>
    <t>Orçamento "curto" do ICMBio para impressão e distribuição das cartilhas</t>
  </si>
  <si>
    <t>Jocy Cruz está tentando outras possibilidades para viabilizar a disponibilização das cartilhas</t>
  </si>
  <si>
    <t>Relatório parcial</t>
  </si>
  <si>
    <t>Está sendo executada, mas não de maneira sistemática e com a abrangência devida relacionada ao PAN. Necessária articulação com professores para expandir essa ação.</t>
  </si>
  <si>
    <t>Como a Espeleologia pode ser considerada tema transversal ou interdisciplinar a ser trabalhado pelas diversas disciplinas no Ensino Fundamental, é necessário divulgar mais essa Ciência aos professores e alunos. Para que se interessem e possam trabalhá-la na escola. Está sendo elaborado curso a ser oferecido nacionalmente para professores atantes ou em formação sobre Espeleologia e Interdisciplinaridade. Recursos didáticos estão sendo construídos para serem distribuídos para alunos e professores de escolas de municípios sergipanos com ocorrência de cavernas.</t>
  </si>
  <si>
    <t>Apesar das reuniões ocorridas com as OSCIPs em 2014 e algumas conversas em 2015, não houve avanço na execução da ação, pois há necessidade de demanda efetiva dos ministérios públicos ou TACs que justifique a criação do fundo, o que não ocorreu, pois os próprios MPs estão formalizando seus convênios com as OSCIPs, de acordo com suas demandas.</t>
  </si>
  <si>
    <t>Ação de inserção da Espeleologia no Ensino Fundamental já vem ocorrendo, mas não de maneira sistemática. Em grande medida, são os professores que voluntariamente acrescentam esse conteúdo em suas aulas.</t>
  </si>
  <si>
    <t xml:space="preserve">Não foi considerada prioritária.  A situação foi representada de forma errada no relatório. A ação estava “em andamento  com problemas”  e Daniela foi indicada como articuladora. </t>
  </si>
  <si>
    <t xml:space="preserve">Foram enviados e-mail para Ricardo Fraga e Divaldo Borges solicitando colaboração no sentido de articular ou indicar quem possa executar a ação,  o primeiro se prontificou a executar a ação e pediu detalhes, o segundo respondeu que iria "tentar"  encontrar um articulador. </t>
  </si>
  <si>
    <t xml:space="preserve">Mensalmente o CECAV faz buscas no sistema financiar, e tem repassado aos colaboradores e demais interessados as informações sobre fontes de financiamento para o tema espeleologia.
</t>
  </si>
  <si>
    <t>Ação prevista por meio do contrato de PPP para a Gestão da Rota das Grutas Peter Lund em MG. A licitação da PPP já ocorreu e o contrato está para ser assinado nos próximos dias. Estima-se que a ação consiga ser concluída no prazo previsto, ou seja, até fevereiro de 2017. No entanto, poderão ocorrer atrasos em função da morosidade ocorrida para a realização da licitação, o que só poderá ser estimado após emissão da ordem de serviços à empresa responsável.</t>
  </si>
  <si>
    <t>Jocy (17/09) vai complementar</t>
  </si>
  <si>
    <t>André vai complementar</t>
  </si>
  <si>
    <t>Sem produto</t>
  </si>
  <si>
    <t>Projeto elaborado</t>
  </si>
  <si>
    <t>Estudos</t>
  </si>
  <si>
    <t>Igor (16/09/2015)</t>
  </si>
  <si>
    <t xml:space="preserve">Segundo o Articulador, os estudos foram realizados em 2012 e 2013 e não foram totalmente satisfatórios, no entanto poderiam subsidiar a demanda da Ação. </t>
  </si>
  <si>
    <t>Marcelo Rasteiro, Christiane Donato e Mario Dantas</t>
  </si>
  <si>
    <t>Evento realizado
vide http://www.cavernas.org.br/sbenoticias/SBENoticias_311.pdf</t>
  </si>
  <si>
    <t>Projeto elaborado aguardando aporte financeiro</t>
  </si>
  <si>
    <r>
      <rPr>
        <b/>
        <sz val="20"/>
        <color theme="1"/>
        <rFont val="Calibri"/>
        <family val="2"/>
        <scheme val="minor"/>
      </rPr>
      <t>Junho/2015</t>
    </r>
    <r>
      <rPr>
        <sz val="20"/>
        <color theme="1"/>
        <rFont val="Calibri"/>
        <family val="2"/>
        <scheme val="minor"/>
      </rPr>
      <t>:Lista parcial de cavernas turísticas de Minas Gerais (55 cavidades em 20 municípios mineiros), utilizando-se a Base CECAV, de 30/04/15. Formato: planilha Excel &lt;caves_abril15_turisticas_MG_v23jun15.xls&gt;, Conteúdo das  informações: UF, Nº do Cadastro, Nome da Caverna, Município, Localidade, Litologia, Coordenadas (Lat_dd, Long_dd), Uso, Base CECAV (data de inserção), Nome da área protegida e jurisdição. Do total, 20 cavernas se encontravam fora de área protegida.
Elaboração do produto: Lindalva Cavalcanti com o apoio de Caroline Gonçalves Oliveira.16 de setembro de 2015: Relatório final apresentado pela especialista Caroline Oliveira contendo  dados de cavernas que serão utilizados para a finalização da lista de cavidades turísticas. Formato: planilha Excel.Setembro/2015: Foram executados, até o momento, por Lindalva, , os seguintes produtos:1) elaboração dos shapes utilizando-se os dados da especialista Caroline; 2) recorte dos shapes para a região de abrangência do PAN. Como resultado, tem-se um total de 272 cavernas para essa Ação, das quais 42 com uso/presença histórico-cultural-religiosa; 114 com turismo efetivo; e 116 com potencial turístico/educacional/esportivo. Formato: shapefiles e planilhas Excel.
Antes da elaboração da lista de cavernas turísticas, será feita a verificação dos dados levantados.</t>
    </r>
  </si>
  <si>
    <t>1) Acrescentar em parceiros o IABS (Patrícia Reis e Marcela Pimenta).
2) Retirar em parceiros o nome da Rita do CECAV, bem como o Mtur.</t>
  </si>
  <si>
    <t>Ações em andamento. Embora ainda no prazo, temos enfrentado reiteradamente problemas em função de cortes nos recursos do projeto Inventário Anual do Patrimônio Espeleológico Nacional.</t>
  </si>
  <si>
    <t>Diego Bento - CECAV/RN</t>
  </si>
  <si>
    <t>Produtos em confecção. Dados preliminares (repetindo dados acima): Sergipe - validação de 19 cavernas já cadastradas e identificação de 39 novas cavernas.
Bahia - Validação de 18 cavernas já cadastradas e identificação e validação de 61 novas cavernas.</t>
  </si>
  <si>
    <t>Expedições ainda não realizadas</t>
  </si>
  <si>
    <t>Ações ainda não realizadas. Embora ainda no prazo, temos enfrentado reiteradamente problemas em função de cortes nos recursos do projeto Inventário Anual do Patrimônio Espeleológico Nacional.</t>
  </si>
  <si>
    <t>PE: PARNA do Catimbau - validação de 10 cavidades já cadastradas e identificação e validação de 74 novas cavidades.</t>
  </si>
  <si>
    <t>Várias dificuldades (cortes nos recursos do projeto, equipe sobrecarregada e um veículo praticamente sucateado). Dificilmente teremos condições de retornar a essas áreas até o final do PAN.</t>
  </si>
  <si>
    <t>Não foi possível dar andamento no processo de execução da ação, devido às mudanças ocorridas na empresa, com exoneração do diretor, e também por problemas de saúde da articuladora.</t>
  </si>
  <si>
    <t>Ação em andamento. A Base de Dados necessária para a elaboração dos mapas já está estruturada. Falta agora o estabelecimento de convênios com pesquisadores e entidades para a coleta de dados locais</t>
  </si>
  <si>
    <t>Felipe Carvalho
(TIGeo)</t>
  </si>
  <si>
    <t>A ação esta contempla da no âmbito do Projeto de Desenvolvimento Turístico Comunitário no Entorno do Parque Nacional Cavernas do Peruaçu que está em fase de estruturação e via a implantação de ações de planejamento, desenho de produto, fortalecimento dos serviços turísticos, promoção e apoio a comercialização do destino.
Com isso, será possível implementar ações,  em formato piloto que poderão ser replicadas posteriormente, como as ações 11.6, 11.7, 11.8 e 11.10.
 Os municípios considerados para o Projeto inicialmente foram os integrantes do PARNA e da APA Cavernas do Peruaçu. Sendo eles: Itacarambi, Januária, São José das Missões, Bonito de Minas e Cônego Marinho.</t>
  </si>
  <si>
    <t xml:space="preserve">Jocy (16/09) </t>
  </si>
  <si>
    <t>Projeto implantado em Ourolândia aos moldes do implantado no PESU (MG), com devidas adaptações e ajustes.</t>
  </si>
  <si>
    <t>Aguardando liberação do recurso para execução</t>
  </si>
  <si>
    <t>Patrícia Reis</t>
  </si>
  <si>
    <t>Não tem problema para ser pautado</t>
  </si>
  <si>
    <t xml:space="preserve">Patrícia Reis </t>
  </si>
  <si>
    <t>Discutir no próximo encontro com Grupo assessor quais as principais temáticas a serem discutidas nesses foruns.</t>
  </si>
  <si>
    <t>Projeto elaborado, aprovado e em execução</t>
  </si>
  <si>
    <t>Relatório descritivo com as informações dos órgão oficiados.</t>
  </si>
  <si>
    <r>
      <t>1) janeiro a setembro/2015:</t>
    </r>
    <r>
      <rPr>
        <sz val="20"/>
        <color rgb="FF000000"/>
        <rFont val="Calibri"/>
        <family val="2"/>
        <charset val="1"/>
      </rPr>
      <t>atualização dos registros de cavernas existentes na Base CECAV. Devido à nova metodologia empregada para o mapeamento das áreas com cavernas conhecidas é possível verificar a posição/qualidade dos dados (Google Earth) e repassá-los para a responsável pela Base CECAV.</t>
    </r>
    <r>
      <rPr>
        <b/>
        <sz val="20"/>
        <color rgb="FF000000"/>
        <rFont val="Calibri"/>
        <family val="2"/>
      </rPr>
      <t>2) 16 de setembro/2015</t>
    </r>
    <r>
      <rPr>
        <sz val="20"/>
        <color rgb="FF000000"/>
        <rFont val="Calibri"/>
        <family val="2"/>
      </rPr>
      <t>: Relatórios finais apresentados pela especialista Caroline Oliveira e Tamires Zepon contendo  dados de cavernas, que também fazem parate da região de abrangência do PAN, serão utilizados para a execução da Ação 2.5. Formato: planilha Excel.
Os dados estão sendo convertidos em shapefiles para verificação. Até dezembro de 2015 serão sistematizados e utilizados na elaboração de artigos sobre a região de abrangência do PAN (Lindalva).
3) Artigo publicado na RBEsp contendo dados estatísticos sobre o PE em nível nacional (Débora e Karolina)</t>
    </r>
  </si>
  <si>
    <t>Título do documento</t>
  </si>
  <si>
    <t xml:space="preserve">Várias dificuldades (cortes nos recursos do projeto, equipe sobrecarregada e um veículo praticamente sucateado) dificilmente haverá condições de retornar a essa área até o final do PAN. </t>
  </si>
  <si>
    <t>Para a execução desta ação o CECAV sempre tem procurado participar dos eventos com  trabalhos ou mesas redondas e divulgação (período: final de 2014 até outubro/15)
Eventos:
1) V Encontro Nacional do Ministério Público na Defesa do Patrimônio Cultural  (12 a 14 novembro/14); 2) 33º Congresso Brasileiro de Espeleologia  (15 a 19 de Julho de 2015); 3) III Simpósio de sustentabilidade no Manejo e Gestão do Turismo em Áreas Cársticas e Cavernas (18 de julho/15); 4) Seminário de Capacitação em Tutela do Patrimônio Espeleológico (19 a 20/03/15) realizado em Belo Horizonte/MG; 5) 1º Simpósio Brasileiro de Biologia Subterrânea, de 27 a 30 de outubro
Notícias e artigos:
1) Página de notícias do Instituto Chico Mendes (16/10/14); 2) O Eco: Parque Nacional da Serra do Gandarela (15/10/14); 3) ICMBIO em Foco (sem notícias sobre os trabalhos do CECAV em 2015); 4) SBE Notícias (322, 317, 316, 315, 309); 5) Informativos Internos  - Grupo Assessor  (7); 6) Revista Brasileira de Espeleologia (um trabalho do CECAV).</t>
  </si>
  <si>
    <t>Arquivos da época da realização da ação foram perdidos. Baixíssimo retorno do questionário enviado por e-mail e redes sociais.</t>
  </si>
  <si>
    <t>Através do projeto Expedição Centro da Terra - Conhecendo as cavernas no Meio Ambiente, realizado pelo CENTRO DA TERRA por intermédio de convênio firmado com o Min. Da Justiça, 10 municípios do Estado de Sergipe foram contemplados com um curso de Multiplicadores Ambientais, cuja temática principal foi o Patrimônio Espeleológico, e onde foram abordados temas secundários como Arqueologia, Paleontologia, Unidades de Conservação e outras Áreas Protegidas, Sustentabilidade, Biomas, Importância dos Morcegos, Exploração de Cavernas - Riscos e Impactos, Legislação Espeleológica. O curso foi realizado entre novembro de 2013 e outubro de 2014.</t>
  </si>
  <si>
    <t>165 Multiplicadores Ambientais capacitados em 10 municípios de Sergipe com ocorrência de cavernas.</t>
  </si>
  <si>
    <t>Para continuidade da ação é necessário recurso financeiro. O projeto Expedição só foi possível por ter sido financiado pelo Ministério da Justiça. A cada ano pesquisamos editais para que possamos concorrer com a continuidade do projeto, levando o curso para outras regiões de abrangência do PAN.</t>
  </si>
  <si>
    <t>Ver com Gregeo (Minhoca) e EGB, região de Natalândia, Sitio arqueológico do Bisnau e município de Formosa (possibilidade de escrever proj. para ser executado no âmbito do projeto Inventário.</t>
  </si>
  <si>
    <t xml:space="preserve">Produto em construção. </t>
  </si>
  <si>
    <t xml:space="preserve">Foram realizadas duas expedições ao PARNA do Catimbau, apesar de ótimos resultados em ambas seriam necessárias outras para complementar o trabalho em função da extensão das áreas e do alto potencial espeleológico.  
Sobre a ação da ESEC Raso da Catarina foi planejada expedição para 2015, mas não será possível em função dos cortes no projeto inventário. 
Houve recurso disponibilizado pelo PNUD (DIBIO), mas de última hora e não foi  possível organizar a expedição (articular com o pessoal da ESEC, arrumar carro emprestado porque o nosso não aguenta uma viagem dessas etc.). Expedição foi adiada para o primeiro semestre de 2016.
Sobre o MONA São Francisco será realizada expedição no segundo semestre de 2016, como todo ano tem cortes de recursos no 2º semestre, é muito provável que seja realizada apenas no primeiro semestre de 2017.
</t>
  </si>
  <si>
    <t>Realizadas duas expedições, sendo uma em 2012 e outra em 2013, com participação do CECAV/RN e dos grupos Centro da Terra (SE) e GMSE (Paripiranga/BA). Firmado termo de reciprocidade com tais grupos para continuidade das ações planejadas (2014) e novas expedições 2015, não realizadas em função de cortes nos recursos do projeto Inventário Anual do Patrimônio Espeleológico Nacional. Tais expedições estão planejadas para o 1° semestre de 2016 e 2017.</t>
  </si>
  <si>
    <t>Firmado termo de reciprocidade com os grupos Centro da Terra (Sergipe) e GMSE (Paripiranga/BA) para realização das ações planejadas (2014) e expedições em 2015, não realizadas em função de cortes nos recursos do projeto Inventário Anual do Patrimônio Espeleológico Nacional. Tais expedições estão planejadas para o 1º semestre de 2016 e 2017.</t>
  </si>
  <si>
    <t xml:space="preserve">Realizadas expedições pela equipe da Base do CECAV em MG e pela Base CECAV/RN e parceiros na Bahia (Paripiranga e Campo Formoso), Sergipe, Pernambuco (PARNA do Catimbau), Ceará e Piaui (APA Chapada do Araripe).
Dados preliminares:  
MG - validação de 122 cavidades constante na Base e de 55 cavidades novas. 
PE: PARNA do Catimbau - validação de 10 cavidades já cadastradas e identificação de 74 novas cavidades. 
CE: APA Chapada do Araripe - Validação de 09 cavernas já cadastradas e identificação de 19 novas cavidades.
SE: validação de 19 cavernas já cadastradas e identificação de 39 novas cavernas.
BA: Validação de 18 cavernas já cadastradas e identificação e validação de 61 novas cavernas.
</t>
  </si>
  <si>
    <t>Duas empresas já apresentaram estudos sobre os impactos de atividades minerárias, via condicionantes ambientais (Ferrous S.A e a Ilcon)</t>
  </si>
  <si>
    <t>Em andamento. Dentro de um pacote de estudos sobre valoração de serviços ambientais na Serra do Cipó, está se levantando os serviços ambientais prestados pelo maciço calcário conhecido como Morro da Pedreira, local de ocorrência de cavidades carbonáticas e quartzíticas. A ideia é fazer deste estudo um modelo replicável em outros ambientes cavernícolas.</t>
  </si>
  <si>
    <t xml:space="preserve">O projeto foi escrito pelo Prof. Heleno Macedo da UFS e equipe em seguida  enviado ao CECAV para contribuições (junho/15). O CECAV fez as devidas contribuições retornou o texto ao prof. que em julho de 2015 finalizou a proposta e está aguardando oportunidade de financiamento. </t>
  </si>
  <si>
    <t xml:space="preserve">No final de 2014 foi criado o Parque Nacional da Serra do Gandarela. 
Em 2015 continuaram as articulações para a criação das áreas protegidas: Parque Nacional do Boqueirão da Onça (Campo Formoso/BA); RPPN na região de Arcos e Pains/MG; e Unidade de conservação de proteção integral na região de São Desidério/BA; RPPN na região da Lapa Sem Fim, em MG. IABS iniciou estudos na região da Serra do Caraça para criação de MONA estadual. 
Em 2015 iniciaram-se as tratativas para consolidar a proposta de criação de RPPN no município de Itambé do Mato Dentro apresentada pela ANGLO. 
O CECAV (Diego Bento) apresentou trabalho no 33º Congresso Brasileiro de Espeleologia sobre a criação da Área de Proteção Ambiental Pedra de Abelha: proposta para a conservação da maior concentração de cavernas do Rio Grande do Norte.
</t>
  </si>
  <si>
    <t>Encontros vêm sendo realizados anualmente entre o GPME e o CENTRO DA TERRA. Um evento anual foi criado pelo GMSE, o Espeleoamigos, e após 3 edições o 4 Espeleoamigos reuniu membros de grupos de espeleologia, estudantes e espeleólogos de Alagoas, Campo Formoso, Paripiranga, Feira de Santana. A 5ª edição do evento será realizada em 2016, em Campo Formoso-BA. Foi criado e assinado entre grupos de espeleologia e espeleólogos do Nordeste, o CAVERNNE - Cooperação Amigos Voluntários da Espeleologia da Região Nordeste, congregando grupos que vem se destacando e profissionais de áreas afins.</t>
  </si>
  <si>
    <t>Foi elaborado uma proposta técnica financeira para realização do projeto em Ourolândia. O recurso será advindo de um TAC (viabilizado pela parceria CECAV e IABS). O processo está paralisado, por isso ainda não saiu o recurso. Maiores informações podem ser conseguidas com equipe do CECAV.</t>
  </si>
  <si>
    <t>Embora a articulação para a execução da ação tenha sido iniciada a três meses, ainda não foi elaborada uma  proposta técnica. É importante um alinhamento com o CECAV para definir estratégias desta ação. Já foi iniciado uma discussão com o CECAV para que o IABS possa elaborar uma proposta e buscar recursos externos para execução desta ação.</t>
  </si>
  <si>
    <t xml:space="preserve">Apesar de a execução da ação está prevista para  2016, em 2015 foram iniciadas as reuniões para definição das cavidades da "lista". O IABS, parceiro do CECAV (Termo de Reciprocidade) se propôs a buscar recursos junto ao MP/MG e MP/BA para colaborar na elaboração do Plano de Manejo Espeleológico.  O projeto foi elaborado e as cavernas propostas são: Lapa Grande no Parque Estadual de Lapa Grande,  Gruta do Lapão e Morro do Castelo no PARNA Chapada Diamantina.
</t>
  </si>
  <si>
    <t>Obs.: Ação  70% concluída!</t>
  </si>
  <si>
    <t>CECAV até dezembro de 2015 deve encaminhar aos órgãos ambientais (IBAMA e OEMAs) sugestões de adequação às atividades fiscalizatórias, utilizando-se relatório técnico-científico da Ação 1.8, em preparação por Lindalva (dados geoespaciais sistematizados, o que inclui os municípios de abrangência do PAN com cavernas, polígonos do DNPM, áreas de vulnerabilidade, espécies cavernícolas ameaçadas, cavernas com uso turístico ou visitação, áreas protegidas, dentre outros).</t>
  </si>
  <si>
    <r>
      <t xml:space="preserve">A ação esta contempla da no âmbito do </t>
    </r>
    <r>
      <rPr>
        <b/>
        <sz val="20"/>
        <rFont val="Calibri"/>
        <family val="2"/>
        <scheme val="minor"/>
      </rPr>
      <t>Projeto de Desenvolvimento Turístico Comunitário no Entorno do Parque Nacional Cavernas do Peruaçu</t>
    </r>
    <r>
      <rPr>
        <sz val="20"/>
        <rFont val="Calibri"/>
        <family val="2"/>
        <scheme val="minor"/>
      </rPr>
      <t xml:space="preserve"> que está em fase de estruturação e via a implantação de ações de planejamento, desenho de produto, fortalecimento dos serviços turísticos, promoção e apoio a comercialização do destino.
Com isso, será possível implementar ações,  em formato piloto que poderão ser replicadas posteriormente, como as </t>
    </r>
    <r>
      <rPr>
        <b/>
        <sz val="20"/>
        <rFont val="Calibri"/>
        <family val="2"/>
        <scheme val="minor"/>
      </rPr>
      <t>ações 11.6, 11.7, 11.8 e 11.10.</t>
    </r>
    <r>
      <rPr>
        <sz val="20"/>
        <rFont val="Calibri"/>
        <family val="2"/>
        <scheme val="minor"/>
      </rPr>
      <t xml:space="preserve">
 Os municípios considerados para o Projeto inicialmente foram os integrantes do PARNA e da APA Cavernas do Peruaçu. Sendo eles: Itacarambi, Januária, São José das Missões, Bonito de Minas e Cônego Marinho.
</t>
    </r>
  </si>
  <si>
    <t>Proposta de curso sendo construída em associação com a Universidade Federal de Sergipe (tema: Espeleologia e Interdisciplinaridade na Educação). A pretensão é de que o curso seja a distância, com abrangência nacional e que ocorra ainda este ano.</t>
  </si>
  <si>
    <r>
      <t xml:space="preserve">1.5. </t>
    </r>
    <r>
      <rPr>
        <sz val="20"/>
        <color rgb="FFFF0000"/>
        <rFont val="Calibri"/>
        <family val="2"/>
        <scheme val="minor"/>
      </rPr>
      <t>(1.2)</t>
    </r>
    <r>
      <rPr>
        <sz val="20"/>
        <rFont val="Calibri"/>
        <family val="2"/>
        <scheme val="minor"/>
      </rPr>
      <t xml:space="preserve"> Definir critérios, por meio de oficina,  para a padronização dos dados compilados sobre o  Patrimônio Espeleológico e ambientes cársticos da região de abrangência do PAN Cavernas do São Francisco.</t>
    </r>
  </si>
  <si>
    <r>
      <t xml:space="preserve">1.6- </t>
    </r>
    <r>
      <rPr>
        <sz val="20"/>
        <color rgb="FFFF0000"/>
        <rFont val="Calibri"/>
        <family val="2"/>
        <scheme val="minor"/>
      </rPr>
      <t>(1.3)</t>
    </r>
    <r>
      <rPr>
        <sz val="20"/>
        <rFont val="Calibri"/>
        <family val="2"/>
        <scheme val="minor"/>
      </rPr>
      <t xml:space="preserve"> Validar a localização das cavidades existentes na base de dados do CECAV, para a região de abrangência do PAN Cavernas do São Francisco. </t>
    </r>
  </si>
  <si>
    <r>
      <t>1.7- (1.4) (ver revisão do texto)</t>
    </r>
    <r>
      <rPr>
        <sz val="20"/>
        <rFont val="Calibri"/>
        <family val="2"/>
        <scheme val="minor"/>
      </rPr>
      <t xml:space="preserve"> Cruzar as bases de dados de áreas prioritárias para conservação da biodiversidade (MMA) com os dados disponíveis sobre o Patrimônio Espeleológico.</t>
    </r>
  </si>
  <si>
    <r>
      <t xml:space="preserve">1.8- </t>
    </r>
    <r>
      <rPr>
        <sz val="20"/>
        <color rgb="FFFF0000"/>
        <rFont val="Calibri"/>
        <family val="2"/>
        <scheme val="minor"/>
      </rPr>
      <t>(1.5)</t>
    </r>
    <r>
      <rPr>
        <sz val="20"/>
        <rFont val="Calibri"/>
        <family val="2"/>
        <scheme val="minor"/>
      </rPr>
      <t xml:space="preserve"> Implantar o CANIE (Cadastro Nacional de Informações Espeleológicas) com linguagem de domínio público.</t>
    </r>
  </si>
  <si>
    <r>
      <t xml:space="preserve">1.10-  </t>
    </r>
    <r>
      <rPr>
        <sz val="20"/>
        <color rgb="FFFF0000"/>
        <rFont val="Calibri"/>
        <family val="2"/>
        <scheme val="minor"/>
      </rPr>
      <t xml:space="preserve">(1.6) </t>
    </r>
    <r>
      <rPr>
        <sz val="20"/>
        <rFont val="Calibri"/>
        <family val="2"/>
        <scheme val="minor"/>
      </rPr>
      <t xml:space="preserve">Criar rede de pesquisa em Espeleologia. </t>
    </r>
  </si>
  <si>
    <r>
      <t xml:space="preserve">1.11- </t>
    </r>
    <r>
      <rPr>
        <sz val="20"/>
        <color rgb="FFFF0000"/>
        <rFont val="Calibri"/>
        <family val="2"/>
        <scheme val="minor"/>
      </rPr>
      <t xml:space="preserve">(1.7) </t>
    </r>
    <r>
      <rPr>
        <sz val="20"/>
        <rFont val="Calibri"/>
        <family val="2"/>
        <scheme val="minor"/>
      </rPr>
      <t xml:space="preserve">Criar, manter e expandir bibliotecas ou repositórios virtuais de espeleologia, com Cadastro  Nacional de Publicações Científicas para o Patrimônio Espeleógico, nos moldes do ISBN.  </t>
    </r>
  </si>
  <si>
    <r>
      <t>1.12-</t>
    </r>
    <r>
      <rPr>
        <sz val="20"/>
        <color rgb="FFFF0000"/>
        <rFont val="Calibri"/>
        <family val="2"/>
        <scheme val="minor"/>
      </rPr>
      <t xml:space="preserve"> (1.8)</t>
    </r>
    <r>
      <rPr>
        <sz val="20"/>
        <rFont val="Calibri"/>
        <family val="2"/>
        <scheme val="minor"/>
      </rPr>
      <t xml:space="preserve"> </t>
    </r>
    <r>
      <rPr>
        <sz val="20"/>
        <color rgb="FFFF0000"/>
        <rFont val="Calibri"/>
        <family val="2"/>
        <scheme val="minor"/>
      </rPr>
      <t xml:space="preserve">(ver revisão do texto) </t>
    </r>
    <r>
      <rPr>
        <sz val="20"/>
        <rFont val="Calibri"/>
        <family val="2"/>
        <scheme val="minor"/>
      </rPr>
      <t>Publicar inventário anual com as informações sobre o Patrimônio Espeleológico existente na região de abrangência do PAN Cavernas do São Francisco. (ver revisão do texto)</t>
    </r>
  </si>
  <si>
    <r>
      <t xml:space="preserve">2.21- </t>
    </r>
    <r>
      <rPr>
        <sz val="20"/>
        <color rgb="FFFF0000"/>
        <rFont val="Calibri"/>
        <family val="2"/>
        <scheme val="minor"/>
      </rPr>
      <t>(2.20)</t>
    </r>
    <r>
      <rPr>
        <sz val="20"/>
        <rFont val="Calibri"/>
        <family val="2"/>
        <scheme val="minor"/>
      </rPr>
      <t xml:space="preserve"> Elaborar mapas de riscos geológico e geotécnico para a região de abrangência do PAN Cavernas do São Francisco, em escala apropriada, visando subsidiar o ordenamento da expansão urbana  sobre as áreas cársticas. </t>
    </r>
  </si>
  <si>
    <r>
      <t xml:space="preserve">2.22- </t>
    </r>
    <r>
      <rPr>
        <sz val="20"/>
        <color rgb="FFFF0000"/>
        <rFont val="Calibri"/>
        <family val="2"/>
        <scheme val="minor"/>
      </rPr>
      <t xml:space="preserve">(2.21) </t>
    </r>
    <r>
      <rPr>
        <sz val="20"/>
        <rFont val="Calibri"/>
        <family val="2"/>
        <scheme val="minor"/>
      </rPr>
      <t xml:space="preserve">Realizar pesquisas referentes a experimentos de translocação em cavidades ferruginosas, na região de abrangência do PAN Cavernas do São Francisco. </t>
    </r>
  </si>
  <si>
    <r>
      <t>2.23-</t>
    </r>
    <r>
      <rPr>
        <sz val="20"/>
        <color rgb="FFFF0000"/>
        <rFont val="Calibri"/>
        <family val="2"/>
        <scheme val="minor"/>
      </rPr>
      <t xml:space="preserve"> (2.22)</t>
    </r>
    <r>
      <rPr>
        <sz val="20"/>
        <rFont val="Calibri"/>
        <family val="2"/>
        <scheme val="minor"/>
      </rPr>
      <t xml:space="preserve">  Viabilizar junto a uma OSCIP a gestão de recursos financeiros oriundos  de TACs e transações penais para aplicação nas ações do PAN  Cavernas do São Francisco. </t>
    </r>
  </si>
  <si>
    <r>
      <t xml:space="preserve">2.24- </t>
    </r>
    <r>
      <rPr>
        <sz val="20"/>
        <color rgb="FFFF0000"/>
        <rFont val="Calibri"/>
        <family val="2"/>
        <scheme val="minor"/>
      </rPr>
      <t>(2.23)</t>
    </r>
    <r>
      <rPr>
        <sz val="20"/>
        <rFont val="Calibri"/>
        <family val="2"/>
        <scheme val="minor"/>
      </rPr>
      <t xml:space="preserve"> Estabelecer parcerias para desenvolvimento de estudos de vegetação associada às áreas cársticas e sua relação com os sistemas adjacentes, superficiais e subterrâneos. </t>
    </r>
  </si>
  <si>
    <r>
      <t>2.27-</t>
    </r>
    <r>
      <rPr>
        <sz val="20"/>
        <color rgb="FFFF0000"/>
        <rFont val="Calibri"/>
        <family val="2"/>
        <scheme val="minor"/>
      </rPr>
      <t xml:space="preserve"> (2.26) </t>
    </r>
    <r>
      <rPr>
        <sz val="20"/>
        <rFont val="Calibri"/>
        <family val="2"/>
        <scheme val="minor"/>
      </rPr>
      <t xml:space="preserve"> Realizar estudos de valoração dos serviços ambientais prestados pelo ambiente cárstico. </t>
    </r>
  </si>
  <si>
    <r>
      <t xml:space="preserve">2.26- </t>
    </r>
    <r>
      <rPr>
        <sz val="20"/>
        <color rgb="FFFF0000"/>
        <rFont val="Calibri"/>
        <family val="2"/>
        <scheme val="minor"/>
      </rPr>
      <t>(2.25)</t>
    </r>
    <r>
      <rPr>
        <sz val="20"/>
        <rFont val="Calibri"/>
        <family val="2"/>
        <scheme val="minor"/>
      </rPr>
      <t xml:space="preserve"> Realizar estudos de avaliação de impacto econômico advindo da conservação espeleológica, conforme as normativas vigentes. </t>
    </r>
  </si>
  <si>
    <r>
      <t xml:space="preserve">2.25- </t>
    </r>
    <r>
      <rPr>
        <sz val="20"/>
        <color rgb="FFFF0000"/>
        <rFont val="Calibri"/>
        <family val="2"/>
        <scheme val="minor"/>
      </rPr>
      <t>(2.24)</t>
    </r>
    <r>
      <rPr>
        <sz val="20"/>
        <rFont val="Calibri"/>
        <family val="2"/>
        <scheme val="minor"/>
      </rPr>
      <t xml:space="preserve"> Identificar e divulgar fontes de financiamento que possam contemplar o Patrimônio Espeleológico e os ambientes cársticos na região de abrangência do PAN Cavernas do São Francisco. </t>
    </r>
  </si>
  <si>
    <r>
      <t xml:space="preserve">4.5- </t>
    </r>
    <r>
      <rPr>
        <sz val="20"/>
        <color rgb="FFFF0000"/>
        <rFont val="Calibri"/>
        <family val="2"/>
        <scheme val="minor"/>
      </rPr>
      <t>(4.3)</t>
    </r>
    <r>
      <rPr>
        <sz val="20"/>
        <rFont val="Calibri"/>
        <family val="2"/>
        <scheme val="minor"/>
      </rPr>
      <t xml:space="preserve"> Fazer gestão junto ao poder executivo, nas três esferas de governo, para aumentar o número de técnicos envolvidos nas atividades de licenciamento ambiental de empreendimentos em áreas de ocorrência de cavernas. </t>
    </r>
  </si>
  <si>
    <r>
      <t>4.6-</t>
    </r>
    <r>
      <rPr>
        <sz val="20"/>
        <color rgb="FFFF0000"/>
        <rFont val="Calibri"/>
        <family val="2"/>
        <scheme val="minor"/>
      </rPr>
      <t xml:space="preserve"> (4.4)</t>
    </r>
    <r>
      <rPr>
        <sz val="20"/>
        <rFont val="Calibri"/>
        <family val="2"/>
        <scheme val="minor"/>
      </rPr>
      <t xml:space="preserve"> Definir procedimentos conjuntos para conservação e uso sustentável do Patrimônio Espeleológico frente ao aproveitamento econômico dos recursos minerais, por meio da proposição de reestabelecimento das atividades do Comitê Permanente de Mineração e Meio Ambiente – CP/MIMA.  </t>
    </r>
  </si>
  <si>
    <r>
      <t xml:space="preserve">4.7- </t>
    </r>
    <r>
      <rPr>
        <sz val="20"/>
        <color rgb="FFFF0000"/>
        <rFont val="Calibri"/>
        <family val="2"/>
        <scheme val="minor"/>
      </rPr>
      <t>(4.5)</t>
    </r>
    <r>
      <rPr>
        <sz val="20"/>
        <rFont val="Calibri"/>
        <family val="2"/>
        <scheme val="minor"/>
      </rPr>
      <t xml:space="preserve"> Realizar reunião com as instituições parceiras, com o propósito de reafirmar o compromisso na execução das ações do PAN e sugerir sua integração aos instrumentos de planejamento existentes para a região de abrangência do PAN Cavernas do São Francisco. </t>
    </r>
  </si>
  <si>
    <r>
      <t xml:space="preserve">4.8- </t>
    </r>
    <r>
      <rPr>
        <sz val="20"/>
        <color rgb="FFFF0000"/>
        <rFont val="Calibri"/>
        <family val="2"/>
        <scheme val="minor"/>
      </rPr>
      <t>(4.6)</t>
    </r>
    <r>
      <rPr>
        <sz val="20"/>
        <rFont val="Calibri"/>
        <family val="2"/>
        <scheme val="minor"/>
      </rPr>
      <t xml:space="preserve"> Fazer diagnóstico das políticas públicas de infraestrutura, agricultura, reforma agrária, indústria, habitação e mineração, nas esferas federal e estadual, e elaborar propostas de aprimoramento das políticas relevantes à conservação do Patrimônio Espeleológico.</t>
    </r>
  </si>
  <si>
    <r>
      <t xml:space="preserve">4.3- </t>
    </r>
    <r>
      <rPr>
        <sz val="20"/>
        <color rgb="FFFF0000"/>
        <rFont val="Calibri"/>
        <family val="2"/>
        <scheme val="minor"/>
      </rPr>
      <t xml:space="preserve">(4.2) </t>
    </r>
    <r>
      <rPr>
        <sz val="20"/>
        <rFont val="Calibri"/>
        <family val="2"/>
        <scheme val="minor"/>
      </rPr>
      <t xml:space="preserve">Apresentar o PAN às instituições parceiras, com o propósito de reafirmar o compromisso na execução das ações e sugerir sua integração aos instrumentos de planejamento existentes para a região de abrangência do PAN Cavernas do São Francisco, por meio da realização de eventos. </t>
    </r>
  </si>
  <si>
    <r>
      <t xml:space="preserve">8.7- </t>
    </r>
    <r>
      <rPr>
        <sz val="20"/>
        <color rgb="FFFF0000"/>
        <rFont val="Calibri"/>
        <family val="2"/>
        <scheme val="minor"/>
      </rPr>
      <t>(8.6)</t>
    </r>
    <r>
      <rPr>
        <sz val="20"/>
        <rFont val="Calibri"/>
        <family val="2"/>
        <scheme val="minor"/>
      </rPr>
      <t xml:space="preserve"> Elaborar documento com o perfil dos profissionais da área cárstica 2 envolvidos com o Patrimônio Espeleologico. </t>
    </r>
  </si>
  <si>
    <r>
      <t xml:space="preserve">8.8- </t>
    </r>
    <r>
      <rPr>
        <sz val="20"/>
        <color rgb="FFFF0000"/>
        <rFont val="Calibri"/>
        <family val="2"/>
        <scheme val="minor"/>
      </rPr>
      <t>(8.7)</t>
    </r>
    <r>
      <rPr>
        <sz val="20"/>
        <rFont val="Calibri"/>
        <family val="2"/>
        <scheme val="minor"/>
      </rPr>
      <t xml:space="preserve"> Realizar cursos regulares de capacitação para grupos de espeleologia, da região de abrangência do PAN, priorizando os grupos emergentes dos estados da Bahia, Alagoas e Sergipe. </t>
    </r>
  </si>
  <si>
    <r>
      <t xml:space="preserve">9.3- </t>
    </r>
    <r>
      <rPr>
        <sz val="20"/>
        <color rgb="FFFF0000"/>
        <rFont val="Calibri"/>
        <family val="2"/>
        <scheme val="minor"/>
      </rPr>
      <t xml:space="preserve">(9.2) </t>
    </r>
    <r>
      <rPr>
        <sz val="20"/>
        <rFont val="Calibri"/>
        <family val="2"/>
        <scheme val="minor"/>
      </rPr>
      <t xml:space="preserve">Propor, às instituições de ensino e pesquisa, a criação de cursos de extensão abrangendo áreas multidisciplinares  voltados à elaboração de estudos espeleológicos na Área Cárstica 2. </t>
    </r>
  </si>
  <si>
    <r>
      <t xml:space="preserve">9.4- </t>
    </r>
    <r>
      <rPr>
        <sz val="20"/>
        <color rgb="FFFF0000"/>
        <rFont val="Calibri"/>
        <family val="2"/>
        <scheme val="minor"/>
      </rPr>
      <t>(9.3)</t>
    </r>
    <r>
      <rPr>
        <sz val="20"/>
        <rFont val="Calibri"/>
        <family val="2"/>
        <scheme val="minor"/>
      </rPr>
      <t xml:space="preserve"> Propor, às instituições de ensino e pesquisa, a criação de cursos de extensão abrangendo áreas multidisciplinares voltados à elaboração de estudos espeleológicos na Área Cárstica 1. </t>
    </r>
  </si>
  <si>
    <r>
      <t xml:space="preserve">10.10- </t>
    </r>
    <r>
      <rPr>
        <sz val="20"/>
        <color rgb="FFFF0000"/>
        <rFont val="Calibri"/>
        <family val="2"/>
        <scheme val="minor"/>
      </rPr>
      <t>(10.9)</t>
    </r>
    <r>
      <rPr>
        <sz val="20"/>
        <rFont val="Calibri"/>
        <family val="2"/>
        <scheme val="minor"/>
      </rPr>
      <t xml:space="preserve"> Elaborar e implantar projeto piloto de Educação Ambiental e patrimonial e de alternativas socioeconômicas, voltado à conservação do Patrimônio Espeleológico na região da APA Carste de Lagoa Santa, do Circuito das Grutas, em Minas Gerais. </t>
    </r>
  </si>
  <si>
    <r>
      <t xml:space="preserve">10.11- </t>
    </r>
    <r>
      <rPr>
        <sz val="20"/>
        <color rgb="FFFF0000"/>
        <rFont val="Calibri"/>
        <family val="2"/>
        <scheme val="minor"/>
      </rPr>
      <t>(10.10)</t>
    </r>
    <r>
      <rPr>
        <sz val="20"/>
        <rFont val="Calibri"/>
        <family val="2"/>
        <scheme val="minor"/>
      </rPr>
      <t xml:space="preserve"> Elaborar e implantar projeto piloto de Educação Ambiental e patrimonial e de alternativas socioeconômicas, voltado à conservação do Patrimônio Espeleológico na região de Ourolândia, na Bahia. </t>
    </r>
  </si>
  <si>
    <r>
      <t>10.12-</t>
    </r>
    <r>
      <rPr>
        <sz val="20"/>
        <color rgb="FFFF0000"/>
        <rFont val="Calibri"/>
        <family val="2"/>
        <scheme val="minor"/>
      </rPr>
      <t xml:space="preserve"> (10.11) </t>
    </r>
    <r>
      <rPr>
        <sz val="20"/>
        <rFont val="Calibri"/>
        <family val="2"/>
        <scheme val="minor"/>
      </rPr>
      <t>Capacitar agentes que atuem na orientação da população na Área Cárstica 2, alertando-a sobre o risco de contaminação por agentes biológicos e outros existentes em cavernas.</t>
    </r>
  </si>
  <si>
    <r>
      <t xml:space="preserve">10.13- </t>
    </r>
    <r>
      <rPr>
        <sz val="20"/>
        <color rgb="FFFF0000"/>
        <rFont val="Calibri"/>
        <family val="2"/>
        <scheme val="minor"/>
      </rPr>
      <t>(10.12)</t>
    </r>
    <r>
      <rPr>
        <sz val="20"/>
        <rFont val="Calibri"/>
        <family val="2"/>
        <scheme val="minor"/>
      </rPr>
      <t xml:space="preserve"> Firmar parceria com os programas "Nas Ondas do São Francisco" -  NOSF, e "NA CAVERNA" para produção e divulgação de </t>
    </r>
    <r>
      <rPr>
        <i/>
        <sz val="20"/>
        <rFont val="Calibri"/>
        <family val="2"/>
        <scheme val="minor"/>
      </rPr>
      <t>spots</t>
    </r>
    <r>
      <rPr>
        <sz val="20"/>
        <rFont val="Calibri"/>
        <family val="2"/>
        <scheme val="minor"/>
      </rPr>
      <t xml:space="preserve"> educomunicativos sobre o Patrimônio Espeleológico e a legislação aplicada ao seu uso e conservação.</t>
    </r>
  </si>
  <si>
    <t>Sem informação pré-monitoria 2015</t>
  </si>
  <si>
    <r>
      <rPr>
        <b/>
        <sz val="20"/>
        <color theme="1"/>
        <rFont val="Calibri"/>
        <family val="2"/>
        <scheme val="minor"/>
      </rPr>
      <t xml:space="preserve">Produtos em confecção. </t>
    </r>
    <r>
      <rPr>
        <sz val="20"/>
        <color theme="1"/>
        <rFont val="Calibri"/>
        <family val="2"/>
        <scheme val="minor"/>
      </rPr>
      <t xml:space="preserve">Dados preliminares:
APA Chapada do Araripe - Validadas 09 cavernas já cadastradas e identificadas e validadas 19 novas cavidades.
</t>
    </r>
  </si>
  <si>
    <t xml:space="preserve">Felipe C arvalho (8/10)
</t>
  </si>
  <si>
    <t>Christiane Donato (03/09)</t>
  </si>
  <si>
    <t>Christiane  Donato (03/09)</t>
  </si>
  <si>
    <t>Maristela Lima (02/09)</t>
  </si>
  <si>
    <t>Ao final, ser realizado foruns na bacia</t>
  </si>
  <si>
    <t xml:space="preserve">2- Ampliação do conhecimento sobre o Patrimônio Espeleológico e ambientes cársticos, aproveitando as fontes de financiamento e fomento para a pesquisa.
</t>
  </si>
  <si>
    <t xml:space="preserve">Rangel Carvalho (24/09/2015)
</t>
  </si>
  <si>
    <t xml:space="preserve">Marcela Pimenta (08/10/15)
</t>
  </si>
  <si>
    <t xml:space="preserve">Cecília Vilhena (26/08/2015) 
</t>
  </si>
  <si>
    <t>Marcela Pimenta (08/10/15)
Complementação da informação com dados retirados do texto do projeto, por Maristela</t>
  </si>
  <si>
    <t xml:space="preserve">Diego Bento - CECAV/RN (08/10/15)
</t>
  </si>
  <si>
    <t>Felipe Carvalho (08/10/15)</t>
  </si>
  <si>
    <t>Felipe Carvalho (08/10/2015)</t>
  </si>
  <si>
    <t xml:space="preserve">Marcela Pimenta (08/10/15) 
Complementação da informação com dados retirados do texto do projeto, por Maristela
</t>
  </si>
  <si>
    <r>
      <t xml:space="preserve">Tereza Villanueva (08/10/2015) 
</t>
    </r>
    <r>
      <rPr>
        <sz val="20"/>
        <rFont val="Calibri"/>
        <family val="2"/>
        <scheme val="minor"/>
      </rPr>
      <t xml:space="preserve">(resumo do e-mail da Tereza acrescidas de informação da última monitoria, por Maristela) </t>
    </r>
  </si>
  <si>
    <t>O problema é mais de tempo para organização, produção e execução dos cursos, uma vez que profissionais parceiros já existem na área Cárstica 2 para realizar esses cursos, o que diminuiria o custo de deslocamento de profissionais de outras regiões</t>
  </si>
  <si>
    <r>
      <t>Organizar grupo de trabalho virtual e/ou presencial com representantes de grupos de espeleologia, universidades da Área Cárstica 2 e SBE para construir uma programação de cursos a serem oferecidos em parceria. Nos eventos regionais  (</t>
    </r>
    <r>
      <rPr>
        <i/>
        <sz val="20"/>
        <color theme="1"/>
        <rFont val="Calibri"/>
        <family val="2"/>
        <scheme val="minor"/>
      </rPr>
      <t>IV Espleo-amigos</t>
    </r>
    <r>
      <rPr>
        <sz val="20"/>
        <color theme="1"/>
        <rFont val="Calibri"/>
        <family val="2"/>
        <scheme val="minor"/>
      </rPr>
      <t xml:space="preserve"> - Realizado em setembro em Paripiranga-BA e o </t>
    </r>
    <r>
      <rPr>
        <i/>
        <sz val="20"/>
        <color theme="1"/>
        <rFont val="Calibri"/>
        <family val="2"/>
        <scheme val="minor"/>
      </rPr>
      <t>2º Encontro Nordestino de Espeleologia</t>
    </r>
    <r>
      <rPr>
        <sz val="20"/>
        <color theme="1"/>
        <rFont val="Calibri"/>
        <family val="2"/>
        <scheme val="minor"/>
      </rPr>
      <t xml:space="preserve"> - Realizado em janeiro de 2015 em São Cristóvão-SE) alguns minicursos têm sido ofertados durante este período do PAN, mas em grande medida são cursos introdutórios.</t>
    </r>
  </si>
  <si>
    <r>
      <t>1)</t>
    </r>
    <r>
      <rPr>
        <b/>
        <sz val="20"/>
        <color rgb="FF000000"/>
        <rFont val="Calibri"/>
        <family val="2"/>
        <charset val="1"/>
      </rPr>
      <t>dezembro de 2015 a janeiro de 2016</t>
    </r>
    <r>
      <rPr>
        <sz val="20"/>
        <color rgb="FF000000"/>
        <rFont val="Calibri"/>
        <family val="2"/>
        <charset val="1"/>
      </rPr>
      <t>: período para identificação e separação das bases e produtos a serem utilizados e elaboração do projeto (Lindalva)</t>
    </r>
  </si>
  <si>
    <r>
      <t>1)</t>
    </r>
    <r>
      <rPr>
        <b/>
        <sz val="20"/>
        <color rgb="FF000000"/>
        <rFont val="Calibri"/>
        <family val="2"/>
        <charset val="1"/>
      </rPr>
      <t>Janeiro a Setembro/2015:</t>
    </r>
    <r>
      <rPr>
        <sz val="20"/>
        <color rgb="FF000000"/>
        <rFont val="Calibri"/>
        <family val="2"/>
        <charset val="1"/>
      </rPr>
      <t>mudança da metodologia e extração de polígonos dos mapas de geodiversidade e geológicos para o mapeamento de áreas com ocorrência de cavernas conhecidas (Lindalva). Os polígonos das unidades da federação situadas na região de abrangência do PAN encontram-se prontos (Base CECAV 30/06/2015) e até o final de out/2015, serão atualizados com a Base CECAV de 31/08/2015 por Lindalva.
2)</t>
    </r>
    <r>
      <rPr>
        <b/>
        <sz val="20"/>
        <color rgb="FF000000"/>
        <rFont val="Calibri"/>
        <family val="2"/>
        <charset val="1"/>
      </rPr>
      <t>16 de setembro de 2015</t>
    </r>
    <r>
      <rPr>
        <sz val="20"/>
        <color rgb="FF000000"/>
        <rFont val="Calibri"/>
        <family val="2"/>
        <charset val="1"/>
      </rPr>
      <t xml:space="preserve">: Relatórios finais apresentados pela especialista Caroline Oliveira e Tamires Zepon contendo  dados de cavernas que serão utilizados para a execução da Ação 2.5. Formato: planilha Excel.
Os dados estão sendo convertidos em shapefiles para verificação (Lindalva). 
</t>
    </r>
    <r>
      <rPr>
        <sz val="20"/>
        <color rgb="FFFF3333"/>
        <rFont val="Calibri"/>
        <family val="2"/>
        <charset val="1"/>
      </rPr>
      <t>3)</t>
    </r>
    <r>
      <rPr>
        <b/>
        <sz val="20"/>
        <color rgb="FFFF3333"/>
        <rFont val="Calibri"/>
        <family val="2"/>
        <charset val="1"/>
      </rPr>
      <t xml:space="preserve">19 de outubro de 2015: </t>
    </r>
    <r>
      <rPr>
        <sz val="20"/>
        <color rgb="FFFF3333"/>
        <rFont val="Calibri"/>
        <family val="2"/>
        <charset val="1"/>
      </rPr>
      <t>projeto elaborado, no âmbito do CECAV, com data de encerramento em junho/2016.</t>
    </r>
  </si>
  <si>
    <t xml:space="preserve">Validar a localização das cavidades conhecidas existentes na base de dados do CECAV, para a região de abrangência do PAN Cavernas do São Francisco. </t>
  </si>
  <si>
    <t>Ação foi inserida no processo de compensação espeleológica da GERDAU. O Termo de Referência, anexo ao Termo de Compromisso 101/2014, define a implantação do sistema  em três fases (desenvolvimento, homologação e produção). O sistema já passou pela fase de desenvolvimento (consultor contratado), encontra-se na fase de homologação (equipe do CECAV está verificando se o produto está em conformidade com o que se propõe a fazer), posteriormente, espera-se que o repositório esteja em fase de produção, ou seja, disponível para acesso  (alimentação do repositório), até o final de dezembro.</t>
  </si>
  <si>
    <t>Lista dos editais com a temática espeleologia ou correlato disponibilizada.</t>
  </si>
  <si>
    <t xml:space="preserve">2.3- Elaborar mapa de vulnerabilidade do Patrimônio Espeleológico para as áreas cársticas prioritárias da região de abrangência do PAN Cavernas do São Francisco. </t>
  </si>
  <si>
    <t>Inserir Espeleogrupo Peter Lund, Montes Claros MG (Vanessa Barbosa) e outros constantes no projeto elaborado</t>
  </si>
  <si>
    <t>Lista das cavernas identificadas em 25% das áreas prospectadas no estado de Sergipe e em 50% das áreas prospectadas no estado da Bahia
Relatórios anuais descritivos parciais contendo levantamento das cavernas prospectadas validadas</t>
  </si>
  <si>
    <t>CECAV</t>
  </si>
  <si>
    <t>Levantar grupos de espeleologia que estão atuando na região e articular a execução desta ação</t>
  </si>
  <si>
    <t xml:space="preserve">Realizar prospecções espeleológicas na Área Cárstica 1, utilizando a ficha do CECAV para a caracterização padronizada. </t>
  </si>
  <si>
    <t>Relatório descritivo com as áreas prospectadas e cavidades identificadas e cadastradas no CANIE</t>
  </si>
  <si>
    <t>Realizar prospecções espeleológicas em áreas prioritárias no Estado de Alagoas, utilizando a ficha do CECAV para a caracterização padronizada</t>
  </si>
  <si>
    <t xml:space="preserve">Realizar prospecções espeleológicas no Parque Nacional do Catimbau, na ESEC Raso da Catarina e no Monumento Natural do São Francisco, utilizando a ficha do CECAV para a caracterização padronizada.  </t>
  </si>
  <si>
    <t xml:space="preserve">Realizar prospecções espeleológicas na APA Chapada do Araripe, utilizando a ficha do CECAV para a caracterização padronizada.  </t>
  </si>
  <si>
    <t>FEV/2017</t>
  </si>
  <si>
    <t>Já existem trabalhos iniciados na região de Ourolândia, entretanto, não há informações sobre as demais áreas.
Necessário aporte de recursos financeiros e humanos.</t>
  </si>
  <si>
    <t>Levantar dados junto à SEE, UFMG (Mário Cozzuol, Alex Hubbe, Adolfo Bittencourt)
Outros contatos serão passados pelo Leonardo.</t>
  </si>
  <si>
    <t>Falar com Mário Dantas (UFBA)</t>
  </si>
  <si>
    <t>Fomentar a Realização do 3º Encontro Nordestino de Espeleologia
Fomentar a realização do próximo ENE na região do PAN</t>
  </si>
  <si>
    <t>A PUCMinas, UFMG, UFBA (Vitória da Conquista), UFLA e UFOB são exemplos de IFES com docentes capacitados a artcular a orientação do estágio entre universidade e empresa com alunos versados na temática Espeleologia (respectivamente história, Geoespeleologia/prospecção, paleontologia/educação ambiental, bioespeleologia, paleontologia/geoespeleologia/prospecção). Entretanto, é necessário celebrar convênios com empresas privadas para a efetivação das atividades de estágio, antes de elaborar planos de trabalho. Alternativamente, estava se estudando junto à PROGRAF a possibilidade de inserção de estagiários dentro da própria UFOB, para cumprir funções técnicas.</t>
  </si>
  <si>
    <t>O estágio atualmente é entendido como uma necessidade, imposta pelas configurações do mundo de trabalho, e figura-se inserido de forma obrigatória no currículo de diversas áreas do saber, sendo almejado pelas universidades. Entretanto, antes de propor planos de trabalho, é necessário estabelecer convênios com empresas privadas interessadas em receber estagiários (os planos de trabalho das disciplinas de Estágios supervisionados são apenas para o acompanhamento das atividades desenvolvidas pelo bolsista na empresa durante o período de estágio, e devem ser elaborados em consonância com as empresas conveniadas - obs. Nem todas as IFES já possuem os estágios curriculares completamente regulamentados, podendo haver inserção de profissionais da área conveniados, e não empresas). O processo de inserção de estágios dentro da própria UFOB teve revéses devido à própria retração do grupo espeleológico local, acompanhado de greve docente.</t>
  </si>
  <si>
    <t>Leonardo Morato</t>
  </si>
  <si>
    <t>Desenvolver lista de empresas capazes de absover estagiários nas regiões de atuação das universidades listadas.</t>
  </si>
  <si>
    <t>sem produto parcial</t>
  </si>
  <si>
    <t>Comunidade tem publicado nesse sentido, principalmente no contexto do licenciamento ambiental. Em andamento a compilacao direcionada de referencias - aguardando conclusao da acao 1.7. (repositorio) para juntada e disponibilizacao dos artigos.</t>
  </si>
  <si>
    <t>Estudo em desenvolvimento continuo, aguardando definicoes de mudanca dos normativos relacionados `a compensacao, com formas mais objetivas de calculo dos investimentos.</t>
  </si>
  <si>
    <t>Daniela</t>
  </si>
  <si>
    <t>Revisao do prazo final.</t>
  </si>
  <si>
    <t>Daniel Reis (CECAV)</t>
  </si>
  <si>
    <t xml:space="preserve">A execução do projeto foi iniciada no primeiro semestre de 2015, o primeiro relatório de execução física do plano de trabalho será enviado ao CECAV, para acompanhamento, até dezembro de 2015. </t>
  </si>
  <si>
    <t>Com problemas.
Existem acoes entre o Centro da Terra e o Governo de Sergipe que podem resultar na consolidacao de um centro de referencia, aproveitando a parceria existente com a UFS</t>
  </si>
  <si>
    <t xml:space="preserve">Não houve prosseguimento das atividades para execução da ação que seriam a solicitação ao DEGET da lista dos municípios da Bacia para os quais já foram elaborados os mapas e risco e shapes,  que conforme informação na Terceira Monitoria esses mapas foram realizados para mais de 800 municípios no Brasil por demanda das prefeituras ao Governo Federal. 
Existe iniciativa da UFOB para elaboracao de mapas para a area urbana do municipio de Sao Desiderio
</t>
  </si>
  <si>
    <t>Sugere realizar reunião CPRM (Tereza) e CECAV (Coordenação PAN) em novembro para elaboração de documento formalizando a solicitação  ao DEGET (Departamento de Gestão Territorial, que elaborou o Mapa de Geodiversidade) dos shapes dos estudos geológicos-geotécnicos que a CPRM efetuou nas áreas de interesse do PAN.</t>
  </si>
  <si>
    <t>Roberto Guimaraes (inserir instituicao)</t>
  </si>
  <si>
    <t>Relatorio descritivo com mapas considerando os riscos de expansao urbana sobre areas carsticas disponibilizados</t>
  </si>
  <si>
    <t>Foi feito encerramento oficial de experimento na area de Capao Xavier e encaminhado junto a SUPRAM Central-MG</t>
  </si>
  <si>
    <t>Termos de cooperacao tecnica celebrados</t>
  </si>
  <si>
    <t xml:space="preserve">Viabilizar com OSCIPs a gestão de recursos financeiros oriundos  de TACs e transações penais para aplicação nas ações do PAN  Cavernas do São Francisco. </t>
  </si>
  <si>
    <t>Elias Silva (Centro da Terra-SE)</t>
  </si>
  <si>
    <t>Relatório anual descritivo com as fontes identificadas e divulgadas</t>
  </si>
  <si>
    <t>Maristela Lima (CECAV)</t>
  </si>
  <si>
    <t>CPRM, UFMG, CECAV</t>
  </si>
  <si>
    <t xml:space="preserve">O projeto para elaboracao do manual está em andamento e sera realizado pelo Professor Luiz P. Travassos (PUC Minas) e instituicoes parceiras, tendo como referencia `Vivendo no Carste`.  </t>
  </si>
  <si>
    <t>Elaborar diagnóstico sobre os instrumentos de ordenamento territorial e diretrizes de proteção do Patrimônio Espeleológico na região de abrangência do PAN Cavernas do São Francisco, a fim de subsidiar o poder público na revisão destes instrumentos.</t>
  </si>
  <si>
    <t>Projeto elaborado e financiado</t>
  </si>
  <si>
    <t>Elaborar um mosaico com os mapas de geodiversidade existentes por estado para a região de abrangência do PAN Cavernas do São Francisco, destacando os ambientes cársticos</t>
  </si>
  <si>
    <t>Mapa e relatorios disponibilizados</t>
  </si>
  <si>
    <t xml:space="preserve">Levantar e sistematizar as cartas de suscetibilidade a movimentos de massa, enchentes e inundacoes e os mapas de setorizacao de riscos na região de abrangência do PAN Cavernas do São Francisco, em escala apropriada, visando subsidiar o ordenamento da expansão urbana  sobre as áreas cársticas. </t>
  </si>
  <si>
    <t>Relatorio de gestao disponibilizado</t>
  </si>
  <si>
    <t xml:space="preserve">O CECAV possui uma extensa agenda de reuniões, embora não sejam realizadas unicamente com o propósito de reafirmar o compromisso com o PAN,  em praticamente todas elas o PAN é colocado em pauta. 
Entre as instituições com as quais o Plano foi tratado, em 2015, estão parceiros como IABS,  Ibama e OEMAs.
Alem disso, as acoes do PAN foram discutidas dentro do processo de compensacao espeleologica com as empresas ANGLO e SAMARCO.
</t>
  </si>
  <si>
    <t>O software foi desenvolvido, porem, ate o momento, problemas tecnicos impossibilitaram sua disponibilizacao e uso.</t>
  </si>
  <si>
    <t>Lista dos órgãos fiscalizadores e respectivos programas de capacitação disponilizada</t>
  </si>
  <si>
    <r>
      <rPr>
        <b/>
        <sz val="20"/>
        <rFont val="Calibri"/>
        <family val="2"/>
        <scheme val="minor"/>
      </rPr>
      <t xml:space="preserve">Acao proxima de ser concluida. </t>
    </r>
    <r>
      <rPr>
        <sz val="20"/>
        <rFont val="Calibri"/>
        <family val="2"/>
        <scheme val="minor"/>
      </rPr>
      <t>Falta apenas encaminhar oficios com os dados e recomendacoes sobre o patrimonio espeleologico para as instituicoes.
O Relatório descritivo foi elaborado com base nas informações  fornecidas pelo levantamento das atividades de fiscalização, por meio do relatório de execução da Ação 5.1 (2014) oficiados pelo NUSF (MP/BA) e  complementadas com informações levantadas por meio de consulta realizada pelo CECAV. Esses dados são dos principais órgãos de meio ambiente (federais e estaduais)  listados no Portal de licenciamento (http://pnla.mma.gov.br/licenciamento-ambiental/orgaos-licenciadores/) e Instituto Chico Mendes.</t>
    </r>
  </si>
  <si>
    <t>Teresa (SBE)</t>
  </si>
  <si>
    <t>IABS, CECAV, grupos de espeleologia</t>
  </si>
  <si>
    <t>Produto parcial: até o momento foram realizados 4 cursos e capacitados 113 técnicos de 31 instituições.</t>
  </si>
  <si>
    <t xml:space="preserve">Elaborar documento com o perfil dos profissionais envolvidos com o Patrimônio Espeleologico que atuam na área cárstica 2 . </t>
  </si>
  <si>
    <t>Existem iniciativas individuais dos grupos que suprem parcialmente a demanda da acao. Foi realizado um curso abrangendo esses grupos: SEA/Campo Formoso, GMSE Paripiranga, Centro da Terra/SE, e grupo de Alagoas - Prof. Jorge Lopes (UFAL)</t>
  </si>
  <si>
    <t>Alguns eventos já foram realizados: 32 Congresso Brasileiro de Espeleologia (Barreiras, 2013) e 2o. Encontro Nordestino de Espeleologia (SE, 2015), além de 4 edições do Espeleoamigos em Paripiranga, desde 2012.</t>
  </si>
  <si>
    <t>Propor, às instituições de ensino e pesquisa, a criação de cursos de extensão abrangendo áreas multidisciplinares  voltados à elaboração de estudos espeleológicos.</t>
  </si>
  <si>
    <t xml:space="preserve">Fortalecer os programas de estágio e Iniciação Científica voltados para a área de Espeleologia. </t>
  </si>
  <si>
    <t>Incluir Daniela (Vale)</t>
  </si>
  <si>
    <t>Fazer relatório da execução da ação</t>
  </si>
  <si>
    <t>No prazo mais curto possível, CECAV, SBE, IABS e organizadores do 3º ENE devem se reunir para estruturar e viabilizar para que o fórum seja realizado no Encontro.
Articular a replicação do fórum no próximo Encontro Mineiro de Espeleologia.</t>
  </si>
  <si>
    <t>Realizar ao menos um fórum por região fisiográfica da Bacia do rio São Francisco, preferencialmente contemplando os municípios que abrigam cavernas com visitação.</t>
  </si>
  <si>
    <t>Enviar projeto para o GAT.</t>
  </si>
  <si>
    <t xml:space="preserve">Fomentar a criação de Programa de Sustentabilidade de Educação Ambiental e Patrimonial para Turismo em Cavernas, considerando preferencialmente as cavidades que constarem na "Lista de Cavernas Turísticas" no Estado da Bahia. </t>
  </si>
  <si>
    <t>A ação será realizada em sua plenitude no próximo ciclo.</t>
  </si>
  <si>
    <t>Projeto para o programa elaborado e financiado.</t>
  </si>
  <si>
    <t>Ricardo Fraga (UFBA)</t>
  </si>
  <si>
    <t>Incluir Carolina Chagas (DAVENTURA)</t>
  </si>
  <si>
    <t>Cartilha elaborada, faltam recursos para editoração e impressão do material.</t>
  </si>
  <si>
    <t>dez/2016</t>
  </si>
  <si>
    <t>CECAV passar as informações dos municípios, e se possível, dos povoados próximos às cavernas ao articulador da ação.
Elias entrar em contato com os grupos de espeleologia e fazer o levantamento sobre a possibilidade de cursos para atendimento da ação.</t>
  </si>
  <si>
    <t>identificar os grupos</t>
  </si>
  <si>
    <t>Leonardo (UFOB);
Elias (Centro da Terra/SE)</t>
  </si>
  <si>
    <t>Melhorar a descrição do andamento da ação</t>
  </si>
  <si>
    <t>fev/2017</t>
  </si>
  <si>
    <t>Propor que esta ação seja incorporada dentro de um dos projetos da SBE
Entrar em contato com os grupos para levantar o que já está sendo feito</t>
  </si>
  <si>
    <t>Capacitar os professores da rede oficial de ensino sobre a temática espeleologia.</t>
  </si>
  <si>
    <t>Relatório final contendo as iniciativas realizadas</t>
  </si>
  <si>
    <t>Elias (Centro da Terra/SE)</t>
  </si>
  <si>
    <t>Incluir Teresa (EspeleoRio); Leonardo (UFOB)</t>
  </si>
  <si>
    <t>Melhorar a utilização de outros veículos de comunicação e a inserção do tema em fóruns</t>
  </si>
  <si>
    <t>Promover a divulgação do PE  junto à comunidade científica e IES, bem como o aumento da visibilidade do CECAV nos veículos de comunicação disponíveis e eventos técnico-científicos.</t>
  </si>
  <si>
    <t>Solicitar relatório sobre a ação</t>
  </si>
  <si>
    <t xml:space="preserve">10.2- Capacitar multiplicadores (líderes comunitários, técnicos extensionistas e outros) na temática Espeleologia, considerando, como área piloto, os municípios das unidades de conservação com ocorrência de cavernas na região de abrangência do PAN Cavernas do São Francisco. </t>
  </si>
  <si>
    <t xml:space="preserve">Obs.: A divulgação  nacional com três reportagens uma no Globo Repórter,  outra na Globo Nordeste no Programa Nordeste Viver e Preservar, e outro na Globo da Bahia (foram conquistas importantes).  Teve retorno muito grande e  respaldo já que foi enfatizado a importância da preservação das cavernas. Devido a essa exposição a empresa 9.3 STÚDIO vai elaborar de forma gratuita, um documentário de 20 minutos sobre o projeto para apresentar a outros municípios a experiência contada pelos moradores e "Condutores Mirins". </t>
  </si>
  <si>
    <t>julho/2016</t>
  </si>
  <si>
    <t>Relatório contendo a contextualização do resultado da Lista</t>
  </si>
  <si>
    <t>1) Elias verificar a possibilidade de adequação para trabalho de gráfica no projeto Expedições.
2) Jocy tentar viabilizar através da chamada interna da DIBIO</t>
  </si>
  <si>
    <t>Levantar a destinação de compensação espeleológica e ambiental junto aos órgãos licenciadores
Vincular ao objetivo 2</t>
  </si>
  <si>
    <t>Relatório contendo os recursos destinados</t>
  </si>
  <si>
    <t>Diagnóstico dos roteiros existentes, identificando aqueles com potencial para agregar o Patrimônio Espeleológico</t>
  </si>
  <si>
    <t>Relatório descritivo das oficinas realizadas</t>
  </si>
  <si>
    <t>Recomenda-se que este levantamento seja feito com as cavernas consagradas (Mambaí, Terra Ronca, Circuito das Grutas, Chapada Diamantina - incluindo Iraquara, Peruaçu, Lapa Grande e Cipó)</t>
  </si>
  <si>
    <t>Elaborar um projeto piloto de turismo de base comunitária, incluindo a capacitação dos atores envolvidos com o turismo espeleológico, de acordo com suas necessidades.</t>
  </si>
  <si>
    <t xml:space="preserve">Ação em andamento com possibilidade de conclusão até dez/2015. </t>
  </si>
  <si>
    <t>Ação em andamento, porém, há problemas de comunicação com o articulador da ação
O articulador foi modificado, visando atingir o produto</t>
  </si>
  <si>
    <t>Considerar os produtos já gerados pela UFS (monografia) como produto incorporado pela ação
Já existe capítulo de um livro "Cavernas de Laranjeiras" disponível no site da SBE</t>
  </si>
  <si>
    <t>Detalhar o projeto e instituições envolvidas</t>
  </si>
  <si>
    <t>Aguardar o relatório com o andamento da ação</t>
  </si>
  <si>
    <t>CECAV encaminhar oficío ao DNPM com cópia ao IBAMA explicando a ação e solicitando o retorno do CP/MIMA</t>
  </si>
  <si>
    <t>Ação parcialmente executada.
No fechamento do relatório deve ser inserida a informação sobre os documentos enviados e não respondidos.</t>
  </si>
  <si>
    <t>Recomenda-se acrescentar no relatório a inserção das FPIs em todas as Unidades da Federação que compõem a área de abrangência do PAN</t>
  </si>
  <si>
    <t>Aguardar, até a finalização do relatório da monitoria, para classificar o andamento da ação.</t>
  </si>
  <si>
    <t>CECAV vai minutar o ofício e encaminhar para a articuladora, com a lista dos conselhos que serão oficiados</t>
  </si>
  <si>
    <t>A ação encontra-se com problemas devido à dificuldade de financiamento. O projeto já foi escrito, porém não foi iniciado.
Sugere-se que a IABS entre em contato com o Ministerio Público da Bahia e Minas Gerais
Os produtos finais desta ação deverão ser concluídos no próximo ciclo do PAN (diagnóstico elaborado e disponibilizado)</t>
  </si>
  <si>
    <t>CECAV: informar áreas protegidas
CECAV, SBE e IABS: elaborar formulário de consulta</t>
  </si>
  <si>
    <t xml:space="preserve">Consultar prof. Maria Elina, prof. Brescovit (Butantan) e prof. da UFPA para complementação de informações.
</t>
  </si>
  <si>
    <t>Disponibilizar livro na página do CECAV
Havendo oportunidade de financiamento, repetir a ação neste ciclo.
Repetir ação e desdobramentos no próximo ciclo do PAN</t>
  </si>
  <si>
    <t>Pensar em continuidade desta ação para o próximo ciclo, com melhorias, ampliando para toda a área do PAN.</t>
  </si>
  <si>
    <t>Ação excluída por estar contemplada em outras</t>
  </si>
  <si>
    <t>A ação foi excluída por entender-se que já está contemplada na ação 11.6</t>
  </si>
  <si>
    <t>Definir o conceito de validação para efeitos da execução da ação.</t>
  </si>
  <si>
    <t>Ação excluída. Porém, com a ressalva de que com relação ao Geoprocessamento deve-se utilizar as regras mínimas da CONCAR (Comissão Nacional de Cartografia). 
Com relação às publicações deve-se utilizar as diretrizes da ABNT.</t>
  </si>
  <si>
    <t>Solicitar que a CGESP faça gestão com os financiadores para inserção de PANs voltados para ambientes nos editais externos.
Contactar o Ministerio Público de MG e BA para financiamento desta ação por meio dos recursos de TAC
Fazer contato com o CBSFH para financiamento desta ação.
SBE fazer contato com a SBP sobre como acessar linhas de financiamento do CNPq.</t>
  </si>
  <si>
    <t>Referenciar estudos que estão sendo elaborados.
Verificar a possibilidade de incorporar no banco de dados.</t>
  </si>
  <si>
    <t>Ação 5.6 agrupada com a ação 5.2.</t>
  </si>
  <si>
    <t>Ação 9.3 agrupada à 9.2</t>
  </si>
  <si>
    <t>Matriz para 2016</t>
  </si>
  <si>
    <t>A ação foi considerada superdimensionada pelo GAT, portanto foi excluída e  parcialmente incorporada na ação 3.4.</t>
  </si>
  <si>
    <t>10.4- Levantar o conhecimento informal da população residente nas regiões de conflitos com o Patrimônio Espeleológico, na área de abragência do PAN Cavernas do São Francisco, com base no mapa de vulnerabilidade.</t>
  </si>
  <si>
    <t xml:space="preserve">4.5-  Realizar reunião com as instituições parceiras, com o propósito de reafirmar o compromisso na execução das ações do PAN e sugerir sua integração aos instrumentos de planejamento existentes para a região de abrangência do PAN Cavernas do São Francisco. </t>
  </si>
  <si>
    <t>Relatório simplificado das reuniões</t>
  </si>
  <si>
    <t>Açao 10.6 excluída, pois se entende que está contemplada em outras ações e iniciativas externas.</t>
  </si>
  <si>
    <t>Fazer trabalho conjunto para que a SBE traga a discussão desta temática, o mais rápido possível, para o nível nacional, envolvendo todos os setores interessados.
Propor, dentro do Congresso de Geologia, um momento para esta discussão.  (parte da antiga acao 4.6).</t>
  </si>
  <si>
    <t>Discutir, em oficinas participativas, a construção de propostas de aprimoramento da legislação voltada à conservação do Patrimônio Espeleologico.
Incluir nestas discussões o levantamento das principais políticas públicas de infraestrutura, agricultura, reforma agrária, indústria, habitação e mineração na esfera federal e elaborar propostas de aprimoramento das políticas relevantes à conservação do Patrimônio Espeleológico (parte da antiga Ação 4.6).</t>
  </si>
  <si>
    <t xml:space="preserve">3.4- Discutir, em oficinas participativas, os projetos de lei em tramitação no Congresso Nacional que tratam do Patrimônio Espeleológico, com a finalidade de construir propostas de aprimoramento da legislação vigente voltada à conservação desse Patrimônio. 
Repensar a proposta de incorporar parte da ação 4.6 nesta ação... acho que não cabe...
</t>
  </si>
  <si>
    <r>
      <t xml:space="preserve">1.3- </t>
    </r>
    <r>
      <rPr>
        <sz val="20"/>
        <color rgb="FFFF0000"/>
        <rFont val="Calibri"/>
        <family val="2"/>
        <scheme val="minor"/>
      </rPr>
      <t xml:space="preserve">(1.2) </t>
    </r>
    <r>
      <rPr>
        <sz val="20"/>
        <rFont val="Calibri"/>
        <family val="2"/>
        <scheme val="minor"/>
      </rPr>
      <t xml:space="preserve">Validar a localização das cavidades existentes na base de dados do CECAV, para a região de abrangência do PAN Cavernas do São Francisco. </t>
    </r>
  </si>
  <si>
    <r>
      <t xml:space="preserve">1.4- </t>
    </r>
    <r>
      <rPr>
        <sz val="20"/>
        <color rgb="FFFF0000"/>
        <rFont val="Calibri"/>
        <family val="2"/>
        <scheme val="minor"/>
      </rPr>
      <t xml:space="preserve">(1.3) </t>
    </r>
    <r>
      <rPr>
        <sz val="20"/>
        <rFont val="Calibri"/>
        <family val="2"/>
        <scheme val="minor"/>
      </rPr>
      <t>Propor ao MMA a inserção do alvo "cavernas" no processo de atualização do Mapa de Áreas Prioritárias para a Conservação, Uso Sustentável e Repartição dos Benefícios da Biodiversidade Brasileira, por Bioma.</t>
    </r>
  </si>
  <si>
    <r>
      <t xml:space="preserve">1.5- </t>
    </r>
    <r>
      <rPr>
        <sz val="20"/>
        <color rgb="FFFF0000"/>
        <rFont val="Calibri"/>
        <family val="2"/>
        <scheme val="minor"/>
      </rPr>
      <t>(1.4)</t>
    </r>
    <r>
      <rPr>
        <sz val="20"/>
        <rFont val="Calibri"/>
        <family val="2"/>
        <scheme val="minor"/>
      </rPr>
      <t xml:space="preserve"> Implantar o CANIE (Cadastro Nacional de Informações Espeleológicas) com linguagem de domínio público.</t>
    </r>
  </si>
  <si>
    <r>
      <t xml:space="preserve">1.6-  </t>
    </r>
    <r>
      <rPr>
        <sz val="20"/>
        <color rgb="FFFF0000"/>
        <rFont val="Calibri"/>
        <family val="2"/>
        <scheme val="minor"/>
      </rPr>
      <t>(1.5)</t>
    </r>
    <r>
      <rPr>
        <sz val="20"/>
        <rFont val="Calibri"/>
        <family val="2"/>
        <scheme val="minor"/>
      </rPr>
      <t xml:space="preserve"> Criar rede de pesquisa em Espeleologia. </t>
    </r>
  </si>
  <si>
    <r>
      <t xml:space="preserve">1.7-  </t>
    </r>
    <r>
      <rPr>
        <sz val="20"/>
        <color rgb="FFFF0000"/>
        <rFont val="Calibri"/>
        <family val="2"/>
        <scheme val="minor"/>
      </rPr>
      <t>(1.6)</t>
    </r>
    <r>
      <rPr>
        <sz val="20"/>
        <rFont val="Calibri"/>
        <family val="2"/>
        <scheme val="minor"/>
      </rPr>
      <t xml:space="preserve"> Criar, manter e expandir bibliotecas ou repositórios virtuais de espeleologia, com Cadastro  Nacional de Publicações Científicas para o Patrimônio Espeleológico, nos moldes do ISBN.  </t>
    </r>
  </si>
  <si>
    <r>
      <t xml:space="preserve">1.8-  </t>
    </r>
    <r>
      <rPr>
        <sz val="20"/>
        <color rgb="FFFF0000"/>
        <rFont val="Calibri"/>
        <family val="2"/>
        <scheme val="minor"/>
      </rPr>
      <t>(1.7)</t>
    </r>
    <r>
      <rPr>
        <sz val="20"/>
        <rFont val="Calibri"/>
        <family val="2"/>
        <scheme val="minor"/>
      </rPr>
      <t xml:space="preserve"> Publicar anualmente informações estatísticas sobre o Patrimônio Espeleológico existente na região de abrangência do PAN Cavernas do São Francisco, com base em dados secundários.</t>
    </r>
  </si>
  <si>
    <r>
      <t>11.6-</t>
    </r>
    <r>
      <rPr>
        <sz val="20"/>
        <color rgb="FFFF0000"/>
        <rFont val="Calibri"/>
        <family val="2"/>
        <scheme val="minor"/>
      </rPr>
      <t xml:space="preserve"> (11.5)</t>
    </r>
    <r>
      <rPr>
        <sz val="20"/>
        <rFont val="Calibri"/>
        <family val="2"/>
        <scheme val="minor"/>
      </rPr>
      <t xml:space="preserve">  Estabelecer, estruturar ou fortalecer os roteiros turísticos envolvendo cavernas, dentro do programa de regionalização do turismo, por meio de articulação com as instâncias de governança regionais do turismo. </t>
    </r>
  </si>
  <si>
    <r>
      <t xml:space="preserve">11.7- </t>
    </r>
    <r>
      <rPr>
        <sz val="20"/>
        <color rgb="FFFF0000"/>
        <rFont val="Calibri"/>
        <family val="2"/>
        <scheme val="minor"/>
      </rPr>
      <t xml:space="preserve"> (11.6)</t>
    </r>
    <r>
      <rPr>
        <sz val="20"/>
        <rFont val="Calibri"/>
        <family val="2"/>
        <scheme val="minor"/>
      </rPr>
      <t xml:space="preserve"> Realizar oficinas para integrar atores e fortalecer instâncias de governanças regionais e locais nos municípios cujas cavidades constarem na "Lista de Cavernas Turísticas". </t>
    </r>
  </si>
  <si>
    <t xml:space="preserve"> A ação será contemplada em sua plenitude no segundo ciclo; O produto a ser entregue no próximo ciclo é "Roteiros estruturados ou fortalecidos";
Utilizar os dados do Plano de Ações Estratégicas Integradas para o Desenvolvimento do Turismo Sustentável da Bacia do São Francisco (MMA, 2006)</t>
  </si>
  <si>
    <t xml:space="preserve">Solicitar aos órgãos licenciadores estaduais e municipais, no estado da Bahia, que destinem recursos da compensação espeleológica e ambiental para fomento de projetos de pesquisa, extensão e turismo. </t>
  </si>
  <si>
    <t>PUC Minas (Luiz Eduardo Travassos), UFLA (Rodrigo L. Ferreira), UFS (Christiane Donato e Luiz Fontes), Centro da Terra (Elias Silva), GMSE (João Andrade); GREGEO/UnB (Guilherme Vendramini e Hortência Lamblém), EGB (Adolpho Milhomem), Guano Speleo (Fabrício Muniz), Grupo Bambuí (Leandro M. D. Maciel), CPRM (Mylène Berbert-Born), GEP/UFBA (Morgana Drefahl), IBAMA/MG (Flávio T. Gomes), DIPLAM/DNPM (Sandra Pedrosa), SBE (Marcelo Rasteiro), Instituto do Carste (Augusto Auler e Luís Beethoven Piló), IGC/USP (William Sallum Filho), IES, OEMAs e prefeituras da Bahia</t>
  </si>
  <si>
    <t>UFLA (Rodrigo L. Ferreira), PUC Minas (Luiz Eduardo Travassos), Instituto do Carste (Vitor Moura), SBE (Marcelo Rasteiro), IGC/USP (William Sallum Filho), Centro da Terra (Elias Silva), GMSE (João A. Silva), UFS (Christiane Donato), grupos de espeleologia independentes, UFPR (Morgana Drefahl), IES</t>
  </si>
  <si>
    <t>Centro da Terra - Grupo Espeleológico de Sergipe (Elias Silva), UFS (Christiane Donato)</t>
  </si>
  <si>
    <t xml:space="preserve">MP/BA (Luciana Khoury), MP/MG (Marcos Paulo Miranda), PFE/Instituto Chico Mendes; SEMAD/MG (Igor Porto) </t>
  </si>
  <si>
    <t>PUC Minas (Luiz Eduardo Travassos), CPRM/DF (Tereza Cristina Villanueva), CECAV (Darcy Gomes, Débora Jansen, Ana Lúcia Galvão)</t>
  </si>
  <si>
    <t>UFPE (Enrico Bernard), UFS (Luiz Fontes), SBE (Marcelo Rasteiro), Centro da Terra - Grupo Espeleológico de Sergipe (Elias Silva), GMSE (João Andrade Silva), UFS (Christiane Donato), UFOB (Leonardo Morato), ESEC Raso da Catarina (José Tiago dos Santos), prefeituras, outras IES</t>
  </si>
  <si>
    <t>Grupo Bambuí (Leandro M. D. Maciel), GREGEO/UnB (Guilherme Vendramini e Hortência Lamblém), PUC Minas (Luiz Eduardo Travassos)</t>
  </si>
  <si>
    <t>UFPE (Enrico Bernard), Centro da Terra - Grupo Espeleológico de Sergipe (Elias Silva), GMSE (João A. Silva), UFS (Christiane Donato), CBHSF (José Maciel)</t>
  </si>
  <si>
    <t>UFPE (Enrico Bernard), Centro da Terra - Grupo Espeleológico de Sergipe (Elias Silva), CECAV (Diego Bento), UFS (Christiane Donato), GMSE (Matusalém Silva), SBE (Marcelo Rasteiro), MP/BA (Luciana Khoury).</t>
  </si>
  <si>
    <t>Parna Chapada do Araripe (Paulo Maier), UFPE (Enrico Bernard), Centro da Terra - Grupo Espeleológico de Sergipe (Elias Silva), CECAV (Jocy Cruz), UFS (Christiane Donato)</t>
  </si>
  <si>
    <t>Prefeitura de Serra do Ramalho/BA (Francisco C. dos Santos), Prefeitura de Carinhanha/BA (Dinélia Pinto), ONG CAACTUS (Rangel de Carvalho), PUC Minas (Luiz Eduardo Travassos),  UFS (Christiane Donato), Instituto do Carste (Luciana Alt)</t>
  </si>
  <si>
    <t>UFLA (Rodrigo L. Ferreira), UFOP (Cláudio Maurício T. da Silva), UFOB (Leonardo Morato) PUC Minas (Luiz Eduardo Travassos), UFMG (André Salgado), UFS (Christiane Donato), UFPR (Morgana Drefahl), ONG CAACTUS (Rangel de Carvalho), Prefeitura de Pains/MG (Mário Oliveira), Instituto do Carste (Luciana Alt)</t>
  </si>
  <si>
    <t>CECAV (Jocy Cruz), UFLA (Rodrigo L. Ferreira), SEMAD/SUPRAM (Igor Porto)</t>
  </si>
  <si>
    <t>IABS (Patrícia Pereira); Suely Geralda D. de Oliveira (Hidrogeóloga); DESA/UFMG (Prof. Celso de Oliveira Loureiro), CDTN (Pesquisadores Paulo C. H. Rodrigues; Paulo Minardi; Vanderlei de Vasconcelos e Virgílio Lopardi Bomtempo), UFMG (Pesquisadores Aline Tavares M. G. Silva, Marcos Campello e Tânia Mara Dussin), Instituto do Carste (Luciana Alt), Prefeitura de Pains (Mário Silva)</t>
  </si>
  <si>
    <t>CNPq (Thaís Scherrer), CECAV (Jocy Cruz), UFLA (Rodrigo L. Ferreira).</t>
  </si>
  <si>
    <t>CECAV (Jocy Cruz), UFLA (Rodrigo L. Ferreira), Vale (Daniela G. R. Silva), SBE (Marcelo Rasteiro), ONG CAACTUS (Rangel Carvalho), Mário Oliveira (Prefeitura Pains-MG), empresas de mineração privadas e de economia mista, IES</t>
  </si>
  <si>
    <t>Instituições ambientais federais e estaduais, ministérios públicos, MP/BA (Luciana Khoury), grupos de espeleologia, IABS/DF (Eric Sawyer)</t>
  </si>
  <si>
    <t>CECAV (Lindalva Cavalcanti), Guano Speleo (Fabrício Muniz), UFS (Christiane Donato e Diogo Gallo), IES</t>
  </si>
  <si>
    <t>UFPE (Enrico Bernard), UFLA (Rodrigo L. Ferreira), UFS (Christiane Donato), UFPR (Morgana Drefahl), DIBIO/Instituto Chico Mendes (Kátia Ribeiro), CR6 Cabedelo/Instituto Chico Mendes (Arlindo Gomes Filho), Maristela Lima (CECAV)</t>
  </si>
  <si>
    <r>
      <t xml:space="preserve">11.5- </t>
    </r>
    <r>
      <rPr>
        <sz val="20"/>
        <color rgb="FFFF0000"/>
        <rFont val="Calibri"/>
        <family val="2"/>
        <scheme val="minor"/>
      </rPr>
      <t xml:space="preserve">(2.27) </t>
    </r>
    <r>
      <rPr>
        <sz val="20"/>
        <rFont val="Calibri"/>
        <family val="2"/>
        <scheme val="minor"/>
      </rPr>
      <t xml:space="preserve">Buscar junto aos órgãos licenciadores estaduais e municipais, no Estado da Bahia, a destinação de recursos para fomento de pesquisa e turismo. </t>
    </r>
  </si>
  <si>
    <t>Instituições ambientais federais, OEMAs, setores produtivos.</t>
  </si>
  <si>
    <t xml:space="preserve"> INEMA/BA (Antonieta Candia), CBHSF (José Maciel)</t>
  </si>
  <si>
    <t xml:space="preserve">UFS (Christiane Donato) </t>
  </si>
  <si>
    <t>Órgãos legislativos, procuradorias especializadas, Governo Distrital, OEMAs, setores produtivos</t>
  </si>
  <si>
    <t>SEMARH/SE (Valdineide B. de Santana), INEMA/BA (Antonieta Candia)</t>
  </si>
  <si>
    <t>Grupo de Assessoramento Técnico, articuladores e colaboradores do PAN Cavernas do São Francisco</t>
  </si>
  <si>
    <t>CECAV (Jocy Cruz), Antonangelo A. da Silva (IBAMA/PE), OEMAs, prefeituras</t>
  </si>
  <si>
    <r>
      <t xml:space="preserve">5.7- </t>
    </r>
    <r>
      <rPr>
        <sz val="20"/>
        <color rgb="FFFF0000"/>
        <rFont val="Calibri"/>
        <family val="2"/>
        <scheme val="minor"/>
      </rPr>
      <t>(5.6)</t>
    </r>
    <r>
      <rPr>
        <sz val="20"/>
        <rFont val="Calibri"/>
        <family val="2"/>
        <scheme val="minor"/>
      </rPr>
      <t xml:space="preserve"> Identificar as áreas que necessitam de fiscalização intensiva, com base no "Mapa de Vulnerabilidade" e outras informações.</t>
    </r>
  </si>
  <si>
    <t>UFPE (Enrico Bernard), UFLA (Rodrigo L. Ferreira), UFS (Luiz Fontes), UFS (Christiane Donato), CECAV (André A. Ribeiro)</t>
  </si>
  <si>
    <t>CECAV (Jocy Cruz), grupos de espeleologia, pesquisadores</t>
  </si>
  <si>
    <t>UFPE (Enrico Bernard), UFLA (Rodrigo L. Ferreira), UFS (Luiz Fontes), UFS (Christiane Donato)</t>
  </si>
  <si>
    <t>Órgãos ambientais federais, estaduais, distritais, prefeituras</t>
  </si>
  <si>
    <t>CECAV (Jocy Cruz), universidades, órgãos de fomento à pesquisa</t>
  </si>
  <si>
    <t>Órgãos ambientais federais, estaduais, distritais e prefeituras</t>
  </si>
  <si>
    <t>Centro da Terra-Grupo Espeleológico de Sergipe (Elias Silva), CECAV (Jocy Cruz), IABS (Marcela Pimenta), SBE (Marcelo Rasteiro)</t>
  </si>
  <si>
    <t>Centro da Terra-Grupo Espeleológico de Sergipe (Elias Silva), outros grupos de espeleologia, Sociedade Semear/SE (José Waldson C. de Andrade), CECAV (Jocy Cruz), SBE (Marcelo Rasteiro)</t>
  </si>
  <si>
    <t>SBE (Marcelo Rasteiro), Centro da Terra-Grupo Espeleológico de Sergipe (Elias Silva), grupos de espeleologia independentes e IES</t>
  </si>
  <si>
    <t>UFLA (Rodrigo L. Ferreira), UFS (Luiz Fontes), PUC Minas (Luiz Eduardo Travassos), UFPR (Morgana Drefahl), CECAV (Jocy Cruz), Centro da Terra - Grupo Espeleológico de Sergipe (Elias Silva)</t>
  </si>
  <si>
    <r>
      <t>9.4-</t>
    </r>
    <r>
      <rPr>
        <sz val="20"/>
        <color rgb="FFFF0000"/>
        <rFont val="Calibri"/>
        <family val="2"/>
        <scheme val="minor"/>
      </rPr>
      <t xml:space="preserve"> (9.3)</t>
    </r>
    <r>
      <rPr>
        <sz val="20"/>
        <rFont val="Calibri"/>
        <family val="2"/>
        <scheme val="minor"/>
      </rPr>
      <t xml:space="preserve"> Fortalecer os programas de estágio, sugerindo às instituições de ensino e pesquisa, planos de trabalho na área de Espeleologia. </t>
    </r>
  </si>
  <si>
    <t xml:space="preserve">UFLA (Rodrigo L. Ferreira), PUC Minas (Luiz Eduardo Travassos), outras IES, José Waldson (Sociedade Semear/SE), Vale (Daniela Silva) </t>
  </si>
  <si>
    <t>CBHSF (José Maciel), UFS (Christiane Donato), CECAV (Lindalva Cavalcanti), SBE (Marcelo Rasteiro), UFPR (Morgana Drefahl), Centro da Terra- (Elias Silva)</t>
  </si>
  <si>
    <t>CECAV (Jocy Cruz), CBHSF/AL (José Maciel), UFS (Christiane Donato), ONG CAACTUS (Rangel Carvalho), Centro da Terra (Elias Silva), Guano Speleo (Fabrício Muniz), PARNA Chapada Diamantina (Admir Brunelli), Vale (Daniela Silva), UFOB (Leonardo Morato).</t>
  </si>
  <si>
    <t>CBHSF/AL (José Maciel), CECAV (Issamar Meguerditchian e Mauro Gomes), UFS (Christiane Donato), Centro da Terra (Elias Silva), Instituto Aquanautas (Luiz Rios), UFPR (Morgana Drefahl) e SBE (Marcelo Rasteiro).</t>
  </si>
  <si>
    <t>UFPE (Enrico Bernard) e SEMARH/SE (Valdineide B. de Santana), Centro da Terra - Grupo Espeleológico de Sergipe (Elias Silva), Sociedade Semear (José Waldson C. de Andrade), UFS (Christiane Donato).</t>
  </si>
  <si>
    <t>CECAV/RN (Diego Bento), UFPE (Enrico Bernard), Centro da Terra - Grupo Espeleológico de Sergipe (Elias Silva), Sociedade Semear/SE (José Waldson C. de Andrade), UFS (Christiane Donato).</t>
  </si>
  <si>
    <t>MTur (Marcela Souza), SBE (Marcelo Rasteiro, e Heros Lobo), CECAV (Rita Surrage), PUC Minas (Luiz Eduardo Travassos),  IEF (Cecília Vilhena),  secretarias estaduais de turismo, gestores de áreas protegidas, OEMAs, grupos de espeleologia independentes.</t>
  </si>
  <si>
    <t>SGB-CPRM (Mylène Berbert-Born), SETUR/MG (Mariana Araújo Rocha), Instituto Aquanautas (Luiz Rios), GREGEO/UnB (Guilherme Vendramini), Guano Speleo (Fabrício Muniz), Grupo Bambuí (Leandro M. D. Maciel), Instituto do Carste (Vitor Moura).</t>
  </si>
  <si>
    <r>
      <t>CECAV (Jocy Cruz), SBE (Marcelo Rasteiro), Vale</t>
    </r>
    <r>
      <rPr>
        <sz val="11"/>
        <color theme="1"/>
        <rFont val="Calibri"/>
        <family val="2"/>
        <scheme val="minor"/>
      </rPr>
      <t xml:space="preserve"> </t>
    </r>
    <r>
      <rPr>
        <sz val="14"/>
        <color theme="1"/>
        <rFont val="Calibri"/>
        <family val="2"/>
        <scheme val="minor"/>
      </rPr>
      <t>(Rogério Dell'Antônio), Grupos de espeleologia, grupos de salvamento e resgate, secretarias estaduais, prefeituras</t>
    </r>
  </si>
  <si>
    <t>Bahiatursa (Divaldo Borges), secretarias de turismo, Sistema "S", OEMAs, secretarias federais, estaduais e municipais de educação, prefeituras.</t>
  </si>
  <si>
    <t>CECAV (Jocy Cruz), IABS/AL (Marcela Pimenta) grupos de espeleologia, secretarias de turismo estaduais, municipais e distrital, universidades.</t>
  </si>
  <si>
    <t>OEMAs, órgãos de turismo, prefeituras, grupos de espeleologia.</t>
  </si>
  <si>
    <t>DNPM (Sandra Pedrosa), CPRM (Mylène Berbert-Born), SBE (Marcelo Rasteiro),  Instituto do Carste (Auler e Luís Beethoven Piló), IGC/USP (William Sallum Filho),  grupos de espeleologia independentes, UFPR  (Morgana Drefahl) e IES.</t>
  </si>
  <si>
    <t xml:space="preserve">UFLA (Rodrigo L. Ferreira), (SBE) Marcelo Rasteiro, UFS (Luiz Fontes), PUC Minas (Luiz Eduardo Travassos), UFPR (Morgana Drefahl), Vale (Daniela G. R. Silva), Instituto do Carste (Luciana Alt), GREGEO/UnB (Guilherme Vendramini e Hortência Lamblém), Guano Speleo (Fabrício Muniz), Centro da Terra - Grupo Espeleológico de Sergipe (Elias Silva), Grupo Bambuí (Leandro M. D. Maciel), UFS (Christiane Donato) </t>
  </si>
  <si>
    <t>CPRM (Mylène Berbert-Born), CBHSF (José Maciel), SBE (Marcelo Rasteiro), IGC/USP (William Sallum Filho), UFS (Christiane Donato), IPHAN/DF ( Maria Clara Migliacio), UFLA (Rodrigo L. Ferreira), UFS (Luiz Fontes), PUC Minas (Luiz Eduardo Travassos), UFPR (Morgana Drefahl), grupos de espeleologia independentes e outras IES.</t>
  </si>
  <si>
    <t>UFPE (Enrico Bernard), UFLA (Rodrigo L. Ferreira), UFOB (Leonardo Morato), Instituto Aquanautas (Luiz Rios), Guano Speleo (Fabrício Muniz), Grupo Bambuí (Leandro M. D. Maciel), Centro da Terra - Grupo Espeleológico de Sergipe (Elias Silva), UFS (Christiane Donato), SBE (Marcelo Rasteiro), Instituto Carste (Augusto Auler e Luís B. Piló)</t>
  </si>
  <si>
    <r>
      <t xml:space="preserve">UFPE (Enrico Bernard), UFLA (Rodrigo L. Ferreira), UFS (Luiz Fontes), CPRM (Mylène Berbert-Born), Centro da Terra (Elias Silva), GREGEO/UnB (Guilherme Vendramini e Hortência Lamblém), Instituto Aquanautas (Luiz Rios), Guano Speleo (Fabrício Muniz), Grupo Bambuí (Leandro M. D. Maciel), </t>
    </r>
    <r>
      <rPr>
        <sz val="14"/>
        <color rgb="FFFF0000"/>
        <rFont val="Calibri"/>
        <family val="2"/>
        <scheme val="minor"/>
      </rPr>
      <t xml:space="preserve">Espeleogrupo Peter Lund (Vanessa Barbosa), </t>
    </r>
    <r>
      <rPr>
        <sz val="14"/>
        <color rgb="FF000000"/>
        <rFont val="Calibri"/>
        <family val="2"/>
        <scheme val="minor"/>
      </rPr>
      <t xml:space="preserve">UFS (Christiane Donato), SBE (Marcelo Rasteiro), Instituto do Carste (Augusto Auler e Luís Beethoven Piló), Daniela G. R. Silva (Vale), grupos de espeleologia e IES. </t>
    </r>
  </si>
  <si>
    <t>UFLA (Rodrigo L. Ferreira), PUC Minas (Luiz Eduardo Travassos), Instituto do Carste (Luciana Alt), UFPR (Morgana Drefahl), outras IES</t>
  </si>
  <si>
    <t>UFLA (Rodrigo L. Ferreira), UFMG (André Salgado), UFOB (Leonardo Morato), UnB (Osmar Abílio Junior), PUC Minas (Luiz Eduardo Travassos), Instituto do Carste (Luciana Alt), GREGEO/UnB (Guilherme Vendramini e Hortência Lamblém), EGB (Rodrigo Bulhões), Guano Speleo (Fabrício Muniz), Grupo Bambuí (Leandro M. D. Maciel), GMSE (João A. Silva), Centro da Terra - Grupo Espeleológico de Sergipe (Elias Silva), CBHSF (José Maciel), CECAV (André Ribeiro), UFS (Christiane Donato), SBE (Marcelo Rasteiro)</t>
  </si>
  <si>
    <r>
      <t>UFLA (Rodrigo L. Ferreira),</t>
    </r>
    <r>
      <rPr>
        <sz val="14"/>
        <color rgb="FF000000"/>
        <rFont val="Calibri"/>
        <family val="2"/>
        <scheme val="minor"/>
      </rPr>
      <t xml:space="preserve"> IBAMA/MG (Flávio Túlio), SEMAD/MG (Igor Porto).</t>
    </r>
  </si>
  <si>
    <t>Instituto do Carste (Vitor Moura), MP/BA (Luciana Khoury)</t>
  </si>
  <si>
    <t>Igor Porto (SEMAD/MG), Cecília Vilhena (IEF/MG), INEMA/BA (Antonieta Candia), SEMARH/SE (Valdineide Santana), SEMARH/GO (Eric R. Kolailat), CBHSF/AL (José Maciel), Felipe Chaves (DNPM)</t>
  </si>
  <si>
    <r>
      <t xml:space="preserve">CECAV (Jocy Cruz), PUC Minas (Luiz Eduardo Travassos), </t>
    </r>
    <r>
      <rPr>
        <sz val="14"/>
        <color rgb="FFFF0000"/>
        <rFont val="Calibri"/>
        <family val="2"/>
        <scheme val="minor"/>
      </rPr>
      <t>UFMG, CPRM</t>
    </r>
    <r>
      <rPr>
        <sz val="14"/>
        <color rgb="FF000000"/>
        <rFont val="Calibri"/>
        <family val="2"/>
        <scheme val="minor"/>
      </rPr>
      <t>, grupos de espeleologia, pesquisadores</t>
    </r>
  </si>
  <si>
    <r>
      <t>IABS, CECAV</t>
    </r>
    <r>
      <rPr>
        <sz val="14"/>
        <color rgb="FF000000"/>
        <rFont val="Calibri"/>
        <family val="2"/>
        <scheme val="minor"/>
      </rPr>
      <t>, OEMAs, prefeituras, gestores das áreas protegidas, universidades, grupos de espeleologia</t>
    </r>
  </si>
  <si>
    <t>Execução IABS (Marcela Pimenta), Colaboração: CECAV (Jocy Cruz), SBE (Marcelo Rasteiro), Parque Estadual Itacolomi/MG, Prefeitura Municipal de Iraquara/BA, Prefeitura Municipal de Laranjeiras/SE, Secretaria do Estado de Meio Ambiente e Recursos Hídricos – SEMARH/SE, Prefeitura Municipal de Campo Formoso/BA, Comitê de Bacia Hidrográfica do Rio São Francisco.</t>
  </si>
  <si>
    <t>UFPE (Enrico Bernard), CECAV/RN (Diego Bento) CBHSF/AL (José Maciel), UFS (Christiane Donato), SBE (Marcelo Rasteiro), UFPR (Morgana Drefahl)</t>
  </si>
  <si>
    <r>
      <t xml:space="preserve">11.8-  </t>
    </r>
    <r>
      <rPr>
        <strike/>
        <sz val="20"/>
        <color rgb="FFFF0000"/>
        <rFont val="Calibri"/>
        <family val="2"/>
        <scheme val="minor"/>
      </rPr>
      <t>(11.7)</t>
    </r>
    <r>
      <rPr>
        <strike/>
        <sz val="20"/>
        <rFont val="Calibri"/>
        <family val="2"/>
        <scheme val="minor"/>
      </rPr>
      <t xml:space="preserve"> Elaborar um roteiro de visitação turística, com normas, condições e empreendedores responsáveis, para as cavidades da Área Cárstica 1, que constarem na "Lista de Cavernas Turísticas". </t>
    </r>
  </si>
  <si>
    <r>
      <t xml:space="preserve">11.9-  </t>
    </r>
    <r>
      <rPr>
        <sz val="20"/>
        <color rgb="FFFF0000"/>
        <rFont val="Calibri"/>
        <family val="2"/>
        <scheme val="minor"/>
      </rPr>
      <t>(11.7)</t>
    </r>
    <r>
      <rPr>
        <sz val="20"/>
        <rFont val="Calibri"/>
        <family val="2"/>
        <scheme val="minor"/>
      </rPr>
      <t xml:space="preserve"> Implantar projeto piloto de sistema de gestão de segurança integrado. </t>
    </r>
  </si>
  <si>
    <r>
      <t xml:space="preserve">11.10-  </t>
    </r>
    <r>
      <rPr>
        <sz val="20"/>
        <color rgb="FFFF0000"/>
        <rFont val="Calibri"/>
        <family val="2"/>
        <scheme val="minor"/>
      </rPr>
      <t>(11.8)</t>
    </r>
    <r>
      <rPr>
        <sz val="20"/>
        <rFont val="Calibri"/>
        <family val="2"/>
        <scheme val="minor"/>
      </rPr>
      <t xml:space="preserve"> Identificar a demanda do turista, realizando o registro e monitoramento padronizado da visitação nas cavidades que constarem na "Lista de Cavernas Turísticas". </t>
    </r>
  </si>
  <si>
    <r>
      <t xml:space="preserve">11.11-  </t>
    </r>
    <r>
      <rPr>
        <sz val="20"/>
        <color rgb="FFFF0000"/>
        <rFont val="Calibri"/>
        <family val="2"/>
        <scheme val="minor"/>
      </rPr>
      <t xml:space="preserve">(11.9) </t>
    </r>
    <r>
      <rPr>
        <sz val="20"/>
        <rFont val="Calibri"/>
        <family val="2"/>
        <scheme val="minor"/>
      </rPr>
      <t>Capacitar os atores envolvidos com o turismo espeleológico, de acordo com suas necessidades, por meio de projeto piloto de turismo de base comunitária.</t>
    </r>
  </si>
  <si>
    <r>
      <t xml:space="preserve">10.12- Firmar parceria com os programas "Nas Ondas do São Francisco" -  NOSF, e "NA CAVERNA" para produção e divulgação de </t>
    </r>
    <r>
      <rPr>
        <i/>
        <strike/>
        <sz val="20"/>
        <color theme="1"/>
        <rFont val="Calibri"/>
        <family val="2"/>
        <scheme val="minor"/>
      </rPr>
      <t>spots</t>
    </r>
    <r>
      <rPr>
        <strike/>
        <sz val="20"/>
        <color theme="1"/>
        <rFont val="Calibri"/>
        <family val="2"/>
        <scheme val="minor"/>
      </rPr>
      <t xml:space="preserve"> educomunicativos sobre o Patrimônio Espeleológico e a legislação aplicada ao seu uso e conservação.</t>
    </r>
  </si>
  <si>
    <r>
      <t xml:space="preserve">CECAV identificar novo articulador
</t>
    </r>
    <r>
      <rPr>
        <sz val="20"/>
        <color rgb="FFFF0000"/>
        <rFont val="Calibri"/>
        <family val="2"/>
        <scheme val="minor"/>
      </rPr>
      <t>Jocy Cruz (CECAV)</t>
    </r>
  </si>
  <si>
    <t xml:space="preserve">Jocy Cruz (CECAV)
</t>
  </si>
  <si>
    <r>
      <rPr>
        <strike/>
        <sz val="20"/>
        <rFont val="Calibri"/>
        <family val="2"/>
        <scheme val="minor"/>
      </rPr>
      <t>Rodrigo L. Ferreira 
(UFLA)</t>
    </r>
    <r>
      <rPr>
        <sz val="20"/>
        <rFont val="Calibri"/>
        <family val="2"/>
        <scheme val="minor"/>
      </rPr>
      <t xml:space="preserve">
</t>
    </r>
    <r>
      <rPr>
        <sz val="20"/>
        <color rgb="FFFF0000"/>
        <rFont val="Calibri"/>
        <family val="2"/>
        <scheme val="minor"/>
      </rPr>
      <t>Daniel Reis (CECAV)</t>
    </r>
  </si>
  <si>
    <r>
      <rPr>
        <strike/>
        <sz val="20"/>
        <rFont val="Calibri"/>
        <family val="2"/>
        <scheme val="minor"/>
      </rPr>
      <t>Rangel de Carvalho
(ONG CAACTUS)</t>
    </r>
    <r>
      <rPr>
        <sz val="20"/>
        <rFont val="Calibri"/>
        <family val="2"/>
        <scheme val="minor"/>
      </rPr>
      <t xml:space="preserve">
</t>
    </r>
    <r>
      <rPr>
        <sz val="20"/>
        <color rgb="FFFF0000"/>
        <rFont val="Calibri"/>
        <family val="2"/>
        <scheme val="minor"/>
      </rPr>
      <t>Elias Silva (Centro da Terra- Grupo Espeleológico de Sergipe)</t>
    </r>
  </si>
  <si>
    <r>
      <t xml:space="preserve">DEZ/15
</t>
    </r>
    <r>
      <rPr>
        <sz val="20"/>
        <color rgb="FFFF0000"/>
        <rFont val="Calibri"/>
        <family val="2"/>
        <scheme val="minor"/>
      </rPr>
      <t>DEZ/16</t>
    </r>
  </si>
  <si>
    <r>
      <t xml:space="preserve">JUL/15
</t>
    </r>
    <r>
      <rPr>
        <sz val="20"/>
        <color rgb="FFFF0000"/>
        <rFont val="Calibri"/>
        <family val="2"/>
        <scheme val="minor"/>
      </rPr>
      <t>JUL/16</t>
    </r>
  </si>
  <si>
    <r>
      <t xml:space="preserve">JUL/16
</t>
    </r>
    <r>
      <rPr>
        <sz val="20"/>
        <color rgb="FFFF0000"/>
        <rFont val="Calibri"/>
        <family val="2"/>
        <scheme val="minor"/>
      </rPr>
      <t>FEV/17</t>
    </r>
  </si>
  <si>
    <t xml:space="preserve">2.14- Realizar pesquisas para subsidiar a definição conceitual de critérios citados na IN nº 2/2009-MMA. </t>
  </si>
  <si>
    <t xml:space="preserve">2.15- Realizar pesquisas para subsidiar a definição de normas e parâmetros referentes aos  impactos das atividades de mineração em cavernas e suas áreas de influência, nas seguintes áreas piloto: Circuito das Grutas, Quadrilátero Ferrífero e Pains,  em Minas Gerais. </t>
  </si>
  <si>
    <r>
      <t xml:space="preserve">DEZ/15
</t>
    </r>
    <r>
      <rPr>
        <sz val="20"/>
        <color rgb="FFFF0000"/>
        <rFont val="Calibri"/>
        <family val="2"/>
        <scheme val="minor"/>
      </rPr>
      <t>FEV/17</t>
    </r>
  </si>
  <si>
    <r>
      <rPr>
        <strike/>
        <sz val="20"/>
        <rFont val="Calibri"/>
        <family val="2"/>
        <scheme val="minor"/>
      </rPr>
      <t>Daniela G. Rodrigues Silva (Vale)</t>
    </r>
    <r>
      <rPr>
        <sz val="20"/>
        <rFont val="Calibri"/>
        <family val="2"/>
        <scheme val="minor"/>
      </rPr>
      <t xml:space="preserve">
</t>
    </r>
    <r>
      <rPr>
        <sz val="20"/>
        <color rgb="FFFF0000"/>
        <rFont val="Calibri"/>
        <family val="2"/>
        <scheme val="minor"/>
      </rPr>
      <t>Teresa Maria M. Aragão (SBE)</t>
    </r>
  </si>
  <si>
    <t>DEZ/14
JUL/16</t>
  </si>
  <si>
    <r>
      <t xml:space="preserve">FEV/15
</t>
    </r>
    <r>
      <rPr>
        <sz val="20"/>
        <color rgb="FFFF0000"/>
        <rFont val="Calibri"/>
        <family val="2"/>
        <scheme val="minor"/>
      </rPr>
      <t>FEV/16</t>
    </r>
  </si>
  <si>
    <r>
      <rPr>
        <strike/>
        <sz val="20"/>
        <rFont val="Calibri"/>
        <family val="2"/>
        <scheme val="minor"/>
      </rPr>
      <t>Adolpho Milhomem (Grupo Espeleo Brasília - EGB)</t>
    </r>
    <r>
      <rPr>
        <sz val="20"/>
        <rFont val="Calibri"/>
        <family val="2"/>
        <scheme val="minor"/>
      </rPr>
      <t xml:space="preserve">
</t>
    </r>
    <r>
      <rPr>
        <sz val="20"/>
        <color rgb="FFFF0000"/>
        <rFont val="Calibri"/>
        <family val="2"/>
        <scheme val="minor"/>
      </rPr>
      <t>Jocy Cruz (CECAV)</t>
    </r>
  </si>
  <si>
    <r>
      <t>2.7- Realizar prospec</t>
    </r>
    <r>
      <rPr>
        <sz val="20"/>
        <color rgb="FFFF0000"/>
        <rFont val="Calibri"/>
        <family val="2"/>
        <scheme val="minor"/>
      </rPr>
      <t>ções</t>
    </r>
    <r>
      <rPr>
        <sz val="20"/>
        <rFont val="Calibri"/>
        <family val="2"/>
        <scheme val="minor"/>
      </rPr>
      <t xml:space="preserve"> espeleológica</t>
    </r>
    <r>
      <rPr>
        <sz val="20"/>
        <color rgb="FFFF0000"/>
        <rFont val="Calibri"/>
        <family val="2"/>
        <scheme val="minor"/>
      </rPr>
      <t xml:space="preserve">s </t>
    </r>
    <r>
      <rPr>
        <sz val="20"/>
        <rFont val="Calibri"/>
        <family val="2"/>
        <scheme val="minor"/>
      </rPr>
      <t xml:space="preserve">em áreas prioritárias na Área Cárstica 1, utilizando a ficha do CECAV para a caracterização padronizada. </t>
    </r>
  </si>
  <si>
    <r>
      <t>2.8- Realizar prospecç</t>
    </r>
    <r>
      <rPr>
        <sz val="20"/>
        <color rgb="FFFF0000"/>
        <rFont val="Calibri"/>
        <family val="2"/>
        <scheme val="minor"/>
      </rPr>
      <t>ões</t>
    </r>
    <r>
      <rPr>
        <sz val="20"/>
        <rFont val="Calibri"/>
        <family val="2"/>
        <scheme val="minor"/>
      </rPr>
      <t xml:space="preserve"> espeleológica</t>
    </r>
    <r>
      <rPr>
        <sz val="20"/>
        <color rgb="FFFF0000"/>
        <rFont val="Calibri"/>
        <family val="2"/>
        <scheme val="minor"/>
      </rPr>
      <t>s</t>
    </r>
    <r>
      <rPr>
        <sz val="20"/>
        <rFont val="Calibri"/>
        <family val="2"/>
        <scheme val="minor"/>
      </rPr>
      <t xml:space="preserve"> em áreas prioritárias no Estado de Alagoas, utilizando a ficha do CECAV para a caracterização padronizada. </t>
    </r>
  </si>
  <si>
    <r>
      <t>2.9- Realizar prospecç</t>
    </r>
    <r>
      <rPr>
        <sz val="20"/>
        <color rgb="FFFF0000"/>
        <rFont val="Calibri"/>
        <family val="2"/>
        <scheme val="minor"/>
      </rPr>
      <t>ões</t>
    </r>
    <r>
      <rPr>
        <sz val="20"/>
        <rFont val="Calibri"/>
        <family val="2"/>
        <scheme val="minor"/>
      </rPr>
      <t xml:space="preserve"> espeleológica</t>
    </r>
    <r>
      <rPr>
        <sz val="20"/>
        <color rgb="FFFF0000"/>
        <rFont val="Calibri"/>
        <family val="2"/>
        <scheme val="minor"/>
      </rPr>
      <t xml:space="preserve">s </t>
    </r>
    <r>
      <rPr>
        <sz val="20"/>
        <rFont val="Calibri"/>
        <family val="2"/>
        <scheme val="minor"/>
      </rPr>
      <t xml:space="preserve">nas áreas prioritárias do Parque Nacional do Catimbau, da ESEC Raso da Catarina e do Monumento Natural do São Francisco, utilizando a ficha do CECAV para a caracterização padronizada.  </t>
    </r>
  </si>
  <si>
    <r>
      <t>2.10- Realizar prospec</t>
    </r>
    <r>
      <rPr>
        <sz val="20"/>
        <color rgb="FFFF0000"/>
        <rFont val="Calibri"/>
        <family val="2"/>
        <scheme val="minor"/>
      </rPr>
      <t>ções</t>
    </r>
    <r>
      <rPr>
        <sz val="20"/>
        <rFont val="Calibri"/>
        <family val="2"/>
        <scheme val="minor"/>
      </rPr>
      <t xml:space="preserve"> espeleológica</t>
    </r>
    <r>
      <rPr>
        <sz val="20"/>
        <color rgb="FFFF0000"/>
        <rFont val="Calibri"/>
        <family val="2"/>
        <scheme val="minor"/>
      </rPr>
      <t>s</t>
    </r>
    <r>
      <rPr>
        <sz val="20"/>
        <rFont val="Calibri"/>
        <family val="2"/>
        <scheme val="minor"/>
      </rPr>
      <t xml:space="preserve"> nas áreas prioritárias da APA Chapada do Araripe, utilizando a ficha do CECAV para a caracterização padronizada.  </t>
    </r>
  </si>
  <si>
    <r>
      <t>2.6-  Realizar prospec</t>
    </r>
    <r>
      <rPr>
        <sz val="20"/>
        <color rgb="FFFF0000"/>
        <rFont val="Calibri"/>
        <family val="2"/>
        <scheme val="minor"/>
      </rPr>
      <t>ções</t>
    </r>
    <r>
      <rPr>
        <sz val="20"/>
        <rFont val="Calibri"/>
        <family val="2"/>
        <scheme val="minor"/>
      </rPr>
      <t xml:space="preserve">  espeleológica</t>
    </r>
    <r>
      <rPr>
        <sz val="20"/>
        <color rgb="FFFF0000"/>
        <rFont val="Calibri"/>
        <family val="2"/>
        <scheme val="minor"/>
      </rPr>
      <t>s</t>
    </r>
    <r>
      <rPr>
        <sz val="20"/>
        <rFont val="Calibri"/>
        <family val="2"/>
        <scheme val="minor"/>
      </rPr>
      <t xml:space="preserve"> na região do Supergrupo Canudos, nos estados de Sergipe e Bahia, utilizando a ficha do CECAV para a caracterização padronizada. </t>
    </r>
  </si>
  <si>
    <r>
      <rPr>
        <strike/>
        <sz val="20"/>
        <rFont val="Calibri"/>
        <family val="2"/>
        <scheme val="minor"/>
      </rPr>
      <t>Valdineide Santana (IBAMA/SE)</t>
    </r>
    <r>
      <rPr>
        <sz val="20"/>
        <rFont val="Calibri"/>
        <family val="2"/>
        <scheme val="minor"/>
      </rPr>
      <t xml:space="preserve">
</t>
    </r>
    <r>
      <rPr>
        <sz val="20"/>
        <color rgb="FFFF0000"/>
        <rFont val="Calibri"/>
        <family val="2"/>
        <scheme val="minor"/>
      </rPr>
      <t>Elias (Centro da Terra/SE)</t>
    </r>
  </si>
  <si>
    <r>
      <t xml:space="preserve">10.7- </t>
    </r>
    <r>
      <rPr>
        <sz val="20"/>
        <color rgb="FFFF0000"/>
        <rFont val="Calibri"/>
        <family val="2"/>
        <scheme val="minor"/>
      </rPr>
      <t>(10.6)</t>
    </r>
    <r>
      <rPr>
        <sz val="20"/>
        <rFont val="Calibri"/>
        <family val="2"/>
        <scheme val="minor"/>
      </rPr>
      <t xml:space="preserve"> Capacitar os professores da rede oficial de ensino sobre a temática espeleologia, por região, aproveitando organizações locais na Área Cárstica 2.</t>
    </r>
  </si>
  <si>
    <r>
      <t xml:space="preserve">10.8- </t>
    </r>
    <r>
      <rPr>
        <sz val="20"/>
        <color rgb="FFFF0000"/>
        <rFont val="Calibri"/>
        <family val="2"/>
        <scheme val="minor"/>
      </rPr>
      <t>(10.7)</t>
    </r>
    <r>
      <rPr>
        <sz val="20"/>
        <rFont val="Calibri"/>
        <family val="2"/>
        <scheme val="minor"/>
      </rPr>
      <t xml:space="preserve"> Promover a divulgação do PE, inclusive com o aumento da visibilidade do CECAV, junto à comunidade científica e IES nos veículos de comunicação disponíveis e eventos técnico-científicos.</t>
    </r>
  </si>
  <si>
    <r>
      <t xml:space="preserve">10.9- </t>
    </r>
    <r>
      <rPr>
        <sz val="20"/>
        <color rgb="FFFF0000"/>
        <rFont val="Calibri"/>
        <family val="2"/>
        <scheme val="minor"/>
      </rPr>
      <t>(10.8)</t>
    </r>
    <r>
      <rPr>
        <sz val="20"/>
        <rFont val="Calibri"/>
        <family val="2"/>
        <scheme val="minor"/>
      </rPr>
      <t xml:space="preserve"> Elaborar e implantar projeto piloto de Educação Ambiental e patrimonial e de alternativas socioeconômicas, voltado à conservação do Patrimônio Espeleológico na região da APA Carste de Lagoa Santa, do Circuito das Grutas, em Minas Gerais. </t>
    </r>
  </si>
  <si>
    <r>
      <t xml:space="preserve">10.10- </t>
    </r>
    <r>
      <rPr>
        <sz val="20"/>
        <color rgb="FFFF0000"/>
        <rFont val="Calibri"/>
        <family val="2"/>
        <scheme val="minor"/>
      </rPr>
      <t>(10.9)</t>
    </r>
    <r>
      <rPr>
        <sz val="20"/>
        <rFont val="Calibri"/>
        <family val="2"/>
        <scheme val="minor"/>
      </rPr>
      <t xml:space="preserve"> Elaborar e implantar projeto piloto de Educação Ambiental e patrimonial e de alternativas socioeconômicas, voltado à conservação do Patrimônio Espeleológico na região de Ourolândia, na Bahia. </t>
    </r>
  </si>
  <si>
    <r>
      <t xml:space="preserve">10.11- </t>
    </r>
    <r>
      <rPr>
        <sz val="20"/>
        <color rgb="FFFF0000"/>
        <rFont val="Calibri"/>
        <family val="2"/>
        <scheme val="minor"/>
      </rPr>
      <t xml:space="preserve">(10.10) </t>
    </r>
    <r>
      <rPr>
        <sz val="20"/>
        <rFont val="Calibri"/>
        <family val="2"/>
        <scheme val="minor"/>
      </rPr>
      <t>Capacitar agentes que atuem na orientação da população na Área Cárstica 2, alertando-a sobre o risco de contaminação por agentes biológicos e outros existentes em cavernas.</t>
    </r>
  </si>
  <si>
    <r>
      <t xml:space="preserve">10.13- </t>
    </r>
    <r>
      <rPr>
        <sz val="20"/>
        <color rgb="FFFF0000"/>
        <rFont val="Calibri"/>
        <family val="2"/>
        <scheme val="minor"/>
      </rPr>
      <t>(10.11</t>
    </r>
    <r>
      <rPr>
        <sz val="20"/>
        <rFont val="Calibri"/>
        <family val="2"/>
        <scheme val="minor"/>
      </rPr>
      <t>) Inserir o tema Espeleologia nos programas de Educação Ambiental já existentes, por meio de articulação com as prefeituras da região de Campo Formoso/BA.</t>
    </r>
  </si>
  <si>
    <r>
      <rPr>
        <strike/>
        <sz val="20"/>
        <rFont val="Calibri"/>
        <family val="2"/>
        <scheme val="minor"/>
      </rPr>
      <t>Issamar Meguerditchian
(CECAV)</t>
    </r>
    <r>
      <rPr>
        <sz val="20"/>
        <rFont val="Calibri"/>
        <family val="2"/>
        <scheme val="minor"/>
      </rPr>
      <t xml:space="preserve">
</t>
    </r>
    <r>
      <rPr>
        <sz val="20"/>
        <color rgb="FFFF0000"/>
        <rFont val="Calibri"/>
        <family val="2"/>
        <scheme val="minor"/>
      </rPr>
      <t>Teresa M. M. Aragão (SBE)</t>
    </r>
  </si>
  <si>
    <r>
      <rPr>
        <sz val="20"/>
        <rFont val="Calibri"/>
        <family val="2"/>
        <scheme val="minor"/>
      </rPr>
      <t>DEZ/15</t>
    </r>
    <r>
      <rPr>
        <sz val="20"/>
        <color rgb="FFFF0000"/>
        <rFont val="Calibri"/>
        <family val="2"/>
        <scheme val="minor"/>
      </rPr>
      <t xml:space="preserve">
FEV/16</t>
    </r>
  </si>
  <si>
    <r>
      <t xml:space="preserve">4.7- </t>
    </r>
    <r>
      <rPr>
        <sz val="20"/>
        <color rgb="FFFF0000"/>
        <rFont val="Calibri"/>
        <family val="2"/>
        <scheme val="minor"/>
      </rPr>
      <t xml:space="preserve">(4.6) </t>
    </r>
    <r>
      <rPr>
        <sz val="20"/>
        <rFont val="Calibri"/>
        <family val="2"/>
        <scheme val="minor"/>
      </rPr>
      <t xml:space="preserve">Desenvolver e dar suporte a software para gestão on line do PAN Cavernas do SF. </t>
    </r>
  </si>
  <si>
    <r>
      <t>CECAV (Jocy Cruz),  MME (Cristiano M. M. Furuhashi),</t>
    </r>
    <r>
      <rPr>
        <sz val="14"/>
        <color rgb="FFFF0000"/>
        <rFont val="Calibri"/>
        <family val="2"/>
        <scheme val="minor"/>
      </rPr>
      <t xml:space="preserve"> UFBA (Roberto Guimarães), Tereza Cristina Villanueva (CPRM)</t>
    </r>
  </si>
  <si>
    <t>Cecav identificar outro articulador</t>
  </si>
  <si>
    <r>
      <t xml:space="preserve"> UFS (Heleno Macedo, Departamento de Geografia), órgãos ambientais federais, estaduais, distritais, prefeituras, </t>
    </r>
    <r>
      <rPr>
        <sz val="14"/>
        <color rgb="FFFF0000"/>
        <rFont val="Calibri"/>
        <family val="2"/>
        <scheme val="minor"/>
      </rPr>
      <t>Tereza Cristina Villanueva (CPRM)</t>
    </r>
  </si>
  <si>
    <t>Cecav idendificar novo articulador</t>
  </si>
  <si>
    <t>Revisão do articulador: No período aberto para as contribuições ao relatório da Oficina (fev/16), a articuladora da ação solicitou alteração de articulador, pois em virtude de outras demandas assumidas não poderá participar como articuladora se colocando a disposição como colaboradora.</t>
  </si>
  <si>
    <t xml:space="preserve">Não iniciada. IABS, por meio de parceria com o CECAV esta elaborando proposta de  Projeto de Desenvolvimento Turístico Comunitário no Entorno do Parque Nacional Cavernas do Peruaçu, por meio do qual será possível implementar algumas ações  do PAN em formato piloto que poderá ser replicado em outras regiões, inclusive a elaboração de roteiro de visitação turística, objetivo desta ação. 
</t>
  </si>
  <si>
    <t>Não finalizada do prazo: Conforme descrito por ocasião da Terceira Monitoria, o escopo desta ação foi debatido, durante o 32º Congresso Brasileiro de Espeleologia, Barreiras/BA, na ocasião optou-se por discussão via e-mail, porém não houve resultado, pois parte dos participantes da oficina discordou do documento apresentado pelo CECAV, principalmente, no que se refere a definição de clarabóia. Considerando que essa definição está de acordo com as diretrizes da UIS e SBE, o documento do CECAV será revisado e disponibilizado.</t>
  </si>
  <si>
    <r>
      <t>Ação iniciada, porém não finalizada no prazo prevista, uma vez que a definição de áreas prioritárias para prospecção sistemática do Patrimônio Espeleológico, especialmente na região de abrangência do PAN Cavernas do São Francisco, depende, mesmo que parcialmente, de dados levantados nas ações 1.1 e 7.2, em andamento.</t>
    </r>
    <r>
      <rPr>
        <b/>
        <sz val="20"/>
        <rFont val="Calibri"/>
        <family val="2"/>
      </rPr>
      <t>Fevereiro a Setembro/2015</t>
    </r>
    <r>
      <rPr>
        <sz val="20"/>
        <rFont val="Calibri"/>
        <family val="2"/>
      </rPr>
      <t xml:space="preserve">: duas especialista (Caroline G. Oliveira e Tamires Zepon) foram contratadas pelo projeto áreas prioritárias para a conservação do Patrimônio Espeleológico (PE) para levantar dados secundários do meio biótico, meio físico e aspectos sócio-histórico-cultural sobre o patrimônio espeleológico brasileiro. 
Os dados estão em fase de processamento e de análise pela coordenadora do projeto, Lindalva. Além disso, o mapeamento das áreas com ocorrência de cavernas conhecidas, outra atividade do projeto áreas prioritárias, em fase de finalização (atualização com a Base CECAV de 31/08/2015), também contribuirá para a execução da Ação 2.5. Houve uma alteração da metodologia de extração dessas áreas, razão pela qual o mapeamento está sendo refeito, em nível nacional. </t>
    </r>
    <r>
      <rPr>
        <b/>
        <sz val="20"/>
        <rFont val="Calibri"/>
        <family val="2"/>
      </rPr>
      <t>Julho/2015</t>
    </r>
    <r>
      <rPr>
        <sz val="20"/>
        <rFont val="Calibri"/>
        <family val="2"/>
      </rPr>
      <t>: durante o 33º CBE, tivemos a oportunidade de conversar com um integrante do Espeleogrupo Peter Lund (EPL). Ele nos informou que em 2016 ocorrerá um evento de capacitação e prospecção no norte de Minas (região de Montes Claros), promovido pelo EPL, envolvendo vários grupos de Espeleologia. Diante do conhecimento da realidade no Norte de MG e da atuação desse grupo, sugerimos a inserção do EPL como colaborador da Ação 2.5.</t>
    </r>
  </si>
  <si>
    <t>Não iniciada. Por excesso de demandas tanto relacionadas ao PAN quanto a outras responsabilidades do Centro foi necessário focar em  demandas mais emergenciais. Assim não houve articulação para a execução.</t>
  </si>
  <si>
    <t>Não iniciada. Por excesso de demandas tanto relacionadas ao PAN quanto a outras responsabilidades do Centro foi necessário focar em demandas emergenciais. Assim não houve articulação para a execução da ação.</t>
  </si>
  <si>
    <t>Não finalizada no prazo. Faltou recurso tempo para consolidar relatorio previsto como produto da acao.</t>
  </si>
  <si>
    <t xml:space="preserve">Não iniciada. O DNPM ainda não retomou as atividades do CP/MIMA. Foi retirado da página da instituição o texto da portaria conjunta que criou o comitê.  Conforme situação em 2014 permanece a sugestão de discutir a viabilidade da ação. </t>
  </si>
  <si>
    <t>Não inicidada. Mesmo com a mudança do texto, conforme a terceira monitoria, a ação não foi considerada prioritária. Frente às várias ações emergentes e a situação de pouco recurso humano a articulação ficou deficiente, pois assim como as demais ações a execução demanda tempo e dedicação.</t>
  </si>
  <si>
    <t>Não finalizada no prazo. Sem informação pré-monitoria 2015</t>
  </si>
  <si>
    <t>Não iniciada. Sem avanco. Necessario substituir articulador dessa acao.</t>
  </si>
  <si>
    <r>
      <t xml:space="preserve">Não iniciada. Essa Ação deverá ser usada como um reforço à última parte da Ação 5.2, isto é, “encaminhar sugestões de adequação às entidades competentes”. </t>
    </r>
    <r>
      <rPr>
        <b/>
        <sz val="20"/>
        <rFont val="Calibri"/>
        <family val="2"/>
      </rPr>
      <t>Justificativa</t>
    </r>
    <r>
      <rPr>
        <sz val="20"/>
        <rFont val="Calibri"/>
        <family val="2"/>
      </rPr>
      <t>: após a finalização do diagnóstico da situação das equipes de licenciamento e fiscalização dos órgãos  ambientais, considerando o Patrimônio Espeleológico e as atividades econômicas, o CECAV com a coordenação da FPI terão condições de analisar a situação em que se encontram as atividades fiscalizatórias do IBAMA e OEMAs na região de abrangência do PAN. Com isso, uma das sugestões de reforço para a adequação do trabalho das equipes de fiscalização poderá ser o encaminhamento de dados sobre o Patrimônio Espeleológico aos órgãos ambientais, o que incluirá a situação desse Patrimônio em cada UF e a necessidade de que utilizem a Base de Dados de cavernas do CECAV ou o CANIE no planejamento de seus trabalhos.</t>
    </r>
  </si>
  <si>
    <t>Ação não finalizada no prazo. Em virtude da mudança de metodologia do projeto áreas prioritárias, essa Ação não foi finalizada. Porém, todos os dados geoespaciais da região de ocorrência do PAN Cavernas do São Francisco estão prontos e o mapeamento das áreas prioritárias para a fiscalização do Patrimônio Espeleológico será finalizado até fevereiro/2016.</t>
  </si>
  <si>
    <t>Não iniciada. Na terceira monitoria a ação foi considerada como iniciada, porém com problemas na execução por que houve reunião para discutir o tema. Na realidade a discussão não avançou e mesmo com a sugestão de mudança no texto, não foi possível iniciar a execução da ação.  Pois o Centro passa por necessidade de priorização de suas atividades, em função demandas emergenciais.</t>
  </si>
  <si>
    <t xml:space="preserve">Não iniciada. Por ocasião da Terceira Monitoria foi considerado que poucas instituições de ensino teriam condições de criar esse curso. Foi sugerido então entrar em contato com o prof.  Osmar Abilio Carvalho Junior (Geografia/UnB), ou com a UFG, para identificar um articulador, porém não foi considerado prioridade, face a demanda de atividades do Centro.
</t>
  </si>
  <si>
    <t>Não iniciada. Sem informação pré-monitoria 2015</t>
  </si>
  <si>
    <t xml:space="preserve">Não iniciada. Maciel nos respondeu por e-mail que não teve avanço nenhum com relação a articulação desta ação. Mas que colaborou com as ações de fiscalização em Cavernas na Bacia do Rio São Francisco. 
De: MACIEL OLIVEIRA &lt;macielpenedo@yahoo.com.br&gt; 
Data: 10/11/2015 12:55:36
Destinatário: &lt;maristela.lima@icmbio.gov.br&gt;
</t>
  </si>
  <si>
    <r>
      <rPr>
        <b/>
        <sz val="20"/>
        <rFont val="Calibri"/>
        <family val="2"/>
        <scheme val="minor"/>
      </rPr>
      <t>Fevereiro a Setembro/2015</t>
    </r>
    <r>
      <rPr>
        <sz val="20"/>
        <rFont val="Calibri"/>
        <family val="2"/>
        <scheme val="minor"/>
      </rPr>
      <t>: uma especialista (Caroline G. Oliveira) foi contratada pelo projeto Áreas prioritárias para a conservação do Patrimônio Espeleológico (PE) para levantar dados secundários do meio físico e aspectos sócio-histórico-cultural sobre o patrimônio espeleológico brasileiro.  Dentre eles, encontram-se informações sobre: 1) Uso/Presença histórico-cultural-religiosa; 2) Turismo efetivo; 3) Potencial turístico/educacional/esportivo que serão utilizados na composição da lista. Os dados estão em fase de processamento e de análise pela coordenadora do projeto, Lindalva.Junho/2015: foi elaborada lista preliminar das cavernas turísticas de MG e enviada às colaboradoras da Ação (Patrícia e Marcela, do IABS)</t>
    </r>
  </si>
  <si>
    <t>1) Alterar a data de término da Ação para Julho/2016
2) Inserir como colaborador: Espeleogrupo Peter Lund, Montes Claros MG (Vanessa Barbosa) e outros constantes no projeto elaborado.</t>
  </si>
  <si>
    <r>
      <t>Setembro/2014</t>
    </r>
    <r>
      <rPr>
        <sz val="20"/>
        <rFont val="Calibri"/>
        <family val="2"/>
      </rPr>
      <t xml:space="preserve">: realização do 47º Congresso Brasileiro de Geologia (CBG), em Salvador/BA. Na oportunidade, houve uma palestra que divulgou o PAN Cavernas do São Francisco e apresentou a sistematização de dados sobre o Patrimônio Espeleológico brasileiro. </t>
    </r>
    <r>
      <rPr>
        <b/>
        <sz val="20"/>
        <rFont val="Calibri"/>
        <family val="2"/>
      </rPr>
      <t>Julho/2015</t>
    </r>
    <r>
      <rPr>
        <sz val="20"/>
        <rFont val="Calibri"/>
        <family val="2"/>
      </rPr>
      <t xml:space="preserve">: realização do 33º Congresso Brasileiro de Espeleologia (CBE), em Eldorado/SP, com a apresentação de vários trabalhos sobre Espeleologia e ambientes cársticos do Brasil incluindo a região do PAN. </t>
    </r>
    <r>
      <rPr>
        <b/>
        <sz val="20"/>
        <rFont val="Calibri"/>
        <family val="2"/>
      </rPr>
      <t>Outubro a Dezembro/2015</t>
    </r>
    <r>
      <rPr>
        <sz val="20"/>
        <rFont val="Calibri"/>
        <family val="2"/>
      </rPr>
      <t>: elaboração de artigo (Lindalva), para ser apresentado à RBEsp, contendo a sistematização das informações publicadas no 33º CBE, dentre outras, e a atualização dos dados geoespaciais da região de abrangência do PAN Cavernas do São Francisco.</t>
    </r>
  </si>
  <si>
    <r>
      <t xml:space="preserve">Até o momento foram feitas as inserções do alvo “cavernas” na revisão dos mapas “Áreas Prioritárias para a Conservação, Uso Sustentável e Repartição dos Benefícios da Biodiversidade Brasileira” para os Biomas Cerrado e Caatinga. </t>
    </r>
    <r>
      <rPr>
        <b/>
        <sz val="20"/>
        <rFont val="Calibri"/>
        <family val="2"/>
      </rPr>
      <t>Maio/2013</t>
    </r>
    <r>
      <rPr>
        <sz val="20"/>
        <rFont val="Calibri"/>
        <family val="2"/>
      </rPr>
      <t xml:space="preserve">: o CECAV enviou os dados  de cavernas do Bioma Cerrado ao WWF (Mário Barroso). </t>
    </r>
    <r>
      <rPr>
        <b/>
        <sz val="20"/>
        <rFont val="Calibri"/>
        <family val="2"/>
      </rPr>
      <t>Setembro/2014</t>
    </r>
    <r>
      <rPr>
        <sz val="20"/>
        <rFont val="Calibri"/>
        <family val="2"/>
      </rPr>
      <t xml:space="preserve">: CECAV (Lindalva), a convite do MMA, participou da Oficina de Alvos e Metas para a atualização das Áreas Prioritárias da Caatinga, em Recife/PE. 
Foram repassados à equipe da UFRN, coordenadora da atualização, os dados de cavernas do Bioma Caatinga (Base CECAV out/2014) com suas respectivas classes de rochas predominantes. </t>
    </r>
    <r>
      <rPr>
        <b/>
        <sz val="20"/>
        <rFont val="Calibri"/>
        <family val="2"/>
      </rPr>
      <t xml:space="preserve">Abril/2015: </t>
    </r>
    <r>
      <rPr>
        <sz val="20"/>
        <rFont val="Calibri"/>
        <family val="2"/>
      </rPr>
      <t>CECAV (André), a convite do MMA, participou da última Oficina de atualização das áreas prioritárias para o Bioma Caatinga, em João Pessoa/PB, que objetivou: 1) definir as áreas prioritárias para a conservação, uso sustentável e repartição dos benefícios da biodiversidade da caatinga e; 2) definir as ações prioritárias para serem implementadas nas áreas prioritárias. 
O CECAV, após analisar o resultado oriundo da oficina anterior (alvos e metas), propôs a inserção de outros polígonos (faltantes) para melhor representar o PE na atualização das Áreas Prioritárias da Caatinga.</t>
    </r>
  </si>
  <si>
    <r>
      <t xml:space="preserve">Várias atividades desenvolvidas pelo projeto Áreas Prioritárias para a Conservação do Patrimônio Espeleológico (PE) já estão contribuindo para a execução dessa ação. Dentre elas, destacam-se: </t>
    </r>
    <r>
      <rPr>
        <b/>
        <sz val="20"/>
        <rFont val="Calibri"/>
        <family val="2"/>
      </rPr>
      <t>Fevereiro a Setembro/2015</t>
    </r>
    <r>
      <rPr>
        <sz val="20"/>
        <rFont val="Calibri"/>
        <family val="2"/>
      </rPr>
      <t>: 
1) duas especialistas (Caroline G. Oliveira) foram contratadas pelo projeto para levantar dados secundários do meio físico e aspectos sócio-histórico-cultural sobre o patrimônio espeleológico brasileiro.  Dentre eles, encontram-se informações sobre o meio biótico, meio físico, aspectos sócio-histórico-cultural, ameaças e oportunidades para o PE. Os dados estão em fase de processamento e de análise pela coordenadora do projeto, Lindalva. 2) o mapeamento das áreas com ocorrência de cavernas conhecidas. Houve mudança da metodologia para a extração dos polígonos com cavernas, o que nos levou a refazer todas as unidades da federação, utilizando-se a Base CECAV de 30/06/15. Esses dados para as UF da região de abrangência do PAN já estão prontos, porém, encontram-se em fase de atualização com os registros existentes na Base CECAV de 31/08/2015).</t>
    </r>
  </si>
  <si>
    <r>
      <t>Além da inserção de temas relacionados a planos de ação do Instituto Chico Mendes em editais como "CFDD" do Ministério da Justiça  e "Fundação O Boticário", nos anos anteriores. Até o final de 2015 será lançado edital</t>
    </r>
    <r>
      <rPr>
        <b/>
        <sz val="20"/>
        <rFont val="Calibri"/>
        <family val="2"/>
        <scheme val="minor"/>
      </rPr>
      <t xml:space="preserve"> </t>
    </r>
    <r>
      <rPr>
        <sz val="20"/>
        <rFont val="Calibri"/>
        <family val="2"/>
        <scheme val="minor"/>
      </rPr>
      <t xml:space="preserve">para apoiar a realização de projetos de pesquisa na área de biologia subterrânea, no Estado de Minas Gerais, no âmbito do Termo de Compromisso 101/2014 Instituto Chico Mendes/GERDAU.
</t>
    </r>
  </si>
  <si>
    <r>
      <rPr>
        <b/>
        <sz val="20"/>
        <rFont val="Calibri"/>
        <family val="2"/>
        <scheme val="minor"/>
      </rPr>
      <t>Concluída (2015)</t>
    </r>
    <r>
      <rPr>
        <sz val="20"/>
        <rFont val="Calibri"/>
        <family val="2"/>
        <scheme val="minor"/>
      </rPr>
      <t xml:space="preserve"> Documento pronto e disponível na página do CECAV. Execução André A. Ribeiro.
</t>
    </r>
    <r>
      <rPr>
        <b/>
        <u/>
        <sz val="20"/>
        <rFont val="Calibri"/>
        <family val="2"/>
        <scheme val="minor"/>
      </rPr>
      <t>Inserir aqui o link para o documento.</t>
    </r>
  </si>
  <si>
    <t>Não iniciada. Não houve andamento da ação em decorrência do excesso de demanda do articulador da ação e do Centro. Embora não haja articulação por parte do PAN, a ação está ocorrendo por iniciativas de grupos de espeleologia.</t>
  </si>
  <si>
    <t>Não finalizada no prazo. Realizadas expedições pela equipe da Base do CECAV/MG  Ceará e Piauí (APA Chapada do Araripe). Apesar de ótimos resultados da expedição seriam necessárias outras para complementar o trabalho em função da extensão da área e do alto potencial espeleológico.  
Entretanto, o produto ainda não foi entregue.</t>
  </si>
  <si>
    <t>Não iniciada por  falta de recursos financeiros e indisponibilidade de recursos humanos.</t>
  </si>
  <si>
    <t>Não iniciada. O Centro vem articulando com representantes do Governo do Estado da Bahia em Brasília, o qual está propondo uma reunião em Salvador com as secretarias de estado sobre o tema. Aguardando resposta.</t>
  </si>
  <si>
    <t>Não iniciada. Oficinas não realizadas</t>
  </si>
  <si>
    <r>
      <t>A Ação será desenvolvida conjuntamente entre CECAV e CPRM, por meio da equipe do projeto “Áreas prioritárias para a Conservação do Patrimônio Espeleológico”, considerando que as bases utilizadas e os produtos gerados pelo projeto contribuirão para a execução da Ação. 
Além disso, encontra-se em curso no CECAV, a elaboração de documento, a ser enviado à CPRM, formalizando a solicitação dos</t>
    </r>
    <r>
      <rPr>
        <i/>
        <sz val="20"/>
        <rFont val="Calibri"/>
        <family val="2"/>
      </rPr>
      <t>shapefiles</t>
    </r>
    <r>
      <rPr>
        <sz val="20"/>
        <rFont val="Calibri"/>
        <family val="2"/>
      </rPr>
      <t>do projeto de “Risco Geológico e Suscetibilidade” desenvolvido nas áreas cársticas da região de abrangência do PAN Cavernas do São Francisco.</t>
    </r>
  </si>
  <si>
    <r>
      <t>Janeiro a setembro/2015</t>
    </r>
    <r>
      <rPr>
        <sz val="20"/>
        <rFont val="Calibri"/>
        <family val="2"/>
      </rPr>
      <t>: alteração da metodologia para a extração dos polígonos com classes de rochas predominantes (Unidades de Interesse Espeleológico – Programa Marxan) e, consequentemente, novo mapeamento das áreas com ocorrência de cavernas, utilizando-se dados da CPRM, DNPM, MINEROPAR, IBGE, CECAV (Lindalva). Fevereiro a setembro/2015: duas especialistas foram contratadas para trabalhar junto ao CECAV-Sede (Brasília/DF), em atendimento ao Termo de Referência, parte integrante do Termo de Compromisso Ambiental nº 101/2014 firmado entre o Instituto Chico Mendes e a Gerdau Aço Minas S.A. (Processo nº 02667.000006/2013-00), no Projeto Definição de Áreas Prioritárias para a Conservação do Patrimônio Espeleológico Brasileiro. As especialistas Caroline Oliveira desenvolveram atividades voltadas à coleta e sistematização de dados espeleológicos secundários, provenientes de fontes públicas, sobre os alvos de conservação do meio físico e dos aspectos sócio-histórico-culturais, definidos na Oficina de Áreas Prioritárias para a Conservação do Patrimônio Espeleológico, realizada de 11 a 14 de junho de 2013, em Brasília/DF. Agosto/2015: Treinamento em Planejamento Sistemático da Conservação – Programa Marxan, carga horária de 18 horas, promovido pelo WWF-Brasil, em parceria com o CECAV, como parte do proj. Áreas Prioritárias. Itens abordados: 1) Objetos de conservação e metas; 2) Pesos e priorização de objetos; 3) Unidades de planejamento; 4) Cálculo Insubstituibilidade; 5) Análise de custos; 6) Pós-seleção; 7) Processo analítico hierárquico (AHP); 8) Limitações do PSC e da análise crítica das priorizações já feitas; 9) Análises das perspectivas de utilização no âmbito do projeto de “definição de áreas prioritárias para conservação do patrimônio espeleológico brasileiro”. 
Foram treinados 7 técnicos do CECAV e as 2 especialistas contratadas. Setembro a Novembro 2015: verificação dos dados apresentados pelas duas especialistas, conversão dos dados tabulares em geoespaciais para a elaboração dos shapefiles das espécies levantadas e, consequente, envio aos especialistas em Biologia Subterrânea, a fim de que sejam validados (Lindalva) . Outubro e Novembro/2015: os dados das ameaças serão inseridos na planilha (template do Excel) do Processo Analítico Hierárquico (AHP), a fim de que sejam enviados aos participantes da Oficina de Áreas Prioritárias para definição do grau de importância (pesos) dos critérios relevantes ao processo decisório (provavelmente Júlio ou André).</t>
    </r>
  </si>
  <si>
    <r>
      <rPr>
        <b/>
        <sz val="20"/>
        <rFont val="Calibri"/>
        <family val="2"/>
        <scheme val="minor"/>
      </rPr>
      <t xml:space="preserve">Concluída (2015) </t>
    </r>
    <r>
      <rPr>
        <sz val="20"/>
        <rFont val="Calibri"/>
        <family val="2"/>
        <scheme val="minor"/>
      </rPr>
      <t xml:space="preserve">A ação foi concluída, mas posteriormente foi solicitada uma lista de contatos dos entrevistados. Atualmente o texto da ação está pronto, mas com dificuldades de retomar os contatos. </t>
    </r>
  </si>
  <si>
    <t>Não iniciada. A articuladora da ação Valdineide considera como referência de iniciativas de capacitação os cursos ministrados pelo Centro da Terra (em Sergipe), inclusive com excelentes resultados. E solicita que ele faça o relato dos avanços nesta ação.  Também avalia importante considerar a iniciativa do Curso oferecido pelo IABS, realizado em Sergipe.
Sobre as iniciativas da Semarh/SE não tem informações. Agora está trabalhando no MMA em Brasília.</t>
  </si>
  <si>
    <r>
      <rPr>
        <b/>
        <sz val="20"/>
        <rFont val="Calibri"/>
        <family val="2"/>
        <scheme val="minor"/>
      </rPr>
      <t xml:space="preserve">Concluída (2015) </t>
    </r>
    <r>
      <rPr>
        <sz val="20"/>
        <rFont val="Calibri"/>
        <family val="2"/>
        <scheme val="minor"/>
      </rPr>
      <t xml:space="preserve">Segue em anexo o relatório de execução da ação.
Em conversa com o prefeito atual e com a secretária de educação e turismo houve  acordo informal para apoio ao projeto em 2016 com inserção do tema na jornada pedagógica.  </t>
    </r>
  </si>
  <si>
    <t>A ação esta contempla da no âmbito do Projeto de Desenvolvimento Turístico Comunitário no Entorno do Parque Nacional Cavernas do Peruaçu que está em fase de estruturação e via a implantação de ações de planejamento, desenho de produto, fortalecimento dos serviços turísticos, promoção e apoio a comercialização do destino.
Com isso, será possível implementar ações,  em formato piloto que poderão ser replicadas posteriormente, como as ações 11.6, 11.7, 11.8, 11.10 e 11.11
 Os municípios considerados para o Projeto inicialmente foram os integrantes do PARNA e da APA Cavernas do Peruaçu. Sendo eles: Itacarambi, Januária, São José das Missões, Bonito de Minas e Cônego Marinho.</t>
  </si>
  <si>
    <r>
      <t xml:space="preserve">Não iniciada. Foram feitas articulações para a execução da ação, por meio de envio de </t>
    </r>
    <r>
      <rPr>
        <i/>
        <sz val="20"/>
        <rFont val="Calibri"/>
        <family val="2"/>
        <scheme val="minor"/>
      </rPr>
      <t xml:space="preserve">e-mail </t>
    </r>
    <r>
      <rPr>
        <sz val="20"/>
        <rFont val="Calibri"/>
        <family val="2"/>
        <scheme val="minor"/>
      </rPr>
      <t>ao Ricardo Fraga e ao Divaldo Borges solicitando colaboração no sentido de assumir a articulação ou indicar quem possa executar a ação. Ricardo se prontificou a articular e executar a ação e pediu detalhes. Divaldo indicou Carol Chagas que  enviou e-mail colocando-se como colaboradora para a execução da ação e aguardando detalhes.</t>
    </r>
  </si>
  <si>
    <t>Realizar reunião com o chefe de departamento da CPRM
Fazer gestão para a inserção da abordagem de riscos relacionados a processos cársticos junto ao Plano Nacional de Gestão de Riscos e Resposta a Desastres Naturais do Governo Federal.
Revisão do articulador: No período aberto para as contribuições ao relatório da Oficina (fev/16), a articuladora da ação solicitou alteração de articulador, pois em virtude de outras demandas assumidas não poderá participar como articuladora se colocando a disposição como colaboradora.</t>
  </si>
  <si>
    <t>26 a 29/10/2015</t>
  </si>
</sst>
</file>

<file path=xl/styles.xml><?xml version="1.0" encoding="utf-8"?>
<styleSheet xmlns="http://schemas.openxmlformats.org/spreadsheetml/2006/main">
  <numFmts count="3">
    <numFmt numFmtId="6" formatCode="&quot;R$&quot;\ #,##0;[Red]\-&quot;R$&quot;\ #,##0"/>
    <numFmt numFmtId="164" formatCode="_(* #,##0.00_);_(* \(#,##0.00\);_(* &quot;-&quot;??_);_(@_)"/>
    <numFmt numFmtId="165" formatCode="&quot;R$&quot;\ #,##0"/>
  </numFmts>
  <fonts count="88">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1"/>
      <color rgb="FFC00000"/>
      <name val="Calibri"/>
      <family val="2"/>
      <scheme val="minor"/>
    </font>
    <font>
      <sz val="12"/>
      <color theme="1"/>
      <name val="Calibri"/>
      <family val="2"/>
      <scheme val="minor"/>
    </font>
    <font>
      <sz val="14"/>
      <name val="Calibri"/>
      <family val="2"/>
      <scheme val="minor"/>
    </font>
    <font>
      <b/>
      <sz val="12"/>
      <color theme="1"/>
      <name val="Calibri"/>
      <family val="2"/>
      <scheme val="minor"/>
    </font>
    <font>
      <b/>
      <sz val="12"/>
      <name val="Calibri"/>
      <family val="2"/>
      <scheme val="minor"/>
    </font>
    <font>
      <b/>
      <sz val="14"/>
      <color theme="0"/>
      <name val="Calibri"/>
      <family val="2"/>
      <scheme val="minor"/>
    </font>
    <font>
      <i/>
      <sz val="11"/>
      <color theme="1"/>
      <name val="Calibri"/>
      <family val="2"/>
      <scheme val="minor"/>
    </font>
    <font>
      <b/>
      <sz val="12"/>
      <color theme="0"/>
      <name val="Calibri"/>
      <family val="2"/>
      <scheme val="minor"/>
    </font>
    <font>
      <b/>
      <sz val="26"/>
      <color theme="1"/>
      <name val="Calibri"/>
      <family val="2"/>
      <scheme val="minor"/>
    </font>
    <font>
      <sz val="16"/>
      <name val="Calibri"/>
      <family val="2"/>
      <scheme val="minor"/>
    </font>
    <font>
      <b/>
      <sz val="16"/>
      <name val="Calibri"/>
      <family val="2"/>
      <scheme val="minor"/>
    </font>
    <font>
      <sz val="10"/>
      <name val="Calibri"/>
      <family val="2"/>
      <scheme val="minor"/>
    </font>
    <font>
      <b/>
      <sz val="14"/>
      <name val="Calibri"/>
      <family val="2"/>
      <scheme val="minor"/>
    </font>
    <font>
      <u/>
      <sz val="10"/>
      <color theme="10"/>
      <name val="Arial"/>
      <family val="2"/>
    </font>
    <font>
      <sz val="11"/>
      <color rgb="FFFF0000"/>
      <name val="Calibri"/>
      <family val="2"/>
      <scheme val="minor"/>
    </font>
    <font>
      <sz val="9"/>
      <color indexed="81"/>
      <name val="Tahoma"/>
      <family val="2"/>
    </font>
    <font>
      <b/>
      <sz val="9"/>
      <color indexed="81"/>
      <name val="Tahoma"/>
      <family val="2"/>
    </font>
    <font>
      <b/>
      <sz val="11"/>
      <color rgb="FFFF0000"/>
      <name val="Calibri"/>
      <family val="2"/>
      <scheme val="minor"/>
    </font>
    <font>
      <sz val="10"/>
      <name val="Arial"/>
      <family val="2"/>
    </font>
    <font>
      <sz val="10.5"/>
      <name val="Calibri"/>
      <family val="2"/>
      <scheme val="minor"/>
    </font>
    <font>
      <sz val="10.5"/>
      <color theme="1"/>
      <name val="Calibri"/>
      <family val="2"/>
      <scheme val="minor"/>
    </font>
    <font>
      <sz val="11"/>
      <name val="Calibri"/>
      <family val="2"/>
      <scheme val="minor"/>
    </font>
    <font>
      <sz val="10.5"/>
      <color rgb="FFFF0000"/>
      <name val="Calibri"/>
      <family val="2"/>
      <scheme val="minor"/>
    </font>
    <font>
      <sz val="11"/>
      <color rgb="FF0070C0"/>
      <name val="Calibri"/>
      <family val="2"/>
      <scheme val="minor"/>
    </font>
    <font>
      <sz val="11"/>
      <color rgb="FF00B050"/>
      <name val="Calibri"/>
      <family val="2"/>
      <scheme val="minor"/>
    </font>
    <font>
      <b/>
      <sz val="11"/>
      <color rgb="FF7030A0"/>
      <name val="Calibri"/>
      <family val="2"/>
      <scheme val="minor"/>
    </font>
    <font>
      <b/>
      <sz val="11"/>
      <color rgb="FF002060"/>
      <name val="Calibri"/>
      <family val="2"/>
      <scheme val="minor"/>
    </font>
    <font>
      <sz val="11"/>
      <color rgb="FF002060"/>
      <name val="Calibri"/>
      <family val="2"/>
      <scheme val="minor"/>
    </font>
    <font>
      <sz val="11"/>
      <color rgb="FFFF0066"/>
      <name val="Calibri"/>
      <family val="2"/>
      <scheme val="minor"/>
    </font>
    <font>
      <b/>
      <sz val="11"/>
      <color rgb="FF00B050"/>
      <name val="Calibri"/>
      <family val="2"/>
      <scheme val="minor"/>
    </font>
    <font>
      <sz val="10"/>
      <color theme="1"/>
      <name val="Calibri"/>
      <family val="2"/>
      <scheme val="minor"/>
    </font>
    <font>
      <b/>
      <sz val="10"/>
      <color theme="0"/>
      <name val="Calibri"/>
      <family val="2"/>
      <scheme val="minor"/>
    </font>
    <font>
      <sz val="20"/>
      <color theme="1"/>
      <name val="Calibri"/>
      <family val="2"/>
      <scheme val="minor"/>
    </font>
    <font>
      <b/>
      <sz val="20"/>
      <name val="Calibri"/>
      <family val="2"/>
      <scheme val="minor"/>
    </font>
    <font>
      <sz val="20"/>
      <color rgb="FFC00000"/>
      <name val="Calibri"/>
      <family val="2"/>
      <scheme val="minor"/>
    </font>
    <font>
      <sz val="20"/>
      <name val="Calibri"/>
      <family val="2"/>
      <scheme val="minor"/>
    </font>
    <font>
      <i/>
      <sz val="20"/>
      <color theme="1"/>
      <name val="Calibri"/>
      <family val="2"/>
      <scheme val="minor"/>
    </font>
    <font>
      <sz val="20"/>
      <color rgb="FF000000"/>
      <name val="Calibri"/>
      <family val="2"/>
      <scheme val="minor"/>
    </font>
    <font>
      <sz val="20"/>
      <color rgb="FF0070C0"/>
      <name val="Calibri"/>
      <family val="2"/>
      <scheme val="minor"/>
    </font>
    <font>
      <strike/>
      <sz val="20"/>
      <name val="Calibri"/>
      <family val="2"/>
      <scheme val="minor"/>
    </font>
    <font>
      <sz val="20"/>
      <color rgb="FFFF0000"/>
      <name val="Calibri"/>
      <family val="2"/>
      <scheme val="minor"/>
    </font>
    <font>
      <strike/>
      <sz val="20"/>
      <color theme="1"/>
      <name val="Calibri"/>
      <family val="2"/>
      <scheme val="minor"/>
    </font>
    <font>
      <sz val="20"/>
      <color rgb="FFFF0066"/>
      <name val="Calibri"/>
      <family val="2"/>
      <scheme val="minor"/>
    </font>
    <font>
      <i/>
      <sz val="20"/>
      <name val="Calibri"/>
      <family val="2"/>
      <scheme val="minor"/>
    </font>
    <font>
      <sz val="20"/>
      <name val="Arial"/>
      <family val="2"/>
    </font>
    <font>
      <i/>
      <strike/>
      <sz val="20"/>
      <name val="Calibri"/>
      <family val="2"/>
      <scheme val="minor"/>
    </font>
    <font>
      <b/>
      <strike/>
      <sz val="20"/>
      <name val="Calibri"/>
      <family val="2"/>
      <scheme val="minor"/>
    </font>
    <font>
      <i/>
      <sz val="20"/>
      <color rgb="FFFF0000"/>
      <name val="Calibri"/>
      <family val="2"/>
      <scheme val="minor"/>
    </font>
    <font>
      <i/>
      <sz val="16"/>
      <color rgb="FFFF0000"/>
      <name val="Calibri"/>
      <family val="2"/>
      <scheme val="minor"/>
    </font>
    <font>
      <sz val="16"/>
      <color rgb="FFFF0000"/>
      <name val="Calibri"/>
      <family val="2"/>
      <scheme val="minor"/>
    </font>
    <font>
      <b/>
      <sz val="20"/>
      <color rgb="FFFF0000"/>
      <name val="Calibri"/>
      <family val="2"/>
      <scheme val="minor"/>
    </font>
    <font>
      <strike/>
      <sz val="20"/>
      <color rgb="FFFF0000"/>
      <name val="Calibri"/>
      <family val="2"/>
      <scheme val="minor"/>
    </font>
    <font>
      <i/>
      <strike/>
      <sz val="20"/>
      <color rgb="FFFF0000"/>
      <name val="Calibri"/>
      <family val="2"/>
      <scheme val="minor"/>
    </font>
    <font>
      <sz val="20"/>
      <color rgb="FF7030A0"/>
      <name val="Calibri"/>
      <family val="2"/>
      <scheme val="minor"/>
    </font>
    <font>
      <b/>
      <i/>
      <sz val="20"/>
      <color rgb="FFFF0000"/>
      <name val="Calibri"/>
      <family val="2"/>
      <scheme val="minor"/>
    </font>
    <font>
      <sz val="20"/>
      <color indexed="8"/>
      <name val="Calibri"/>
      <family val="2"/>
      <scheme val="minor"/>
    </font>
    <font>
      <b/>
      <sz val="20"/>
      <color theme="0"/>
      <name val="Calibri"/>
      <family val="2"/>
      <scheme val="minor"/>
    </font>
    <font>
      <b/>
      <sz val="20"/>
      <color theme="1"/>
      <name val="Calibri"/>
      <family val="2"/>
      <scheme val="minor"/>
    </font>
    <font>
      <strike/>
      <sz val="20"/>
      <color indexed="8"/>
      <name val="Calibri"/>
      <family val="2"/>
      <scheme val="minor"/>
    </font>
    <font>
      <b/>
      <sz val="20"/>
      <color rgb="FFC00000"/>
      <name val="Calibri"/>
      <family val="2"/>
      <scheme val="minor"/>
    </font>
    <font>
      <b/>
      <sz val="20"/>
      <color rgb="FF7030A0"/>
      <name val="Calibri"/>
      <family val="2"/>
      <scheme val="minor"/>
    </font>
    <font>
      <b/>
      <sz val="11"/>
      <name val="Calibri"/>
      <family val="2"/>
      <scheme val="minor"/>
    </font>
    <font>
      <i/>
      <sz val="11"/>
      <name val="Calibri"/>
      <family val="2"/>
      <scheme val="minor"/>
    </font>
    <font>
      <strike/>
      <sz val="20"/>
      <color rgb="FFFF0000"/>
      <name val="Cambria"/>
      <family val="1"/>
      <scheme val="major"/>
    </font>
    <font>
      <sz val="20"/>
      <color theme="0"/>
      <name val="Calibri"/>
      <family val="2"/>
      <scheme val="minor"/>
    </font>
    <font>
      <sz val="14"/>
      <color theme="1"/>
      <name val="Calibri"/>
      <family val="2"/>
      <scheme val="minor"/>
    </font>
    <font>
      <sz val="20"/>
      <color rgb="FF000000"/>
      <name val="Calibri"/>
      <family val="2"/>
      <charset val="1"/>
    </font>
    <font>
      <b/>
      <sz val="20"/>
      <color rgb="FF000000"/>
      <name val="Calibri"/>
      <family val="2"/>
      <charset val="1"/>
    </font>
    <font>
      <sz val="20"/>
      <color rgb="FF000000"/>
      <name val="Calibri"/>
      <family val="2"/>
    </font>
    <font>
      <b/>
      <sz val="20"/>
      <color rgb="FF000000"/>
      <name val="Calibri"/>
      <family val="2"/>
    </font>
    <font>
      <sz val="20"/>
      <name val="Calibri"/>
      <family val="2"/>
      <charset val="128"/>
    </font>
    <font>
      <sz val="20"/>
      <color rgb="FF000000"/>
      <name val="Calibri"/>
      <family val="2"/>
      <charset val="128"/>
    </font>
    <font>
      <b/>
      <sz val="20"/>
      <name val="Calibri"/>
      <family val="2"/>
    </font>
    <font>
      <sz val="20"/>
      <name val="Calibri"/>
      <family val="2"/>
    </font>
    <font>
      <sz val="20"/>
      <color rgb="FFFF3333"/>
      <name val="Calibri"/>
      <family val="2"/>
      <charset val="1"/>
    </font>
    <font>
      <b/>
      <sz val="20"/>
      <color rgb="FFFF3333"/>
      <name val="Calibri"/>
      <family val="2"/>
      <charset val="1"/>
    </font>
    <font>
      <b/>
      <u/>
      <sz val="20"/>
      <name val="Calibri"/>
      <family val="2"/>
      <scheme val="minor"/>
    </font>
    <font>
      <i/>
      <sz val="11"/>
      <color rgb="FFFF0000"/>
      <name val="Calibri"/>
      <family val="2"/>
      <scheme val="minor"/>
    </font>
    <font>
      <sz val="14"/>
      <color rgb="FF000000"/>
      <name val="Calibri"/>
      <family val="2"/>
      <scheme val="minor"/>
    </font>
    <font>
      <sz val="14"/>
      <color rgb="FFFF0000"/>
      <name val="Calibri"/>
      <family val="2"/>
      <scheme val="minor"/>
    </font>
    <font>
      <strike/>
      <sz val="14"/>
      <color theme="1"/>
      <name val="Calibri"/>
      <family val="2"/>
      <scheme val="minor"/>
    </font>
    <font>
      <i/>
      <strike/>
      <sz val="20"/>
      <color theme="1"/>
      <name val="Calibri"/>
      <family val="2"/>
      <scheme val="minor"/>
    </font>
    <font>
      <i/>
      <sz val="20"/>
      <name val="Calibri"/>
      <family val="2"/>
    </font>
  </fonts>
  <fills count="32">
    <fill>
      <patternFill patternType="none"/>
    </fill>
    <fill>
      <patternFill patternType="gray125"/>
    </fill>
    <fill>
      <patternFill patternType="solid">
        <fgColor theme="0" tint="-4.9989318521683403E-2"/>
        <bgColor indexed="64"/>
      </patternFill>
    </fill>
    <fill>
      <patternFill patternType="solid">
        <fgColor theme="6" tint="0.79998168889431442"/>
        <bgColor indexed="64"/>
      </patternFill>
    </fill>
    <fill>
      <patternFill patternType="solid">
        <fgColor theme="6"/>
        <bgColor indexed="64"/>
      </patternFill>
    </fill>
    <fill>
      <patternFill patternType="solid">
        <fgColor theme="0" tint="-0.34998626667073579"/>
        <bgColor indexed="64"/>
      </patternFill>
    </fill>
    <fill>
      <patternFill patternType="solid">
        <fgColor theme="0"/>
        <bgColor indexed="64"/>
      </patternFill>
    </fill>
    <fill>
      <patternFill patternType="solid">
        <fgColor theme="4" tint="0.39997558519241921"/>
        <bgColor indexed="64"/>
      </patternFill>
    </fill>
    <fill>
      <patternFill patternType="solid">
        <fgColor theme="8" tint="0.39997558519241921"/>
        <bgColor indexed="64"/>
      </patternFill>
    </fill>
    <fill>
      <patternFill patternType="solid">
        <fgColor theme="6" tint="-0.249977111117893"/>
        <bgColor indexed="64"/>
      </patternFill>
    </fill>
    <fill>
      <patternFill patternType="solid">
        <fgColor theme="6" tint="0.39997558519241921"/>
        <bgColor indexed="64"/>
      </patternFill>
    </fill>
    <fill>
      <patternFill patternType="solid">
        <fgColor rgb="FFFF0000"/>
        <bgColor indexed="64"/>
      </patternFill>
    </fill>
    <fill>
      <patternFill patternType="solid">
        <fgColor rgb="FFFFC000"/>
        <bgColor indexed="64"/>
      </patternFill>
    </fill>
    <fill>
      <patternFill patternType="solid">
        <fgColor rgb="FF92D050"/>
        <bgColor indexed="64"/>
      </patternFill>
    </fill>
    <fill>
      <patternFill patternType="solid">
        <fgColor rgb="FF0070C0"/>
        <bgColor indexed="64"/>
      </patternFill>
    </fill>
    <fill>
      <patternFill patternType="solid">
        <fgColor theme="4" tint="-0.499984740745262"/>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rgb="FFB15407"/>
        <bgColor indexed="64"/>
      </patternFill>
    </fill>
    <fill>
      <patternFill patternType="solid">
        <fgColor theme="8" tint="0.79998168889431442"/>
        <bgColor indexed="64"/>
      </patternFill>
    </fill>
    <fill>
      <patternFill patternType="solid">
        <fgColor theme="3"/>
        <bgColor indexed="64"/>
      </patternFill>
    </fill>
    <fill>
      <patternFill patternType="solid">
        <fgColor theme="4" tint="-0.249977111117893"/>
        <bgColor indexed="64"/>
      </patternFill>
    </fill>
    <fill>
      <patternFill patternType="solid">
        <fgColor rgb="FFFF99CC"/>
        <bgColor indexed="64"/>
      </patternFill>
    </fill>
    <fill>
      <patternFill patternType="solid">
        <fgColor rgb="FFEAF1DD"/>
        <bgColor rgb="FF000000"/>
      </patternFill>
    </fill>
    <fill>
      <patternFill patternType="solid">
        <fgColor rgb="FFEBF1DE"/>
        <bgColor rgb="FF000000"/>
      </patternFill>
    </fill>
    <fill>
      <patternFill patternType="solid">
        <fgColor theme="2"/>
        <bgColor indexed="64"/>
      </patternFill>
    </fill>
    <fill>
      <patternFill patternType="solid">
        <fgColor rgb="FFFDD3FD"/>
        <bgColor indexed="64"/>
      </patternFill>
    </fill>
    <fill>
      <patternFill patternType="solid">
        <fgColor rgb="FFFFFF00"/>
        <bgColor indexed="64"/>
      </patternFill>
    </fill>
    <fill>
      <patternFill patternType="solid">
        <fgColor rgb="FFEBF1DE"/>
        <bgColor rgb="FFEEECE1"/>
      </patternFill>
    </fill>
    <fill>
      <patternFill patternType="solid">
        <fgColor rgb="FFC00000"/>
        <bgColor indexed="64"/>
      </patternFill>
    </fill>
    <fill>
      <patternFill patternType="solid">
        <fgColor rgb="FFEAF1DD"/>
        <bgColor indexed="64"/>
      </patternFill>
    </fill>
    <fill>
      <patternFill patternType="solid">
        <fgColor theme="6" tint="0.79998168889431442"/>
        <bgColor rgb="FFEEECE1"/>
      </patternFill>
    </fill>
  </fills>
  <borders count="112">
    <border>
      <left/>
      <right/>
      <top/>
      <bottom/>
      <diagonal/>
    </border>
    <border>
      <left/>
      <right/>
      <top/>
      <bottom style="double">
        <color indexed="64"/>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bottom/>
      <diagonal/>
    </border>
    <border>
      <left style="thin">
        <color indexed="64"/>
      </left>
      <right style="thin">
        <color indexed="64"/>
      </right>
      <top style="double">
        <color indexed="64"/>
      </top>
      <bottom style="double">
        <color indexed="64"/>
      </bottom>
      <diagonal/>
    </border>
    <border>
      <left style="thin">
        <color indexed="64"/>
      </left>
      <right style="thin">
        <color indexed="64"/>
      </right>
      <top/>
      <bottom style="thin">
        <color indexed="64"/>
      </bottom>
      <diagonal/>
    </border>
    <border>
      <left/>
      <right style="thin">
        <color indexed="64"/>
      </right>
      <top/>
      <bottom style="double">
        <color indexed="64"/>
      </bottom>
      <diagonal/>
    </border>
    <border>
      <left style="double">
        <color indexed="64"/>
      </left>
      <right style="double">
        <color indexed="64"/>
      </right>
      <top style="double">
        <color indexed="64"/>
      </top>
      <bottom style="double">
        <color indexed="64"/>
      </bottom>
      <diagonal/>
    </border>
    <border>
      <left style="double">
        <color indexed="64"/>
      </left>
      <right/>
      <top/>
      <bottom/>
      <diagonal/>
    </border>
    <border>
      <left style="double">
        <color indexed="64"/>
      </left>
      <right/>
      <top/>
      <bottom style="double">
        <color indexed="64"/>
      </bottom>
      <diagonal/>
    </border>
    <border>
      <left style="double">
        <color indexed="64"/>
      </left>
      <right style="double">
        <color indexed="64"/>
      </right>
      <top style="double">
        <color indexed="64"/>
      </top>
      <bottom style="hair">
        <color indexed="64"/>
      </bottom>
      <diagonal/>
    </border>
    <border>
      <left style="double">
        <color indexed="64"/>
      </left>
      <right style="double">
        <color indexed="64"/>
      </right>
      <top style="hair">
        <color indexed="64"/>
      </top>
      <bottom style="hair">
        <color indexed="64"/>
      </bottom>
      <diagonal/>
    </border>
    <border>
      <left style="double">
        <color indexed="64"/>
      </left>
      <right style="double">
        <color indexed="64"/>
      </right>
      <top style="hair">
        <color indexed="64"/>
      </top>
      <bottom style="double">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right/>
      <top style="double">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thin">
        <color indexed="64"/>
      </top>
      <bottom/>
      <diagonal/>
    </border>
    <border>
      <left style="double">
        <color indexed="64"/>
      </left>
      <right style="double">
        <color indexed="64"/>
      </right>
      <top/>
      <bottom style="hair">
        <color indexed="64"/>
      </bottom>
      <diagonal/>
    </border>
    <border>
      <left style="double">
        <color indexed="64"/>
      </left>
      <right style="hair">
        <color indexed="64"/>
      </right>
      <top style="double">
        <color indexed="64"/>
      </top>
      <bottom style="double">
        <color indexed="64"/>
      </bottom>
      <diagonal/>
    </border>
    <border>
      <left style="hair">
        <color indexed="64"/>
      </left>
      <right style="hair">
        <color indexed="64"/>
      </right>
      <top style="double">
        <color indexed="64"/>
      </top>
      <bottom style="double">
        <color indexed="64"/>
      </bottom>
      <diagonal/>
    </border>
    <border>
      <left style="hair">
        <color indexed="64"/>
      </left>
      <right style="double">
        <color indexed="64"/>
      </right>
      <top style="double">
        <color indexed="64"/>
      </top>
      <bottom style="double">
        <color indexed="64"/>
      </bottom>
      <diagonal/>
    </border>
    <border>
      <left style="double">
        <color indexed="64"/>
      </left>
      <right style="hair">
        <color indexed="64"/>
      </right>
      <top style="double">
        <color indexed="64"/>
      </top>
      <bottom style="hair">
        <color indexed="64"/>
      </bottom>
      <diagonal/>
    </border>
    <border>
      <left style="double">
        <color indexed="64"/>
      </left>
      <right/>
      <top style="double">
        <color indexed="64"/>
      </top>
      <bottom style="hair">
        <color indexed="64"/>
      </bottom>
      <diagonal/>
    </border>
    <border>
      <left style="double">
        <color indexed="64"/>
      </left>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double">
        <color indexed="64"/>
      </left>
      <right/>
      <top style="double">
        <color indexed="64"/>
      </top>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rgb="FFFF0000"/>
      </bottom>
      <diagonal/>
    </border>
    <border>
      <left style="thin">
        <color auto="1"/>
      </left>
      <right style="thin">
        <color auto="1"/>
      </right>
      <top style="thin">
        <color auto="1"/>
      </top>
      <bottom style="thin">
        <color rgb="FFFF0000"/>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rgb="FFFF0000"/>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rgb="FFFF0000"/>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rgb="FFFF0000"/>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rgb="FFFF0000"/>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rgb="FFFF0000"/>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rgb="FFFF0000"/>
      </bottom>
      <diagonal/>
    </border>
    <border>
      <left style="thin">
        <color auto="1"/>
      </left>
      <right style="thin">
        <color indexed="64"/>
      </right>
      <top style="thin">
        <color rgb="FFFF0000"/>
      </top>
      <bottom/>
      <diagonal/>
    </border>
    <border>
      <left style="thin">
        <color auto="1"/>
      </left>
      <right style="thin">
        <color auto="1"/>
      </right>
      <top style="thin">
        <color rgb="FFFF0000"/>
      </top>
      <bottom style="thin">
        <color indexed="64"/>
      </bottom>
      <diagonal/>
    </border>
    <border>
      <left/>
      <right style="thin">
        <color auto="1"/>
      </right>
      <top style="thin">
        <color rgb="FFFF0000"/>
      </top>
      <bottom/>
      <diagonal/>
    </border>
    <border>
      <left/>
      <right/>
      <top style="thin">
        <color rgb="FFFF0000"/>
      </top>
      <bottom/>
      <diagonal/>
    </border>
    <border>
      <left style="thin">
        <color indexed="64"/>
      </left>
      <right style="thin">
        <color indexed="64"/>
      </right>
      <top/>
      <bottom style="thin">
        <color indexed="64"/>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rgb="FFFF0000"/>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double">
        <color indexed="64"/>
      </left>
      <right style="double">
        <color indexed="64"/>
      </right>
      <top style="hair">
        <color indexed="64"/>
      </top>
      <bottom/>
      <diagonal/>
    </border>
    <border>
      <left/>
      <right/>
      <top style="double">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indexed="64"/>
      </right>
      <top style="double">
        <color indexed="64"/>
      </top>
      <bottom style="double">
        <color indexed="64"/>
      </bottom>
      <diagonal/>
    </border>
    <border>
      <left style="double">
        <color indexed="64"/>
      </left>
      <right/>
      <top style="hair">
        <color indexed="64"/>
      </top>
      <bottom/>
      <diagonal/>
    </border>
    <border>
      <left/>
      <right style="thin">
        <color indexed="64"/>
      </right>
      <top/>
      <bottom/>
      <diagonal/>
    </border>
    <border>
      <left/>
      <right/>
      <top style="double">
        <color indexed="64"/>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s>
  <cellStyleXfs count="7">
    <xf numFmtId="0" fontId="0" fillId="0" borderId="0"/>
    <xf numFmtId="9" fontId="1" fillId="0" borderId="0" applyFont="0" applyFill="0" applyBorder="0" applyAlignment="0" applyProtection="0"/>
    <xf numFmtId="0" fontId="1" fillId="0" borderId="0"/>
    <xf numFmtId="0" fontId="18" fillId="0" borderId="0" applyNumberFormat="0" applyFill="0" applyBorder="0" applyAlignment="0" applyProtection="0"/>
    <xf numFmtId="0" fontId="23" fillId="0" borderId="0"/>
    <xf numFmtId="164" fontId="23" fillId="0" borderId="0" applyFont="0" applyFill="0" applyBorder="0" applyAlignment="0" applyProtection="0"/>
    <xf numFmtId="0" fontId="23" fillId="0" borderId="0" applyFont="0" applyFill="0" applyBorder="0" applyAlignment="0" applyProtection="0"/>
  </cellStyleXfs>
  <cellXfs count="815">
    <xf numFmtId="0" fontId="0" fillId="0" borderId="0" xfId="0"/>
    <xf numFmtId="0" fontId="0" fillId="3" borderId="0" xfId="0" applyFill="1"/>
    <xf numFmtId="0" fontId="0" fillId="4" borderId="0" xfId="0" applyFill="1"/>
    <xf numFmtId="0" fontId="2" fillId="4" borderId="0" xfId="0" applyFont="1" applyFill="1"/>
    <xf numFmtId="0" fontId="0" fillId="6" borderId="0" xfId="0" applyFill="1"/>
    <xf numFmtId="0" fontId="0" fillId="3" borderId="1" xfId="0" applyFill="1" applyBorder="1"/>
    <xf numFmtId="0" fontId="0" fillId="3" borderId="0" xfId="0" applyFill="1" applyAlignment="1">
      <alignment vertical="center"/>
    </xf>
    <xf numFmtId="0" fontId="2" fillId="4" borderId="2" xfId="0" applyFont="1" applyFill="1" applyBorder="1" applyAlignment="1">
      <alignment vertical="center"/>
    </xf>
    <xf numFmtId="0" fontId="0" fillId="3" borderId="4" xfId="0" applyFill="1" applyBorder="1" applyAlignment="1"/>
    <xf numFmtId="0" fontId="0" fillId="3" borderId="2" xfId="0" applyFill="1" applyBorder="1" applyAlignment="1"/>
    <xf numFmtId="0" fontId="0" fillId="3" borderId="5" xfId="0" applyFill="1" applyBorder="1" applyAlignment="1"/>
    <xf numFmtId="0" fontId="7" fillId="3" borderId="2" xfId="0" applyFont="1" applyFill="1" applyBorder="1" applyAlignment="1">
      <alignment vertical="center" wrapText="1"/>
    </xf>
    <xf numFmtId="0" fontId="7" fillId="3" borderId="5" xfId="0" applyFont="1" applyFill="1" applyBorder="1" applyAlignment="1">
      <alignment vertical="center" wrapText="1"/>
    </xf>
    <xf numFmtId="0" fontId="0" fillId="3" borderId="3" xfId="0" applyFill="1" applyBorder="1"/>
    <xf numFmtId="0" fontId="0" fillId="3" borderId="9" xfId="0" applyFill="1" applyBorder="1"/>
    <xf numFmtId="0" fontId="0" fillId="4" borderId="0" xfId="0" applyFill="1" applyAlignment="1">
      <alignment wrapText="1"/>
    </xf>
    <xf numFmtId="0" fontId="0" fillId="6" borderId="0" xfId="0" applyFill="1" applyAlignment="1">
      <alignment wrapText="1"/>
    </xf>
    <xf numFmtId="0" fontId="0" fillId="3" borderId="0" xfId="0" applyFill="1" applyAlignment="1">
      <alignment wrapText="1"/>
    </xf>
    <xf numFmtId="0" fontId="9" fillId="5" borderId="6" xfId="0" applyFont="1" applyFill="1" applyBorder="1" applyAlignment="1">
      <alignment horizontal="center" vertical="center" wrapText="1"/>
    </xf>
    <xf numFmtId="0" fontId="9" fillId="11" borderId="6" xfId="0" applyFont="1" applyFill="1" applyBorder="1" applyAlignment="1">
      <alignment horizontal="center" vertical="center" wrapText="1"/>
    </xf>
    <xf numFmtId="0" fontId="9" fillId="12" borderId="6" xfId="0" applyFont="1" applyFill="1" applyBorder="1" applyAlignment="1">
      <alignment horizontal="center" vertical="center" wrapText="1"/>
    </xf>
    <xf numFmtId="1" fontId="9" fillId="13" borderId="6" xfId="0" applyNumberFormat="1" applyFont="1" applyFill="1" applyBorder="1" applyAlignment="1">
      <alignment horizontal="center" vertical="center" wrapText="1"/>
    </xf>
    <xf numFmtId="0" fontId="9" fillId="14" borderId="6" xfId="0" applyFont="1" applyFill="1" applyBorder="1" applyAlignment="1">
      <alignment horizontal="center" vertical="center" wrapText="1"/>
    </xf>
    <xf numFmtId="0" fontId="6" fillId="10" borderId="8" xfId="0" applyFont="1" applyFill="1" applyBorder="1" applyAlignment="1">
      <alignment horizontal="center" vertical="center"/>
    </xf>
    <xf numFmtId="0" fontId="6" fillId="19" borderId="10" xfId="0" applyFont="1" applyFill="1" applyBorder="1" applyAlignment="1">
      <alignment horizontal="center" vertical="center" wrapText="1"/>
    </xf>
    <xf numFmtId="0" fontId="6" fillId="17" borderId="6" xfId="0" applyFont="1" applyFill="1" applyBorder="1" applyAlignment="1">
      <alignment horizontal="center" vertical="center" wrapText="1"/>
    </xf>
    <xf numFmtId="0" fontId="6" fillId="17" borderId="10" xfId="0" applyFont="1" applyFill="1" applyBorder="1" applyAlignment="1">
      <alignment horizontal="center" vertical="center" wrapText="1"/>
    </xf>
    <xf numFmtId="0" fontId="4" fillId="15" borderId="0" xfId="0" applyFont="1" applyFill="1"/>
    <xf numFmtId="0" fontId="0" fillId="15" borderId="0" xfId="0" applyFill="1"/>
    <xf numFmtId="0" fontId="0" fillId="11" borderId="12" xfId="0" applyFill="1" applyBorder="1"/>
    <xf numFmtId="0" fontId="0" fillId="12" borderId="12" xfId="0" applyFill="1" applyBorder="1"/>
    <xf numFmtId="0" fontId="0" fillId="13" borderId="12" xfId="0" applyFill="1" applyBorder="1"/>
    <xf numFmtId="0" fontId="0" fillId="14" borderId="13" xfId="0" applyFill="1" applyBorder="1"/>
    <xf numFmtId="0" fontId="2" fillId="21" borderId="17" xfId="0" applyFont="1" applyFill="1" applyBorder="1" applyAlignment="1">
      <alignment vertical="center" wrapText="1"/>
    </xf>
    <xf numFmtId="0" fontId="2" fillId="21" borderId="17" xfId="0" applyFont="1" applyFill="1" applyBorder="1" applyAlignment="1">
      <alignment horizontal="center" vertical="center" wrapText="1"/>
    </xf>
    <xf numFmtId="0" fontId="3" fillId="7" borderId="0" xfId="0" applyFont="1" applyFill="1" applyAlignment="1">
      <alignment horizontal="center" vertical="center"/>
    </xf>
    <xf numFmtId="0" fontId="0" fillId="5" borderId="12" xfId="0" applyFill="1" applyBorder="1"/>
    <xf numFmtId="0" fontId="0" fillId="18" borderId="23" xfId="0" applyFill="1" applyBorder="1"/>
    <xf numFmtId="0" fontId="0" fillId="5" borderId="24" xfId="0" applyFill="1" applyBorder="1"/>
    <xf numFmtId="0" fontId="0" fillId="11" borderId="24" xfId="0" applyFill="1" applyBorder="1"/>
    <xf numFmtId="0" fontId="0" fillId="12" borderId="24" xfId="0" applyFill="1" applyBorder="1"/>
    <xf numFmtId="0" fontId="0" fillId="13" borderId="24" xfId="0" applyFill="1" applyBorder="1"/>
    <xf numFmtId="0" fontId="0" fillId="14" borderId="25" xfId="0" applyFill="1" applyBorder="1"/>
    <xf numFmtId="0" fontId="11" fillId="2" borderId="27" xfId="0" applyFont="1" applyFill="1" applyBorder="1"/>
    <xf numFmtId="0" fontId="11" fillId="2" borderId="28" xfId="0" applyFont="1" applyFill="1" applyBorder="1"/>
    <xf numFmtId="0" fontId="11" fillId="2" borderId="14" xfId="0" applyFont="1" applyFill="1" applyBorder="1" applyAlignment="1">
      <alignment horizontal="center"/>
    </xf>
    <xf numFmtId="0" fontId="11" fillId="2" borderId="15" xfId="0" applyFont="1" applyFill="1" applyBorder="1" applyAlignment="1">
      <alignment horizontal="center"/>
    </xf>
    <xf numFmtId="0" fontId="3" fillId="0" borderId="26" xfId="0" applyFont="1" applyBorder="1" applyAlignment="1">
      <alignment horizontal="center"/>
    </xf>
    <xf numFmtId="0" fontId="2" fillId="21" borderId="0" xfId="0" applyFont="1" applyFill="1" applyAlignment="1">
      <alignment horizontal="center" vertical="center" wrapText="1"/>
    </xf>
    <xf numFmtId="0" fontId="10" fillId="20" borderId="0" xfId="0" applyFont="1" applyFill="1" applyAlignment="1">
      <alignment vertical="center"/>
    </xf>
    <xf numFmtId="0" fontId="4" fillId="18" borderId="12" xfId="0" applyFont="1" applyFill="1" applyBorder="1"/>
    <xf numFmtId="0" fontId="11" fillId="2" borderId="16" xfId="0" applyFont="1" applyFill="1" applyBorder="1" applyAlignment="1">
      <alignment horizontal="left"/>
    </xf>
    <xf numFmtId="0" fontId="0" fillId="6" borderId="3" xfId="0" applyFill="1" applyBorder="1"/>
    <xf numFmtId="0" fontId="13" fillId="6" borderId="29" xfId="0" applyFont="1" applyFill="1" applyBorder="1" applyAlignment="1">
      <alignment horizontal="center" vertical="center"/>
    </xf>
    <xf numFmtId="0" fontId="14" fillId="6" borderId="0" xfId="0" applyFont="1" applyFill="1" applyAlignment="1">
      <alignment horizontal="left"/>
    </xf>
    <xf numFmtId="0" fontId="15" fillId="6" borderId="0" xfId="0" applyFont="1" applyFill="1" applyAlignment="1">
      <alignment horizontal="left"/>
    </xf>
    <xf numFmtId="0" fontId="1" fillId="6" borderId="0" xfId="2" applyFont="1" applyFill="1"/>
    <xf numFmtId="0" fontId="1" fillId="6" borderId="0" xfId="2" applyFont="1" applyFill="1" applyAlignment="1">
      <alignment wrapText="1"/>
    </xf>
    <xf numFmtId="0" fontId="16" fillId="6" borderId="0" xfId="0" applyFont="1" applyFill="1"/>
    <xf numFmtId="0" fontId="17" fillId="6" borderId="0" xfId="0" applyFont="1" applyFill="1"/>
    <xf numFmtId="0" fontId="18" fillId="6" borderId="0" xfId="3" applyFill="1"/>
    <xf numFmtId="0" fontId="0" fillId="6" borderId="7" xfId="0" applyFill="1" applyBorder="1" applyAlignment="1">
      <alignment horizontal="center" vertical="center"/>
    </xf>
    <xf numFmtId="0" fontId="0" fillId="6" borderId="9" xfId="0" applyFill="1" applyBorder="1" applyAlignment="1">
      <alignment horizontal="center" vertical="center"/>
    </xf>
    <xf numFmtId="0" fontId="0" fillId="3" borderId="7" xfId="0" applyFill="1" applyBorder="1" applyAlignment="1">
      <alignment horizontal="center" vertical="center"/>
    </xf>
    <xf numFmtId="0" fontId="0" fillId="3" borderId="9" xfId="0" applyFill="1" applyBorder="1" applyAlignment="1">
      <alignment horizontal="center" vertical="center"/>
    </xf>
    <xf numFmtId="0" fontId="0" fillId="3" borderId="7" xfId="0" applyFill="1" applyBorder="1" applyAlignment="1">
      <alignment horizontal="center" vertical="center"/>
    </xf>
    <xf numFmtId="0" fontId="0" fillId="3" borderId="9" xfId="0" applyFill="1" applyBorder="1" applyAlignment="1">
      <alignment horizontal="center" vertical="center"/>
    </xf>
    <xf numFmtId="0" fontId="12" fillId="9" borderId="4" xfId="0" applyFont="1" applyFill="1" applyBorder="1" applyAlignment="1">
      <alignment horizontal="center"/>
    </xf>
    <xf numFmtId="0" fontId="12" fillId="9" borderId="2" xfId="0" applyFont="1" applyFill="1" applyBorder="1" applyAlignment="1">
      <alignment horizontal="center"/>
    </xf>
    <xf numFmtId="0" fontId="12" fillId="9" borderId="5" xfId="0" applyFont="1" applyFill="1" applyBorder="1" applyAlignment="1">
      <alignment horizontal="center"/>
    </xf>
    <xf numFmtId="0" fontId="0" fillId="6" borderId="7" xfId="0" applyFill="1" applyBorder="1" applyAlignment="1">
      <alignment horizontal="center" vertical="center"/>
    </xf>
    <xf numFmtId="0" fontId="0" fillId="6" borderId="9" xfId="0" applyFill="1" applyBorder="1" applyAlignment="1">
      <alignment horizontal="center" vertical="center"/>
    </xf>
    <xf numFmtId="0" fontId="19" fillId="0" borderId="0" xfId="0" applyFont="1"/>
    <xf numFmtId="0" fontId="0" fillId="6" borderId="20" xfId="0" applyFill="1" applyBorder="1" applyAlignment="1">
      <alignment horizontal="center" vertical="center"/>
    </xf>
    <xf numFmtId="0" fontId="9" fillId="18" borderId="6" xfId="0" applyFont="1" applyFill="1" applyBorder="1" applyAlignment="1">
      <alignment horizontal="center" vertical="center" wrapText="1"/>
    </xf>
    <xf numFmtId="0" fontId="9" fillId="8" borderId="2" xfId="0" applyFont="1" applyFill="1" applyBorder="1" applyAlignment="1">
      <alignment horizontal="center"/>
    </xf>
    <xf numFmtId="0" fontId="0" fillId="0" borderId="0" xfId="0" applyAlignment="1">
      <alignment vertical="center"/>
    </xf>
    <xf numFmtId="0" fontId="2" fillId="7" borderId="11" xfId="0" applyFont="1" applyFill="1" applyBorder="1" applyAlignment="1">
      <alignment vertical="center"/>
    </xf>
    <xf numFmtId="0" fontId="2" fillId="7" borderId="11" xfId="0" applyFont="1" applyFill="1" applyBorder="1" applyAlignment="1">
      <alignment horizontal="center" vertical="center"/>
    </xf>
    <xf numFmtId="0" fontId="2" fillId="7" borderId="11" xfId="0" applyFont="1" applyFill="1" applyBorder="1" applyAlignment="1">
      <alignment horizontal="center" vertical="center" wrapText="1"/>
    </xf>
    <xf numFmtId="0" fontId="4" fillId="18" borderId="0" xfId="0" applyFont="1" applyFill="1"/>
    <xf numFmtId="0" fontId="2" fillId="21" borderId="17" xfId="0" applyFont="1" applyFill="1" applyBorder="1" applyAlignment="1">
      <alignment horizontal="center" vertical="center" wrapText="1"/>
    </xf>
    <xf numFmtId="0" fontId="9" fillId="8" borderId="2" xfId="0" applyFont="1" applyFill="1" applyBorder="1" applyAlignment="1">
      <alignment horizontal="center"/>
    </xf>
    <xf numFmtId="0" fontId="2" fillId="21" borderId="17" xfId="0" applyFont="1" applyFill="1" applyBorder="1" applyAlignment="1">
      <alignment horizontal="center" vertical="center" wrapText="1"/>
    </xf>
    <xf numFmtId="0" fontId="5" fillId="3" borderId="1" xfId="0" applyFont="1" applyFill="1" applyBorder="1" applyAlignment="1">
      <alignment horizontal="left"/>
    </xf>
    <xf numFmtId="0" fontId="0" fillId="22" borderId="13" xfId="0" applyFill="1" applyBorder="1"/>
    <xf numFmtId="0" fontId="8" fillId="22" borderId="8" xfId="0" applyFont="1" applyFill="1" applyBorder="1" applyAlignment="1">
      <alignment horizontal="center" vertical="center"/>
    </xf>
    <xf numFmtId="0" fontId="8" fillId="22" borderId="20" xfId="0" applyFont="1" applyFill="1" applyBorder="1" applyAlignment="1">
      <alignment horizontal="center" vertical="center"/>
    </xf>
    <xf numFmtId="0" fontId="6" fillId="0" borderId="14" xfId="0" applyFont="1" applyBorder="1" applyAlignment="1">
      <alignment horizontal="center"/>
    </xf>
    <xf numFmtId="9" fontId="6" fillId="0" borderId="14" xfId="1" applyFont="1" applyBorder="1" applyAlignment="1">
      <alignment horizontal="center"/>
    </xf>
    <xf numFmtId="0" fontId="6" fillId="0" borderId="22" xfId="0" applyFont="1" applyBorder="1" applyAlignment="1">
      <alignment horizontal="center"/>
    </xf>
    <xf numFmtId="9" fontId="6" fillId="0" borderId="22" xfId="1" applyFont="1" applyBorder="1" applyAlignment="1">
      <alignment horizontal="center"/>
    </xf>
    <xf numFmtId="0" fontId="6" fillId="0" borderId="15" xfId="0" applyFont="1" applyBorder="1" applyAlignment="1">
      <alignment horizontal="center"/>
    </xf>
    <xf numFmtId="9" fontId="6" fillId="0" borderId="15" xfId="1" applyFont="1" applyBorder="1" applyAlignment="1">
      <alignment horizontal="center"/>
    </xf>
    <xf numFmtId="9" fontId="0" fillId="0" borderId="11" xfId="0" applyNumberFormat="1" applyBorder="1" applyAlignment="1">
      <alignment horizontal="center"/>
    </xf>
    <xf numFmtId="0" fontId="2" fillId="21" borderId="30" xfId="0" applyFont="1" applyFill="1" applyBorder="1" applyAlignment="1">
      <alignment vertical="center" wrapText="1"/>
    </xf>
    <xf numFmtId="0" fontId="0" fillId="0" borderId="31" xfId="0" applyBorder="1" applyAlignment="1">
      <alignment horizontal="center"/>
    </xf>
    <xf numFmtId="9" fontId="0" fillId="0" borderId="31" xfId="0" applyNumberFormat="1" applyBorder="1" applyAlignment="1">
      <alignment horizontal="center"/>
    </xf>
    <xf numFmtId="0" fontId="0" fillId="0" borderId="30" xfId="0" applyBorder="1"/>
    <xf numFmtId="0" fontId="0" fillId="0" borderId="12" xfId="0" applyBorder="1"/>
    <xf numFmtId="0" fontId="4" fillId="18" borderId="11" xfId="0" applyFont="1" applyFill="1" applyBorder="1" applyAlignment="1">
      <alignment horizontal="center"/>
    </xf>
    <xf numFmtId="0" fontId="2" fillId="7" borderId="32" xfId="0" applyFont="1" applyFill="1" applyBorder="1" applyAlignment="1">
      <alignment horizontal="center" vertical="center" wrapText="1"/>
    </xf>
    <xf numFmtId="0" fontId="2" fillId="7" borderId="32" xfId="0" applyFont="1" applyFill="1" applyBorder="1" applyAlignment="1">
      <alignment horizontal="center" vertical="center"/>
    </xf>
    <xf numFmtId="0" fontId="0" fillId="3" borderId="9" xfId="0" applyFill="1" applyBorder="1" applyAlignment="1">
      <alignment vertical="top" wrapText="1"/>
    </xf>
    <xf numFmtId="0" fontId="0" fillId="3" borderId="3" xfId="0" applyFill="1" applyBorder="1" applyAlignment="1">
      <alignment vertical="top" wrapText="1"/>
    </xf>
    <xf numFmtId="0" fontId="0" fillId="3" borderId="3" xfId="0" applyNumberFormat="1" applyFill="1" applyBorder="1" applyAlignment="1">
      <alignment vertical="top" wrapText="1"/>
    </xf>
    <xf numFmtId="0" fontId="0" fillId="3" borderId="3" xfId="0" applyFill="1" applyBorder="1" applyAlignment="1">
      <alignment vertical="center"/>
    </xf>
    <xf numFmtId="0" fontId="0" fillId="3" borderId="3" xfId="0" applyFont="1" applyFill="1" applyBorder="1" applyAlignment="1">
      <alignment vertical="center"/>
    </xf>
    <xf numFmtId="0" fontId="0" fillId="3" borderId="37" xfId="0" applyFont="1" applyFill="1" applyBorder="1" applyAlignment="1">
      <alignment vertical="center"/>
    </xf>
    <xf numFmtId="0" fontId="0" fillId="23" borderId="3" xfId="0" applyFont="1" applyFill="1" applyBorder="1" applyAlignment="1">
      <alignment vertical="center"/>
    </xf>
    <xf numFmtId="0" fontId="0" fillId="3" borderId="9" xfId="0" applyNumberFormat="1" applyFill="1" applyBorder="1" applyAlignment="1">
      <alignment vertical="top" wrapText="1"/>
    </xf>
    <xf numFmtId="0" fontId="0" fillId="3" borderId="0" xfId="0" applyFill="1" applyBorder="1"/>
    <xf numFmtId="0" fontId="0" fillId="3" borderId="7" xfId="0" applyFill="1" applyBorder="1" applyAlignment="1">
      <alignment vertical="top" wrapText="1"/>
    </xf>
    <xf numFmtId="0" fontId="0" fillId="3" borderId="0" xfId="0" applyFill="1"/>
    <xf numFmtId="0" fontId="0" fillId="3" borderId="7" xfId="0" applyFill="1" applyBorder="1" applyAlignment="1">
      <alignment horizontal="center" vertical="center"/>
    </xf>
    <xf numFmtId="0" fontId="0" fillId="3" borderId="92" xfId="0" applyFill="1" applyBorder="1" applyAlignment="1">
      <alignment vertical="top" wrapText="1"/>
    </xf>
    <xf numFmtId="0" fontId="0" fillId="3" borderId="94" xfId="0" applyFont="1" applyFill="1" applyBorder="1" applyAlignment="1">
      <alignment vertical="top" wrapText="1"/>
    </xf>
    <xf numFmtId="0" fontId="0" fillId="3" borderId="21" xfId="0" applyFill="1" applyBorder="1" applyAlignment="1">
      <alignment vertical="top" wrapText="1"/>
    </xf>
    <xf numFmtId="17" fontId="0" fillId="3" borderId="9" xfId="0" applyNumberFormat="1" applyFill="1" applyBorder="1" applyAlignment="1">
      <alignment horizontal="center" vertical="center"/>
    </xf>
    <xf numFmtId="17" fontId="0" fillId="3" borderId="3" xfId="0" applyNumberFormat="1" applyFill="1" applyBorder="1" applyAlignment="1">
      <alignment horizontal="center" vertical="center"/>
    </xf>
    <xf numFmtId="0" fontId="0" fillId="3" borderId="94" xfId="0" applyFont="1" applyFill="1" applyBorder="1" applyAlignment="1">
      <alignment vertical="center"/>
    </xf>
    <xf numFmtId="0" fontId="25" fillId="3" borderId="94" xfId="0" applyFont="1" applyFill="1" applyBorder="1" applyAlignment="1">
      <alignment vertical="center"/>
    </xf>
    <xf numFmtId="49" fontId="24" fillId="3" borderId="94" xfId="4" applyNumberFormat="1" applyFont="1" applyFill="1" applyBorder="1" applyAlignment="1">
      <alignment horizontal="center" vertical="center" wrapText="1"/>
    </xf>
    <xf numFmtId="4" fontId="24" fillId="3" borderId="94" xfId="4" applyNumberFormat="1" applyFont="1" applyFill="1" applyBorder="1" applyAlignment="1">
      <alignment horizontal="right" vertical="center" wrapText="1"/>
    </xf>
    <xf numFmtId="0" fontId="6" fillId="3" borderId="94" xfId="0" applyFont="1" applyFill="1" applyBorder="1" applyAlignment="1">
      <alignment horizontal="center" vertical="center"/>
    </xf>
    <xf numFmtId="0" fontId="25" fillId="3" borderId="94" xfId="0" applyFont="1" applyFill="1" applyBorder="1" applyAlignment="1">
      <alignment vertical="center" wrapText="1"/>
    </xf>
    <xf numFmtId="49" fontId="24" fillId="3" borderId="94" xfId="4" applyNumberFormat="1" applyFont="1" applyFill="1" applyBorder="1" applyAlignment="1">
      <alignment vertical="top" wrapText="1"/>
    </xf>
    <xf numFmtId="0" fontId="25" fillId="3" borderId="94" xfId="0" applyFont="1" applyFill="1" applyBorder="1" applyAlignment="1">
      <alignment vertical="top" wrapText="1"/>
    </xf>
    <xf numFmtId="4" fontId="0" fillId="3" borderId="9" xfId="0" applyNumberFormat="1" applyFill="1" applyBorder="1" applyAlignment="1">
      <alignment horizontal="right" vertical="center"/>
    </xf>
    <xf numFmtId="4" fontId="0" fillId="3" borderId="3" xfId="0" applyNumberFormat="1" applyFill="1" applyBorder="1" applyAlignment="1">
      <alignment horizontal="right" vertical="center"/>
    </xf>
    <xf numFmtId="0" fontId="0" fillId="3" borderId="3" xfId="0" applyFill="1" applyBorder="1" applyAlignment="1">
      <alignment horizontal="right" vertical="center"/>
    </xf>
    <xf numFmtId="0" fontId="0" fillId="3" borderId="9" xfId="0" applyFill="1" applyBorder="1" applyAlignment="1">
      <alignment horizontal="right" vertical="center"/>
    </xf>
    <xf numFmtId="0" fontId="6" fillId="3" borderId="99" xfId="0" applyFont="1" applyFill="1" applyBorder="1" applyAlignment="1">
      <alignment horizontal="center" vertical="center"/>
    </xf>
    <xf numFmtId="0" fontId="0" fillId="3" borderId="37" xfId="0" applyFill="1" applyBorder="1" applyAlignment="1">
      <alignment vertical="center" wrapText="1"/>
    </xf>
    <xf numFmtId="0" fontId="0" fillId="3" borderId="37" xfId="0" applyFont="1" applyFill="1" applyBorder="1" applyAlignment="1">
      <alignment vertical="center" wrapText="1"/>
    </xf>
    <xf numFmtId="0" fontId="0" fillId="3" borderId="100" xfId="0" applyFill="1" applyBorder="1" applyAlignment="1">
      <alignment vertical="center" wrapText="1"/>
    </xf>
    <xf numFmtId="0" fontId="0" fillId="3" borderId="100" xfId="0" applyFont="1" applyFill="1" applyBorder="1" applyAlignment="1">
      <alignment horizontal="center" vertical="center"/>
    </xf>
    <xf numFmtId="0" fontId="0" fillId="3" borderId="100" xfId="0" applyFont="1" applyFill="1" applyBorder="1" applyAlignment="1">
      <alignment vertical="center"/>
    </xf>
    <xf numFmtId="0" fontId="0" fillId="3" borderId="100" xfId="0" applyFill="1" applyBorder="1" applyAlignment="1">
      <alignment horizontal="center" vertical="center" wrapText="1"/>
    </xf>
    <xf numFmtId="0" fontId="0" fillId="3" borderId="100" xfId="0" applyFont="1" applyFill="1" applyBorder="1" applyAlignment="1">
      <alignment vertical="center" wrapText="1"/>
    </xf>
    <xf numFmtId="0" fontId="0" fillId="3" borderId="100" xfId="0" applyFont="1" applyFill="1" applyBorder="1" applyAlignment="1">
      <alignment horizontal="center" vertical="center" wrapText="1"/>
    </xf>
    <xf numFmtId="17" fontId="0" fillId="3" borderId="100" xfId="0" applyNumberFormat="1" applyFont="1" applyFill="1" applyBorder="1" applyAlignment="1">
      <alignment horizontal="center" vertical="center"/>
    </xf>
    <xf numFmtId="4" fontId="0" fillId="3" borderId="100" xfId="0" applyNumberFormat="1" applyFont="1" applyFill="1" applyBorder="1" applyAlignment="1">
      <alignment vertical="center"/>
    </xf>
    <xf numFmtId="0" fontId="19" fillId="3" borderId="100" xfId="0" applyFont="1" applyFill="1" applyBorder="1" applyAlignment="1">
      <alignment vertical="center" wrapText="1"/>
    </xf>
    <xf numFmtId="17" fontId="0" fillId="3" borderId="37" xfId="0" applyNumberFormat="1" applyFont="1" applyFill="1" applyBorder="1" applyAlignment="1">
      <alignment horizontal="center" vertical="center"/>
    </xf>
    <xf numFmtId="0" fontId="0" fillId="3" borderId="0" xfId="0" applyFont="1" applyFill="1" applyAlignment="1">
      <alignment horizontal="center" vertical="center"/>
    </xf>
    <xf numFmtId="0" fontId="0" fillId="3" borderId="37" xfId="0" applyFont="1" applyFill="1" applyBorder="1" applyAlignment="1">
      <alignment horizontal="center" vertical="center" wrapText="1"/>
    </xf>
    <xf numFmtId="0" fontId="24" fillId="3" borderId="100" xfId="4" applyNumberFormat="1" applyFont="1" applyFill="1" applyBorder="1" applyAlignment="1">
      <alignment horizontal="center" vertical="center" wrapText="1"/>
    </xf>
    <xf numFmtId="0" fontId="0" fillId="13" borderId="100" xfId="0" applyFill="1" applyBorder="1" applyAlignment="1">
      <alignment vertical="center" wrapText="1"/>
    </xf>
    <xf numFmtId="17" fontId="0" fillId="3" borderId="100" xfId="0" applyNumberFormat="1" applyFill="1" applyBorder="1" applyAlignment="1">
      <alignment horizontal="center" vertical="center"/>
    </xf>
    <xf numFmtId="0" fontId="0" fillId="3" borderId="100" xfId="0" applyFont="1" applyFill="1" applyBorder="1" applyAlignment="1">
      <alignment vertical="top" wrapText="1"/>
    </xf>
    <xf numFmtId="0" fontId="0" fillId="3" borderId="100" xfId="0" applyFill="1" applyBorder="1" applyAlignment="1">
      <alignment horizontal="center" vertical="center"/>
    </xf>
    <xf numFmtId="0" fontId="0" fillId="3" borderId="100" xfId="0" applyFill="1" applyBorder="1" applyAlignment="1">
      <alignment vertical="center"/>
    </xf>
    <xf numFmtId="0" fontId="0" fillId="6" borderId="3" xfId="0" applyFill="1" applyBorder="1" applyAlignment="1">
      <alignment vertical="top" wrapText="1"/>
    </xf>
    <xf numFmtId="0" fontId="0" fillId="6" borderId="20" xfId="0" applyFill="1" applyBorder="1" applyAlignment="1">
      <alignment vertical="top" wrapText="1"/>
    </xf>
    <xf numFmtId="0" fontId="0" fillId="6" borderId="100" xfId="0" applyFill="1" applyBorder="1" applyAlignment="1">
      <alignment vertical="top" wrapText="1"/>
    </xf>
    <xf numFmtId="0" fontId="0" fillId="3" borderId="0" xfId="0" applyFill="1" applyBorder="1" applyAlignment="1">
      <alignment wrapText="1"/>
    </xf>
    <xf numFmtId="0" fontId="0" fillId="25" borderId="0" xfId="0" applyFill="1" applyAlignment="1">
      <alignment wrapText="1"/>
    </xf>
    <xf numFmtId="0" fontId="0" fillId="25" borderId="0" xfId="0" applyFill="1" applyBorder="1" applyAlignment="1">
      <alignment wrapText="1"/>
    </xf>
    <xf numFmtId="0" fontId="0" fillId="25" borderId="0" xfId="0" applyFill="1" applyBorder="1" applyAlignment="1">
      <alignment vertical="center" wrapText="1"/>
    </xf>
    <xf numFmtId="0" fontId="0" fillId="25" borderId="0" xfId="0" applyFont="1" applyFill="1" applyBorder="1" applyAlignment="1">
      <alignment vertical="center" wrapText="1"/>
    </xf>
    <xf numFmtId="17" fontId="0" fillId="25" borderId="0" xfId="0" applyNumberFormat="1" applyFont="1" applyFill="1" applyBorder="1" applyAlignment="1">
      <alignment vertical="center"/>
    </xf>
    <xf numFmtId="165" fontId="0" fillId="25" borderId="0" xfId="0" applyNumberFormat="1" applyFont="1" applyFill="1" applyBorder="1" applyAlignment="1">
      <alignment horizontal="center" vertical="center"/>
    </xf>
    <xf numFmtId="0" fontId="0" fillId="25" borderId="0" xfId="0" applyFont="1" applyFill="1" applyBorder="1" applyAlignment="1">
      <alignment horizontal="center" vertical="center" wrapText="1"/>
    </xf>
    <xf numFmtId="0" fontId="0" fillId="25" borderId="0" xfId="0" applyFill="1" applyBorder="1"/>
    <xf numFmtId="0" fontId="11" fillId="2" borderId="32" xfId="0" applyFont="1" applyFill="1" applyBorder="1" applyAlignment="1">
      <alignment horizontal="left"/>
    </xf>
    <xf numFmtId="0" fontId="11" fillId="2" borderId="15" xfId="0" applyFont="1" applyFill="1" applyBorder="1"/>
    <xf numFmtId="0" fontId="11" fillId="2" borderId="15" xfId="0" applyFont="1" applyFill="1" applyBorder="1" applyAlignment="1">
      <alignment horizontal="left"/>
    </xf>
    <xf numFmtId="0" fontId="11" fillId="2" borderId="32" xfId="0" applyFont="1" applyFill="1" applyBorder="1" applyAlignment="1">
      <alignment horizontal="center"/>
    </xf>
    <xf numFmtId="0" fontId="0" fillId="3" borderId="2" xfId="0" applyFill="1" applyBorder="1"/>
    <xf numFmtId="0" fontId="0" fillId="6" borderId="91" xfId="0" applyFont="1" applyFill="1" applyBorder="1" applyAlignment="1">
      <alignment vertical="center" wrapText="1"/>
    </xf>
    <xf numFmtId="17" fontId="0" fillId="6" borderId="91" xfId="0" applyNumberFormat="1" applyFont="1" applyFill="1" applyBorder="1" applyAlignment="1">
      <alignment vertical="center"/>
    </xf>
    <xf numFmtId="0" fontId="0" fillId="6" borderId="91" xfId="0" applyFont="1" applyFill="1" applyBorder="1" applyAlignment="1">
      <alignment horizontal="center" vertical="center" wrapText="1"/>
    </xf>
    <xf numFmtId="0" fontId="0" fillId="6" borderId="91" xfId="0" applyFill="1" applyBorder="1" applyAlignment="1">
      <alignment vertical="center" wrapText="1"/>
    </xf>
    <xf numFmtId="0" fontId="0" fillId="0" borderId="91" xfId="0" applyFill="1" applyBorder="1" applyAlignment="1">
      <alignment vertical="center" wrapText="1"/>
    </xf>
    <xf numFmtId="165" fontId="0" fillId="6" borderId="91" xfId="0" applyNumberFormat="1" applyFont="1" applyFill="1" applyBorder="1" applyAlignment="1">
      <alignment horizontal="center" vertical="center"/>
    </xf>
    <xf numFmtId="0" fontId="0" fillId="6" borderId="103" xfId="0" applyFill="1" applyBorder="1" applyAlignment="1">
      <alignment vertical="center" wrapText="1"/>
    </xf>
    <xf numFmtId="0" fontId="0" fillId="0" borderId="103" xfId="0" applyFont="1" applyFill="1" applyBorder="1" applyAlignment="1">
      <alignment vertical="center" wrapText="1"/>
    </xf>
    <xf numFmtId="0" fontId="11" fillId="2" borderId="15" xfId="0" applyFont="1" applyFill="1" applyBorder="1" applyAlignment="1">
      <alignment horizontal="center"/>
    </xf>
    <xf numFmtId="0" fontId="11" fillId="2" borderId="101" xfId="0" applyFont="1" applyFill="1" applyBorder="1" applyAlignment="1">
      <alignment horizontal="center"/>
    </xf>
    <xf numFmtId="0" fontId="11" fillId="2" borderId="16" xfId="0" applyFont="1" applyFill="1" applyBorder="1" applyAlignment="1">
      <alignment horizontal="center"/>
    </xf>
    <xf numFmtId="17" fontId="0" fillId="6" borderId="104" xfId="0" applyNumberFormat="1" applyFont="1" applyFill="1" applyBorder="1" applyAlignment="1">
      <alignment vertical="center"/>
    </xf>
    <xf numFmtId="0" fontId="0" fillId="6" borderId="103" xfId="0" applyFill="1" applyBorder="1" applyAlignment="1">
      <alignment horizontal="center" vertical="center" wrapText="1"/>
    </xf>
    <xf numFmtId="0" fontId="0" fillId="6" borderId="103" xfId="0" applyFill="1" applyBorder="1" applyAlignment="1">
      <alignment horizontal="left" vertical="center"/>
    </xf>
    <xf numFmtId="17" fontId="0" fillId="6" borderId="103" xfId="0" applyNumberFormat="1" applyFill="1" applyBorder="1" applyAlignment="1">
      <alignment horizontal="center" vertical="center"/>
    </xf>
    <xf numFmtId="0" fontId="0" fillId="0" borderId="26" xfId="0" applyFont="1" applyBorder="1" applyAlignment="1">
      <alignment horizontal="center"/>
    </xf>
    <xf numFmtId="0" fontId="19" fillId="3" borderId="3" xfId="0" applyFont="1" applyFill="1" applyBorder="1" applyAlignment="1">
      <alignment vertical="center"/>
    </xf>
    <xf numFmtId="0" fontId="0" fillId="0" borderId="0" xfId="0"/>
    <xf numFmtId="0" fontId="22" fillId="0" borderId="0" xfId="0" applyFont="1"/>
    <xf numFmtId="0" fontId="34" fillId="0" borderId="0" xfId="0" applyFont="1"/>
    <xf numFmtId="0" fontId="29" fillId="0" borderId="0" xfId="0" applyFont="1"/>
    <xf numFmtId="0" fontId="29" fillId="0" borderId="0" xfId="0" applyFont="1" applyAlignment="1">
      <alignment wrapText="1"/>
    </xf>
    <xf numFmtId="0" fontId="26" fillId="3" borderId="100" xfId="0" applyFont="1" applyFill="1" applyBorder="1" applyAlignment="1">
      <alignment vertical="center" wrapText="1"/>
    </xf>
    <xf numFmtId="0" fontId="0" fillId="3" borderId="9" xfId="0" applyFill="1" applyBorder="1" applyAlignment="1">
      <alignment wrapText="1"/>
    </xf>
    <xf numFmtId="0" fontId="35" fillId="3" borderId="100" xfId="0" applyFont="1" applyFill="1" applyBorder="1" applyAlignment="1">
      <alignment vertical="center" wrapText="1"/>
    </xf>
    <xf numFmtId="17" fontId="19" fillId="3" borderId="3" xfId="0" applyNumberFormat="1" applyFont="1" applyFill="1" applyBorder="1" applyAlignment="1">
      <alignment horizontal="center" vertical="center"/>
    </xf>
    <xf numFmtId="17" fontId="19" fillId="3" borderId="100" xfId="0" applyNumberFormat="1" applyFont="1" applyFill="1" applyBorder="1" applyAlignment="1">
      <alignment horizontal="center" vertical="center"/>
    </xf>
    <xf numFmtId="14" fontId="19" fillId="3" borderId="100" xfId="0" applyNumberFormat="1" applyFont="1" applyFill="1" applyBorder="1" applyAlignment="1">
      <alignment horizontal="center" vertical="center"/>
    </xf>
    <xf numFmtId="0" fontId="26" fillId="3" borderId="3" xfId="0" applyFont="1" applyFill="1" applyBorder="1" applyAlignment="1">
      <alignment vertical="top" wrapText="1"/>
    </xf>
    <xf numFmtId="17" fontId="26" fillId="3" borderId="3" xfId="0" applyNumberFormat="1" applyFont="1" applyFill="1" applyBorder="1" applyAlignment="1">
      <alignment horizontal="center" vertical="center"/>
    </xf>
    <xf numFmtId="4" fontId="26" fillId="3" borderId="3" xfId="0" applyNumberFormat="1" applyFont="1" applyFill="1" applyBorder="1" applyAlignment="1">
      <alignment horizontal="right" vertical="center"/>
    </xf>
    <xf numFmtId="0" fontId="26" fillId="3" borderId="3" xfId="0" applyNumberFormat="1" applyFont="1" applyFill="1" applyBorder="1" applyAlignment="1">
      <alignment vertical="top" wrapText="1"/>
    </xf>
    <xf numFmtId="0" fontId="26" fillId="3" borderId="3" xfId="0" applyFont="1" applyFill="1" applyBorder="1" applyAlignment="1">
      <alignment horizontal="right" vertical="center"/>
    </xf>
    <xf numFmtId="17" fontId="26" fillId="3" borderId="100" xfId="0" applyNumberFormat="1" applyFont="1" applyFill="1" applyBorder="1" applyAlignment="1">
      <alignment horizontal="center" vertical="center"/>
    </xf>
    <xf numFmtId="0" fontId="35" fillId="3" borderId="9" xfId="0" applyFont="1" applyFill="1" applyBorder="1" applyAlignment="1">
      <alignment horizontal="left" vertical="top" wrapText="1"/>
    </xf>
    <xf numFmtId="0" fontId="6" fillId="10" borderId="20" xfId="0" applyFont="1" applyFill="1" applyBorder="1" applyAlignment="1">
      <alignment horizontal="center" vertical="center"/>
    </xf>
    <xf numFmtId="0" fontId="0" fillId="3" borderId="104" xfId="0" applyFill="1" applyBorder="1" applyAlignment="1">
      <alignment vertical="top" wrapText="1"/>
    </xf>
    <xf numFmtId="0" fontId="0" fillId="2" borderId="26" xfId="0" applyFont="1" applyFill="1" applyBorder="1" applyAlignment="1">
      <alignment horizontal="center"/>
    </xf>
    <xf numFmtId="0" fontId="3" fillId="2" borderId="26" xfId="0" applyFont="1" applyFill="1" applyBorder="1" applyAlignment="1">
      <alignment horizontal="center"/>
    </xf>
    <xf numFmtId="0" fontId="3" fillId="2" borderId="14" xfId="0" applyFont="1" applyFill="1" applyBorder="1" applyAlignment="1">
      <alignment horizontal="center"/>
    </xf>
    <xf numFmtId="0" fontId="26" fillId="3" borderId="9" xfId="0" applyFont="1" applyFill="1" applyBorder="1" applyAlignment="1">
      <alignment vertical="top" wrapText="1"/>
    </xf>
    <xf numFmtId="0" fontId="26" fillId="13" borderId="100" xfId="0" applyFont="1" applyFill="1" applyBorder="1" applyAlignment="1">
      <alignment vertical="center" wrapText="1"/>
    </xf>
    <xf numFmtId="0" fontId="36" fillId="4" borderId="2" xfId="0" applyFont="1" applyFill="1" applyBorder="1" applyAlignment="1">
      <alignment vertical="center" wrapText="1"/>
    </xf>
    <xf numFmtId="14" fontId="0" fillId="3" borderId="4" xfId="0" applyNumberFormat="1" applyFill="1" applyBorder="1" applyAlignment="1"/>
    <xf numFmtId="0" fontId="37" fillId="4" borderId="0" xfId="0" applyFont="1" applyFill="1" applyAlignment="1">
      <alignment wrapText="1"/>
    </xf>
    <xf numFmtId="0" fontId="37" fillId="6" borderId="0" xfId="0" applyFont="1" applyFill="1" applyAlignment="1">
      <alignment wrapText="1"/>
    </xf>
    <xf numFmtId="0" fontId="37" fillId="3" borderId="0" xfId="0" applyFont="1" applyFill="1" applyAlignment="1">
      <alignment wrapText="1"/>
    </xf>
    <xf numFmtId="0" fontId="40" fillId="3" borderId="2" xfId="0" applyFont="1" applyFill="1" applyBorder="1" applyAlignment="1">
      <alignment vertical="center" wrapText="1"/>
    </xf>
    <xf numFmtId="0" fontId="37" fillId="3" borderId="20" xfId="0" applyFont="1" applyFill="1" applyBorder="1" applyAlignment="1">
      <alignment vertical="top" wrapText="1"/>
    </xf>
    <xf numFmtId="0" fontId="40" fillId="3" borderId="56" xfId="0" applyFont="1" applyFill="1" applyBorder="1" applyAlignment="1">
      <alignment vertical="top" wrapText="1"/>
    </xf>
    <xf numFmtId="0" fontId="40" fillId="3" borderId="37" xfId="0" applyFont="1" applyFill="1" applyBorder="1" applyAlignment="1">
      <alignment vertical="top" wrapText="1"/>
    </xf>
    <xf numFmtId="0" fontId="37" fillId="3" borderId="37" xfId="0" applyFont="1" applyFill="1" applyBorder="1" applyAlignment="1">
      <alignment vertical="top" wrapText="1"/>
    </xf>
    <xf numFmtId="0" fontId="37" fillId="3" borderId="9" xfId="0" applyFont="1" applyFill="1" applyBorder="1" applyAlignment="1">
      <alignment wrapText="1"/>
    </xf>
    <xf numFmtId="0" fontId="37" fillId="3" borderId="3" xfId="0" applyFont="1" applyFill="1" applyBorder="1" applyAlignment="1">
      <alignment vertical="top" wrapText="1"/>
    </xf>
    <xf numFmtId="0" fontId="37" fillId="3" borderId="9" xfId="0" applyFont="1" applyFill="1" applyBorder="1" applyAlignment="1">
      <alignment vertical="top" wrapText="1"/>
    </xf>
    <xf numFmtId="17" fontId="37" fillId="3" borderId="37" xfId="0" applyNumberFormat="1" applyFont="1" applyFill="1" applyBorder="1" applyAlignment="1">
      <alignment vertical="top" wrapText="1"/>
    </xf>
    <xf numFmtId="17" fontId="37" fillId="3" borderId="20" xfId="0" applyNumberFormat="1" applyFont="1" applyFill="1" applyBorder="1" applyAlignment="1">
      <alignment vertical="top" wrapText="1"/>
    </xf>
    <xf numFmtId="0" fontId="37" fillId="3" borderId="0" xfId="0" applyFont="1" applyFill="1" applyAlignment="1">
      <alignment vertical="top" wrapText="1"/>
    </xf>
    <xf numFmtId="0" fontId="37" fillId="3" borderId="103" xfId="0" applyFont="1" applyFill="1" applyBorder="1" applyAlignment="1">
      <alignment vertical="top" wrapText="1"/>
    </xf>
    <xf numFmtId="0" fontId="37" fillId="3" borderId="96" xfId="0" applyFont="1" applyFill="1" applyBorder="1" applyAlignment="1">
      <alignment vertical="top" wrapText="1"/>
    </xf>
    <xf numFmtId="0" fontId="37" fillId="3" borderId="56" xfId="0" applyFont="1" applyFill="1" applyBorder="1" applyAlignment="1">
      <alignment vertical="top" wrapText="1"/>
    </xf>
    <xf numFmtId="17" fontId="37" fillId="3" borderId="96" xfId="0" applyNumberFormat="1" applyFont="1" applyFill="1" applyBorder="1" applyAlignment="1">
      <alignment vertical="top" wrapText="1"/>
    </xf>
    <xf numFmtId="0" fontId="37" fillId="3" borderId="3" xfId="0" applyFont="1" applyFill="1" applyBorder="1" applyAlignment="1">
      <alignment wrapText="1"/>
    </xf>
    <xf numFmtId="0" fontId="42" fillId="24" borderId="96" xfId="0" applyFont="1" applyFill="1" applyBorder="1" applyAlignment="1">
      <alignment vertical="top" wrapText="1"/>
    </xf>
    <xf numFmtId="0" fontId="37" fillId="3" borderId="91" xfId="0" applyFont="1" applyFill="1" applyBorder="1" applyAlignment="1">
      <alignment vertical="top" wrapText="1"/>
    </xf>
    <xf numFmtId="0" fontId="37" fillId="3" borderId="103" xfId="0" applyNumberFormat="1" applyFont="1" applyFill="1" applyBorder="1" applyAlignment="1">
      <alignment vertical="top" wrapText="1"/>
    </xf>
    <xf numFmtId="0" fontId="40" fillId="3" borderId="103" xfId="0" applyFont="1" applyFill="1" applyBorder="1" applyAlignment="1">
      <alignment horizontal="justify" vertical="top" wrapText="1"/>
    </xf>
    <xf numFmtId="0" fontId="37" fillId="3" borderId="103" xfId="0" applyFont="1" applyFill="1" applyBorder="1" applyAlignment="1">
      <alignment wrapText="1"/>
    </xf>
    <xf numFmtId="0" fontId="40" fillId="3" borderId="103" xfId="0" applyFont="1" applyFill="1" applyBorder="1" applyAlignment="1">
      <alignment vertical="top" wrapText="1"/>
    </xf>
    <xf numFmtId="0" fontId="43" fillId="3" borderId="3" xfId="0" applyFont="1" applyFill="1" applyBorder="1" applyAlignment="1">
      <alignment vertical="top" wrapText="1"/>
    </xf>
    <xf numFmtId="0" fontId="43" fillId="3" borderId="56" xfId="0" applyFont="1" applyFill="1" applyBorder="1" applyAlignment="1">
      <alignment vertical="top" wrapText="1"/>
    </xf>
    <xf numFmtId="0" fontId="40" fillId="3" borderId="56" xfId="4" applyNumberFormat="1" applyFont="1" applyFill="1" applyBorder="1" applyAlignment="1">
      <alignment vertical="top" wrapText="1"/>
    </xf>
    <xf numFmtId="0" fontId="45" fillId="3" borderId="103" xfId="0" applyFont="1" applyFill="1" applyBorder="1" applyAlignment="1">
      <alignment horizontal="justify" vertical="top" wrapText="1"/>
    </xf>
    <xf numFmtId="0" fontId="40" fillId="3" borderId="88" xfId="0" applyFont="1" applyFill="1" applyBorder="1" applyAlignment="1">
      <alignment vertical="top" wrapText="1"/>
    </xf>
    <xf numFmtId="0" fontId="37" fillId="3" borderId="103" xfId="0" applyFont="1" applyFill="1" applyBorder="1" applyAlignment="1" applyProtection="1">
      <alignment vertical="top" wrapText="1"/>
      <protection locked="0"/>
    </xf>
    <xf numFmtId="0" fontId="43" fillId="3" borderId="103" xfId="0" applyFont="1" applyFill="1" applyBorder="1" applyAlignment="1" applyProtection="1">
      <alignment vertical="top" wrapText="1"/>
      <protection locked="0"/>
    </xf>
    <xf numFmtId="0" fontId="40" fillId="3" borderId="39" xfId="0" applyFont="1" applyFill="1" applyBorder="1" applyAlignment="1">
      <alignment vertical="top" wrapText="1"/>
    </xf>
    <xf numFmtId="0" fontId="37" fillId="3" borderId="7" xfId="0" applyFont="1" applyFill="1" applyBorder="1" applyAlignment="1">
      <alignment wrapText="1"/>
    </xf>
    <xf numFmtId="0" fontId="37" fillId="3" borderId="59" xfId="0" applyFont="1" applyFill="1" applyBorder="1" applyAlignment="1">
      <alignment vertical="top" wrapText="1"/>
    </xf>
    <xf numFmtId="0" fontId="37" fillId="3" borderId="95" xfId="0" applyFont="1" applyFill="1" applyBorder="1" applyAlignment="1">
      <alignment wrapText="1"/>
    </xf>
    <xf numFmtId="0" fontId="37" fillId="3" borderId="88" xfId="0" applyFont="1" applyFill="1" applyBorder="1" applyAlignment="1">
      <alignment vertical="top" wrapText="1"/>
    </xf>
    <xf numFmtId="0" fontId="37" fillId="3" borderId="88" xfId="0" applyFont="1" applyFill="1" applyBorder="1" applyAlignment="1">
      <alignment wrapText="1"/>
    </xf>
    <xf numFmtId="0" fontId="37" fillId="3" borderId="60" xfId="0" applyFont="1" applyFill="1" applyBorder="1" applyAlignment="1">
      <alignment vertical="top" wrapText="1"/>
    </xf>
    <xf numFmtId="0" fontId="37" fillId="3" borderId="104" xfId="0" applyFont="1" applyFill="1" applyBorder="1" applyAlignment="1">
      <alignment vertical="top" wrapText="1"/>
    </xf>
    <xf numFmtId="0" fontId="43" fillId="3" borderId="104" xfId="0" applyFont="1" applyFill="1" applyBorder="1" applyAlignment="1">
      <alignment vertical="top" wrapText="1"/>
    </xf>
    <xf numFmtId="0" fontId="46" fillId="3" borderId="103" xfId="0" applyFont="1" applyFill="1" applyBorder="1" applyAlignment="1">
      <alignment vertical="top" wrapText="1"/>
    </xf>
    <xf numFmtId="0" fontId="43" fillId="3" borderId="9" xfId="0" applyFont="1" applyFill="1" applyBorder="1" applyAlignment="1">
      <alignment vertical="top" wrapText="1"/>
    </xf>
    <xf numFmtId="0" fontId="43" fillId="3" borderId="103" xfId="0" applyFont="1" applyFill="1" applyBorder="1" applyAlignment="1">
      <alignment vertical="top" wrapText="1"/>
    </xf>
    <xf numFmtId="0" fontId="40" fillId="3" borderId="104" xfId="0" applyFont="1" applyFill="1" applyBorder="1" applyAlignment="1">
      <alignment vertical="top" wrapText="1"/>
    </xf>
    <xf numFmtId="0" fontId="46" fillId="3" borderId="104" xfId="0" applyFont="1" applyFill="1" applyBorder="1" applyAlignment="1">
      <alignment vertical="top" wrapText="1"/>
    </xf>
    <xf numFmtId="17" fontId="43" fillId="3" borderId="98" xfId="0" applyNumberFormat="1" applyFont="1" applyFill="1" applyBorder="1" applyAlignment="1">
      <alignment horizontal="center" vertical="top" wrapText="1"/>
    </xf>
    <xf numFmtId="0" fontId="37" fillId="3" borderId="96" xfId="0" applyFont="1" applyFill="1" applyBorder="1" applyAlignment="1">
      <alignment wrapText="1"/>
    </xf>
    <xf numFmtId="0" fontId="40" fillId="3" borderId="95" xfId="0" applyFont="1" applyFill="1" applyBorder="1" applyAlignment="1">
      <alignment vertical="top" wrapText="1"/>
    </xf>
    <xf numFmtId="0" fontId="37" fillId="3" borderId="68" xfId="0" applyFont="1" applyFill="1" applyBorder="1" applyAlignment="1">
      <alignment wrapText="1"/>
    </xf>
    <xf numFmtId="0" fontId="37" fillId="3" borderId="92" xfId="0" applyFont="1" applyFill="1" applyBorder="1" applyAlignment="1">
      <alignment wrapText="1"/>
    </xf>
    <xf numFmtId="0" fontId="37" fillId="3" borderId="0" xfId="0" applyFont="1" applyFill="1" applyBorder="1" applyAlignment="1">
      <alignment wrapText="1"/>
    </xf>
    <xf numFmtId="0" fontId="40" fillId="3" borderId="7" xfId="0" applyFont="1" applyFill="1" applyBorder="1" applyAlignment="1">
      <alignment vertical="top" wrapText="1"/>
    </xf>
    <xf numFmtId="0" fontId="37" fillId="3" borderId="35" xfId="0" applyFont="1" applyFill="1" applyBorder="1" applyAlignment="1">
      <alignment wrapText="1"/>
    </xf>
    <xf numFmtId="0" fontId="37" fillId="3" borderId="69" xfId="0" applyFont="1" applyFill="1" applyBorder="1" applyAlignment="1">
      <alignment vertical="top" wrapText="1"/>
    </xf>
    <xf numFmtId="0" fontId="37" fillId="3" borderId="91" xfId="0" applyFont="1" applyFill="1" applyBorder="1" applyAlignment="1">
      <alignment wrapText="1"/>
    </xf>
    <xf numFmtId="0" fontId="40" fillId="3" borderId="58" xfId="0" applyFont="1" applyFill="1" applyBorder="1" applyAlignment="1">
      <alignment vertical="top" wrapText="1"/>
    </xf>
    <xf numFmtId="0" fontId="37" fillId="3" borderId="58" xfId="0" applyFont="1" applyFill="1" applyBorder="1" applyAlignment="1">
      <alignment wrapText="1"/>
    </xf>
    <xf numFmtId="0" fontId="40" fillId="3" borderId="9" xfId="0" applyFont="1" applyFill="1" applyBorder="1" applyAlignment="1">
      <alignment vertical="top" wrapText="1"/>
    </xf>
    <xf numFmtId="0" fontId="40" fillId="3" borderId="9" xfId="0" applyNumberFormat="1" applyFont="1" applyFill="1" applyBorder="1" applyAlignment="1">
      <alignment vertical="top" wrapText="1"/>
    </xf>
    <xf numFmtId="0" fontId="44" fillId="3" borderId="104" xfId="0" applyFont="1" applyFill="1" applyBorder="1" applyAlignment="1">
      <alignment vertical="top" wrapText="1"/>
    </xf>
    <xf numFmtId="0" fontId="37" fillId="3" borderId="104" xfId="0" applyFont="1" applyFill="1" applyBorder="1" applyAlignment="1">
      <alignment wrapText="1"/>
    </xf>
    <xf numFmtId="49" fontId="40" fillId="3" borderId="75" xfId="4" applyNumberFormat="1" applyFont="1" applyFill="1" applyBorder="1" applyAlignment="1">
      <alignment vertical="top" wrapText="1"/>
    </xf>
    <xf numFmtId="0" fontId="44" fillId="3" borderId="103" xfId="0" applyFont="1" applyFill="1" applyBorder="1" applyAlignment="1">
      <alignment vertical="top" wrapText="1"/>
    </xf>
    <xf numFmtId="0" fontId="40" fillId="3" borderId="103" xfId="0" applyFont="1" applyFill="1" applyBorder="1" applyAlignment="1">
      <alignment horizontal="left" vertical="top" wrapText="1"/>
    </xf>
    <xf numFmtId="0" fontId="40" fillId="3" borderId="92" xfId="0" applyFont="1" applyFill="1" applyBorder="1" applyAlignment="1">
      <alignment vertical="top" wrapText="1"/>
    </xf>
    <xf numFmtId="0" fontId="46" fillId="3" borderId="56" xfId="0" applyFont="1" applyFill="1" applyBorder="1" applyAlignment="1">
      <alignment vertical="top" wrapText="1"/>
    </xf>
    <xf numFmtId="0" fontId="40" fillId="3" borderId="3" xfId="0" applyFont="1" applyFill="1" applyBorder="1" applyAlignment="1">
      <alignment vertical="top" wrapText="1"/>
    </xf>
    <xf numFmtId="0" fontId="45" fillId="3" borderId="9" xfId="0" applyFont="1" applyFill="1" applyBorder="1" applyAlignment="1">
      <alignment vertical="top" wrapText="1"/>
    </xf>
    <xf numFmtId="17" fontId="40" fillId="3" borderId="56" xfId="0" applyNumberFormat="1" applyFont="1" applyFill="1" applyBorder="1" applyAlignment="1">
      <alignment horizontal="center" vertical="top" wrapText="1"/>
    </xf>
    <xf numFmtId="17" fontId="37" fillId="3" borderId="56" xfId="0" applyNumberFormat="1" applyFont="1" applyFill="1" applyBorder="1" applyAlignment="1">
      <alignment horizontal="center" vertical="top" wrapText="1"/>
    </xf>
    <xf numFmtId="0" fontId="45" fillId="3" borderId="88" xfId="0" applyFont="1" applyFill="1" applyBorder="1" applyAlignment="1">
      <alignment vertical="top" wrapText="1"/>
    </xf>
    <xf numFmtId="17" fontId="40" fillId="3" borderId="3" xfId="0" applyNumberFormat="1" applyFont="1" applyFill="1" applyBorder="1" applyAlignment="1">
      <alignment horizontal="center" vertical="top" wrapText="1"/>
    </xf>
    <xf numFmtId="0" fontId="45" fillId="3" borderId="103" xfId="0" applyFont="1" applyFill="1" applyBorder="1" applyAlignment="1">
      <alignment vertical="top" wrapText="1"/>
    </xf>
    <xf numFmtId="17" fontId="40" fillId="3" borderId="9" xfId="0" applyNumberFormat="1" applyFont="1" applyFill="1" applyBorder="1" applyAlignment="1">
      <alignment horizontal="center" vertical="top" wrapText="1"/>
    </xf>
    <xf numFmtId="17" fontId="40" fillId="3" borderId="95" xfId="0" applyNumberFormat="1" applyFont="1" applyFill="1" applyBorder="1" applyAlignment="1">
      <alignment horizontal="center" vertical="top" wrapText="1"/>
    </xf>
    <xf numFmtId="17" fontId="40" fillId="3" borderId="97" xfId="0" applyNumberFormat="1" applyFont="1" applyFill="1" applyBorder="1" applyAlignment="1">
      <alignment horizontal="center" vertical="top" wrapText="1"/>
    </xf>
    <xf numFmtId="0" fontId="40" fillId="3" borderId="58" xfId="0" applyNumberFormat="1" applyFont="1" applyFill="1" applyBorder="1" applyAlignment="1">
      <alignment vertical="top" wrapText="1"/>
    </xf>
    <xf numFmtId="49" fontId="40" fillId="3" borderId="103" xfId="4" applyNumberFormat="1" applyFont="1" applyFill="1" applyBorder="1" applyAlignment="1">
      <alignment horizontal="center" vertical="top" wrapText="1"/>
    </xf>
    <xf numFmtId="49" fontId="40" fillId="3" borderId="103" xfId="0" applyNumberFormat="1" applyFont="1" applyFill="1" applyBorder="1" applyAlignment="1">
      <alignment vertical="top" wrapText="1"/>
    </xf>
    <xf numFmtId="49" fontId="40" fillId="3" borderId="103" xfId="4" applyNumberFormat="1" applyFont="1" applyFill="1" applyBorder="1" applyAlignment="1">
      <alignment horizontal="left" vertical="top" wrapText="1"/>
    </xf>
    <xf numFmtId="49" fontId="40" fillId="3" borderId="103" xfId="4" applyNumberFormat="1" applyFont="1" applyFill="1" applyBorder="1" applyAlignment="1">
      <alignment vertical="top" wrapText="1"/>
    </xf>
    <xf numFmtId="0" fontId="40" fillId="3" borderId="103" xfId="4" applyNumberFormat="1" applyFont="1" applyFill="1" applyBorder="1" applyAlignment="1">
      <alignment vertical="top" wrapText="1"/>
    </xf>
    <xf numFmtId="0" fontId="40" fillId="3" borderId="95" xfId="0" applyNumberFormat="1" applyFont="1" applyFill="1" applyBorder="1" applyAlignment="1">
      <alignment vertical="top" wrapText="1"/>
    </xf>
    <xf numFmtId="0" fontId="40" fillId="3" borderId="3" xfId="0" applyFont="1" applyFill="1" applyBorder="1" applyAlignment="1">
      <alignment wrapText="1"/>
    </xf>
    <xf numFmtId="0" fontId="40" fillId="3" borderId="9" xfId="0" applyFont="1" applyFill="1" applyBorder="1" applyAlignment="1">
      <alignment wrapText="1"/>
    </xf>
    <xf numFmtId="0" fontId="40" fillId="3" borderId="104" xfId="0" applyFont="1" applyFill="1" applyBorder="1" applyAlignment="1">
      <alignment vertical="top"/>
    </xf>
    <xf numFmtId="0" fontId="40" fillId="3" borderId="3" xfId="0" applyNumberFormat="1" applyFont="1" applyFill="1" applyBorder="1" applyAlignment="1">
      <alignment vertical="top" wrapText="1"/>
    </xf>
    <xf numFmtId="0" fontId="40" fillId="3" borderId="104" xfId="0" applyFont="1" applyFill="1" applyBorder="1" applyAlignment="1">
      <alignment horizontal="center" wrapText="1"/>
    </xf>
    <xf numFmtId="0" fontId="40" fillId="3" borderId="0" xfId="0" applyFont="1" applyFill="1" applyAlignment="1">
      <alignment wrapText="1"/>
    </xf>
    <xf numFmtId="0" fontId="40" fillId="3" borderId="104" xfId="0" applyFont="1" applyFill="1" applyBorder="1" applyAlignment="1">
      <alignment wrapText="1"/>
    </xf>
    <xf numFmtId="0" fontId="44" fillId="3" borderId="9" xfId="0" applyNumberFormat="1" applyFont="1" applyFill="1" applyBorder="1" applyAlignment="1">
      <alignment vertical="top" wrapText="1"/>
    </xf>
    <xf numFmtId="0" fontId="44" fillId="3" borderId="9" xfId="0" applyFont="1" applyFill="1" applyBorder="1" applyAlignment="1">
      <alignment vertical="top" wrapText="1"/>
    </xf>
    <xf numFmtId="0" fontId="40" fillId="3" borderId="81" xfId="0" applyFont="1" applyFill="1" applyBorder="1" applyAlignment="1">
      <alignment vertical="top" wrapText="1"/>
    </xf>
    <xf numFmtId="0" fontId="40" fillId="3" borderId="7" xfId="0" applyFont="1" applyFill="1" applyBorder="1" applyAlignment="1">
      <alignment wrapText="1"/>
    </xf>
    <xf numFmtId="0" fontId="40" fillId="3" borderId="104" xfId="0" applyFont="1" applyFill="1" applyBorder="1"/>
    <xf numFmtId="0" fontId="40" fillId="3" borderId="103" xfId="0" applyFont="1" applyFill="1" applyBorder="1"/>
    <xf numFmtId="0" fontId="40" fillId="3" borderId="88" xfId="0" applyFont="1" applyFill="1" applyBorder="1"/>
    <xf numFmtId="0" fontId="40" fillId="3" borderId="103" xfId="0" applyFont="1" applyFill="1" applyBorder="1" applyAlignment="1">
      <alignment wrapText="1"/>
    </xf>
    <xf numFmtId="0" fontId="40" fillId="3" borderId="103" xfId="0" applyFont="1" applyFill="1" applyBorder="1" applyAlignment="1">
      <alignment vertical="center" wrapText="1"/>
    </xf>
    <xf numFmtId="0" fontId="40" fillId="3" borderId="103" xfId="0" applyFont="1" applyFill="1" applyBorder="1" applyAlignment="1">
      <alignment horizontal="left" vertical="center" wrapText="1"/>
    </xf>
    <xf numFmtId="0" fontId="40" fillId="3" borderId="95" xfId="0" applyFont="1" applyFill="1" applyBorder="1"/>
    <xf numFmtId="0" fontId="40" fillId="3" borderId="92" xfId="0" applyFont="1" applyFill="1" applyBorder="1"/>
    <xf numFmtId="17" fontId="40" fillId="3" borderId="103" xfId="0" applyNumberFormat="1" applyFont="1" applyFill="1" applyBorder="1" applyAlignment="1">
      <alignment horizontal="left" vertical="top" wrapText="1"/>
    </xf>
    <xf numFmtId="0" fontId="40" fillId="3" borderId="92" xfId="0" applyFont="1" applyFill="1" applyBorder="1" applyAlignment="1">
      <alignment horizontal="left" vertical="top"/>
    </xf>
    <xf numFmtId="0" fontId="40" fillId="3" borderId="88" xfId="0" applyFont="1" applyFill="1" applyBorder="1" applyAlignment="1">
      <alignment horizontal="left" vertical="top" wrapText="1"/>
    </xf>
    <xf numFmtId="0" fontId="40" fillId="3" borderId="103" xfId="0" applyFont="1" applyFill="1" applyBorder="1" applyAlignment="1">
      <alignment horizontal="left" vertical="top"/>
    </xf>
    <xf numFmtId="0" fontId="40" fillId="3" borderId="92" xfId="0" applyFont="1" applyFill="1" applyBorder="1" applyAlignment="1">
      <alignment horizontal="left" vertical="top" wrapText="1"/>
    </xf>
    <xf numFmtId="0" fontId="40" fillId="3" borderId="92" xfId="0" applyNumberFormat="1" applyFont="1" applyFill="1" applyBorder="1" applyAlignment="1">
      <alignment vertical="top" wrapText="1"/>
    </xf>
    <xf numFmtId="0" fontId="40" fillId="3" borderId="88" xfId="0" applyFont="1" applyFill="1" applyBorder="1" applyAlignment="1">
      <alignment horizontal="left" vertical="top"/>
    </xf>
    <xf numFmtId="0" fontId="40" fillId="3" borderId="95" xfId="0" applyFont="1" applyFill="1" applyBorder="1" applyAlignment="1">
      <alignment horizontal="left" vertical="top" wrapText="1"/>
    </xf>
    <xf numFmtId="0" fontId="40" fillId="3" borderId="104" xfId="0" applyFont="1" applyFill="1" applyBorder="1" applyAlignment="1">
      <alignment horizontal="left" vertical="top" wrapText="1"/>
    </xf>
    <xf numFmtId="17" fontId="40" fillId="3" borderId="104" xfId="0" applyNumberFormat="1" applyFont="1" applyFill="1" applyBorder="1" applyAlignment="1">
      <alignment horizontal="left" vertical="top" wrapText="1"/>
    </xf>
    <xf numFmtId="0" fontId="40" fillId="3" borderId="103" xfId="0" quotePrefix="1" applyFont="1" applyFill="1" applyBorder="1" applyAlignment="1">
      <alignment horizontal="left" vertical="top" wrapText="1"/>
    </xf>
    <xf numFmtId="0" fontId="40" fillId="22" borderId="9" xfId="0" applyFont="1" applyFill="1" applyBorder="1" applyAlignment="1">
      <alignment vertical="top" wrapText="1"/>
    </xf>
    <xf numFmtId="0" fontId="44" fillId="3" borderId="103" xfId="0" applyFont="1" applyFill="1" applyBorder="1" applyAlignment="1">
      <alignment horizontal="center" vertical="top" wrapText="1"/>
    </xf>
    <xf numFmtId="0" fontId="40" fillId="22" borderId="3" xfId="0" applyFont="1" applyFill="1" applyBorder="1" applyAlignment="1">
      <alignment vertical="top" wrapText="1"/>
    </xf>
    <xf numFmtId="0" fontId="0" fillId="3" borderId="0" xfId="0" applyFont="1" applyFill="1" applyAlignment="1">
      <alignment wrapText="1"/>
    </xf>
    <xf numFmtId="49" fontId="40" fillId="3" borderId="37" xfId="4" applyNumberFormat="1" applyFont="1" applyFill="1" applyBorder="1" applyAlignment="1">
      <alignment horizontal="center" vertical="center" wrapText="1"/>
    </xf>
    <xf numFmtId="0" fontId="40" fillId="3" borderId="37" xfId="4" applyNumberFormat="1" applyFont="1" applyFill="1" applyBorder="1" applyAlignment="1">
      <alignment vertical="top" wrapText="1"/>
    </xf>
    <xf numFmtId="4" fontId="40" fillId="3" borderId="37" xfId="4" applyNumberFormat="1" applyFont="1" applyFill="1" applyBorder="1" applyAlignment="1">
      <alignment vertical="top" wrapText="1"/>
    </xf>
    <xf numFmtId="0" fontId="37" fillId="23" borderId="37" xfId="0" applyFont="1" applyFill="1" applyBorder="1" applyAlignment="1">
      <alignment vertical="top" wrapText="1"/>
    </xf>
    <xf numFmtId="0" fontId="37" fillId="3" borderId="9" xfId="0" applyFont="1" applyFill="1" applyBorder="1" applyAlignment="1">
      <alignment horizontal="center" wrapText="1"/>
    </xf>
    <xf numFmtId="0" fontId="37" fillId="3" borderId="7" xfId="0" applyFont="1" applyFill="1" applyBorder="1" applyAlignment="1">
      <alignment horizontal="center" vertical="center" wrapText="1"/>
    </xf>
    <xf numFmtId="49" fontId="40" fillId="3" borderId="38" xfId="4" applyNumberFormat="1" applyFont="1" applyFill="1" applyBorder="1" applyAlignment="1">
      <alignment horizontal="center" vertical="center" wrapText="1"/>
    </xf>
    <xf numFmtId="49" fontId="40" fillId="3" borderId="50" xfId="4" applyNumberFormat="1" applyFont="1" applyFill="1" applyBorder="1" applyAlignment="1">
      <alignment vertical="top" wrapText="1"/>
    </xf>
    <xf numFmtId="0" fontId="40" fillId="3" borderId="51" xfId="0" applyFont="1" applyFill="1" applyBorder="1" applyAlignment="1">
      <alignment vertical="top" wrapText="1"/>
    </xf>
    <xf numFmtId="4" fontId="40" fillId="3" borderId="51" xfId="4" applyNumberFormat="1" applyFont="1" applyFill="1" applyBorder="1" applyAlignment="1">
      <alignment vertical="top" wrapText="1"/>
    </xf>
    <xf numFmtId="0" fontId="37" fillId="3" borderId="52" xfId="0" applyFont="1" applyFill="1" applyBorder="1" applyAlignment="1">
      <alignment vertical="top" wrapText="1"/>
    </xf>
    <xf numFmtId="0" fontId="37" fillId="3" borderId="53" xfId="0" applyFont="1" applyFill="1" applyBorder="1" applyAlignment="1">
      <alignment vertical="top" wrapText="1"/>
    </xf>
    <xf numFmtId="0" fontId="37" fillId="3" borderId="54" xfId="0" applyFont="1" applyFill="1" applyBorder="1" applyAlignment="1">
      <alignment vertical="top" wrapText="1"/>
    </xf>
    <xf numFmtId="0" fontId="37" fillId="23" borderId="55" xfId="0" applyFont="1" applyFill="1" applyBorder="1" applyAlignment="1">
      <alignment vertical="top" wrapText="1"/>
    </xf>
    <xf numFmtId="49" fontId="40" fillId="3" borderId="40" xfId="4" applyNumberFormat="1" applyFont="1" applyFill="1" applyBorder="1" applyAlignment="1">
      <alignment horizontal="center" vertical="center" wrapText="1"/>
    </xf>
    <xf numFmtId="0" fontId="40" fillId="3" borderId="50" xfId="4" applyNumberFormat="1" applyFont="1" applyFill="1" applyBorder="1" applyAlignment="1">
      <alignment vertical="top" wrapText="1"/>
    </xf>
    <xf numFmtId="0" fontId="37" fillId="3" borderId="103" xfId="0" applyFont="1" applyFill="1" applyBorder="1" applyAlignment="1">
      <alignment horizontal="center" wrapText="1"/>
    </xf>
    <xf numFmtId="49" fontId="40" fillId="3" borderId="41" xfId="4" applyNumberFormat="1" applyFont="1" applyFill="1" applyBorder="1" applyAlignment="1">
      <alignment horizontal="center" vertical="center" wrapText="1"/>
    </xf>
    <xf numFmtId="49" fontId="40" fillId="3" borderId="42" xfId="4" applyNumberFormat="1" applyFont="1" applyFill="1" applyBorder="1" applyAlignment="1">
      <alignment horizontal="center" vertical="center" wrapText="1"/>
    </xf>
    <xf numFmtId="49" fontId="40" fillId="3" borderId="43" xfId="4" applyNumberFormat="1" applyFont="1" applyFill="1" applyBorder="1" applyAlignment="1">
      <alignment horizontal="center" vertical="center" wrapText="1"/>
    </xf>
    <xf numFmtId="49" fontId="40" fillId="3" borderId="44" xfId="4" applyNumberFormat="1" applyFont="1" applyFill="1" applyBorder="1" applyAlignment="1">
      <alignment horizontal="center" vertical="center" wrapText="1"/>
    </xf>
    <xf numFmtId="49" fontId="40" fillId="3" borderId="45" xfId="4" applyNumberFormat="1" applyFont="1" applyFill="1" applyBorder="1" applyAlignment="1">
      <alignment horizontal="center" vertical="center" wrapText="1"/>
    </xf>
    <xf numFmtId="49" fontId="40" fillId="3" borderId="46" xfId="4" applyNumberFormat="1" applyFont="1" applyFill="1" applyBorder="1" applyAlignment="1">
      <alignment horizontal="center" vertical="center" wrapText="1"/>
    </xf>
    <xf numFmtId="49" fontId="40" fillId="3" borderId="47" xfId="4" applyNumberFormat="1" applyFont="1" applyFill="1" applyBorder="1" applyAlignment="1">
      <alignment horizontal="center" vertical="center" wrapText="1"/>
    </xf>
    <xf numFmtId="49" fontId="40" fillId="25" borderId="47" xfId="4" applyNumberFormat="1" applyFont="1" applyFill="1" applyBorder="1" applyAlignment="1">
      <alignment horizontal="center" vertical="center" wrapText="1"/>
    </xf>
    <xf numFmtId="49" fontId="40" fillId="3" borderId="48" xfId="4" applyNumberFormat="1" applyFont="1" applyFill="1" applyBorder="1" applyAlignment="1">
      <alignment horizontal="center" vertical="center" wrapText="1"/>
    </xf>
    <xf numFmtId="49" fontId="40" fillId="3" borderId="49" xfId="4" applyNumberFormat="1" applyFont="1" applyFill="1" applyBorder="1" applyAlignment="1">
      <alignment horizontal="center" vertical="center" wrapText="1"/>
    </xf>
    <xf numFmtId="49" fontId="40" fillId="3" borderId="39" xfId="4" applyNumberFormat="1" applyFont="1" applyFill="1" applyBorder="1" applyAlignment="1">
      <alignment horizontal="center" vertical="center" wrapText="1"/>
    </xf>
    <xf numFmtId="4" fontId="40" fillId="3" borderId="39" xfId="0" applyNumberFormat="1" applyFont="1" applyFill="1" applyBorder="1" applyAlignment="1">
      <alignment vertical="top" wrapText="1"/>
    </xf>
    <xf numFmtId="0" fontId="37" fillId="3" borderId="39" xfId="0" applyFont="1" applyFill="1" applyBorder="1" applyAlignment="1">
      <alignment vertical="top" wrapText="1"/>
    </xf>
    <xf numFmtId="0" fontId="37" fillId="23" borderId="39" xfId="0" applyFont="1" applyFill="1" applyBorder="1" applyAlignment="1">
      <alignment vertical="top" wrapText="1"/>
    </xf>
    <xf numFmtId="0" fontId="37" fillId="3" borderId="7" xfId="0" applyFont="1" applyFill="1" applyBorder="1" applyAlignment="1">
      <alignment horizontal="center" wrapText="1"/>
    </xf>
    <xf numFmtId="0" fontId="37" fillId="3" borderId="87" xfId="0" applyFont="1" applyFill="1" applyBorder="1" applyAlignment="1">
      <alignment vertical="top" wrapText="1"/>
    </xf>
    <xf numFmtId="49" fontId="40" fillId="3" borderId="88" xfId="0" applyNumberFormat="1" applyFont="1" applyFill="1" applyBorder="1" applyAlignment="1">
      <alignment vertical="top" wrapText="1"/>
    </xf>
    <xf numFmtId="49" fontId="40" fillId="3" borderId="88" xfId="4" applyNumberFormat="1" applyFont="1" applyFill="1" applyBorder="1" applyAlignment="1">
      <alignment horizontal="center" vertical="top" wrapText="1"/>
    </xf>
    <xf numFmtId="0" fontId="37" fillId="3" borderId="88" xfId="0" applyFont="1" applyFill="1" applyBorder="1" applyAlignment="1">
      <alignment horizontal="right" vertical="top" wrapText="1"/>
    </xf>
    <xf numFmtId="0" fontId="37" fillId="3" borderId="88" xfId="0" applyFont="1" applyFill="1" applyBorder="1" applyAlignment="1">
      <alignment horizontal="center" wrapText="1"/>
    </xf>
    <xf numFmtId="49" fontId="40" fillId="3" borderId="56" xfId="0" applyNumberFormat="1" applyFont="1" applyFill="1" applyBorder="1" applyAlignment="1">
      <alignment vertical="top" wrapText="1"/>
    </xf>
    <xf numFmtId="49" fontId="40" fillId="3" borderId="56" xfId="4" applyNumberFormat="1" applyFont="1" applyFill="1" applyBorder="1" applyAlignment="1">
      <alignment horizontal="center" vertical="top" wrapText="1"/>
    </xf>
    <xf numFmtId="0" fontId="37" fillId="3" borderId="62" xfId="0" applyFont="1" applyFill="1" applyBorder="1" applyAlignment="1">
      <alignment horizontal="right" vertical="top" wrapText="1"/>
    </xf>
    <xf numFmtId="0" fontId="37" fillId="3" borderId="63" xfId="0" applyFont="1" applyFill="1" applyBorder="1" applyAlignment="1">
      <alignment vertical="top" wrapText="1"/>
    </xf>
    <xf numFmtId="0" fontId="37" fillId="3" borderId="64" xfId="0" applyFont="1" applyFill="1" applyBorder="1" applyAlignment="1">
      <alignment vertical="top" wrapText="1"/>
    </xf>
    <xf numFmtId="0" fontId="37" fillId="3" borderId="65" xfId="0" applyFont="1" applyFill="1" applyBorder="1" applyAlignment="1">
      <alignment vertical="top" wrapText="1"/>
    </xf>
    <xf numFmtId="49" fontId="40" fillId="3" borderId="56" xfId="4" applyNumberFormat="1" applyFont="1" applyFill="1" applyBorder="1" applyAlignment="1">
      <alignment vertical="top" wrapText="1"/>
    </xf>
    <xf numFmtId="49" fontId="40" fillId="3" borderId="57" xfId="4" applyNumberFormat="1" applyFont="1" applyFill="1" applyBorder="1" applyAlignment="1">
      <alignment horizontal="left" vertical="top" wrapText="1"/>
    </xf>
    <xf numFmtId="0" fontId="40" fillId="3" borderId="60" xfId="0" applyFont="1" applyFill="1" applyBorder="1" applyAlignment="1">
      <alignment vertical="top" wrapText="1"/>
    </xf>
    <xf numFmtId="4" fontId="40" fillId="3" borderId="62" xfId="4" applyNumberFormat="1" applyFont="1" applyFill="1" applyBorder="1" applyAlignment="1">
      <alignment horizontal="right" vertical="top" wrapText="1"/>
    </xf>
    <xf numFmtId="4" fontId="40" fillId="3" borderId="62" xfId="0" applyNumberFormat="1" applyFont="1" applyFill="1" applyBorder="1" applyAlignment="1">
      <alignment horizontal="right" vertical="top" wrapText="1"/>
    </xf>
    <xf numFmtId="49" fontId="40" fillId="3" borderId="56" xfId="0" applyNumberFormat="1" applyFont="1" applyFill="1" applyBorder="1" applyAlignment="1">
      <alignment horizontal="center" vertical="top" wrapText="1"/>
    </xf>
    <xf numFmtId="49" fontId="40" fillId="26" borderId="57" xfId="0" applyNumberFormat="1" applyFont="1" applyFill="1" applyBorder="1" applyAlignment="1">
      <alignment horizontal="left" vertical="top" wrapText="1"/>
    </xf>
    <xf numFmtId="49" fontId="40" fillId="3" borderId="57" xfId="0" applyNumberFormat="1" applyFont="1" applyFill="1" applyBorder="1" applyAlignment="1">
      <alignment horizontal="left" vertical="top" wrapText="1"/>
    </xf>
    <xf numFmtId="0" fontId="40" fillId="3" borderId="57" xfId="0" applyNumberFormat="1" applyFont="1" applyFill="1" applyBorder="1" applyAlignment="1">
      <alignment horizontal="left" vertical="top" wrapText="1"/>
    </xf>
    <xf numFmtId="49" fontId="40" fillId="3" borderId="93" xfId="4" applyNumberFormat="1" applyFont="1" applyFill="1" applyBorder="1" applyAlignment="1">
      <alignment vertical="top" wrapText="1"/>
    </xf>
    <xf numFmtId="0" fontId="40" fillId="3" borderId="62" xfId="0" applyNumberFormat="1" applyFont="1" applyFill="1" applyBorder="1" applyAlignment="1">
      <alignment horizontal="right" vertical="top" wrapText="1"/>
    </xf>
    <xf numFmtId="49" fontId="40" fillId="3" borderId="95" xfId="4" applyNumberFormat="1" applyFont="1" applyFill="1" applyBorder="1" applyAlignment="1">
      <alignment vertical="top" wrapText="1"/>
    </xf>
    <xf numFmtId="0" fontId="44" fillId="3" borderId="56" xfId="0" applyFont="1" applyFill="1" applyBorder="1" applyAlignment="1">
      <alignment vertical="top" wrapText="1"/>
    </xf>
    <xf numFmtId="0" fontId="40" fillId="3" borderId="39" xfId="4" applyNumberFormat="1" applyFont="1" applyFill="1" applyBorder="1" applyAlignment="1">
      <alignment vertical="top" wrapText="1"/>
    </xf>
    <xf numFmtId="49" fontId="40" fillId="3" borderId="39" xfId="4" applyNumberFormat="1" applyFont="1" applyFill="1" applyBorder="1" applyAlignment="1">
      <alignment horizontal="center" vertical="top" wrapText="1"/>
    </xf>
    <xf numFmtId="4" fontId="40" fillId="3" borderId="39" xfId="4" applyNumberFormat="1" applyFont="1" applyFill="1" applyBorder="1" applyAlignment="1">
      <alignment horizontal="right" vertical="top" wrapText="1"/>
    </xf>
    <xf numFmtId="0" fontId="40" fillId="3" borderId="68" xfId="0" applyFont="1" applyFill="1" applyBorder="1" applyAlignment="1">
      <alignment vertical="top" wrapText="1"/>
    </xf>
    <xf numFmtId="0" fontId="40" fillId="3" borderId="68" xfId="4" applyNumberFormat="1" applyFont="1" applyFill="1" applyBorder="1" applyAlignment="1">
      <alignment vertical="top" wrapText="1"/>
    </xf>
    <xf numFmtId="49" fontId="40" fillId="3" borderId="68" xfId="4" applyNumberFormat="1" applyFont="1" applyFill="1" applyBorder="1" applyAlignment="1">
      <alignment horizontal="center" vertical="top" wrapText="1"/>
    </xf>
    <xf numFmtId="49" fontId="40" fillId="3" borderId="95" xfId="4" applyNumberFormat="1" applyFont="1" applyFill="1" applyBorder="1" applyAlignment="1">
      <alignment horizontal="center" vertical="top" wrapText="1"/>
    </xf>
    <xf numFmtId="0" fontId="37" fillId="3" borderId="68" xfId="0" applyFont="1" applyFill="1" applyBorder="1" applyAlignment="1">
      <alignment vertical="top" wrapText="1"/>
    </xf>
    <xf numFmtId="4" fontId="40" fillId="3" borderId="68" xfId="4" applyNumberFormat="1" applyFont="1" applyFill="1" applyBorder="1" applyAlignment="1">
      <alignment horizontal="right" vertical="top" wrapText="1"/>
    </xf>
    <xf numFmtId="0" fontId="37" fillId="3" borderId="68" xfId="0" applyFont="1" applyFill="1" applyBorder="1" applyAlignment="1">
      <alignment horizontal="center" wrapText="1"/>
    </xf>
    <xf numFmtId="0" fontId="40" fillId="3" borderId="61" xfId="0" applyFont="1" applyFill="1" applyBorder="1" applyAlignment="1">
      <alignment vertical="top" wrapText="1"/>
    </xf>
    <xf numFmtId="49" fontId="40" fillId="3" borderId="61" xfId="4" applyNumberFormat="1" applyFont="1" applyFill="1" applyBorder="1" applyAlignment="1">
      <alignment vertical="top" wrapText="1"/>
    </xf>
    <xf numFmtId="49" fontId="40" fillId="3" borderId="61" xfId="4" applyNumberFormat="1" applyFont="1" applyFill="1" applyBorder="1" applyAlignment="1">
      <alignment horizontal="center" vertical="top" wrapText="1"/>
    </xf>
    <xf numFmtId="49" fontId="40" fillId="3" borderId="104" xfId="4" applyNumberFormat="1" applyFont="1" applyFill="1" applyBorder="1" applyAlignment="1">
      <alignment horizontal="center" vertical="top" wrapText="1"/>
    </xf>
    <xf numFmtId="0" fontId="40" fillId="3" borderId="104" xfId="4" applyNumberFormat="1" applyFont="1" applyFill="1" applyBorder="1" applyAlignment="1">
      <alignment vertical="top" wrapText="1"/>
    </xf>
    <xf numFmtId="4" fontId="40" fillId="3" borderId="9" xfId="5" applyNumberFormat="1" applyFont="1" applyFill="1" applyBorder="1" applyAlignment="1">
      <alignment vertical="top" wrapText="1"/>
    </xf>
    <xf numFmtId="0" fontId="37" fillId="3" borderId="61" xfId="0" applyFont="1" applyFill="1" applyBorder="1" applyAlignment="1">
      <alignment vertical="top" wrapText="1"/>
    </xf>
    <xf numFmtId="0" fontId="37" fillId="23" borderId="61" xfId="0" applyFont="1" applyFill="1" applyBorder="1" applyAlignment="1">
      <alignment vertical="top" wrapText="1"/>
    </xf>
    <xf numFmtId="0" fontId="40" fillId="3" borderId="66" xfId="0" applyFont="1" applyFill="1" applyBorder="1" applyAlignment="1">
      <alignment vertical="top" wrapText="1"/>
    </xf>
    <xf numFmtId="0" fontId="40" fillId="3" borderId="66" xfId="4" applyNumberFormat="1" applyFont="1" applyFill="1" applyBorder="1" applyAlignment="1">
      <alignment vertical="top" wrapText="1"/>
    </xf>
    <xf numFmtId="49" fontId="40" fillId="3" borderId="66" xfId="4" applyNumberFormat="1" applyFont="1" applyFill="1" applyBorder="1" applyAlignment="1">
      <alignment horizontal="center" vertical="top" wrapText="1"/>
    </xf>
    <xf numFmtId="0" fontId="40" fillId="3" borderId="69" xfId="0" applyFont="1" applyFill="1" applyBorder="1" applyAlignment="1">
      <alignment vertical="top" wrapText="1"/>
    </xf>
    <xf numFmtId="4" fontId="40" fillId="3" borderId="70" xfId="5" applyNumberFormat="1" applyFont="1" applyFill="1" applyBorder="1" applyAlignment="1">
      <alignment vertical="top" wrapText="1"/>
    </xf>
    <xf numFmtId="0" fontId="37" fillId="3" borderId="71" xfId="0" applyFont="1" applyFill="1" applyBorder="1" applyAlignment="1">
      <alignment vertical="top" wrapText="1"/>
    </xf>
    <xf numFmtId="0" fontId="37" fillId="3" borderId="72" xfId="0" applyFont="1" applyFill="1" applyBorder="1" applyAlignment="1">
      <alignment vertical="top" wrapText="1"/>
    </xf>
    <xf numFmtId="0" fontId="37" fillId="3" borderId="73" xfId="0" applyFont="1" applyFill="1" applyBorder="1" applyAlignment="1">
      <alignment vertical="top" wrapText="1"/>
    </xf>
    <xf numFmtId="0" fontId="37" fillId="23" borderId="74" xfId="0" applyFont="1" applyFill="1" applyBorder="1" applyAlignment="1">
      <alignment vertical="top" wrapText="1"/>
    </xf>
    <xf numFmtId="49" fontId="40" fillId="3" borderId="66" xfId="4" applyNumberFormat="1" applyFont="1" applyFill="1" applyBorder="1" applyAlignment="1">
      <alignment vertical="top" wrapText="1"/>
    </xf>
    <xf numFmtId="4" fontId="40" fillId="3" borderId="70" xfId="4" applyNumberFormat="1" applyFont="1" applyFill="1" applyBorder="1" applyAlignment="1">
      <alignment vertical="top" wrapText="1"/>
    </xf>
    <xf numFmtId="0" fontId="37" fillId="3" borderId="74" xfId="0" applyFont="1" applyFill="1" applyBorder="1" applyAlignment="1">
      <alignment vertical="top" wrapText="1"/>
    </xf>
    <xf numFmtId="0" fontId="44" fillId="3" borderId="66" xfId="0" applyFont="1" applyFill="1" applyBorder="1" applyAlignment="1">
      <alignment vertical="top" wrapText="1"/>
    </xf>
    <xf numFmtId="0" fontId="40" fillId="3" borderId="76" xfId="0" applyFont="1" applyFill="1" applyBorder="1" applyAlignment="1">
      <alignment vertical="top" wrapText="1"/>
    </xf>
    <xf numFmtId="49" fontId="40" fillId="3" borderId="76" xfId="4" applyNumberFormat="1" applyFont="1" applyFill="1" applyBorder="1" applyAlignment="1">
      <alignment vertical="top" wrapText="1"/>
    </xf>
    <xf numFmtId="49" fontId="40" fillId="3" borderId="76" xfId="4" applyNumberFormat="1" applyFont="1" applyFill="1" applyBorder="1" applyAlignment="1">
      <alignment horizontal="center" vertical="top" wrapText="1"/>
    </xf>
    <xf numFmtId="0" fontId="37" fillId="3" borderId="76" xfId="0" applyFont="1" applyFill="1" applyBorder="1" applyAlignment="1">
      <alignment vertical="top" wrapText="1"/>
    </xf>
    <xf numFmtId="4" fontId="40" fillId="3" borderId="76" xfId="4" applyNumberFormat="1" applyFont="1" applyFill="1" applyBorder="1" applyAlignment="1">
      <alignment vertical="top" wrapText="1"/>
    </xf>
    <xf numFmtId="0" fontId="37" fillId="3" borderId="58" xfId="0" applyFont="1" applyFill="1" applyBorder="1" applyAlignment="1">
      <alignment horizontal="center" wrapText="1"/>
    </xf>
    <xf numFmtId="0" fontId="37" fillId="3" borderId="7" xfId="0" applyFont="1" applyFill="1" applyBorder="1" applyAlignment="1">
      <alignment vertical="top" wrapText="1"/>
    </xf>
    <xf numFmtId="49" fontId="40" fillId="3" borderId="9" xfId="4" applyNumberFormat="1" applyFont="1" applyFill="1" applyBorder="1" applyAlignment="1">
      <alignment horizontal="center" vertical="top" wrapText="1"/>
    </xf>
    <xf numFmtId="49" fontId="40" fillId="3" borderId="9" xfId="4" applyNumberFormat="1" applyFont="1" applyFill="1" applyBorder="1" applyAlignment="1">
      <alignment vertical="top" wrapText="1"/>
    </xf>
    <xf numFmtId="0" fontId="37" fillId="3" borderId="61" xfId="0" applyFont="1" applyFill="1" applyBorder="1" applyAlignment="1">
      <alignment horizontal="right" vertical="top" wrapText="1"/>
    </xf>
    <xf numFmtId="0" fontId="44" fillId="3" borderId="75" xfId="0" applyFont="1" applyFill="1" applyBorder="1" applyAlignment="1">
      <alignment vertical="top" wrapText="1"/>
    </xf>
    <xf numFmtId="49" fontId="40" fillId="3" borderId="75" xfId="4" applyNumberFormat="1" applyFont="1" applyFill="1" applyBorder="1" applyAlignment="1">
      <alignment horizontal="center" vertical="top" wrapText="1"/>
    </xf>
    <xf numFmtId="0" fontId="37" fillId="3" borderId="79" xfId="0" applyFont="1" applyFill="1" applyBorder="1" applyAlignment="1">
      <alignment vertical="top" wrapText="1"/>
    </xf>
    <xf numFmtId="0" fontId="37" fillId="3" borderId="80" xfId="0" applyFont="1" applyFill="1" applyBorder="1" applyAlignment="1">
      <alignment vertical="top" wrapText="1"/>
    </xf>
    <xf numFmtId="0" fontId="37" fillId="3" borderId="82" xfId="0" applyFont="1" applyFill="1" applyBorder="1" applyAlignment="1">
      <alignment vertical="top" wrapText="1"/>
    </xf>
    <xf numFmtId="0" fontId="37" fillId="3" borderId="84" xfId="0" applyFont="1" applyFill="1" applyBorder="1" applyAlignment="1">
      <alignment vertical="top" wrapText="1"/>
    </xf>
    <xf numFmtId="0" fontId="37" fillId="23" borderId="85" xfId="0" applyFont="1" applyFill="1" applyBorder="1" applyAlignment="1">
      <alignment vertical="top" wrapText="1"/>
    </xf>
    <xf numFmtId="0" fontId="40" fillId="3" borderId="75" xfId="0" applyFont="1" applyFill="1" applyBorder="1" applyAlignment="1">
      <alignment vertical="top" wrapText="1"/>
    </xf>
    <xf numFmtId="0" fontId="40" fillId="3" borderId="75" xfId="4" applyNumberFormat="1" applyFont="1" applyFill="1" applyBorder="1" applyAlignment="1">
      <alignment vertical="top" wrapText="1"/>
    </xf>
    <xf numFmtId="4" fontId="40" fillId="3" borderId="80" xfId="4" applyNumberFormat="1" applyFont="1" applyFill="1" applyBorder="1" applyAlignment="1">
      <alignment horizontal="right" vertical="top" wrapText="1"/>
    </xf>
    <xf numFmtId="49" fontId="40" fillId="3" borderId="77" xfId="4" applyNumberFormat="1" applyFont="1" applyFill="1" applyBorder="1" applyAlignment="1">
      <alignment vertical="top" wrapText="1"/>
    </xf>
    <xf numFmtId="0" fontId="40" fillId="3" borderId="7" xfId="0" applyFont="1" applyFill="1" applyBorder="1" applyAlignment="1">
      <alignment horizontal="center" vertical="center" wrapText="1"/>
    </xf>
    <xf numFmtId="0" fontId="40" fillId="3" borderId="79" xfId="0" applyFont="1" applyFill="1" applyBorder="1" applyAlignment="1">
      <alignment vertical="top" wrapText="1"/>
    </xf>
    <xf numFmtId="0" fontId="40" fillId="3" borderId="80" xfId="0" applyFont="1" applyFill="1" applyBorder="1" applyAlignment="1">
      <alignment vertical="top" wrapText="1"/>
    </xf>
    <xf numFmtId="0" fontId="40" fillId="3" borderId="82" xfId="0" applyFont="1" applyFill="1" applyBorder="1" applyAlignment="1">
      <alignment vertical="top" wrapText="1"/>
    </xf>
    <xf numFmtId="0" fontId="40" fillId="3" borderId="84" xfId="0" applyFont="1" applyFill="1" applyBorder="1" applyAlignment="1">
      <alignment vertical="top" wrapText="1"/>
    </xf>
    <xf numFmtId="0" fontId="40" fillId="23" borderId="85" xfId="0" applyFont="1" applyFill="1" applyBorder="1" applyAlignment="1">
      <alignment vertical="top" wrapText="1"/>
    </xf>
    <xf numFmtId="0" fontId="40" fillId="3" borderId="9" xfId="0" applyFont="1" applyFill="1" applyBorder="1" applyAlignment="1">
      <alignment horizontal="center" wrapText="1"/>
    </xf>
    <xf numFmtId="0" fontId="40" fillId="3" borderId="75" xfId="0" applyNumberFormat="1" applyFont="1" applyFill="1" applyBorder="1" applyAlignment="1">
      <alignment vertical="top" wrapText="1"/>
    </xf>
    <xf numFmtId="0" fontId="40" fillId="3" borderId="80" xfId="0" applyFont="1" applyFill="1" applyBorder="1" applyAlignment="1">
      <alignment horizontal="right" vertical="top" wrapText="1"/>
    </xf>
    <xf numFmtId="49" fontId="40" fillId="3" borderId="75" xfId="0" applyNumberFormat="1" applyFont="1" applyFill="1" applyBorder="1" applyAlignment="1">
      <alignment vertical="top" wrapText="1"/>
    </xf>
    <xf numFmtId="49" fontId="40" fillId="3" borderId="77" xfId="0" applyNumberFormat="1" applyFont="1" applyFill="1" applyBorder="1" applyAlignment="1">
      <alignment vertical="top" wrapText="1"/>
    </xf>
    <xf numFmtId="0" fontId="40" fillId="3" borderId="58" xfId="0" applyFont="1" applyFill="1" applyBorder="1" applyAlignment="1">
      <alignment horizontal="center" vertical="center" wrapText="1"/>
    </xf>
    <xf numFmtId="0" fontId="40" fillId="3" borderId="78" xfId="0" applyFont="1" applyFill="1" applyBorder="1" applyAlignment="1">
      <alignment vertical="top" wrapText="1"/>
    </xf>
    <xf numFmtId="49" fontId="40" fillId="3" borderId="78" xfId="4" applyNumberFormat="1" applyFont="1" applyFill="1" applyBorder="1" applyAlignment="1">
      <alignment horizontal="center" vertical="top" wrapText="1"/>
    </xf>
    <xf numFmtId="0" fontId="40" fillId="3" borderId="81" xfId="0" applyFont="1" applyFill="1" applyBorder="1" applyAlignment="1">
      <alignment horizontal="right" vertical="top" wrapText="1"/>
    </xf>
    <xf numFmtId="0" fontId="40" fillId="3" borderId="83" xfId="0" applyFont="1" applyFill="1" applyBorder="1" applyAlignment="1">
      <alignment vertical="top" wrapText="1"/>
    </xf>
    <xf numFmtId="0" fontId="40" fillId="3" borderId="58" xfId="0" applyFont="1" applyFill="1" applyBorder="1" applyAlignment="1">
      <alignment wrapText="1"/>
    </xf>
    <xf numFmtId="0" fontId="40" fillId="23" borderId="86" xfId="0" applyFont="1" applyFill="1" applyBorder="1" applyAlignment="1">
      <alignment vertical="top" wrapText="1"/>
    </xf>
    <xf numFmtId="0" fontId="40" fillId="3" borderId="58" xfId="0" applyFont="1" applyFill="1" applyBorder="1" applyAlignment="1">
      <alignment horizontal="center" wrapText="1"/>
    </xf>
    <xf numFmtId="49" fontId="40" fillId="3" borderId="104" xfId="0" applyNumberFormat="1" applyFont="1" applyFill="1" applyBorder="1" applyAlignment="1">
      <alignment vertical="top" wrapText="1"/>
    </xf>
    <xf numFmtId="49" fontId="40" fillId="3" borderId="104" xfId="0" applyNumberFormat="1" applyFont="1" applyFill="1" applyBorder="1" applyAlignment="1">
      <alignment horizontal="center" vertical="top" wrapText="1"/>
    </xf>
    <xf numFmtId="4" fontId="40" fillId="3" borderId="104" xfId="4" applyNumberFormat="1" applyFont="1" applyFill="1" applyBorder="1" applyAlignment="1">
      <alignment vertical="top" wrapText="1"/>
    </xf>
    <xf numFmtId="0" fontId="40" fillId="23" borderId="104" xfId="0" applyFont="1" applyFill="1" applyBorder="1" applyAlignment="1">
      <alignment vertical="top" wrapText="1"/>
    </xf>
    <xf numFmtId="0" fontId="40" fillId="3" borderId="104" xfId="0" applyFont="1" applyFill="1" applyBorder="1" applyAlignment="1">
      <alignment horizontal="center"/>
    </xf>
    <xf numFmtId="0" fontId="40" fillId="3" borderId="103" xfId="0" applyNumberFormat="1" applyFont="1" applyFill="1" applyBorder="1" applyAlignment="1">
      <alignment vertical="top" wrapText="1"/>
    </xf>
    <xf numFmtId="4" fontId="40" fillId="3" borderId="103" xfId="4" applyNumberFormat="1" applyFont="1" applyFill="1" applyBorder="1" applyAlignment="1">
      <alignment vertical="top" wrapText="1"/>
    </xf>
    <xf numFmtId="0" fontId="40" fillId="23" borderId="103" xfId="0" applyFont="1" applyFill="1" applyBorder="1" applyAlignment="1">
      <alignment vertical="top" wrapText="1"/>
    </xf>
    <xf numFmtId="49" fontId="40" fillId="3" borderId="95" xfId="0" applyNumberFormat="1" applyFont="1" applyFill="1" applyBorder="1" applyAlignment="1">
      <alignment vertical="top" wrapText="1"/>
    </xf>
    <xf numFmtId="4" fontId="40" fillId="3" borderId="95" xfId="4" applyNumberFormat="1" applyFont="1" applyFill="1" applyBorder="1" applyAlignment="1">
      <alignment vertical="top" wrapText="1"/>
    </xf>
    <xf numFmtId="0" fontId="40" fillId="23" borderId="95" xfId="0" applyFont="1" applyFill="1" applyBorder="1" applyAlignment="1">
      <alignment vertical="top" wrapText="1"/>
    </xf>
    <xf numFmtId="0" fontId="40" fillId="3" borderId="58" xfId="0" applyFont="1" applyFill="1" applyBorder="1"/>
    <xf numFmtId="0" fontId="40" fillId="3" borderId="58" xfId="0" applyFont="1" applyFill="1" applyBorder="1" applyAlignment="1">
      <alignment horizontal="center"/>
    </xf>
    <xf numFmtId="49" fontId="40" fillId="3" borderId="103" xfId="0" applyNumberFormat="1" applyFont="1" applyFill="1" applyBorder="1" applyAlignment="1">
      <alignment horizontal="center" vertical="top" wrapText="1"/>
    </xf>
    <xf numFmtId="0" fontId="40" fillId="3" borderId="95" xfId="4" applyNumberFormat="1" applyFont="1" applyFill="1" applyBorder="1" applyAlignment="1">
      <alignment vertical="top" wrapText="1"/>
    </xf>
    <xf numFmtId="0" fontId="40" fillId="3" borderId="89" xfId="0" applyFont="1" applyFill="1" applyBorder="1" applyAlignment="1">
      <alignment vertical="top" wrapText="1"/>
    </xf>
    <xf numFmtId="49" fontId="40" fillId="3" borderId="104" xfId="4" applyNumberFormat="1" applyFont="1" applyFill="1" applyBorder="1" applyAlignment="1">
      <alignment vertical="top" wrapText="1"/>
    </xf>
    <xf numFmtId="0" fontId="40" fillId="3" borderId="0" xfId="0" applyFont="1" applyFill="1" applyBorder="1" applyAlignment="1">
      <alignment vertical="top" wrapText="1"/>
    </xf>
    <xf numFmtId="0" fontId="40" fillId="3" borderId="95" xfId="0" applyFont="1" applyFill="1" applyBorder="1" applyAlignment="1">
      <alignment horizontal="center"/>
    </xf>
    <xf numFmtId="0" fontId="40" fillId="3" borderId="90" xfId="0" applyFont="1" applyFill="1" applyBorder="1" applyAlignment="1">
      <alignment vertical="top" wrapText="1"/>
    </xf>
    <xf numFmtId="0" fontId="40" fillId="3" borderId="103" xfId="0" applyFont="1" applyFill="1" applyBorder="1" applyAlignment="1">
      <alignment horizontal="center"/>
    </xf>
    <xf numFmtId="0" fontId="40" fillId="3" borderId="103" xfId="0" applyFont="1" applyFill="1" applyBorder="1" applyAlignment="1">
      <alignment horizontal="center" wrapText="1"/>
    </xf>
    <xf numFmtId="4" fontId="40" fillId="3" borderId="92" xfId="4" applyNumberFormat="1" applyFont="1" applyFill="1" applyBorder="1" applyAlignment="1">
      <alignment vertical="top" wrapText="1"/>
    </xf>
    <xf numFmtId="0" fontId="40" fillId="3" borderId="92" xfId="0" applyFont="1" applyFill="1" applyBorder="1" applyAlignment="1">
      <alignment horizontal="center"/>
    </xf>
    <xf numFmtId="0" fontId="40" fillId="3" borderId="87" xfId="0" applyFont="1" applyFill="1" applyBorder="1" applyAlignment="1">
      <alignment vertical="top" wrapText="1"/>
    </xf>
    <xf numFmtId="0" fontId="44" fillId="3" borderId="88" xfId="0" applyFont="1" applyFill="1" applyBorder="1" applyAlignment="1">
      <alignment vertical="top" wrapText="1"/>
    </xf>
    <xf numFmtId="0" fontId="40" fillId="3" borderId="88" xfId="0" applyFont="1" applyFill="1" applyBorder="1" applyAlignment="1">
      <alignment horizontal="center"/>
    </xf>
    <xf numFmtId="4" fontId="40" fillId="3" borderId="103" xfId="4" applyNumberFormat="1" applyFont="1" applyFill="1" applyBorder="1" applyAlignment="1">
      <alignment horizontal="right" vertical="top" wrapText="1"/>
    </xf>
    <xf numFmtId="0" fontId="40" fillId="3" borderId="7" xfId="0" applyFont="1" applyFill="1" applyBorder="1"/>
    <xf numFmtId="49" fontId="40" fillId="3" borderId="103" xfId="0" applyNumberFormat="1" applyFont="1" applyFill="1" applyBorder="1" applyAlignment="1">
      <alignment horizontal="left" vertical="top" wrapText="1"/>
    </xf>
    <xf numFmtId="49" fontId="44" fillId="3" borderId="103" xfId="4" applyNumberFormat="1" applyFont="1" applyFill="1" applyBorder="1" applyAlignment="1">
      <alignment vertical="top" wrapText="1"/>
    </xf>
    <xf numFmtId="49" fontId="44" fillId="3" borderId="103" xfId="4" applyNumberFormat="1" applyFont="1" applyFill="1" applyBorder="1" applyAlignment="1">
      <alignment horizontal="center" vertical="top" wrapText="1"/>
    </xf>
    <xf numFmtId="4" fontId="40" fillId="3" borderId="103" xfId="5" applyNumberFormat="1" applyFont="1" applyFill="1" applyBorder="1" applyAlignment="1">
      <alignment vertical="top" wrapText="1"/>
    </xf>
    <xf numFmtId="0" fontId="40" fillId="3" borderId="91" xfId="0" applyFont="1" applyFill="1" applyBorder="1" applyAlignment="1">
      <alignment vertical="top" wrapText="1"/>
    </xf>
    <xf numFmtId="0" fontId="37" fillId="10" borderId="8" xfId="0" applyFont="1" applyFill="1" applyBorder="1" applyAlignment="1">
      <alignment horizontal="center" vertical="center" wrapText="1"/>
    </xf>
    <xf numFmtId="0" fontId="37" fillId="19" borderId="105" xfId="0" applyFont="1" applyFill="1" applyBorder="1" applyAlignment="1">
      <alignment horizontal="center" vertical="center" wrapText="1"/>
    </xf>
    <xf numFmtId="0" fontId="37" fillId="17" borderId="8" xfId="0" applyFont="1" applyFill="1" applyBorder="1" applyAlignment="1">
      <alignment horizontal="center" vertical="center" wrapText="1"/>
    </xf>
    <xf numFmtId="0" fontId="37" fillId="17" borderId="105" xfId="0" applyFont="1" applyFill="1" applyBorder="1" applyAlignment="1">
      <alignment horizontal="center" vertical="center" wrapText="1"/>
    </xf>
    <xf numFmtId="49" fontId="44" fillId="3" borderId="103" xfId="0" applyNumberFormat="1" applyFont="1" applyFill="1" applyBorder="1" applyAlignment="1">
      <alignment vertical="top" wrapText="1"/>
    </xf>
    <xf numFmtId="4" fontId="44" fillId="3" borderId="103" xfId="4" applyNumberFormat="1" applyFont="1" applyFill="1" applyBorder="1" applyAlignment="1">
      <alignment vertical="top" wrapText="1"/>
    </xf>
    <xf numFmtId="0" fontId="44" fillId="3" borderId="50" xfId="4" applyNumberFormat="1" applyFont="1" applyFill="1" applyBorder="1" applyAlignment="1">
      <alignment vertical="top" wrapText="1"/>
    </xf>
    <xf numFmtId="49" fontId="44" fillId="3" borderId="104" xfId="0" applyNumberFormat="1" applyFont="1" applyFill="1" applyBorder="1" applyAlignment="1">
      <alignment vertical="top" wrapText="1"/>
    </xf>
    <xf numFmtId="49" fontId="44" fillId="3" borderId="104" xfId="4" applyNumberFormat="1" applyFont="1" applyFill="1" applyBorder="1" applyAlignment="1">
      <alignment horizontal="center" vertical="top" wrapText="1"/>
    </xf>
    <xf numFmtId="4" fontId="44" fillId="3" borderId="88" xfId="4" applyNumberFormat="1" applyFont="1" applyFill="1" applyBorder="1" applyAlignment="1">
      <alignment horizontal="right" vertical="top" wrapText="1"/>
    </xf>
    <xf numFmtId="4" fontId="44" fillId="3" borderId="104" xfId="4" applyNumberFormat="1" applyFont="1" applyFill="1" applyBorder="1" applyAlignment="1">
      <alignment vertical="top" wrapText="1"/>
    </xf>
    <xf numFmtId="49" fontId="44" fillId="3" borderId="103" xfId="0" applyNumberFormat="1" applyFont="1" applyFill="1" applyBorder="1" applyAlignment="1">
      <alignment horizontal="center" vertical="top" wrapText="1"/>
    </xf>
    <xf numFmtId="0" fontId="44" fillId="3" borderId="75" xfId="4" applyNumberFormat="1" applyFont="1" applyFill="1" applyBorder="1" applyAlignment="1">
      <alignment vertical="top" wrapText="1"/>
    </xf>
    <xf numFmtId="49" fontId="44" fillId="3" borderId="75" xfId="4" applyNumberFormat="1" applyFont="1" applyFill="1" applyBorder="1" applyAlignment="1">
      <alignment horizontal="center" vertical="top" wrapText="1"/>
    </xf>
    <xf numFmtId="49" fontId="44" fillId="3" borderId="50" xfId="4" applyNumberFormat="1" applyFont="1" applyFill="1" applyBorder="1" applyAlignment="1">
      <alignment vertical="top" wrapText="1"/>
    </xf>
    <xf numFmtId="0" fontId="44" fillId="3" borderId="79" xfId="0" applyFont="1" applyFill="1" applyBorder="1" applyAlignment="1">
      <alignment vertical="top" wrapText="1"/>
    </xf>
    <xf numFmtId="4" fontId="44" fillId="3" borderId="80" xfId="4" applyNumberFormat="1" applyFont="1" applyFill="1" applyBorder="1" applyAlignment="1">
      <alignment horizontal="right" vertical="top" wrapText="1"/>
    </xf>
    <xf numFmtId="49" fontId="44" fillId="3" borderId="75" xfId="4" applyNumberFormat="1" applyFont="1" applyFill="1" applyBorder="1" applyAlignment="1">
      <alignment vertical="top" wrapText="1"/>
    </xf>
    <xf numFmtId="0" fontId="46" fillId="3" borderId="79" xfId="0" applyFont="1" applyFill="1" applyBorder="1" applyAlignment="1">
      <alignment vertical="top" wrapText="1"/>
    </xf>
    <xf numFmtId="49" fontId="44" fillId="3" borderId="66" xfId="4" applyNumberFormat="1" applyFont="1" applyFill="1" applyBorder="1" applyAlignment="1">
      <alignment vertical="top" wrapText="1"/>
    </xf>
    <xf numFmtId="49" fontId="44" fillId="3" borderId="66" xfId="4" applyNumberFormat="1" applyFont="1" applyFill="1" applyBorder="1" applyAlignment="1">
      <alignment horizontal="center" vertical="top" wrapText="1"/>
    </xf>
    <xf numFmtId="49" fontId="44" fillId="3" borderId="67" xfId="4" applyNumberFormat="1" applyFont="1" applyFill="1" applyBorder="1" applyAlignment="1">
      <alignment vertical="top" wrapText="1"/>
    </xf>
    <xf numFmtId="0" fontId="46" fillId="3" borderId="69" xfId="0" applyFont="1" applyFill="1" applyBorder="1" applyAlignment="1">
      <alignment vertical="top" wrapText="1"/>
    </xf>
    <xf numFmtId="0" fontId="46" fillId="3" borderId="70" xfId="0" applyFont="1" applyFill="1" applyBorder="1" applyAlignment="1">
      <alignment vertical="top" wrapText="1"/>
    </xf>
    <xf numFmtId="0" fontId="62" fillId="22" borderId="8" xfId="0" applyFont="1" applyFill="1" applyBorder="1" applyAlignment="1">
      <alignment horizontal="center" vertical="center" wrapText="1"/>
    </xf>
    <xf numFmtId="0" fontId="62" fillId="6" borderId="29" xfId="0" applyFont="1" applyFill="1" applyBorder="1" applyAlignment="1">
      <alignment horizontal="center" vertical="center" wrapText="1"/>
    </xf>
    <xf numFmtId="0" fontId="37" fillId="6" borderId="104" xfId="0" applyFont="1" applyFill="1" applyBorder="1" applyAlignment="1">
      <alignment vertical="top" wrapText="1"/>
    </xf>
    <xf numFmtId="17" fontId="37" fillId="6" borderId="104" xfId="0" applyNumberFormat="1" applyFont="1" applyFill="1" applyBorder="1" applyAlignment="1">
      <alignment vertical="top" wrapText="1"/>
    </xf>
    <xf numFmtId="0" fontId="37" fillId="6" borderId="103" xfId="0" applyNumberFormat="1" applyFont="1" applyFill="1" applyBorder="1" applyAlignment="1">
      <alignment vertical="top" wrapText="1"/>
    </xf>
    <xf numFmtId="0" fontId="37" fillId="6" borderId="103" xfId="0" applyFont="1" applyFill="1" applyBorder="1" applyAlignment="1">
      <alignment vertical="top" wrapText="1"/>
    </xf>
    <xf numFmtId="17" fontId="37" fillId="6" borderId="103" xfId="0" applyNumberFormat="1" applyFont="1" applyFill="1" applyBorder="1" applyAlignment="1">
      <alignment vertical="top" wrapText="1"/>
    </xf>
    <xf numFmtId="0" fontId="37" fillId="3" borderId="0" xfId="0" applyFont="1" applyFill="1" applyBorder="1" applyAlignment="1">
      <alignment vertical="top" wrapText="1"/>
    </xf>
    <xf numFmtId="0" fontId="40" fillId="6" borderId="104" xfId="0" applyFont="1" applyFill="1" applyBorder="1" applyAlignment="1">
      <alignment vertical="top" wrapText="1"/>
    </xf>
    <xf numFmtId="0" fontId="62" fillId="22" borderId="103" xfId="0" applyFont="1" applyFill="1" applyBorder="1" applyAlignment="1">
      <alignment horizontal="center" vertical="center" wrapText="1"/>
    </xf>
    <xf numFmtId="0" fontId="40" fillId="3" borderId="92" xfId="4" applyNumberFormat="1" applyFont="1" applyFill="1" applyBorder="1" applyAlignment="1">
      <alignment vertical="top" wrapText="1"/>
    </xf>
    <xf numFmtId="0" fontId="40" fillId="3" borderId="64" xfId="0" applyFont="1" applyFill="1" applyBorder="1" applyAlignment="1">
      <alignment vertical="top" wrapText="1"/>
    </xf>
    <xf numFmtId="0" fontId="40" fillId="3" borderId="0" xfId="0" applyFont="1" applyFill="1" applyBorder="1" applyAlignment="1">
      <alignment horizontal="center" vertical="center" wrapText="1"/>
    </xf>
    <xf numFmtId="0" fontId="37" fillId="3" borderId="0" xfId="0" applyFont="1" applyFill="1" applyBorder="1" applyAlignment="1">
      <alignment horizontal="center" vertical="center" wrapText="1"/>
    </xf>
    <xf numFmtId="0" fontId="44" fillId="3" borderId="75" xfId="0" applyNumberFormat="1" applyFont="1" applyFill="1" applyBorder="1" applyAlignment="1">
      <alignment vertical="top" wrapText="1"/>
    </xf>
    <xf numFmtId="49" fontId="44" fillId="3" borderId="75" xfId="0" applyNumberFormat="1" applyFont="1" applyFill="1" applyBorder="1" applyAlignment="1">
      <alignment vertical="top" wrapText="1"/>
    </xf>
    <xf numFmtId="49" fontId="44" fillId="3" borderId="50" xfId="0" applyNumberFormat="1" applyFont="1" applyFill="1" applyBorder="1" applyAlignment="1">
      <alignment vertical="top" wrapText="1"/>
    </xf>
    <xf numFmtId="0" fontId="44" fillId="3" borderId="103" xfId="4" applyNumberFormat="1" applyFont="1" applyFill="1" applyBorder="1" applyAlignment="1">
      <alignment vertical="top" wrapText="1"/>
    </xf>
    <xf numFmtId="49" fontId="44" fillId="3" borderId="77" xfId="0" applyNumberFormat="1" applyFont="1" applyFill="1" applyBorder="1" applyAlignment="1">
      <alignment vertical="top" wrapText="1"/>
    </xf>
    <xf numFmtId="4" fontId="44" fillId="3" borderId="103" xfId="5" applyNumberFormat="1" applyFont="1" applyFill="1" applyBorder="1" applyAlignment="1">
      <alignment horizontal="right" vertical="top" wrapText="1"/>
    </xf>
    <xf numFmtId="4" fontId="44" fillId="3" borderId="80" xfId="4" applyNumberFormat="1" applyFont="1" applyFill="1" applyBorder="1" applyAlignment="1">
      <alignment vertical="top" wrapText="1"/>
    </xf>
    <xf numFmtId="0" fontId="40" fillId="3" borderId="82" xfId="0" applyFont="1" applyFill="1" applyBorder="1"/>
    <xf numFmtId="0" fontId="40" fillId="3" borderId="85" xfId="0" applyFont="1" applyFill="1" applyBorder="1"/>
    <xf numFmtId="0" fontId="37" fillId="23" borderId="9" xfId="0" applyFont="1" applyFill="1" applyBorder="1" applyAlignment="1">
      <alignment vertical="top" wrapText="1"/>
    </xf>
    <xf numFmtId="0" fontId="37" fillId="23" borderId="104" xfId="0" applyFont="1" applyFill="1" applyBorder="1" applyAlignment="1">
      <alignment vertical="top" wrapText="1"/>
    </xf>
    <xf numFmtId="0" fontId="37" fillId="3" borderId="104" xfId="0" applyFont="1" applyFill="1" applyBorder="1" applyAlignment="1">
      <alignment horizontal="center" wrapText="1"/>
    </xf>
    <xf numFmtId="0" fontId="40" fillId="3" borderId="9" xfId="0" applyFont="1" applyFill="1" applyBorder="1" applyAlignment="1">
      <alignment horizontal="center"/>
    </xf>
    <xf numFmtId="0" fontId="44" fillId="3" borderId="92" xfId="0" applyFont="1" applyFill="1" applyBorder="1" applyAlignment="1">
      <alignment vertical="top" wrapText="1"/>
    </xf>
    <xf numFmtId="0" fontId="40" fillId="3" borderId="3" xfId="0" applyFont="1" applyFill="1" applyBorder="1"/>
    <xf numFmtId="0" fontId="40" fillId="3" borderId="3" xfId="0" applyFont="1" applyFill="1" applyBorder="1" applyAlignment="1">
      <alignment horizontal="left" vertical="top" wrapText="1"/>
    </xf>
    <xf numFmtId="0" fontId="37" fillId="3" borderId="92" xfId="0" applyFont="1" applyFill="1" applyBorder="1" applyAlignment="1">
      <alignment horizontal="center" vertical="center" wrapText="1"/>
    </xf>
    <xf numFmtId="0" fontId="40" fillId="3" borderId="104" xfId="0" applyFont="1" applyFill="1" applyBorder="1" applyAlignment="1">
      <alignment horizontal="center" vertical="center" wrapText="1"/>
    </xf>
    <xf numFmtId="49" fontId="45" fillId="3" borderId="95" xfId="4" applyNumberFormat="1" applyFont="1" applyFill="1" applyBorder="1" applyAlignment="1">
      <alignment horizontal="center" vertical="top" wrapText="1"/>
    </xf>
    <xf numFmtId="49" fontId="45" fillId="3" borderId="103" xfId="4" applyNumberFormat="1" applyFont="1" applyFill="1" applyBorder="1" applyAlignment="1">
      <alignment horizontal="center" vertical="top" wrapText="1"/>
    </xf>
    <xf numFmtId="49" fontId="40" fillId="3" borderId="103" xfId="4" applyNumberFormat="1" applyFont="1" applyFill="1" applyBorder="1" applyAlignment="1">
      <alignment horizontal="center" vertical="center" wrapText="1"/>
    </xf>
    <xf numFmtId="0" fontId="37" fillId="3" borderId="20" xfId="0" applyFont="1" applyFill="1" applyBorder="1" applyAlignment="1">
      <alignment vertical="center" wrapText="1"/>
    </xf>
    <xf numFmtId="0" fontId="37" fillId="3" borderId="21" xfId="0" applyFont="1" applyFill="1" applyBorder="1" applyAlignment="1">
      <alignment vertical="center" wrapText="1"/>
    </xf>
    <xf numFmtId="0" fontId="37" fillId="3" borderId="7" xfId="0" applyFont="1" applyFill="1" applyBorder="1" applyAlignment="1">
      <alignment vertical="center" wrapText="1"/>
    </xf>
    <xf numFmtId="0" fontId="44" fillId="3" borderId="37" xfId="4" applyNumberFormat="1" applyFont="1" applyFill="1" applyBorder="1" applyAlignment="1">
      <alignment vertical="top" wrapText="1"/>
    </xf>
    <xf numFmtId="0" fontId="37" fillId="3" borderId="92" xfId="0" applyFont="1" applyFill="1" applyBorder="1" applyAlignment="1">
      <alignment vertical="center" wrapText="1"/>
    </xf>
    <xf numFmtId="0" fontId="37" fillId="10" borderId="8" xfId="0" applyFont="1" applyFill="1" applyBorder="1" applyAlignment="1">
      <alignment horizontal="center" vertical="center"/>
    </xf>
    <xf numFmtId="0" fontId="37" fillId="10" borderId="20" xfId="0" applyFont="1" applyFill="1" applyBorder="1" applyAlignment="1">
      <alignment horizontal="center" vertical="center"/>
    </xf>
    <xf numFmtId="0" fontId="61" fillId="4" borderId="0" xfId="0" applyFont="1" applyFill="1"/>
    <xf numFmtId="0" fontId="37" fillId="4" borderId="0" xfId="0" applyFont="1" applyFill="1"/>
    <xf numFmtId="0" fontId="37" fillId="6" borderId="0" xfId="0" applyFont="1" applyFill="1"/>
    <xf numFmtId="0" fontId="64" fillId="3" borderId="1" xfId="0" applyFont="1" applyFill="1" applyBorder="1" applyAlignment="1">
      <alignment horizontal="left" vertical="center"/>
    </xf>
    <xf numFmtId="0" fontId="64" fillId="3" borderId="1" xfId="0" applyFont="1" applyFill="1" applyBorder="1" applyAlignment="1">
      <alignment horizontal="left"/>
    </xf>
    <xf numFmtId="0" fontId="37" fillId="3" borderId="0" xfId="0" applyFont="1" applyFill="1"/>
    <xf numFmtId="0" fontId="61" fillId="4" borderId="2" xfId="0" applyFont="1" applyFill="1" applyBorder="1" applyAlignment="1">
      <alignment vertical="center"/>
    </xf>
    <xf numFmtId="0" fontId="61" fillId="4" borderId="5" xfId="0" applyFont="1" applyFill="1" applyBorder="1" applyAlignment="1">
      <alignment vertical="center"/>
    </xf>
    <xf numFmtId="0" fontId="37" fillId="3" borderId="2" xfId="0" applyFont="1" applyFill="1" applyBorder="1" applyAlignment="1"/>
    <xf numFmtId="0" fontId="37" fillId="3" borderId="5" xfId="0" applyFont="1" applyFill="1" applyBorder="1" applyAlignment="1"/>
    <xf numFmtId="0" fontId="37" fillId="10" borderId="20" xfId="0" applyFont="1" applyFill="1" applyBorder="1" applyAlignment="1">
      <alignment horizontal="center" vertical="center" wrapText="1"/>
    </xf>
    <xf numFmtId="4" fontId="40" fillId="3" borderId="103" xfId="4" applyNumberFormat="1" applyFont="1" applyFill="1" applyBorder="1" applyAlignment="1">
      <alignment horizontal="right" vertical="center" wrapText="1"/>
    </xf>
    <xf numFmtId="4" fontId="40" fillId="3" borderId="70" xfId="5" applyNumberFormat="1" applyFont="1" applyFill="1" applyBorder="1" applyAlignment="1">
      <alignment horizontal="right" vertical="center" wrapText="1"/>
    </xf>
    <xf numFmtId="4" fontId="40" fillId="3" borderId="70" xfId="4" applyNumberFormat="1" applyFont="1" applyFill="1" applyBorder="1" applyAlignment="1">
      <alignment horizontal="right" vertical="center" wrapText="1"/>
    </xf>
    <xf numFmtId="4" fontId="40" fillId="3" borderId="76" xfId="4" applyNumberFormat="1" applyFont="1" applyFill="1" applyBorder="1" applyAlignment="1">
      <alignment horizontal="right" vertical="center" wrapText="1"/>
    </xf>
    <xf numFmtId="4" fontId="40" fillId="3" borderId="80" xfId="4" applyNumberFormat="1" applyFont="1" applyFill="1" applyBorder="1" applyAlignment="1">
      <alignment horizontal="right" vertical="center" wrapText="1"/>
    </xf>
    <xf numFmtId="0" fontId="40" fillId="3" borderId="81" xfId="0" applyFont="1" applyFill="1" applyBorder="1" applyAlignment="1">
      <alignment horizontal="right" vertical="center" wrapText="1"/>
    </xf>
    <xf numFmtId="4" fontId="40" fillId="3" borderId="104" xfId="4" applyNumberFormat="1" applyFont="1" applyFill="1" applyBorder="1" applyAlignment="1">
      <alignment horizontal="right" vertical="center" wrapText="1"/>
    </xf>
    <xf numFmtId="4" fontId="40" fillId="3" borderId="95" xfId="4" applyNumberFormat="1" applyFont="1" applyFill="1" applyBorder="1" applyAlignment="1">
      <alignment horizontal="right" vertical="center" wrapText="1"/>
    </xf>
    <xf numFmtId="4" fontId="40" fillId="3" borderId="103" xfId="5" applyNumberFormat="1" applyFont="1" applyFill="1" applyBorder="1" applyAlignment="1">
      <alignment horizontal="right" vertical="center" wrapText="1"/>
    </xf>
    <xf numFmtId="0" fontId="11" fillId="2" borderId="106" xfId="0" applyFont="1" applyFill="1" applyBorder="1"/>
    <xf numFmtId="0" fontId="11" fillId="2" borderId="97" xfId="0" applyFont="1" applyFill="1" applyBorder="1" applyAlignment="1">
      <alignment horizontal="left"/>
    </xf>
    <xf numFmtId="0" fontId="0" fillId="0" borderId="0" xfId="0" applyAlignment="1">
      <alignment horizontal="center"/>
    </xf>
    <xf numFmtId="0" fontId="37" fillId="3" borderId="104" xfId="0" applyFont="1" applyFill="1" applyBorder="1"/>
    <xf numFmtId="0" fontId="37" fillId="3" borderId="104" xfId="0" applyFont="1" applyFill="1" applyBorder="1" applyAlignment="1">
      <alignment horizontal="center"/>
    </xf>
    <xf numFmtId="0" fontId="38" fillId="5" borderId="6" xfId="0" applyFont="1" applyFill="1" applyBorder="1" applyAlignment="1">
      <alignment horizontal="center" vertical="center" wrapText="1"/>
    </xf>
    <xf numFmtId="0" fontId="38" fillId="11" borderId="6" xfId="0" applyFont="1" applyFill="1" applyBorder="1" applyAlignment="1">
      <alignment horizontal="center" vertical="center" wrapText="1"/>
    </xf>
    <xf numFmtId="0" fontId="38" fillId="12" borderId="6" xfId="0" applyFont="1" applyFill="1" applyBorder="1" applyAlignment="1">
      <alignment horizontal="center" vertical="center" wrapText="1"/>
    </xf>
    <xf numFmtId="1" fontId="38" fillId="13" borderId="6" xfId="0" applyNumberFormat="1" applyFont="1" applyFill="1" applyBorder="1" applyAlignment="1">
      <alignment horizontal="center" vertical="center" wrapText="1"/>
    </xf>
    <xf numFmtId="0" fontId="38" fillId="14" borderId="6" xfId="0" applyFont="1" applyFill="1" applyBorder="1" applyAlignment="1">
      <alignment horizontal="center" vertical="center" wrapText="1"/>
    </xf>
    <xf numFmtId="0" fontId="38" fillId="18" borderId="6" xfId="0" applyFont="1" applyFill="1" applyBorder="1" applyAlignment="1">
      <alignment horizontal="center" vertical="center" wrapText="1"/>
    </xf>
    <xf numFmtId="0" fontId="37" fillId="19" borderId="10" xfId="0" applyFont="1" applyFill="1" applyBorder="1" applyAlignment="1">
      <alignment horizontal="center" vertical="center" wrapText="1"/>
    </xf>
    <xf numFmtId="0" fontId="37" fillId="17" borderId="6" xfId="0" applyFont="1" applyFill="1" applyBorder="1" applyAlignment="1">
      <alignment horizontal="center" vertical="center" wrapText="1"/>
    </xf>
    <xf numFmtId="0" fontId="37" fillId="17" borderId="10" xfId="0" applyFont="1" applyFill="1" applyBorder="1" applyAlignment="1">
      <alignment horizontal="center" vertical="center" wrapText="1"/>
    </xf>
    <xf numFmtId="0" fontId="37" fillId="3" borderId="9" xfId="0" applyNumberFormat="1" applyFont="1" applyFill="1" applyBorder="1" applyAlignment="1" applyProtection="1">
      <alignment vertical="top" wrapText="1"/>
      <protection locked="0"/>
    </xf>
    <xf numFmtId="0" fontId="37" fillId="3" borderId="3" xfId="0" applyNumberFormat="1" applyFont="1" applyFill="1" applyBorder="1" applyAlignment="1" applyProtection="1">
      <alignment vertical="top" wrapText="1"/>
      <protection locked="0"/>
    </xf>
    <xf numFmtId="0" fontId="40" fillId="3" borderId="103" xfId="0" applyNumberFormat="1" applyFont="1" applyFill="1" applyBorder="1" applyAlignment="1" applyProtection="1">
      <alignment vertical="top" wrapText="1"/>
      <protection locked="0"/>
    </xf>
    <xf numFmtId="0" fontId="37" fillId="3" borderId="104" xfId="0" applyNumberFormat="1" applyFont="1" applyFill="1" applyBorder="1" applyAlignment="1" applyProtection="1">
      <alignment vertical="top" wrapText="1"/>
      <protection locked="0"/>
    </xf>
    <xf numFmtId="0" fontId="37" fillId="3" borderId="103" xfId="0" applyNumberFormat="1" applyFont="1" applyFill="1" applyBorder="1" applyAlignment="1" applyProtection="1">
      <alignment vertical="top" wrapText="1"/>
      <protection locked="0"/>
    </xf>
    <xf numFmtId="0" fontId="45" fillId="3" borderId="76" xfId="0" applyFont="1" applyFill="1" applyBorder="1" applyAlignment="1">
      <alignment vertical="top" wrapText="1"/>
    </xf>
    <xf numFmtId="0" fontId="45" fillId="3" borderId="3" xfId="0" applyNumberFormat="1" applyFont="1" applyFill="1" applyBorder="1" applyAlignment="1" applyProtection="1">
      <alignment vertical="top" wrapText="1"/>
      <protection locked="0"/>
    </xf>
    <xf numFmtId="0" fontId="37" fillId="19" borderId="107" xfId="0" applyFont="1" applyFill="1" applyBorder="1" applyAlignment="1">
      <alignment horizontal="center" vertical="center" wrapText="1"/>
    </xf>
    <xf numFmtId="0" fontId="65" fillId="3" borderId="3" xfId="0" applyNumberFormat="1" applyFont="1" applyFill="1" applyBorder="1" applyAlignment="1" applyProtection="1">
      <alignment vertical="top" wrapText="1"/>
      <protection locked="0"/>
    </xf>
    <xf numFmtId="0" fontId="40" fillId="3" borderId="3" xfId="0" applyNumberFormat="1" applyFont="1" applyFill="1" applyBorder="1" applyAlignment="1" applyProtection="1">
      <alignment vertical="top" wrapText="1"/>
      <protection locked="0"/>
    </xf>
    <xf numFmtId="17" fontId="40" fillId="3" borderId="78" xfId="4" applyNumberFormat="1" applyFont="1" applyFill="1" applyBorder="1" applyAlignment="1">
      <alignment horizontal="center" vertical="top" wrapText="1"/>
    </xf>
    <xf numFmtId="0" fontId="40" fillId="3" borderId="104" xfId="0" applyNumberFormat="1" applyFont="1" applyFill="1" applyBorder="1" applyAlignment="1" applyProtection="1">
      <alignment vertical="top" wrapText="1"/>
      <protection locked="0"/>
    </xf>
    <xf numFmtId="0" fontId="55" fillId="3" borderId="3" xfId="0" applyNumberFormat="1" applyFont="1" applyFill="1" applyBorder="1" applyAlignment="1" applyProtection="1">
      <alignment vertical="top" wrapText="1"/>
      <protection locked="0"/>
    </xf>
    <xf numFmtId="4" fontId="40" fillId="3" borderId="9" xfId="5" applyNumberFormat="1" applyFont="1" applyFill="1" applyBorder="1" applyAlignment="1">
      <alignment horizontal="right" vertical="center" wrapText="1"/>
    </xf>
    <xf numFmtId="0" fontId="0" fillId="4" borderId="0" xfId="0" applyFill="1" applyAlignment="1">
      <alignment horizontal="center"/>
    </xf>
    <xf numFmtId="0" fontId="0" fillId="6" borderId="0" xfId="0" applyFill="1" applyAlignment="1">
      <alignment horizontal="center"/>
    </xf>
    <xf numFmtId="0" fontId="0" fillId="3" borderId="1" xfId="0" applyFill="1" applyBorder="1" applyAlignment="1">
      <alignment horizontal="center"/>
    </xf>
    <xf numFmtId="0" fontId="0" fillId="3" borderId="0" xfId="0" applyFill="1" applyAlignment="1">
      <alignment horizontal="center"/>
    </xf>
    <xf numFmtId="0" fontId="0" fillId="3" borderId="0" xfId="0" applyFill="1" applyAlignment="1">
      <alignment horizontal="center" vertical="center"/>
    </xf>
    <xf numFmtId="0" fontId="37" fillId="3" borderId="9" xfId="0" applyNumberFormat="1" applyFont="1" applyFill="1" applyBorder="1" applyAlignment="1" applyProtection="1">
      <alignment horizontal="center" vertical="top" wrapText="1"/>
      <protection locked="0"/>
    </xf>
    <xf numFmtId="0" fontId="37" fillId="3" borderId="3" xfId="0" applyNumberFormat="1" applyFont="1" applyFill="1" applyBorder="1" applyAlignment="1" applyProtection="1">
      <alignment horizontal="center" vertical="top" wrapText="1"/>
      <protection locked="0"/>
    </xf>
    <xf numFmtId="17" fontId="37" fillId="3" borderId="3" xfId="0" applyNumberFormat="1" applyFont="1" applyFill="1" applyBorder="1" applyAlignment="1" applyProtection="1">
      <alignment horizontal="center" vertical="top" wrapText="1"/>
      <protection locked="0"/>
    </xf>
    <xf numFmtId="0" fontId="40" fillId="3" borderId="103" xfId="0" applyNumberFormat="1" applyFont="1" applyFill="1" applyBorder="1" applyAlignment="1" applyProtection="1">
      <alignment horizontal="center" vertical="top" wrapText="1"/>
      <protection locked="0"/>
    </xf>
    <xf numFmtId="0" fontId="37" fillId="3" borderId="104" xfId="0" applyNumberFormat="1" applyFont="1" applyFill="1" applyBorder="1" applyAlignment="1" applyProtection="1">
      <alignment horizontal="center" vertical="top" wrapText="1"/>
      <protection locked="0"/>
    </xf>
    <xf numFmtId="0" fontId="37" fillId="3" borderId="103" xfId="0" applyNumberFormat="1" applyFont="1" applyFill="1" applyBorder="1" applyAlignment="1" applyProtection="1">
      <alignment horizontal="center" vertical="top" wrapText="1"/>
      <protection locked="0"/>
    </xf>
    <xf numFmtId="0" fontId="37" fillId="6" borderId="3" xfId="0" applyFont="1" applyFill="1" applyBorder="1"/>
    <xf numFmtId="0" fontId="37" fillId="6" borderId="7" xfId="0" applyFont="1" applyFill="1" applyBorder="1" applyAlignment="1">
      <alignment horizontal="center" vertical="center"/>
    </xf>
    <xf numFmtId="0" fontId="37" fillId="3" borderId="0" xfId="0" applyFont="1" applyFill="1" applyAlignment="1">
      <alignment horizontal="center"/>
    </xf>
    <xf numFmtId="0" fontId="37" fillId="0" borderId="0" xfId="0" applyFont="1"/>
    <xf numFmtId="17" fontId="37" fillId="6" borderId="3" xfId="0" applyNumberFormat="1" applyFont="1" applyFill="1" applyBorder="1"/>
    <xf numFmtId="0" fontId="37" fillId="6" borderId="3" xfId="0" applyNumberFormat="1" applyFont="1" applyFill="1" applyBorder="1" applyAlignment="1">
      <alignment wrapText="1"/>
    </xf>
    <xf numFmtId="0" fontId="62" fillId="22" borderId="8" xfId="0" applyFont="1" applyFill="1" applyBorder="1" applyAlignment="1">
      <alignment horizontal="center" vertical="center"/>
    </xf>
    <xf numFmtId="0" fontId="62" fillId="22" borderId="20" xfId="0" applyFont="1" applyFill="1" applyBorder="1" applyAlignment="1">
      <alignment horizontal="center" vertical="center"/>
    </xf>
    <xf numFmtId="6" fontId="37" fillId="6" borderId="3" xfId="0" applyNumberFormat="1" applyFont="1" applyFill="1" applyBorder="1"/>
    <xf numFmtId="17" fontId="37" fillId="3" borderId="9" xfId="0" applyNumberFormat="1" applyFont="1" applyFill="1" applyBorder="1" applyAlignment="1" applyProtection="1">
      <alignment horizontal="center" vertical="top" wrapText="1"/>
      <protection locked="0"/>
    </xf>
    <xf numFmtId="17" fontId="37" fillId="3" borderId="104" xfId="0" applyNumberFormat="1" applyFont="1" applyFill="1" applyBorder="1" applyAlignment="1" applyProtection="1">
      <alignment horizontal="center" vertical="top" wrapText="1"/>
      <protection locked="0"/>
    </xf>
    <xf numFmtId="17" fontId="37" fillId="3" borderId="103" xfId="0" applyNumberFormat="1" applyFont="1" applyFill="1" applyBorder="1" applyAlignment="1" applyProtection="1">
      <alignment horizontal="center" vertical="top" wrapText="1"/>
      <protection locked="0"/>
    </xf>
    <xf numFmtId="17" fontId="37" fillId="0" borderId="3" xfId="0" applyNumberFormat="1" applyFont="1" applyFill="1" applyBorder="1" applyAlignment="1" applyProtection="1">
      <alignment horizontal="center" vertical="top" wrapText="1"/>
      <protection locked="0"/>
    </xf>
    <xf numFmtId="17" fontId="37" fillId="3" borderId="103" xfId="0" applyNumberFormat="1" applyFont="1" applyFill="1" applyBorder="1" applyAlignment="1" applyProtection="1">
      <alignment vertical="top" wrapText="1"/>
      <protection locked="0"/>
    </xf>
    <xf numFmtId="0" fontId="56" fillId="3" borderId="103" xfId="0" applyFont="1" applyFill="1" applyBorder="1" applyAlignment="1">
      <alignment vertical="top" wrapText="1"/>
    </xf>
    <xf numFmtId="49" fontId="56" fillId="3" borderId="103" xfId="4" applyNumberFormat="1" applyFont="1" applyFill="1" applyBorder="1" applyAlignment="1">
      <alignment horizontal="center" vertical="center" wrapText="1"/>
    </xf>
    <xf numFmtId="4" fontId="56" fillId="3" borderId="103" xfId="0" applyNumberFormat="1" applyFont="1" applyFill="1" applyBorder="1" applyAlignment="1">
      <alignment horizontal="right" vertical="center" wrapText="1"/>
    </xf>
    <xf numFmtId="0" fontId="66" fillId="2" borderId="26" xfId="0" applyFont="1" applyFill="1" applyBorder="1" applyAlignment="1">
      <alignment horizontal="center"/>
    </xf>
    <xf numFmtId="0" fontId="67" fillId="2" borderId="15" xfId="0" applyFont="1" applyFill="1" applyBorder="1" applyAlignment="1">
      <alignment horizontal="center"/>
    </xf>
    <xf numFmtId="0" fontId="67" fillId="2" borderId="14" xfId="0" applyFont="1" applyFill="1" applyBorder="1" applyAlignment="1">
      <alignment horizontal="center"/>
    </xf>
    <xf numFmtId="0" fontId="26" fillId="2" borderId="15" xfId="0" applyFont="1" applyFill="1" applyBorder="1" applyAlignment="1">
      <alignment horizontal="center"/>
    </xf>
    <xf numFmtId="0" fontId="26" fillId="2" borderId="16" xfId="0" applyFont="1" applyFill="1" applyBorder="1" applyAlignment="1">
      <alignment horizontal="center"/>
    </xf>
    <xf numFmtId="0" fontId="55" fillId="3" borderId="103" xfId="0" applyNumberFormat="1" applyFont="1" applyFill="1" applyBorder="1" applyAlignment="1" applyProtection="1">
      <alignment vertical="top" wrapText="1"/>
      <protection locked="0"/>
    </xf>
    <xf numFmtId="0" fontId="40" fillId="27" borderId="103" xfId="0" applyNumberFormat="1" applyFont="1" applyFill="1" applyBorder="1" applyAlignment="1" applyProtection="1">
      <alignment vertical="top" wrapText="1"/>
      <protection locked="0"/>
    </xf>
    <xf numFmtId="0" fontId="56" fillId="3" borderId="75" xfId="0" applyFont="1" applyFill="1" applyBorder="1" applyAlignment="1">
      <alignment vertical="top" wrapText="1"/>
    </xf>
    <xf numFmtId="0" fontId="19" fillId="6" borderId="0" xfId="0" applyFont="1" applyFill="1"/>
    <xf numFmtId="0" fontId="67" fillId="2" borderId="101" xfId="0" applyFont="1" applyFill="1" applyBorder="1" applyAlignment="1">
      <alignment horizontal="center"/>
    </xf>
    <xf numFmtId="4" fontId="40" fillId="3" borderId="103" xfId="0" applyNumberFormat="1" applyFont="1" applyFill="1" applyBorder="1" applyAlignment="1">
      <alignment horizontal="right" vertical="center" wrapText="1"/>
    </xf>
    <xf numFmtId="0" fontId="40" fillId="3" borderId="103" xfId="0" applyNumberFormat="1" applyFont="1" applyFill="1" applyBorder="1" applyAlignment="1">
      <alignment horizontal="left" vertical="top" wrapText="1"/>
    </xf>
    <xf numFmtId="0" fontId="40" fillId="3" borderId="103" xfId="0" applyNumberFormat="1" applyFont="1" applyFill="1" applyBorder="1" applyAlignment="1">
      <alignment horizontal="right" vertical="center" wrapText="1"/>
    </xf>
    <xf numFmtId="0" fontId="40" fillId="3" borderId="103" xfId="0" applyFont="1" applyFill="1" applyBorder="1" applyAlignment="1">
      <alignment horizontal="right" vertical="center" wrapText="1"/>
    </xf>
    <xf numFmtId="49" fontId="40" fillId="3" borderId="92" xfId="4" applyNumberFormat="1" applyFont="1" applyFill="1" applyBorder="1" applyAlignment="1">
      <alignment horizontal="left" vertical="top" wrapText="1"/>
    </xf>
    <xf numFmtId="0" fontId="68" fillId="3" borderId="103" xfId="0" applyFont="1" applyFill="1" applyBorder="1" applyAlignment="1">
      <alignment vertical="top" wrapText="1"/>
    </xf>
    <xf numFmtId="49" fontId="68" fillId="3" borderId="103" xfId="4" applyNumberFormat="1" applyFont="1" applyFill="1" applyBorder="1" applyAlignment="1">
      <alignment horizontal="center" vertical="center" wrapText="1"/>
    </xf>
    <xf numFmtId="49" fontId="68" fillId="3" borderId="103" xfId="4" applyNumberFormat="1" applyFont="1" applyFill="1" applyBorder="1" applyAlignment="1">
      <alignment vertical="top" wrapText="1"/>
    </xf>
    <xf numFmtId="49" fontId="56" fillId="3" borderId="103" xfId="4" applyNumberFormat="1" applyFont="1" applyFill="1" applyBorder="1" applyAlignment="1">
      <alignment vertical="top" wrapText="1"/>
    </xf>
    <xf numFmtId="4" fontId="56" fillId="3" borderId="103" xfId="4" applyNumberFormat="1" applyFont="1" applyFill="1" applyBorder="1" applyAlignment="1">
      <alignment horizontal="right" vertical="center" wrapText="1"/>
    </xf>
    <xf numFmtId="0" fontId="56" fillId="3" borderId="103" xfId="4" applyNumberFormat="1" applyFont="1" applyFill="1" applyBorder="1" applyAlignment="1">
      <alignment vertical="top" wrapText="1"/>
    </xf>
    <xf numFmtId="49" fontId="56" fillId="3" borderId="103" xfId="0" applyNumberFormat="1" applyFont="1" applyFill="1" applyBorder="1" applyAlignment="1">
      <alignment vertical="top" wrapText="1"/>
    </xf>
    <xf numFmtId="49" fontId="56" fillId="3" borderId="103" xfId="4" applyNumberFormat="1" applyFont="1" applyFill="1" applyBorder="1" applyAlignment="1">
      <alignment horizontal="center" vertical="top" wrapText="1"/>
    </xf>
    <xf numFmtId="0" fontId="56" fillId="3" borderId="75" xfId="4" applyNumberFormat="1" applyFont="1" applyFill="1" applyBorder="1" applyAlignment="1">
      <alignment vertical="top" wrapText="1"/>
    </xf>
    <xf numFmtId="49" fontId="56" fillId="3" borderId="75" xfId="4" applyNumberFormat="1" applyFont="1" applyFill="1" applyBorder="1" applyAlignment="1">
      <alignment horizontal="center" vertical="top" wrapText="1"/>
    </xf>
    <xf numFmtId="0" fontId="56" fillId="3" borderId="79" xfId="0" applyFont="1" applyFill="1" applyBorder="1" applyAlignment="1">
      <alignment vertical="top" wrapText="1"/>
    </xf>
    <xf numFmtId="0" fontId="56" fillId="3" borderId="75" xfId="0" applyNumberFormat="1" applyFont="1" applyFill="1" applyBorder="1" applyAlignment="1">
      <alignment vertical="top" wrapText="1"/>
    </xf>
    <xf numFmtId="0" fontId="56" fillId="3" borderId="50" xfId="4" applyNumberFormat="1" applyFont="1" applyFill="1" applyBorder="1" applyAlignment="1">
      <alignment vertical="top" wrapText="1"/>
    </xf>
    <xf numFmtId="49" fontId="56" fillId="3" borderId="103" xfId="4" applyNumberFormat="1" applyFont="1" applyFill="1" applyBorder="1" applyAlignment="1">
      <alignment horizontal="left" vertical="top" wrapText="1"/>
    </xf>
    <xf numFmtId="4" fontId="56" fillId="3" borderId="80" xfId="4" applyNumberFormat="1" applyFont="1" applyFill="1" applyBorder="1" applyAlignment="1">
      <alignment horizontal="right" vertical="center" wrapText="1"/>
    </xf>
    <xf numFmtId="0" fontId="37" fillId="4" borderId="1" xfId="0" applyFont="1" applyFill="1" applyBorder="1" applyAlignment="1">
      <alignment wrapText="1"/>
    </xf>
    <xf numFmtId="0" fontId="37" fillId="6" borderId="108" xfId="0" applyFont="1" applyFill="1" applyBorder="1" applyAlignment="1">
      <alignment wrapText="1"/>
    </xf>
    <xf numFmtId="0" fontId="39" fillId="3" borderId="0" xfId="0" applyFont="1" applyFill="1" applyBorder="1" applyAlignment="1">
      <alignment horizontal="left" wrapText="1"/>
    </xf>
    <xf numFmtId="0" fontId="37" fillId="6" borderId="0" xfId="0" applyFont="1" applyFill="1" applyBorder="1" applyAlignment="1">
      <alignment wrapText="1"/>
    </xf>
    <xf numFmtId="0" fontId="37" fillId="3" borderId="0" xfId="0" applyFont="1" applyFill="1" applyBorder="1" applyAlignment="1">
      <alignment vertical="center" wrapText="1"/>
    </xf>
    <xf numFmtId="0" fontId="40" fillId="4" borderId="0" xfId="0" applyFont="1" applyFill="1" applyBorder="1" applyAlignment="1">
      <alignment vertical="center" wrapText="1"/>
    </xf>
    <xf numFmtId="0" fontId="17" fillId="5" borderId="8" xfId="0" applyFont="1" applyFill="1" applyBorder="1" applyAlignment="1">
      <alignment horizontal="center" vertical="center" wrapText="1"/>
    </xf>
    <xf numFmtId="0" fontId="17" fillId="11" borderId="8" xfId="0" applyFont="1" applyFill="1" applyBorder="1" applyAlignment="1">
      <alignment horizontal="center" vertical="center" wrapText="1"/>
    </xf>
    <xf numFmtId="0" fontId="17" fillId="12" borderId="8" xfId="0" applyFont="1" applyFill="1" applyBorder="1" applyAlignment="1">
      <alignment horizontal="center" vertical="center" wrapText="1"/>
    </xf>
    <xf numFmtId="1" fontId="17" fillId="13" borderId="8" xfId="0" applyNumberFormat="1" applyFont="1" applyFill="1" applyBorder="1" applyAlignment="1">
      <alignment horizontal="center" vertical="center" wrapText="1"/>
    </xf>
    <xf numFmtId="0" fontId="17" fillId="14" borderId="8" xfId="0" applyFont="1" applyFill="1" applyBorder="1" applyAlignment="1">
      <alignment horizontal="center" vertical="center" wrapText="1"/>
    </xf>
    <xf numFmtId="0" fontId="17" fillId="18" borderId="8" xfId="0" applyFont="1" applyFill="1" applyBorder="1" applyAlignment="1">
      <alignment horizontal="center" vertical="center" wrapText="1"/>
    </xf>
    <xf numFmtId="0" fontId="0" fillId="0" borderId="0" xfId="0" applyAlignment="1"/>
    <xf numFmtId="0" fontId="37" fillId="4" borderId="0" xfId="0" applyFont="1" applyFill="1" applyBorder="1" applyAlignment="1">
      <alignment wrapText="1"/>
    </xf>
    <xf numFmtId="0" fontId="39" fillId="3" borderId="1" xfId="0" applyFont="1" applyFill="1" applyBorder="1" applyAlignment="1">
      <alignment horizontal="left"/>
    </xf>
    <xf numFmtId="0" fontId="37" fillId="3" borderId="1" xfId="0" applyFont="1" applyFill="1" applyBorder="1"/>
    <xf numFmtId="0" fontId="40" fillId="3" borderId="5" xfId="0" applyFont="1" applyFill="1" applyBorder="1" applyAlignment="1">
      <alignment vertical="center" wrapText="1"/>
    </xf>
    <xf numFmtId="0" fontId="37" fillId="3" borderId="0" xfId="0" applyFont="1" applyFill="1" applyAlignment="1">
      <alignment vertical="center"/>
    </xf>
    <xf numFmtId="0" fontId="69" fillId="18" borderId="0" xfId="0" applyFont="1" applyFill="1"/>
    <xf numFmtId="0" fontId="38" fillId="8" borderId="2" xfId="0" applyFont="1" applyFill="1" applyBorder="1" applyAlignment="1">
      <alignment horizontal="center"/>
    </xf>
    <xf numFmtId="0" fontId="37" fillId="3" borderId="9" xfId="0" applyFont="1" applyFill="1" applyBorder="1"/>
    <xf numFmtId="0" fontId="37" fillId="3" borderId="9" xfId="0" applyFont="1" applyFill="1" applyBorder="1" applyAlignment="1">
      <alignment horizontal="center"/>
    </xf>
    <xf numFmtId="0" fontId="37" fillId="3" borderId="7" xfId="0" applyFont="1" applyFill="1" applyBorder="1" applyAlignment="1">
      <alignment horizontal="center" vertical="center"/>
    </xf>
    <xf numFmtId="0" fontId="37" fillId="3" borderId="3" xfId="0" applyFont="1" applyFill="1" applyBorder="1"/>
    <xf numFmtId="0" fontId="37" fillId="3" borderId="9" xfId="0" applyFont="1" applyFill="1" applyBorder="1" applyAlignment="1">
      <alignment horizontal="center" vertical="center"/>
    </xf>
    <xf numFmtId="0" fontId="62" fillId="6" borderId="29" xfId="0" applyFont="1" applyFill="1" applyBorder="1" applyAlignment="1">
      <alignment horizontal="center" vertical="center"/>
    </xf>
    <xf numFmtId="0" fontId="37" fillId="6" borderId="20" xfId="0" applyFont="1" applyFill="1" applyBorder="1" applyAlignment="1">
      <alignment horizontal="center" vertical="center"/>
    </xf>
    <xf numFmtId="0" fontId="37" fillId="6" borderId="9" xfId="0" applyFont="1" applyFill="1" applyBorder="1" applyAlignment="1">
      <alignment horizontal="center" vertical="center"/>
    </xf>
    <xf numFmtId="0" fontId="37" fillId="3" borderId="103" xfId="0" applyFont="1" applyFill="1" applyBorder="1" applyAlignment="1">
      <alignment horizontal="right" vertical="center" wrapText="1"/>
    </xf>
    <xf numFmtId="0" fontId="37" fillId="3" borderId="104" xfId="0" applyFont="1" applyFill="1" applyBorder="1" applyAlignment="1">
      <alignment horizontal="center" vertical="center"/>
    </xf>
    <xf numFmtId="14" fontId="38" fillId="3" borderId="2" xfId="0" applyNumberFormat="1" applyFont="1" applyFill="1" applyBorder="1" applyAlignment="1">
      <alignment horizontal="left" vertical="center"/>
    </xf>
    <xf numFmtId="14" fontId="37" fillId="3" borderId="2" xfId="0" applyNumberFormat="1" applyFont="1" applyFill="1" applyBorder="1" applyAlignment="1">
      <alignment horizontal="left"/>
    </xf>
    <xf numFmtId="0" fontId="72" fillId="28" borderId="104" xfId="0" applyFont="1" applyFill="1" applyBorder="1" applyAlignment="1">
      <alignment vertical="center" wrapText="1"/>
    </xf>
    <xf numFmtId="0" fontId="72" fillId="28" borderId="104" xfId="0" applyFont="1" applyFill="1" applyBorder="1" applyAlignment="1">
      <alignment vertical="top" wrapText="1"/>
    </xf>
    <xf numFmtId="0" fontId="71" fillId="28" borderId="104" xfId="0" applyFont="1" applyFill="1" applyBorder="1" applyAlignment="1">
      <alignment vertical="top" wrapText="1"/>
    </xf>
    <xf numFmtId="0" fontId="37" fillId="3" borderId="104" xfId="0" applyFont="1" applyFill="1" applyBorder="1" applyAlignment="1">
      <alignment horizontal="left" vertical="top" wrapText="1"/>
    </xf>
    <xf numFmtId="0" fontId="37" fillId="3" borderId="103" xfId="0" applyFont="1" applyFill="1" applyBorder="1" applyAlignment="1">
      <alignment horizontal="left" vertical="top" wrapText="1"/>
    </xf>
    <xf numFmtId="0" fontId="37" fillId="3" borderId="92" xfId="0" applyFont="1" applyFill="1" applyBorder="1" applyAlignment="1">
      <alignment vertical="center"/>
    </xf>
    <xf numFmtId="0" fontId="71" fillId="28" borderId="104" xfId="0" applyFont="1" applyFill="1" applyBorder="1" applyAlignment="1">
      <alignment horizontal="left" vertical="top" wrapText="1"/>
    </xf>
    <xf numFmtId="49" fontId="40" fillId="3" borderId="103" xfId="4" applyNumberFormat="1" applyFont="1" applyFill="1" applyBorder="1" applyAlignment="1">
      <alignment horizontal="left" vertical="center" wrapText="1"/>
    </xf>
    <xf numFmtId="49" fontId="40" fillId="3" borderId="103" xfId="4" applyNumberFormat="1" applyFont="1" applyFill="1" applyBorder="1" applyAlignment="1">
      <alignment vertical="center" wrapText="1"/>
    </xf>
    <xf numFmtId="49" fontId="40" fillId="3" borderId="103" xfId="0" applyNumberFormat="1" applyFont="1" applyFill="1" applyBorder="1" applyAlignment="1">
      <alignment vertical="center" wrapText="1"/>
    </xf>
    <xf numFmtId="0" fontId="40" fillId="3" borderId="103" xfId="4" applyNumberFormat="1" applyFont="1" applyFill="1" applyBorder="1" applyAlignment="1">
      <alignment vertical="center" wrapText="1"/>
    </xf>
    <xf numFmtId="0" fontId="37" fillId="3" borderId="9" xfId="0" applyFont="1" applyFill="1" applyBorder="1" applyAlignment="1">
      <alignment vertical="center"/>
    </xf>
    <xf numFmtId="0" fontId="2" fillId="21" borderId="17" xfId="0" applyFont="1" applyFill="1" applyBorder="1" applyAlignment="1">
      <alignment horizontal="center" vertical="center" wrapText="1"/>
    </xf>
    <xf numFmtId="0" fontId="11" fillId="2" borderId="15" xfId="0" applyFont="1" applyFill="1" applyBorder="1" applyAlignment="1">
      <alignment horizontal="center" vertical="top"/>
    </xf>
    <xf numFmtId="0" fontId="11" fillId="2" borderId="16" xfId="0" applyFont="1" applyFill="1" applyBorder="1" applyAlignment="1">
      <alignment horizontal="center" vertical="top"/>
    </xf>
    <xf numFmtId="0" fontId="0" fillId="0" borderId="0" xfId="0" applyAlignment="1">
      <alignment vertical="top"/>
    </xf>
    <xf numFmtId="0" fontId="67" fillId="2" borderId="16" xfId="0" applyFont="1" applyFill="1" applyBorder="1" applyAlignment="1">
      <alignment horizontal="center"/>
    </xf>
    <xf numFmtId="0" fontId="67" fillId="2" borderId="15" xfId="0" applyFont="1" applyFill="1" applyBorder="1" applyAlignment="1">
      <alignment horizontal="center" vertical="top"/>
    </xf>
    <xf numFmtId="0" fontId="82" fillId="2" borderId="15" xfId="0" applyFont="1" applyFill="1" applyBorder="1" applyAlignment="1">
      <alignment horizontal="center" vertical="top"/>
    </xf>
    <xf numFmtId="0" fontId="82" fillId="2" borderId="14" xfId="0" applyFont="1" applyFill="1" applyBorder="1" applyAlignment="1">
      <alignment horizontal="center" vertical="top"/>
    </xf>
    <xf numFmtId="0" fontId="82" fillId="2" borderId="27" xfId="0" applyFont="1" applyFill="1" applyBorder="1"/>
    <xf numFmtId="0" fontId="82" fillId="2" borderId="28" xfId="0" applyFont="1" applyFill="1" applyBorder="1"/>
    <xf numFmtId="0" fontId="82" fillId="2" borderId="15" xfId="0" applyFont="1" applyFill="1" applyBorder="1" applyAlignment="1">
      <alignment horizontal="left"/>
    </xf>
    <xf numFmtId="0" fontId="82" fillId="2" borderId="15" xfId="0" applyFont="1" applyFill="1" applyBorder="1" applyAlignment="1">
      <alignment horizontal="center"/>
    </xf>
    <xf numFmtId="0" fontId="40" fillId="29" borderId="103" xfId="0" applyFont="1" applyFill="1" applyBorder="1" applyAlignment="1">
      <alignment vertical="top" wrapText="1"/>
    </xf>
    <xf numFmtId="49" fontId="44" fillId="3" borderId="103" xfId="4" applyNumberFormat="1" applyFont="1" applyFill="1" applyBorder="1" applyAlignment="1">
      <alignment horizontal="left" vertical="top" wrapText="1"/>
    </xf>
    <xf numFmtId="0" fontId="44" fillId="3" borderId="103" xfId="0" applyFont="1" applyFill="1" applyBorder="1" applyAlignment="1">
      <alignment horizontal="right" vertical="center" wrapText="1"/>
    </xf>
    <xf numFmtId="4" fontId="44" fillId="3" borderId="103" xfId="4" applyNumberFormat="1" applyFont="1" applyFill="1" applyBorder="1" applyAlignment="1">
      <alignment horizontal="right" vertical="center" wrapText="1"/>
    </xf>
    <xf numFmtId="0" fontId="70" fillId="30" borderId="110" xfId="0" applyFont="1" applyFill="1" applyBorder="1" applyAlignment="1">
      <alignment vertical="top" wrapText="1"/>
    </xf>
    <xf numFmtId="0" fontId="70" fillId="30" borderId="111" xfId="0" applyFont="1" applyFill="1" applyBorder="1" applyAlignment="1">
      <alignment vertical="top" wrapText="1"/>
    </xf>
    <xf numFmtId="0" fontId="85" fillId="30" borderId="111" xfId="0" applyFont="1" applyFill="1" applyBorder="1" applyAlignment="1">
      <alignment vertical="top" wrapText="1"/>
    </xf>
    <xf numFmtId="0" fontId="83" fillId="30" borderId="109" xfId="0" applyFont="1" applyFill="1" applyBorder="1" applyAlignment="1">
      <alignment vertical="top" wrapText="1"/>
    </xf>
    <xf numFmtId="0" fontId="84" fillId="30" borderId="109" xfId="0" applyFont="1" applyFill="1" applyBorder="1" applyAlignment="1">
      <alignment vertical="top" wrapText="1"/>
    </xf>
    <xf numFmtId="0" fontId="83" fillId="30" borderId="111" xfId="0" applyFont="1" applyFill="1" applyBorder="1" applyAlignment="1">
      <alignment vertical="top" wrapText="1"/>
    </xf>
    <xf numFmtId="49" fontId="45" fillId="3" borderId="103" xfId="4" applyNumberFormat="1" applyFont="1" applyFill="1" applyBorder="1" applyAlignment="1">
      <alignment vertical="top" wrapText="1"/>
    </xf>
    <xf numFmtId="0" fontId="37" fillId="3" borderId="9" xfId="0" applyFont="1" applyFill="1" applyBorder="1" applyAlignment="1">
      <alignment horizontal="left" vertical="top" wrapText="1"/>
    </xf>
    <xf numFmtId="0" fontId="37" fillId="3" borderId="3" xfId="0" applyFont="1" applyFill="1" applyBorder="1" applyAlignment="1">
      <alignment horizontal="left" vertical="top" wrapText="1"/>
    </xf>
    <xf numFmtId="0" fontId="37" fillId="3" borderId="3" xfId="0" applyNumberFormat="1" applyFont="1" applyFill="1" applyBorder="1" applyAlignment="1">
      <alignment horizontal="left" vertical="top" wrapText="1"/>
    </xf>
    <xf numFmtId="0" fontId="73" fillId="28" borderId="104" xfId="0" applyFont="1" applyFill="1" applyBorder="1" applyAlignment="1">
      <alignment horizontal="left" vertical="top" wrapText="1"/>
    </xf>
    <xf numFmtId="0" fontId="37" fillId="3" borderId="103" xfId="0" applyNumberFormat="1" applyFont="1" applyFill="1" applyBorder="1" applyAlignment="1">
      <alignment horizontal="left" vertical="top" wrapText="1"/>
    </xf>
    <xf numFmtId="0" fontId="78" fillId="28" borderId="104" xfId="0" applyFont="1" applyFill="1" applyBorder="1" applyAlignment="1">
      <alignment horizontal="left" vertical="top" wrapText="1"/>
    </xf>
    <xf numFmtId="0" fontId="40" fillId="3" borderId="9" xfId="0" applyFont="1" applyFill="1" applyBorder="1" applyAlignment="1">
      <alignment horizontal="left" vertical="top" wrapText="1"/>
    </xf>
    <xf numFmtId="0" fontId="78" fillId="31" borderId="103" xfId="0" applyFont="1" applyFill="1" applyBorder="1" applyAlignment="1">
      <alignment horizontal="left" vertical="top" wrapText="1"/>
    </xf>
    <xf numFmtId="0" fontId="77" fillId="31" borderId="104" xfId="0" applyFont="1" applyFill="1" applyBorder="1" applyAlignment="1">
      <alignment vertical="top" wrapText="1"/>
    </xf>
    <xf numFmtId="0" fontId="78" fillId="31" borderId="104" xfId="0" applyFont="1" applyFill="1" applyBorder="1" applyAlignment="1">
      <alignment horizontal="left" vertical="top" wrapText="1"/>
    </xf>
    <xf numFmtId="0" fontId="71" fillId="28" borderId="103" xfId="0" applyFont="1" applyFill="1" applyBorder="1" applyAlignment="1">
      <alignment horizontal="left" vertical="top" wrapText="1"/>
    </xf>
    <xf numFmtId="0" fontId="38" fillId="3" borderId="3" xfId="0" applyFont="1" applyFill="1" applyBorder="1" applyAlignment="1">
      <alignment horizontal="left" vertical="top" wrapText="1"/>
    </xf>
    <xf numFmtId="0" fontId="72" fillId="28" borderId="103" xfId="0" applyFont="1" applyFill="1" applyBorder="1" applyAlignment="1">
      <alignment horizontal="left" vertical="top" wrapText="1"/>
    </xf>
    <xf numFmtId="0" fontId="38" fillId="3" borderId="9" xfId="0" applyFont="1" applyFill="1" applyBorder="1" applyAlignment="1">
      <alignment horizontal="left" vertical="top" wrapText="1"/>
    </xf>
    <xf numFmtId="0" fontId="77" fillId="31" borderId="104" xfId="0" applyFont="1" applyFill="1" applyBorder="1" applyAlignment="1">
      <alignment horizontal="left" vertical="top" wrapText="1"/>
    </xf>
    <xf numFmtId="0" fontId="74" fillId="28" borderId="103" xfId="0" applyFont="1" applyFill="1" applyBorder="1" applyAlignment="1">
      <alignment horizontal="left" vertical="top" wrapText="1"/>
    </xf>
    <xf numFmtId="17" fontId="40" fillId="3" borderId="9" xfId="0" applyNumberFormat="1" applyFont="1" applyFill="1" applyBorder="1" applyAlignment="1">
      <alignment horizontal="left" vertical="top" wrapText="1"/>
    </xf>
    <xf numFmtId="0" fontId="40" fillId="3" borderId="9" xfId="0" applyNumberFormat="1" applyFont="1" applyFill="1" applyBorder="1" applyAlignment="1">
      <alignment horizontal="left" vertical="top" wrapText="1"/>
    </xf>
    <xf numFmtId="0" fontId="40" fillId="3" borderId="3" xfId="0" applyNumberFormat="1" applyFont="1" applyFill="1" applyBorder="1" applyAlignment="1">
      <alignment horizontal="left" vertical="top" wrapText="1"/>
    </xf>
    <xf numFmtId="17" fontId="40" fillId="3" borderId="3" xfId="0" applyNumberFormat="1" applyFont="1" applyFill="1" applyBorder="1" applyAlignment="1">
      <alignment horizontal="left" vertical="top" wrapText="1"/>
    </xf>
    <xf numFmtId="0" fontId="19" fillId="0" borderId="0" xfId="0" applyFont="1" applyAlignment="1">
      <alignment horizontal="left" vertical="top" wrapText="1"/>
    </xf>
    <xf numFmtId="0" fontId="38" fillId="8" borderId="4" xfId="0" applyFont="1" applyFill="1" applyBorder="1" applyAlignment="1">
      <alignment horizontal="center" vertical="center"/>
    </xf>
    <xf numFmtId="0" fontId="38" fillId="8" borderId="2" xfId="0" applyFont="1" applyFill="1" applyBorder="1" applyAlignment="1">
      <alignment horizontal="center" vertical="center"/>
    </xf>
    <xf numFmtId="0" fontId="38" fillId="8" borderId="5" xfId="0" applyFont="1" applyFill="1" applyBorder="1" applyAlignment="1">
      <alignment horizontal="center" vertical="center"/>
    </xf>
    <xf numFmtId="0" fontId="38" fillId="16" borderId="4" xfId="0" applyFont="1" applyFill="1" applyBorder="1" applyAlignment="1">
      <alignment horizontal="center" vertical="center"/>
    </xf>
    <xf numFmtId="0" fontId="38" fillId="16" borderId="2" xfId="0" applyFont="1" applyFill="1" applyBorder="1" applyAlignment="1">
      <alignment horizontal="center" vertical="center"/>
    </xf>
    <xf numFmtId="0" fontId="38" fillId="16" borderId="5" xfId="0" applyFont="1" applyFill="1" applyBorder="1" applyAlignment="1">
      <alignment horizontal="center" vertical="center"/>
    </xf>
    <xf numFmtId="0" fontId="61" fillId="4" borderId="0" xfId="0" applyFont="1" applyFill="1" applyBorder="1" applyAlignment="1">
      <alignment wrapText="1"/>
    </xf>
    <xf numFmtId="0" fontId="37" fillId="0" borderId="0" xfId="0" applyFont="1" applyBorder="1" applyAlignment="1">
      <alignment wrapText="1"/>
    </xf>
    <xf numFmtId="0" fontId="55" fillId="3" borderId="0" xfId="0" applyFont="1" applyFill="1" applyBorder="1" applyAlignment="1">
      <alignment horizontal="left" wrapText="1"/>
    </xf>
    <xf numFmtId="0" fontId="61" fillId="4" borderId="0" xfId="0" applyFont="1" applyFill="1" applyBorder="1" applyAlignment="1">
      <alignment horizontal="center" vertical="center" wrapText="1"/>
    </xf>
    <xf numFmtId="0" fontId="37" fillId="0" borderId="0" xfId="0" applyFont="1" applyBorder="1" applyAlignment="1">
      <alignment horizontal="center" vertical="center" wrapText="1"/>
    </xf>
    <xf numFmtId="0" fontId="38" fillId="3" borderId="0" xfId="0" applyNumberFormat="1" applyFont="1" applyFill="1" applyBorder="1" applyAlignment="1">
      <alignment horizontal="right" vertical="center" wrapText="1"/>
    </xf>
    <xf numFmtId="0" fontId="38" fillId="0" borderId="0" xfId="0" applyNumberFormat="1" applyFont="1" applyBorder="1" applyAlignment="1">
      <alignment horizontal="right" vertical="center" wrapText="1"/>
    </xf>
    <xf numFmtId="0" fontId="0" fillId="0" borderId="0" xfId="0" applyBorder="1" applyAlignment="1">
      <alignment wrapText="1"/>
    </xf>
    <xf numFmtId="0" fontId="61" fillId="4" borderId="0" xfId="0" applyFont="1" applyFill="1" applyBorder="1" applyAlignment="1">
      <alignment vertical="center" wrapText="1"/>
    </xf>
    <xf numFmtId="0" fontId="0" fillId="0" borderId="0" xfId="0" applyAlignment="1"/>
    <xf numFmtId="0" fontId="61" fillId="9" borderId="4" xfId="0" applyFont="1" applyFill="1" applyBorder="1" applyAlignment="1">
      <alignment horizontal="center" vertical="center"/>
    </xf>
    <xf numFmtId="0" fontId="37" fillId="0" borderId="2" xfId="0" applyFont="1" applyBorder="1" applyAlignment="1">
      <alignment horizontal="center" vertical="center"/>
    </xf>
    <xf numFmtId="0" fontId="37" fillId="0" borderId="5" xfId="0" applyFont="1" applyBorder="1" applyAlignment="1">
      <alignment horizontal="center" vertical="center"/>
    </xf>
    <xf numFmtId="0" fontId="2" fillId="21" borderId="17" xfId="0" applyFont="1" applyFill="1" applyBorder="1" applyAlignment="1">
      <alignment horizontal="center" vertical="center" wrapText="1"/>
    </xf>
    <xf numFmtId="0" fontId="2" fillId="21" borderId="19" xfId="0" applyFont="1" applyFill="1" applyBorder="1" applyAlignment="1">
      <alignment horizontal="center" vertical="center" wrapText="1"/>
    </xf>
    <xf numFmtId="0" fontId="5" fillId="3" borderId="1" xfId="0" applyFont="1" applyFill="1" applyBorder="1" applyAlignment="1">
      <alignment horizontal="left"/>
    </xf>
    <xf numFmtId="0" fontId="4" fillId="18" borderId="11" xfId="0" applyFont="1" applyFill="1" applyBorder="1" applyAlignment="1">
      <alignment horizontal="center"/>
    </xf>
    <xf numFmtId="0" fontId="19" fillId="0" borderId="35" xfId="0" applyFont="1" applyBorder="1" applyAlignment="1">
      <alignment horizontal="center" wrapText="1"/>
    </xf>
    <xf numFmtId="0" fontId="19" fillId="0" borderId="36" xfId="0" applyFont="1" applyBorder="1" applyAlignment="1">
      <alignment horizontal="center" wrapText="1"/>
    </xf>
    <xf numFmtId="0" fontId="22" fillId="0" borderId="33" xfId="0" applyFont="1" applyBorder="1" applyAlignment="1">
      <alignment horizontal="center"/>
    </xf>
    <xf numFmtId="0" fontId="22" fillId="0" borderId="34" xfId="0" applyFont="1" applyBorder="1" applyAlignment="1">
      <alignment horizontal="center"/>
    </xf>
    <xf numFmtId="0" fontId="37" fillId="6" borderId="7" xfId="0" applyFont="1" applyFill="1" applyBorder="1" applyAlignment="1">
      <alignment horizontal="center" vertical="center" wrapText="1"/>
    </xf>
    <xf numFmtId="0" fontId="0" fillId="6" borderId="104" xfId="0" applyFill="1" applyBorder="1" applyAlignment="1">
      <alignment horizontal="center" vertical="center" wrapText="1"/>
    </xf>
    <xf numFmtId="0" fontId="62" fillId="4" borderId="0" xfId="0" applyFont="1" applyFill="1" applyBorder="1" applyAlignment="1">
      <alignment vertical="center" wrapText="1"/>
    </xf>
    <xf numFmtId="0" fontId="61" fillId="4" borderId="1" xfId="0" applyFont="1" applyFill="1" applyBorder="1" applyAlignment="1">
      <alignment horizontal="center" vertical="center" wrapText="1"/>
    </xf>
    <xf numFmtId="0" fontId="37" fillId="0" borderId="1" xfId="0" applyFont="1" applyBorder="1" applyAlignment="1">
      <alignment horizontal="center" vertical="center" wrapText="1"/>
    </xf>
    <xf numFmtId="0" fontId="38" fillId="3" borderId="1" xfId="0" applyNumberFormat="1" applyFont="1" applyFill="1" applyBorder="1" applyAlignment="1">
      <alignment horizontal="right" vertical="center" wrapText="1"/>
    </xf>
    <xf numFmtId="0" fontId="38" fillId="0" borderId="1" xfId="0" applyNumberFormat="1" applyFont="1" applyBorder="1" applyAlignment="1">
      <alignment horizontal="right" vertical="center" wrapText="1"/>
    </xf>
    <xf numFmtId="0" fontId="0" fillId="0" borderId="1" xfId="0" applyBorder="1" applyAlignment="1">
      <alignment wrapText="1"/>
    </xf>
    <xf numFmtId="0" fontId="2" fillId="21" borderId="18" xfId="0" applyFont="1" applyFill="1" applyBorder="1" applyAlignment="1">
      <alignment horizontal="center" vertical="center" wrapText="1"/>
    </xf>
    <xf numFmtId="0" fontId="9" fillId="8" borderId="4" xfId="0" applyFont="1" applyFill="1" applyBorder="1" applyAlignment="1">
      <alignment horizontal="center"/>
    </xf>
    <xf numFmtId="0" fontId="9" fillId="8" borderId="2" xfId="0" applyFont="1" applyFill="1" applyBorder="1" applyAlignment="1">
      <alignment horizontal="center"/>
    </xf>
    <xf numFmtId="0" fontId="9" fillId="8" borderId="5" xfId="0" applyFont="1" applyFill="1" applyBorder="1" applyAlignment="1">
      <alignment horizontal="center"/>
    </xf>
    <xf numFmtId="0" fontId="9" fillId="16" borderId="4" xfId="0" applyFont="1" applyFill="1" applyBorder="1" applyAlignment="1">
      <alignment horizontal="center"/>
    </xf>
    <xf numFmtId="0" fontId="9" fillId="16" borderId="2" xfId="0" applyFont="1" applyFill="1" applyBorder="1" applyAlignment="1">
      <alignment horizontal="center"/>
    </xf>
    <xf numFmtId="0" fontId="9" fillId="16" borderId="5" xfId="0" applyFont="1" applyFill="1" applyBorder="1" applyAlignment="1">
      <alignment horizontal="center"/>
    </xf>
    <xf numFmtId="0" fontId="61" fillId="4" borderId="102" xfId="0" applyFont="1" applyFill="1" applyBorder="1" applyAlignment="1">
      <alignment vertical="center" wrapText="1"/>
    </xf>
    <xf numFmtId="0" fontId="0" fillId="3" borderId="107" xfId="0" applyFill="1" applyBorder="1" applyAlignment="1">
      <alignment horizontal="center" vertical="center"/>
    </xf>
    <xf numFmtId="0" fontId="0" fillId="0" borderId="107" xfId="0" applyBorder="1" applyAlignment="1"/>
    <xf numFmtId="0" fontId="0" fillId="0" borderId="36" xfId="0" applyBorder="1" applyAlignment="1"/>
    <xf numFmtId="0" fontId="37" fillId="3" borderId="92" xfId="0" applyFont="1" applyFill="1" applyBorder="1" applyAlignment="1">
      <alignment vertical="top" wrapText="1"/>
    </xf>
    <xf numFmtId="0" fontId="37" fillId="3" borderId="7" xfId="0" applyFont="1" applyFill="1" applyBorder="1" applyAlignment="1">
      <alignment vertical="top" wrapText="1"/>
    </xf>
    <xf numFmtId="0" fontId="61" fillId="9" borderId="4" xfId="0" applyFont="1" applyFill="1" applyBorder="1" applyAlignment="1">
      <alignment horizontal="center"/>
    </xf>
    <xf numFmtId="0" fontId="61" fillId="9" borderId="2" xfId="0" applyFont="1" applyFill="1" applyBorder="1" applyAlignment="1">
      <alignment horizontal="center"/>
    </xf>
    <xf numFmtId="0" fontId="61" fillId="9" borderId="5" xfId="0" applyFont="1" applyFill="1" applyBorder="1" applyAlignment="1">
      <alignment horizontal="center"/>
    </xf>
    <xf numFmtId="0" fontId="37" fillId="3" borderId="20" xfId="0" applyFont="1" applyFill="1" applyBorder="1" applyAlignment="1">
      <alignment horizontal="left" vertical="top" wrapText="1"/>
    </xf>
    <xf numFmtId="0" fontId="37" fillId="3" borderId="7" xfId="0" applyFont="1" applyFill="1" applyBorder="1" applyAlignment="1">
      <alignment horizontal="left" vertical="top" wrapText="1"/>
    </xf>
    <xf numFmtId="0" fontId="37" fillId="3" borderId="104" xfId="0" applyFont="1" applyFill="1" applyBorder="1" applyAlignment="1">
      <alignment horizontal="left" vertical="top" wrapText="1"/>
    </xf>
    <xf numFmtId="0" fontId="37" fillId="3" borderId="104" xfId="0" applyFont="1" applyFill="1" applyBorder="1" applyAlignment="1">
      <alignment vertical="top" wrapText="1"/>
    </xf>
    <xf numFmtId="0" fontId="38" fillId="8" borderId="4" xfId="0" applyFont="1" applyFill="1" applyBorder="1" applyAlignment="1">
      <alignment horizontal="center"/>
    </xf>
    <xf numFmtId="0" fontId="38" fillId="8" borderId="2" xfId="0" applyFont="1" applyFill="1" applyBorder="1" applyAlignment="1">
      <alignment horizontal="center"/>
    </xf>
    <xf numFmtId="0" fontId="38" fillId="8" borderId="5" xfId="0" applyFont="1" applyFill="1" applyBorder="1" applyAlignment="1">
      <alignment horizontal="center"/>
    </xf>
    <xf numFmtId="0" fontId="38" fillId="16" borderId="4" xfId="0" applyFont="1" applyFill="1" applyBorder="1" applyAlignment="1">
      <alignment horizontal="center"/>
    </xf>
    <xf numFmtId="0" fontId="38" fillId="16" borderId="2" xfId="0" applyFont="1" applyFill="1" applyBorder="1" applyAlignment="1">
      <alignment horizontal="center"/>
    </xf>
    <xf numFmtId="0" fontId="38" fillId="16" borderId="5" xfId="0" applyFont="1" applyFill="1" applyBorder="1" applyAlignment="1">
      <alignment horizontal="center"/>
    </xf>
    <xf numFmtId="0" fontId="37" fillId="3" borderId="7" xfId="0" applyFont="1" applyFill="1" applyBorder="1" applyAlignment="1">
      <alignment vertical="top"/>
    </xf>
  </cellXfs>
  <cellStyles count="7">
    <cellStyle name="Hyperlink" xfId="3" builtinId="8"/>
    <cellStyle name="Normal" xfId="0" builtinId="0"/>
    <cellStyle name="Normal 2" xfId="2"/>
    <cellStyle name="Normal 2 2" xfId="4"/>
    <cellStyle name="Porcentagem" xfId="1" builtinId="5"/>
    <cellStyle name="Separador de milhares 2" xfId="5"/>
    <cellStyle name="Separador de milhares 2 2" xfId="6"/>
  </cellStyles>
  <dxfs count="62">
    <dxf>
      <font>
        <color theme="0"/>
      </font>
    </dxf>
    <dxf>
      <font>
        <color theme="0"/>
      </font>
    </dxf>
    <dxf>
      <font>
        <color theme="0"/>
      </font>
      <fill>
        <patternFill>
          <bgColor theme="9" tint="-0.499984740745262"/>
        </patternFill>
      </fill>
    </dxf>
    <dxf>
      <font>
        <color theme="0"/>
      </font>
      <fill>
        <patternFill>
          <bgColor theme="9" tint="-0.499984740745262"/>
        </patternFill>
      </fill>
    </dxf>
    <dxf>
      <font>
        <color theme="0"/>
      </font>
      <fill>
        <patternFill>
          <bgColor theme="9" tint="-0.499984740745262"/>
        </patternFill>
      </fill>
    </dxf>
    <dxf>
      <font>
        <color theme="0"/>
      </font>
      <fill>
        <patternFill>
          <bgColor theme="9" tint="-0.499984740745262"/>
        </patternFill>
      </fill>
    </dxf>
    <dxf>
      <font>
        <color theme="0"/>
      </font>
      <fill>
        <patternFill>
          <bgColor theme="9" tint="-0.499984740745262"/>
        </patternFill>
      </fill>
    </dxf>
    <dxf>
      <font>
        <color theme="0"/>
      </font>
      <fill>
        <patternFill>
          <bgColor theme="9" tint="-0.499984740745262"/>
        </patternFill>
      </fill>
    </dxf>
    <dxf>
      <font>
        <color rgb="FF92D050"/>
      </font>
      <fill>
        <patternFill patternType="solid">
          <fgColor rgb="FF92D050"/>
          <bgColor rgb="FF92D050"/>
        </patternFill>
      </fill>
    </dxf>
    <dxf>
      <font>
        <color theme="0"/>
      </font>
      <fill>
        <patternFill>
          <bgColor theme="9" tint="-0.499984740745262"/>
        </patternFill>
      </fill>
    </dxf>
    <dxf>
      <font>
        <color theme="0"/>
      </font>
      <fill>
        <patternFill>
          <bgColor theme="9" tint="-0.499984740745262"/>
        </patternFill>
      </fill>
    </dxf>
    <dxf>
      <font>
        <color rgb="FFB15407"/>
      </font>
      <fill>
        <patternFill patternType="solid">
          <fgColor rgb="FFB15407"/>
          <bgColor rgb="FFB15407"/>
        </patternFill>
      </fill>
    </dxf>
    <dxf>
      <font>
        <color rgb="FF0070C0"/>
      </font>
      <fill>
        <patternFill>
          <bgColor rgb="FF0070C0"/>
        </patternFill>
      </fill>
    </dxf>
    <dxf>
      <font>
        <color rgb="FF92D050"/>
      </font>
      <fill>
        <patternFill patternType="solid">
          <fgColor rgb="FF92D050"/>
          <bgColor rgb="FF92D050"/>
        </patternFill>
      </fill>
    </dxf>
    <dxf>
      <font>
        <color rgb="FFFFC000"/>
      </font>
      <fill>
        <patternFill>
          <bgColor rgb="FFFFC000"/>
        </patternFill>
      </fill>
    </dxf>
    <dxf>
      <font>
        <color rgb="FFFF0000"/>
      </font>
      <fill>
        <patternFill>
          <bgColor rgb="FFFF0000"/>
        </patternFill>
      </fill>
    </dxf>
    <dxf>
      <font>
        <color theme="0" tint="-0.34998626667073579"/>
      </font>
      <fill>
        <patternFill>
          <bgColor theme="0" tint="-0.34998626667073579"/>
        </patternFill>
      </fill>
    </dxf>
    <dxf>
      <font>
        <color theme="0"/>
      </font>
      <fill>
        <patternFill patternType="solid">
          <fgColor rgb="FFB15407"/>
          <bgColor rgb="FFB15407"/>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9" tint="-0.499984740745262"/>
        </patternFill>
      </fill>
    </dxf>
    <dxf>
      <font>
        <color theme="0"/>
      </font>
      <fill>
        <patternFill>
          <bgColor theme="9" tint="-0.499984740745262"/>
        </patternFill>
      </fill>
    </dxf>
    <dxf>
      <font>
        <color rgb="FFB15407"/>
      </font>
      <fill>
        <patternFill patternType="solid">
          <fgColor rgb="FFB15407"/>
          <bgColor rgb="FFB15407"/>
        </patternFill>
      </fill>
    </dxf>
    <dxf>
      <font>
        <color rgb="FF0070C0"/>
      </font>
      <fill>
        <patternFill>
          <bgColor rgb="FF0070C0"/>
        </patternFill>
      </fill>
    </dxf>
    <dxf>
      <font>
        <color rgb="FF92D050"/>
      </font>
      <fill>
        <patternFill patternType="solid">
          <fgColor rgb="FF92D050"/>
          <bgColor rgb="FF92D050"/>
        </patternFill>
      </fill>
    </dxf>
    <dxf>
      <font>
        <color rgb="FFFFC000"/>
      </font>
      <fill>
        <patternFill>
          <bgColor rgb="FFFFC000"/>
        </patternFill>
      </fill>
    </dxf>
    <dxf>
      <font>
        <color rgb="FFFF0000"/>
      </font>
      <fill>
        <patternFill>
          <bgColor rgb="FFFF0000"/>
        </patternFill>
      </fill>
    </dxf>
    <dxf>
      <font>
        <color theme="0" tint="-0.34998626667073579"/>
      </font>
      <fill>
        <patternFill>
          <bgColor theme="0" tint="-0.34998626667073579"/>
        </patternFill>
      </fill>
    </dxf>
    <dxf>
      <font>
        <color theme="0"/>
      </font>
      <fill>
        <patternFill patternType="solid">
          <fgColor rgb="FFB15407"/>
          <bgColor rgb="FFB15407"/>
        </patternFill>
      </fill>
    </dxf>
    <dxf>
      <font>
        <color theme="0"/>
      </font>
    </dxf>
    <dxf>
      <font>
        <color theme="0"/>
      </font>
      <fill>
        <patternFill>
          <bgColor theme="9" tint="-0.499984740745262"/>
        </patternFill>
      </fill>
    </dxf>
    <dxf>
      <font>
        <color theme="0"/>
      </font>
      <fill>
        <patternFill>
          <bgColor theme="9" tint="-0.499984740745262"/>
        </patternFill>
      </fill>
    </dxf>
    <dxf>
      <font>
        <color rgb="FFB15407"/>
      </font>
      <fill>
        <patternFill patternType="solid">
          <fgColor rgb="FFB15407"/>
          <bgColor rgb="FFB15407"/>
        </patternFill>
      </fill>
    </dxf>
    <dxf>
      <font>
        <color rgb="FF0070C0"/>
      </font>
      <fill>
        <patternFill>
          <bgColor rgb="FF0070C0"/>
        </patternFill>
      </fill>
    </dxf>
    <dxf>
      <font>
        <color rgb="FF92D050"/>
      </font>
      <fill>
        <patternFill patternType="solid">
          <fgColor rgb="FF92D050"/>
          <bgColor rgb="FF92D050"/>
        </patternFill>
      </fill>
    </dxf>
    <dxf>
      <font>
        <color rgb="FFFFC000"/>
      </font>
      <fill>
        <patternFill>
          <bgColor rgb="FFFFC000"/>
        </patternFill>
      </fill>
    </dxf>
    <dxf>
      <font>
        <color rgb="FFFF0000"/>
      </font>
      <fill>
        <patternFill>
          <bgColor rgb="FFFF0000"/>
        </patternFill>
      </fill>
    </dxf>
    <dxf>
      <font>
        <color theme="0" tint="-0.34998626667073579"/>
      </font>
      <fill>
        <patternFill>
          <bgColor theme="0" tint="-0.34998626667073579"/>
        </patternFill>
      </fill>
    </dxf>
    <dxf>
      <font>
        <color theme="0"/>
      </font>
      <fill>
        <patternFill patternType="solid">
          <fgColor rgb="FFB15407"/>
          <bgColor rgb="FFB15407"/>
        </patternFill>
      </fill>
    </dxf>
    <dxf>
      <font>
        <color theme="0"/>
      </font>
    </dxf>
    <dxf>
      <font>
        <color theme="0"/>
      </font>
    </dxf>
    <dxf>
      <font>
        <color theme="0"/>
      </font>
    </dxf>
    <dxf>
      <font>
        <color theme="0"/>
      </font>
    </dxf>
    <dxf>
      <font>
        <color theme="0"/>
      </font>
    </dxf>
    <dxf>
      <font>
        <color theme="0"/>
      </font>
    </dxf>
    <dxf>
      <font>
        <color theme="0"/>
      </font>
      <fill>
        <patternFill>
          <bgColor theme="9" tint="-0.499984740745262"/>
        </patternFill>
      </fill>
    </dxf>
    <dxf>
      <font>
        <color theme="0"/>
      </font>
      <fill>
        <patternFill>
          <bgColor theme="9" tint="-0.499984740745262"/>
        </patternFill>
      </fill>
    </dxf>
    <dxf>
      <font>
        <color rgb="FFB15407"/>
      </font>
      <fill>
        <patternFill patternType="solid">
          <fgColor rgb="FFB15407"/>
          <bgColor rgb="FFB15407"/>
        </patternFill>
      </fill>
    </dxf>
    <dxf>
      <font>
        <color rgb="FF0070C0"/>
      </font>
      <fill>
        <patternFill>
          <bgColor rgb="FF0070C0"/>
        </patternFill>
      </fill>
    </dxf>
    <dxf>
      <font>
        <color rgb="FF92D050"/>
      </font>
      <fill>
        <patternFill patternType="solid">
          <fgColor rgb="FF92D050"/>
          <bgColor rgb="FF92D050"/>
        </patternFill>
      </fill>
    </dxf>
    <dxf>
      <font>
        <color rgb="FFFFC000"/>
      </font>
      <fill>
        <patternFill>
          <bgColor rgb="FFFFC000"/>
        </patternFill>
      </fill>
    </dxf>
    <dxf>
      <font>
        <color rgb="FFFF0000"/>
      </font>
      <fill>
        <patternFill>
          <bgColor rgb="FFFF0000"/>
        </patternFill>
      </fill>
    </dxf>
    <dxf>
      <font>
        <color theme="0" tint="-0.34998626667073579"/>
      </font>
      <fill>
        <patternFill>
          <bgColor theme="0" tint="-0.34998626667073579"/>
        </patternFill>
      </fill>
    </dxf>
    <dxf>
      <font>
        <color theme="0"/>
      </font>
      <fill>
        <patternFill patternType="solid">
          <fgColor rgb="FFB15407"/>
          <bgColor rgb="FFB15407"/>
        </patternFill>
      </fill>
    </dxf>
  </dxfs>
  <tableStyles count="0" defaultTableStyle="TableStyleMedium9" defaultPivotStyle="PivotStyleLight16"/>
  <colors>
    <mruColors>
      <color rgb="FFB15407"/>
      <color rgb="FF081DB8"/>
      <color rgb="FF3D7C34"/>
      <color rgb="FFFF99CC"/>
      <color rgb="FFFDD3F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lang val="pt-BR"/>
  <c:chart>
    <c:autoTitleDeleted val="1"/>
    <c:plotArea>
      <c:layout/>
      <c:doughnutChart>
        <c:varyColors val="1"/>
        <c:ser>
          <c:idx val="0"/>
          <c:order val="0"/>
          <c:dPt>
            <c:idx val="0"/>
            <c:spPr>
              <a:solidFill>
                <a:schemeClr val="bg1">
                  <a:lumMod val="65000"/>
                </a:schemeClr>
              </a:solidFill>
            </c:spPr>
          </c:dPt>
          <c:dPt>
            <c:idx val="1"/>
            <c:spPr>
              <a:solidFill>
                <a:srgbClr val="FF0000"/>
              </a:solidFill>
            </c:spPr>
          </c:dPt>
          <c:dPt>
            <c:idx val="2"/>
            <c:spPr>
              <a:solidFill>
                <a:srgbClr val="FFC000"/>
              </a:solidFill>
            </c:spPr>
          </c:dPt>
          <c:dPt>
            <c:idx val="3"/>
            <c:spPr>
              <a:solidFill>
                <a:srgbClr val="92D050"/>
              </a:solidFill>
            </c:spPr>
          </c:dPt>
          <c:dPt>
            <c:idx val="4"/>
            <c:spPr>
              <a:solidFill>
                <a:srgbClr val="0070C0"/>
              </a:solidFill>
            </c:spPr>
          </c:dPt>
          <c:dLbls>
            <c:dLbl>
              <c:idx val="2"/>
              <c:spPr>
                <a:noFill/>
              </c:spPr>
              <c:txPr>
                <a:bodyPr/>
                <a:lstStyle/>
                <a:p>
                  <a:pPr>
                    <a:defRPr b="1">
                      <a:solidFill>
                        <a:schemeClr val="bg1"/>
                      </a:solidFill>
                    </a:defRPr>
                  </a:pPr>
                  <a:endParaRPr lang="pt-BR"/>
                </a:p>
              </c:txPr>
            </c:dLbl>
            <c:spPr>
              <a:noFill/>
              <a:ln>
                <a:noFill/>
              </a:ln>
              <a:effectLst/>
            </c:spPr>
            <c:txPr>
              <a:bodyPr/>
              <a:lstStyle/>
              <a:p>
                <a:pPr>
                  <a:defRPr b="1">
                    <a:solidFill>
                      <a:schemeClr val="bg1"/>
                    </a:solidFill>
                  </a:defRPr>
                </a:pPr>
                <a:endParaRPr lang="pt-BR"/>
              </a:p>
            </c:txPr>
            <c:showPercent val="1"/>
            <c:showLeaderLines val="1"/>
            <c:extLst>
              <c:ext xmlns:c15="http://schemas.microsoft.com/office/drawing/2012/chart" uri="{CE6537A1-D6FC-4f65-9D91-7224C49458BB}"/>
            </c:extLst>
          </c:dLbls>
          <c:cat>
            <c:strRef>
              <c:f>'Painel de Gestão - 1'!$B$16:$B$20</c:f>
              <c:strCache>
                <c:ptCount val="5"/>
                <c:pt idx="0">
                  <c:v>Início planejado posterior</c:v>
                </c:pt>
                <c:pt idx="1">
                  <c:v>Não concluída ou Não iniciada</c:v>
                </c:pt>
                <c:pt idx="2">
                  <c:v>Em andamento com problemas</c:v>
                </c:pt>
                <c:pt idx="3">
                  <c:v>Em andamento conforme previsto</c:v>
                </c:pt>
                <c:pt idx="4">
                  <c:v>Concluída</c:v>
                </c:pt>
              </c:strCache>
            </c:strRef>
          </c:cat>
          <c:val>
            <c:numRef>
              <c:f>'Painel de Gestão - 1'!$C$16:$C$20</c:f>
              <c:numCache>
                <c:formatCode>General</c:formatCode>
                <c:ptCount val="5"/>
                <c:pt idx="0">
                  <c:v>45</c:v>
                </c:pt>
                <c:pt idx="1">
                  <c:v>30</c:v>
                </c:pt>
                <c:pt idx="2">
                  <c:v>3</c:v>
                </c:pt>
                <c:pt idx="3">
                  <c:v>54</c:v>
                </c:pt>
                <c:pt idx="4">
                  <c:v>4</c:v>
                </c:pt>
              </c:numCache>
            </c:numRef>
          </c:val>
        </c:ser>
        <c:dLbls>
          <c:showPercent val="1"/>
        </c:dLbls>
        <c:firstSliceAng val="0"/>
        <c:holeSize val="50"/>
      </c:doughnutChart>
    </c:plotArea>
    <c:legend>
      <c:legendPos val="r"/>
      <c:layout>
        <c:manualLayout>
          <c:xMode val="edge"/>
          <c:yMode val="edge"/>
          <c:x val="0.55536529680365299"/>
          <c:y val="0.25142546836817831"/>
          <c:w val="0.43321917808219185"/>
          <c:h val="0.57925086950340265"/>
        </c:manualLayout>
      </c:layout>
    </c:legend>
    <c:plotVisOnly val="1"/>
    <c:dispBlanksAs val="zero"/>
  </c:chart>
  <c:spPr>
    <a:solidFill>
      <a:schemeClr val="bg1"/>
    </a:solidFill>
  </c:spPr>
  <c:printSettings>
    <c:headerFooter/>
    <c:pageMargins b="0.78740157499999996" l="0.511811024" r="0.511811024" t="0.78740157499999996" header="0.31496062000002084" footer="0.31496062000002084"/>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lang val="pt-BR"/>
  <c:chart>
    <c:autoTitleDeleted val="1"/>
    <c:plotArea>
      <c:layout>
        <c:manualLayout>
          <c:layoutTarget val="inner"/>
          <c:xMode val="edge"/>
          <c:yMode val="edge"/>
          <c:x val="4.6445593321198977E-2"/>
          <c:y val="0.16436104131173321"/>
          <c:w val="0.51499697351389351"/>
          <c:h val="0.70072068119428377"/>
        </c:manualLayout>
      </c:layout>
      <c:doughnutChart>
        <c:varyColors val="1"/>
        <c:ser>
          <c:idx val="0"/>
          <c:order val="0"/>
          <c:dPt>
            <c:idx val="0"/>
            <c:spPr>
              <a:solidFill>
                <a:schemeClr val="bg1">
                  <a:lumMod val="65000"/>
                </a:schemeClr>
              </a:solidFill>
            </c:spPr>
          </c:dPt>
          <c:dPt>
            <c:idx val="1"/>
            <c:spPr>
              <a:solidFill>
                <a:srgbClr val="FF0000"/>
              </a:solidFill>
            </c:spPr>
          </c:dPt>
          <c:dPt>
            <c:idx val="2"/>
            <c:spPr>
              <a:solidFill>
                <a:srgbClr val="FFC000"/>
              </a:solidFill>
            </c:spPr>
          </c:dPt>
          <c:dPt>
            <c:idx val="3"/>
            <c:spPr>
              <a:solidFill>
                <a:srgbClr val="92D050"/>
              </a:solidFill>
            </c:spPr>
          </c:dPt>
          <c:dPt>
            <c:idx val="4"/>
            <c:spPr>
              <a:solidFill>
                <a:srgbClr val="0070C0"/>
              </a:solidFill>
            </c:spPr>
          </c:dPt>
          <c:dLbls>
            <c:dLbl>
              <c:idx val="2"/>
              <c:spPr>
                <a:noFill/>
              </c:spPr>
              <c:txPr>
                <a:bodyPr/>
                <a:lstStyle/>
                <a:p>
                  <a:pPr>
                    <a:defRPr b="1">
                      <a:solidFill>
                        <a:schemeClr val="bg1"/>
                      </a:solidFill>
                    </a:defRPr>
                  </a:pPr>
                  <a:endParaRPr lang="pt-BR"/>
                </a:p>
              </c:txPr>
            </c:dLbl>
            <c:spPr>
              <a:noFill/>
              <a:ln>
                <a:noFill/>
              </a:ln>
              <a:effectLst/>
            </c:spPr>
            <c:txPr>
              <a:bodyPr/>
              <a:lstStyle/>
              <a:p>
                <a:pPr>
                  <a:defRPr b="1">
                    <a:solidFill>
                      <a:schemeClr val="bg1"/>
                    </a:solidFill>
                  </a:defRPr>
                </a:pPr>
                <a:endParaRPr lang="pt-BR"/>
              </a:p>
            </c:txPr>
            <c:showPercent val="1"/>
            <c:showLeaderLines val="1"/>
            <c:extLst>
              <c:ext xmlns:c15="http://schemas.microsoft.com/office/drawing/2012/chart" uri="{CE6537A1-D6FC-4f65-9D91-7224C49458BB}">
                <c15:layout/>
              </c:ext>
            </c:extLst>
          </c:dLbls>
          <c:cat>
            <c:strRef>
              <c:f>'Painel de Gestão - 4'!$B$16:$B$20</c:f>
              <c:strCache>
                <c:ptCount val="5"/>
                <c:pt idx="0">
                  <c:v>Início planejado posterior</c:v>
                </c:pt>
                <c:pt idx="1">
                  <c:v>Não concluída ou Não iniciada</c:v>
                </c:pt>
                <c:pt idx="2">
                  <c:v>Em andamento com problemas</c:v>
                </c:pt>
                <c:pt idx="3">
                  <c:v>Em andamento conforme previsto</c:v>
                </c:pt>
                <c:pt idx="4">
                  <c:v>Concluída</c:v>
                </c:pt>
              </c:strCache>
            </c:strRef>
          </c:cat>
          <c:val>
            <c:numRef>
              <c:f>'Painel de Gestão - 4'!$C$16:$C$20</c:f>
              <c:numCache>
                <c:formatCode>General</c:formatCode>
                <c:ptCount val="5"/>
                <c:pt idx="0">
                  <c:v>1</c:v>
                </c:pt>
                <c:pt idx="1">
                  <c:v>24</c:v>
                </c:pt>
                <c:pt idx="2">
                  <c:v>21</c:v>
                </c:pt>
                <c:pt idx="3">
                  <c:v>37</c:v>
                </c:pt>
                <c:pt idx="4">
                  <c:v>17</c:v>
                </c:pt>
              </c:numCache>
            </c:numRef>
          </c:val>
        </c:ser>
        <c:dLbls>
          <c:showPercent val="1"/>
        </c:dLbls>
        <c:firstSliceAng val="0"/>
        <c:holeSize val="50"/>
      </c:doughnutChart>
    </c:plotArea>
    <c:legend>
      <c:legendPos val="r"/>
      <c:layout>
        <c:manualLayout>
          <c:xMode val="edge"/>
          <c:yMode val="edge"/>
          <c:x val="0.67708500613604783"/>
          <c:y val="0.24774520881324319"/>
          <c:w val="0.28174583735693409"/>
          <c:h val="0.66021833432200361"/>
        </c:manualLayout>
      </c:layout>
    </c:legend>
    <c:plotVisOnly val="1"/>
    <c:dispBlanksAs val="zero"/>
  </c:chart>
  <c:spPr>
    <a:solidFill>
      <a:schemeClr val="bg1"/>
    </a:solidFill>
  </c:spPr>
  <c:printSettings>
    <c:headerFooter/>
    <c:pageMargins b="0.78740157499999996" l="0.511811024" r="0.511811024" t="0.78740157499999996" header="0.31496062000002117" footer="0.31496062000002117"/>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pt-BR"/>
  <c:chart>
    <c:autoTitleDeleted val="1"/>
    <c:plotArea>
      <c:layout>
        <c:manualLayout>
          <c:layoutTarget val="inner"/>
          <c:xMode val="edge"/>
          <c:yMode val="edge"/>
          <c:x val="6.6755469513896937E-2"/>
          <c:y val="0.15263878070365336"/>
          <c:w val="0.51487583409487647"/>
          <c:h val="0.79219746594093465"/>
        </c:manualLayout>
      </c:layout>
      <c:doughnutChart>
        <c:varyColors val="1"/>
        <c:ser>
          <c:idx val="0"/>
          <c:order val="0"/>
          <c:dPt>
            <c:idx val="0"/>
            <c:spPr>
              <a:solidFill>
                <a:schemeClr val="bg1">
                  <a:lumMod val="65000"/>
                </a:schemeClr>
              </a:solidFill>
            </c:spPr>
          </c:dPt>
          <c:dPt>
            <c:idx val="1"/>
            <c:spPr>
              <a:solidFill>
                <a:srgbClr val="FF0000"/>
              </a:solidFill>
            </c:spPr>
          </c:dPt>
          <c:dPt>
            <c:idx val="2"/>
            <c:spPr>
              <a:solidFill>
                <a:srgbClr val="FFC000"/>
              </a:solidFill>
            </c:spPr>
          </c:dPt>
          <c:dPt>
            <c:idx val="3"/>
            <c:spPr>
              <a:solidFill>
                <a:srgbClr val="92D050"/>
              </a:solidFill>
            </c:spPr>
          </c:dPt>
          <c:dPt>
            <c:idx val="4"/>
            <c:spPr>
              <a:solidFill>
                <a:srgbClr val="0070C0"/>
              </a:solidFill>
            </c:spPr>
          </c:dPt>
          <c:dPt>
            <c:idx val="5"/>
            <c:spPr>
              <a:solidFill>
                <a:srgbClr val="FF99CC"/>
              </a:solidFill>
            </c:spPr>
          </c:dPt>
          <c:dLbls>
            <c:dLbl>
              <c:idx val="2"/>
              <c:spPr>
                <a:noFill/>
              </c:spPr>
              <c:txPr>
                <a:bodyPr/>
                <a:lstStyle/>
                <a:p>
                  <a:pPr>
                    <a:defRPr b="1">
                      <a:solidFill>
                        <a:schemeClr val="bg1"/>
                      </a:solidFill>
                    </a:defRPr>
                  </a:pPr>
                  <a:endParaRPr lang="pt-BR"/>
                </a:p>
              </c:txPr>
            </c:dLbl>
            <c:dLbl>
              <c:idx val="6"/>
              <c:spPr/>
              <c:txPr>
                <a:bodyPr/>
                <a:lstStyle/>
                <a:p>
                  <a:pPr>
                    <a:defRPr b="1">
                      <a:solidFill>
                        <a:schemeClr val="tx1"/>
                      </a:solidFill>
                    </a:defRPr>
                  </a:pPr>
                  <a:endParaRPr lang="pt-BR"/>
                </a:p>
              </c:txPr>
            </c:dLbl>
            <c:spPr>
              <a:noFill/>
              <a:ln>
                <a:noFill/>
              </a:ln>
              <a:effectLst/>
            </c:spPr>
            <c:txPr>
              <a:bodyPr/>
              <a:lstStyle/>
              <a:p>
                <a:pPr>
                  <a:defRPr b="1">
                    <a:solidFill>
                      <a:schemeClr val="bg1"/>
                    </a:solidFill>
                  </a:defRPr>
                </a:pPr>
                <a:endParaRPr lang="pt-BR"/>
              </a:p>
            </c:txPr>
            <c:showPercent val="1"/>
            <c:showLeaderLines val="1"/>
            <c:extLst>
              <c:ext xmlns:c15="http://schemas.microsoft.com/office/drawing/2012/chart" uri="{CE6537A1-D6FC-4f65-9D91-7224C49458BB}">
                <c15:layout/>
              </c:ext>
            </c:extLst>
          </c:dLbls>
          <c:cat>
            <c:strRef>
              <c:f>'Painel de Gestão - 4'!$B$16:$B$21</c:f>
              <c:strCache>
                <c:ptCount val="6"/>
                <c:pt idx="0">
                  <c:v>Início planejado posterior</c:v>
                </c:pt>
                <c:pt idx="1">
                  <c:v>Não concluída ou Não iniciada</c:v>
                </c:pt>
                <c:pt idx="2">
                  <c:v>Em andamento com problemas</c:v>
                </c:pt>
                <c:pt idx="3">
                  <c:v>Em andamento conforme previsto</c:v>
                </c:pt>
                <c:pt idx="4">
                  <c:v>Concluída</c:v>
                </c:pt>
                <c:pt idx="5">
                  <c:v>Ações Novas</c:v>
                </c:pt>
              </c:strCache>
            </c:strRef>
          </c:cat>
          <c:val>
            <c:numRef>
              <c:f>'Painel de Gestão - 4'!$E$16:$E$21</c:f>
              <c:numCache>
                <c:formatCode>General</c:formatCode>
                <c:ptCount val="6"/>
                <c:pt idx="0">
                  <c:v>1</c:v>
                </c:pt>
                <c:pt idx="1">
                  <c:v>18</c:v>
                </c:pt>
                <c:pt idx="2">
                  <c:v>20</c:v>
                </c:pt>
                <c:pt idx="3">
                  <c:v>37</c:v>
                </c:pt>
                <c:pt idx="4">
                  <c:v>17</c:v>
                </c:pt>
              </c:numCache>
            </c:numRef>
          </c:val>
        </c:ser>
        <c:dLbls>
          <c:showPercent val="1"/>
        </c:dLbls>
        <c:firstSliceAng val="0"/>
        <c:holeSize val="50"/>
      </c:doughnutChart>
    </c:plotArea>
    <c:legend>
      <c:legendPos val="r"/>
      <c:layout>
        <c:manualLayout>
          <c:xMode val="edge"/>
          <c:yMode val="edge"/>
          <c:x val="0.66943778043222957"/>
          <c:y val="0.19946147918132207"/>
          <c:w val="0.24783493771518644"/>
          <c:h val="0.61582785452912914"/>
        </c:manualLayout>
      </c:layout>
    </c:legend>
    <c:plotVisOnly val="1"/>
    <c:dispBlanksAs val="zero"/>
  </c:chart>
  <c:spPr>
    <a:solidFill>
      <a:schemeClr val="bg1"/>
    </a:solidFill>
    <a:ln>
      <a:solidFill>
        <a:schemeClr val="lt1">
          <a:shade val="50000"/>
        </a:schemeClr>
      </a:solidFill>
    </a:ln>
  </c:spPr>
  <c:printSettings>
    <c:headerFooter/>
    <c:pageMargins b="0.78740157499999996" l="0.511811024" r="0.511811024" t="0.78740157499999996" header="0.31496062000002117" footer="0.31496062000002117"/>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lang val="pt-BR"/>
  <c:chart>
    <c:plotArea>
      <c:layout/>
      <c:barChart>
        <c:barDir val="bar"/>
        <c:grouping val="stacked"/>
        <c:ser>
          <c:idx val="0"/>
          <c:order val="0"/>
          <c:spPr>
            <a:solidFill>
              <a:srgbClr val="B15407"/>
            </a:solidFill>
          </c:spPr>
          <c:cat>
            <c:strRef>
              <c:f>'Painel de Gestão - 4'!$B$31:$B$42</c:f>
              <c:strCache>
                <c:ptCount val="12"/>
                <c:pt idx="0">
                  <c:v>OBJETIVO 1</c:v>
                </c:pt>
                <c:pt idx="1">
                  <c:v>OBJETIVO 2</c:v>
                </c:pt>
                <c:pt idx="2">
                  <c:v>OBJETIVO 3</c:v>
                </c:pt>
                <c:pt idx="3">
                  <c:v>OBJETIVO 4</c:v>
                </c:pt>
                <c:pt idx="4">
                  <c:v>OBJETIVO 5</c:v>
                </c:pt>
                <c:pt idx="5">
                  <c:v>OBJETIVO 6</c:v>
                </c:pt>
                <c:pt idx="6">
                  <c:v>OBJETIVO 7</c:v>
                </c:pt>
                <c:pt idx="7">
                  <c:v>OBJETIVO 8</c:v>
                </c:pt>
                <c:pt idx="8">
                  <c:v>OBJETIVO 9</c:v>
                </c:pt>
                <c:pt idx="9">
                  <c:v>OBJETIVO 10</c:v>
                </c:pt>
                <c:pt idx="10">
                  <c:v>OBJETIVO 11</c:v>
                </c:pt>
                <c:pt idx="11">
                  <c:v>OBJETIVO 12</c:v>
                </c:pt>
              </c:strCache>
            </c:strRef>
          </c:cat>
          <c:val>
            <c:numRef>
              <c:f>'Painel de Gestão - 4'!$D$31:$D$42</c:f>
              <c:numCache>
                <c:formatCode>General</c:formatCode>
                <c:ptCount val="12"/>
                <c:pt idx="0">
                  <c:v>1</c:v>
                </c:pt>
                <c:pt idx="1">
                  <c:v>0</c:v>
                </c:pt>
                <c:pt idx="2">
                  <c:v>0</c:v>
                </c:pt>
                <c:pt idx="3">
                  <c:v>1</c:v>
                </c:pt>
                <c:pt idx="4">
                  <c:v>1</c:v>
                </c:pt>
                <c:pt idx="5">
                  <c:v>0</c:v>
                </c:pt>
                <c:pt idx="6">
                  <c:v>0</c:v>
                </c:pt>
                <c:pt idx="7">
                  <c:v>0</c:v>
                </c:pt>
                <c:pt idx="8">
                  <c:v>1</c:v>
                </c:pt>
                <c:pt idx="9">
                  <c:v>2</c:v>
                </c:pt>
                <c:pt idx="10">
                  <c:v>1</c:v>
                </c:pt>
                <c:pt idx="11">
                  <c:v>0</c:v>
                </c:pt>
              </c:numCache>
            </c:numRef>
          </c:val>
        </c:ser>
        <c:ser>
          <c:idx val="1"/>
          <c:order val="1"/>
          <c:spPr>
            <a:solidFill>
              <a:schemeClr val="bg1">
                <a:lumMod val="65000"/>
              </a:schemeClr>
            </a:solidFill>
          </c:spPr>
          <c:cat>
            <c:strRef>
              <c:f>'Painel de Gestão - 4'!$B$31:$B$42</c:f>
              <c:strCache>
                <c:ptCount val="12"/>
                <c:pt idx="0">
                  <c:v>OBJETIVO 1</c:v>
                </c:pt>
                <c:pt idx="1">
                  <c:v>OBJETIVO 2</c:v>
                </c:pt>
                <c:pt idx="2">
                  <c:v>OBJETIVO 3</c:v>
                </c:pt>
                <c:pt idx="3">
                  <c:v>OBJETIVO 4</c:v>
                </c:pt>
                <c:pt idx="4">
                  <c:v>OBJETIVO 5</c:v>
                </c:pt>
                <c:pt idx="5">
                  <c:v>OBJETIVO 6</c:v>
                </c:pt>
                <c:pt idx="6">
                  <c:v>OBJETIVO 7</c:v>
                </c:pt>
                <c:pt idx="7">
                  <c:v>OBJETIVO 8</c:v>
                </c:pt>
                <c:pt idx="8">
                  <c:v>OBJETIVO 9</c:v>
                </c:pt>
                <c:pt idx="9">
                  <c:v>OBJETIVO 10</c:v>
                </c:pt>
                <c:pt idx="10">
                  <c:v>OBJETIVO 11</c:v>
                </c:pt>
                <c:pt idx="11">
                  <c:v>OBJETIVO 12</c:v>
                </c:pt>
              </c:strCache>
            </c:strRef>
          </c:cat>
          <c:val>
            <c:numRef>
              <c:f>'Painel de Gestão - 4'!$E$31:$E$42</c:f>
              <c:numCache>
                <c:formatCode>General</c:formatCode>
                <c:ptCount val="12"/>
                <c:pt idx="0">
                  <c:v>0</c:v>
                </c:pt>
                <c:pt idx="1">
                  <c:v>0</c:v>
                </c:pt>
                <c:pt idx="2">
                  <c:v>0</c:v>
                </c:pt>
                <c:pt idx="3">
                  <c:v>0</c:v>
                </c:pt>
                <c:pt idx="4">
                  <c:v>0</c:v>
                </c:pt>
                <c:pt idx="5">
                  <c:v>0</c:v>
                </c:pt>
                <c:pt idx="6">
                  <c:v>0</c:v>
                </c:pt>
                <c:pt idx="7">
                  <c:v>0</c:v>
                </c:pt>
                <c:pt idx="8">
                  <c:v>0</c:v>
                </c:pt>
                <c:pt idx="9">
                  <c:v>0</c:v>
                </c:pt>
                <c:pt idx="10">
                  <c:v>1</c:v>
                </c:pt>
                <c:pt idx="11">
                  <c:v>0</c:v>
                </c:pt>
              </c:numCache>
            </c:numRef>
          </c:val>
        </c:ser>
        <c:ser>
          <c:idx val="2"/>
          <c:order val="2"/>
          <c:spPr>
            <a:solidFill>
              <a:srgbClr val="FF0000"/>
            </a:solidFill>
          </c:spPr>
          <c:cat>
            <c:strRef>
              <c:f>'Painel de Gestão - 4'!$B$31:$B$42</c:f>
              <c:strCache>
                <c:ptCount val="12"/>
                <c:pt idx="0">
                  <c:v>OBJETIVO 1</c:v>
                </c:pt>
                <c:pt idx="1">
                  <c:v>OBJETIVO 2</c:v>
                </c:pt>
                <c:pt idx="2">
                  <c:v>OBJETIVO 3</c:v>
                </c:pt>
                <c:pt idx="3">
                  <c:v>OBJETIVO 4</c:v>
                </c:pt>
                <c:pt idx="4">
                  <c:v>OBJETIVO 5</c:v>
                </c:pt>
                <c:pt idx="5">
                  <c:v>OBJETIVO 6</c:v>
                </c:pt>
                <c:pt idx="6">
                  <c:v>OBJETIVO 7</c:v>
                </c:pt>
                <c:pt idx="7">
                  <c:v>OBJETIVO 8</c:v>
                </c:pt>
                <c:pt idx="8">
                  <c:v>OBJETIVO 9</c:v>
                </c:pt>
                <c:pt idx="9">
                  <c:v>OBJETIVO 10</c:v>
                </c:pt>
                <c:pt idx="10">
                  <c:v>OBJETIVO 11</c:v>
                </c:pt>
                <c:pt idx="11">
                  <c:v>OBJETIVO 12</c:v>
                </c:pt>
              </c:strCache>
            </c:strRef>
          </c:cat>
          <c:val>
            <c:numRef>
              <c:f>'Painel de Gestão - 4'!$F$31:$F$42</c:f>
              <c:numCache>
                <c:formatCode>General</c:formatCode>
                <c:ptCount val="12"/>
                <c:pt idx="0">
                  <c:v>0</c:v>
                </c:pt>
                <c:pt idx="1">
                  <c:v>8</c:v>
                </c:pt>
                <c:pt idx="2">
                  <c:v>2</c:v>
                </c:pt>
                <c:pt idx="3">
                  <c:v>2</c:v>
                </c:pt>
                <c:pt idx="4">
                  <c:v>4</c:v>
                </c:pt>
                <c:pt idx="5">
                  <c:v>0</c:v>
                </c:pt>
                <c:pt idx="6">
                  <c:v>1</c:v>
                </c:pt>
                <c:pt idx="7">
                  <c:v>0</c:v>
                </c:pt>
                <c:pt idx="8">
                  <c:v>1</c:v>
                </c:pt>
                <c:pt idx="9">
                  <c:v>4</c:v>
                </c:pt>
                <c:pt idx="10">
                  <c:v>1</c:v>
                </c:pt>
                <c:pt idx="11">
                  <c:v>1</c:v>
                </c:pt>
              </c:numCache>
            </c:numRef>
          </c:val>
        </c:ser>
        <c:ser>
          <c:idx val="3"/>
          <c:order val="3"/>
          <c:spPr>
            <a:solidFill>
              <a:srgbClr val="FFC000"/>
            </a:solidFill>
          </c:spPr>
          <c:cat>
            <c:strRef>
              <c:f>'Painel de Gestão - 4'!$B$31:$B$42</c:f>
              <c:strCache>
                <c:ptCount val="12"/>
                <c:pt idx="0">
                  <c:v>OBJETIVO 1</c:v>
                </c:pt>
                <c:pt idx="1">
                  <c:v>OBJETIVO 2</c:v>
                </c:pt>
                <c:pt idx="2">
                  <c:v>OBJETIVO 3</c:v>
                </c:pt>
                <c:pt idx="3">
                  <c:v>OBJETIVO 4</c:v>
                </c:pt>
                <c:pt idx="4">
                  <c:v>OBJETIVO 5</c:v>
                </c:pt>
                <c:pt idx="5">
                  <c:v>OBJETIVO 6</c:v>
                </c:pt>
                <c:pt idx="6">
                  <c:v>OBJETIVO 7</c:v>
                </c:pt>
                <c:pt idx="7">
                  <c:v>OBJETIVO 8</c:v>
                </c:pt>
                <c:pt idx="8">
                  <c:v>OBJETIVO 9</c:v>
                </c:pt>
                <c:pt idx="9">
                  <c:v>OBJETIVO 10</c:v>
                </c:pt>
                <c:pt idx="10">
                  <c:v>OBJETIVO 11</c:v>
                </c:pt>
                <c:pt idx="11">
                  <c:v>OBJETIVO 12</c:v>
                </c:pt>
              </c:strCache>
            </c:strRef>
          </c:cat>
          <c:val>
            <c:numRef>
              <c:f>'Painel de Gestão - 4'!$G$31:$G$42</c:f>
              <c:numCache>
                <c:formatCode>General</c:formatCode>
                <c:ptCount val="12"/>
                <c:pt idx="0">
                  <c:v>1</c:v>
                </c:pt>
                <c:pt idx="1">
                  <c:v>4</c:v>
                </c:pt>
                <c:pt idx="2">
                  <c:v>0</c:v>
                </c:pt>
                <c:pt idx="3">
                  <c:v>1</c:v>
                </c:pt>
                <c:pt idx="4">
                  <c:v>2</c:v>
                </c:pt>
                <c:pt idx="5">
                  <c:v>1</c:v>
                </c:pt>
                <c:pt idx="6">
                  <c:v>0</c:v>
                </c:pt>
                <c:pt idx="7">
                  <c:v>4</c:v>
                </c:pt>
                <c:pt idx="8">
                  <c:v>1</c:v>
                </c:pt>
                <c:pt idx="9">
                  <c:v>4</c:v>
                </c:pt>
                <c:pt idx="10">
                  <c:v>2</c:v>
                </c:pt>
                <c:pt idx="11">
                  <c:v>1</c:v>
                </c:pt>
              </c:numCache>
            </c:numRef>
          </c:val>
        </c:ser>
        <c:ser>
          <c:idx val="4"/>
          <c:order val="4"/>
          <c:spPr>
            <a:solidFill>
              <a:srgbClr val="92D050"/>
            </a:solidFill>
          </c:spPr>
          <c:cat>
            <c:strRef>
              <c:f>'Painel de Gestão - 4'!$B$31:$B$42</c:f>
              <c:strCache>
                <c:ptCount val="12"/>
                <c:pt idx="0">
                  <c:v>OBJETIVO 1</c:v>
                </c:pt>
                <c:pt idx="1">
                  <c:v>OBJETIVO 2</c:v>
                </c:pt>
                <c:pt idx="2">
                  <c:v>OBJETIVO 3</c:v>
                </c:pt>
                <c:pt idx="3">
                  <c:v>OBJETIVO 4</c:v>
                </c:pt>
                <c:pt idx="4">
                  <c:v>OBJETIVO 5</c:v>
                </c:pt>
                <c:pt idx="5">
                  <c:v>OBJETIVO 6</c:v>
                </c:pt>
                <c:pt idx="6">
                  <c:v>OBJETIVO 7</c:v>
                </c:pt>
                <c:pt idx="7">
                  <c:v>OBJETIVO 8</c:v>
                </c:pt>
                <c:pt idx="8">
                  <c:v>OBJETIVO 9</c:v>
                </c:pt>
                <c:pt idx="9">
                  <c:v>OBJETIVO 10</c:v>
                </c:pt>
                <c:pt idx="10">
                  <c:v>OBJETIVO 11</c:v>
                </c:pt>
                <c:pt idx="11">
                  <c:v>OBJETIVO 12</c:v>
                </c:pt>
              </c:strCache>
            </c:strRef>
          </c:cat>
          <c:val>
            <c:numRef>
              <c:f>'Painel de Gestão - 4'!$H$31:$H$42</c:f>
              <c:numCache>
                <c:formatCode>General</c:formatCode>
                <c:ptCount val="12"/>
                <c:pt idx="0">
                  <c:v>5</c:v>
                </c:pt>
                <c:pt idx="1">
                  <c:v>13</c:v>
                </c:pt>
                <c:pt idx="2">
                  <c:v>0</c:v>
                </c:pt>
                <c:pt idx="3">
                  <c:v>3</c:v>
                </c:pt>
                <c:pt idx="4">
                  <c:v>1</c:v>
                </c:pt>
                <c:pt idx="5">
                  <c:v>2</c:v>
                </c:pt>
                <c:pt idx="6">
                  <c:v>2</c:v>
                </c:pt>
                <c:pt idx="7">
                  <c:v>2</c:v>
                </c:pt>
                <c:pt idx="8">
                  <c:v>2</c:v>
                </c:pt>
                <c:pt idx="9">
                  <c:v>3</c:v>
                </c:pt>
                <c:pt idx="10">
                  <c:v>3</c:v>
                </c:pt>
                <c:pt idx="11">
                  <c:v>1</c:v>
                </c:pt>
              </c:numCache>
            </c:numRef>
          </c:val>
        </c:ser>
        <c:ser>
          <c:idx val="5"/>
          <c:order val="5"/>
          <c:spPr>
            <a:solidFill>
              <a:srgbClr val="0070C0"/>
            </a:solidFill>
          </c:spPr>
          <c:cat>
            <c:strRef>
              <c:f>'Painel de Gestão - 4'!$B$31:$B$42</c:f>
              <c:strCache>
                <c:ptCount val="12"/>
                <c:pt idx="0">
                  <c:v>OBJETIVO 1</c:v>
                </c:pt>
                <c:pt idx="1">
                  <c:v>OBJETIVO 2</c:v>
                </c:pt>
                <c:pt idx="2">
                  <c:v>OBJETIVO 3</c:v>
                </c:pt>
                <c:pt idx="3">
                  <c:v>OBJETIVO 4</c:v>
                </c:pt>
                <c:pt idx="4">
                  <c:v>OBJETIVO 5</c:v>
                </c:pt>
                <c:pt idx="5">
                  <c:v>OBJETIVO 6</c:v>
                </c:pt>
                <c:pt idx="6">
                  <c:v>OBJETIVO 7</c:v>
                </c:pt>
                <c:pt idx="7">
                  <c:v>OBJETIVO 8</c:v>
                </c:pt>
                <c:pt idx="8">
                  <c:v>OBJETIVO 9</c:v>
                </c:pt>
                <c:pt idx="9">
                  <c:v>OBJETIVO 10</c:v>
                </c:pt>
                <c:pt idx="10">
                  <c:v>OBJETIVO 11</c:v>
                </c:pt>
                <c:pt idx="11">
                  <c:v>OBJETIVO 12</c:v>
                </c:pt>
              </c:strCache>
            </c:strRef>
          </c:cat>
          <c:val>
            <c:numRef>
              <c:f>'Painel de Gestão - 4'!$I$31:$I$42</c:f>
              <c:numCache>
                <c:formatCode>General</c:formatCode>
                <c:ptCount val="12"/>
                <c:pt idx="0">
                  <c:v>2</c:v>
                </c:pt>
                <c:pt idx="1">
                  <c:v>2</c:v>
                </c:pt>
                <c:pt idx="2">
                  <c:v>2</c:v>
                </c:pt>
                <c:pt idx="3">
                  <c:v>1</c:v>
                </c:pt>
                <c:pt idx="4">
                  <c:v>0</c:v>
                </c:pt>
                <c:pt idx="5">
                  <c:v>0</c:v>
                </c:pt>
                <c:pt idx="6">
                  <c:v>1</c:v>
                </c:pt>
                <c:pt idx="7">
                  <c:v>2</c:v>
                </c:pt>
                <c:pt idx="8">
                  <c:v>0</c:v>
                </c:pt>
                <c:pt idx="9">
                  <c:v>2</c:v>
                </c:pt>
                <c:pt idx="10">
                  <c:v>3</c:v>
                </c:pt>
                <c:pt idx="11">
                  <c:v>2</c:v>
                </c:pt>
              </c:numCache>
            </c:numRef>
          </c:val>
        </c:ser>
        <c:overlap val="100"/>
        <c:axId val="78575488"/>
        <c:axId val="78577024"/>
      </c:barChart>
      <c:catAx>
        <c:axId val="78575488"/>
        <c:scaling>
          <c:orientation val="maxMin"/>
        </c:scaling>
        <c:axPos val="l"/>
        <c:numFmt formatCode="General" sourceLinked="0"/>
        <c:tickLblPos val="nextTo"/>
        <c:crossAx val="78577024"/>
        <c:crosses val="autoZero"/>
        <c:auto val="1"/>
        <c:lblAlgn val="ctr"/>
        <c:lblOffset val="100"/>
      </c:catAx>
      <c:valAx>
        <c:axId val="78577024"/>
        <c:scaling>
          <c:orientation val="minMax"/>
        </c:scaling>
        <c:axPos val="t"/>
        <c:majorGridlines/>
        <c:numFmt formatCode="General" sourceLinked="1"/>
        <c:tickLblPos val="nextTo"/>
        <c:crossAx val="78575488"/>
        <c:crosses val="autoZero"/>
        <c:crossBetween val="between"/>
      </c:valAx>
    </c:plotArea>
    <c:plotVisOnly val="1"/>
    <c:dispBlanksAs val="gap"/>
  </c:chart>
  <c:printSettings>
    <c:headerFooter/>
    <c:pageMargins b="0.78740157499999996" l="0.511811024" r="0.511811024" t="0.78740157499999996" header="0.31496062000002117" footer="0.3149606200000211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pt-BR"/>
  <c:chart>
    <c:autoTitleDeleted val="1"/>
    <c:plotArea>
      <c:layout/>
      <c:doughnutChart>
        <c:varyColors val="1"/>
        <c:ser>
          <c:idx val="0"/>
          <c:order val="0"/>
          <c:dPt>
            <c:idx val="0"/>
            <c:spPr>
              <a:solidFill>
                <a:schemeClr val="bg1">
                  <a:lumMod val="65000"/>
                </a:schemeClr>
              </a:solidFill>
            </c:spPr>
          </c:dPt>
          <c:dPt>
            <c:idx val="1"/>
            <c:spPr>
              <a:solidFill>
                <a:srgbClr val="FF0000"/>
              </a:solidFill>
            </c:spPr>
          </c:dPt>
          <c:dPt>
            <c:idx val="2"/>
            <c:spPr>
              <a:solidFill>
                <a:srgbClr val="FFC000"/>
              </a:solidFill>
            </c:spPr>
          </c:dPt>
          <c:dPt>
            <c:idx val="3"/>
            <c:spPr>
              <a:solidFill>
                <a:srgbClr val="92D050"/>
              </a:solidFill>
            </c:spPr>
          </c:dPt>
          <c:dPt>
            <c:idx val="4"/>
            <c:spPr>
              <a:solidFill>
                <a:srgbClr val="0070C0"/>
              </a:solidFill>
            </c:spPr>
          </c:dPt>
          <c:dPt>
            <c:idx val="5"/>
            <c:spPr>
              <a:solidFill>
                <a:srgbClr val="FF99CC"/>
              </a:solidFill>
            </c:spPr>
          </c:dPt>
          <c:dLbls>
            <c:dLbl>
              <c:idx val="2"/>
              <c:spPr>
                <a:noFill/>
              </c:spPr>
              <c:txPr>
                <a:bodyPr/>
                <a:lstStyle/>
                <a:p>
                  <a:pPr>
                    <a:defRPr sz="1100" b="1" baseline="0">
                      <a:solidFill>
                        <a:schemeClr val="bg1"/>
                      </a:solidFill>
                    </a:defRPr>
                  </a:pPr>
                  <a:endParaRPr lang="pt-BR"/>
                </a:p>
              </c:txPr>
            </c:dLbl>
            <c:dLbl>
              <c:idx val="6"/>
              <c:spPr/>
              <c:txPr>
                <a:bodyPr/>
                <a:lstStyle/>
                <a:p>
                  <a:pPr>
                    <a:defRPr sz="1100" b="1" baseline="0">
                      <a:solidFill>
                        <a:schemeClr val="tx1"/>
                      </a:solidFill>
                    </a:defRPr>
                  </a:pPr>
                  <a:endParaRPr lang="pt-BR"/>
                </a:p>
              </c:txPr>
            </c:dLbl>
            <c:spPr>
              <a:noFill/>
              <a:ln>
                <a:noFill/>
              </a:ln>
              <a:effectLst/>
            </c:spPr>
            <c:txPr>
              <a:bodyPr/>
              <a:lstStyle/>
              <a:p>
                <a:pPr>
                  <a:defRPr sz="1100" b="1" baseline="0">
                    <a:solidFill>
                      <a:schemeClr val="bg1"/>
                    </a:solidFill>
                  </a:defRPr>
                </a:pPr>
                <a:endParaRPr lang="pt-BR"/>
              </a:p>
            </c:txPr>
            <c:showPercent val="1"/>
            <c:showLeaderLines val="1"/>
            <c:extLst>
              <c:ext xmlns:c15="http://schemas.microsoft.com/office/drawing/2012/chart" uri="{CE6537A1-D6FC-4f65-9D91-7224C49458BB}"/>
            </c:extLst>
          </c:dLbls>
          <c:cat>
            <c:strRef>
              <c:f>'Painel de Gestão - 1'!$B$16:$B$21</c:f>
              <c:strCache>
                <c:ptCount val="6"/>
                <c:pt idx="0">
                  <c:v>Início planejado posterior</c:v>
                </c:pt>
                <c:pt idx="1">
                  <c:v>Não concluída ou Não iniciada</c:v>
                </c:pt>
                <c:pt idx="2">
                  <c:v>Em andamento com problemas</c:v>
                </c:pt>
                <c:pt idx="3">
                  <c:v>Em andamento conforme previsto</c:v>
                </c:pt>
                <c:pt idx="4">
                  <c:v>Concluída</c:v>
                </c:pt>
                <c:pt idx="5">
                  <c:v>Ações Novas</c:v>
                </c:pt>
              </c:strCache>
            </c:strRef>
          </c:cat>
          <c:val>
            <c:numRef>
              <c:f>'Painel de Gestão - 1'!$E$16:$E$21</c:f>
              <c:numCache>
                <c:formatCode>General</c:formatCode>
                <c:ptCount val="6"/>
                <c:pt idx="0">
                  <c:v>43</c:v>
                </c:pt>
                <c:pt idx="1">
                  <c:v>23</c:v>
                </c:pt>
                <c:pt idx="2">
                  <c:v>3</c:v>
                </c:pt>
                <c:pt idx="3">
                  <c:v>47</c:v>
                </c:pt>
                <c:pt idx="4">
                  <c:v>4</c:v>
                </c:pt>
                <c:pt idx="5">
                  <c:v>2</c:v>
                </c:pt>
              </c:numCache>
            </c:numRef>
          </c:val>
        </c:ser>
        <c:dLbls>
          <c:showPercent val="1"/>
        </c:dLbls>
        <c:firstSliceAng val="0"/>
        <c:holeSize val="50"/>
      </c:doughnutChart>
    </c:plotArea>
    <c:legend>
      <c:legendPos val="r"/>
      <c:layout>
        <c:manualLayout>
          <c:xMode val="edge"/>
          <c:yMode val="edge"/>
          <c:x val="0.59422723795323729"/>
          <c:y val="0.30164066737023493"/>
          <c:w val="0.34167136100767442"/>
          <c:h val="0.66857643963753965"/>
        </c:manualLayout>
      </c:layout>
      <c:txPr>
        <a:bodyPr/>
        <a:lstStyle/>
        <a:p>
          <a:pPr>
            <a:defRPr sz="1100" baseline="0"/>
          </a:pPr>
          <a:endParaRPr lang="pt-BR"/>
        </a:p>
      </c:txPr>
    </c:legend>
    <c:plotVisOnly val="1"/>
    <c:dispBlanksAs val="zero"/>
  </c:chart>
  <c:spPr>
    <a:solidFill>
      <a:schemeClr val="bg1"/>
    </a:solidFill>
    <a:ln>
      <a:solidFill>
        <a:schemeClr val="bg1">
          <a:lumMod val="50000"/>
        </a:schemeClr>
      </a:solidFill>
    </a:ln>
  </c:spPr>
  <c:printSettings>
    <c:headerFooter/>
    <c:pageMargins b="0.78740157499999996" l="0.511811024" r="0.511811024" t="0.78740157499999996" header="0.31496062000002117" footer="0.31496062000002117"/>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pt-BR"/>
  <c:chart>
    <c:plotArea>
      <c:layout/>
      <c:barChart>
        <c:barDir val="bar"/>
        <c:grouping val="stacked"/>
        <c:ser>
          <c:idx val="0"/>
          <c:order val="0"/>
          <c:spPr>
            <a:solidFill>
              <a:srgbClr val="B15407"/>
            </a:solidFill>
          </c:spPr>
          <c:cat>
            <c:strRef>
              <c:f>'Painel de Gestão - 1'!$B$31:$B$44</c:f>
              <c:strCache>
                <c:ptCount val="14"/>
                <c:pt idx="0">
                  <c:v>OBJETIVO 1</c:v>
                </c:pt>
                <c:pt idx="1">
                  <c:v>OBJETIVO 2</c:v>
                </c:pt>
                <c:pt idx="2">
                  <c:v>OBJETIVO 3</c:v>
                </c:pt>
                <c:pt idx="3">
                  <c:v>OBJETIVO 4</c:v>
                </c:pt>
                <c:pt idx="4">
                  <c:v>OBJETIVO 5</c:v>
                </c:pt>
                <c:pt idx="5">
                  <c:v>OBJETIVO 6</c:v>
                </c:pt>
                <c:pt idx="6">
                  <c:v>OBJETIVO 7</c:v>
                </c:pt>
                <c:pt idx="7">
                  <c:v>OBJETIVO 8</c:v>
                </c:pt>
                <c:pt idx="8">
                  <c:v>OBJETIVO 9</c:v>
                </c:pt>
                <c:pt idx="9">
                  <c:v>OBJETIVO 10</c:v>
                </c:pt>
                <c:pt idx="10">
                  <c:v>OBJETIVO 11</c:v>
                </c:pt>
                <c:pt idx="11">
                  <c:v>OBJETIVO 12</c:v>
                </c:pt>
                <c:pt idx="12">
                  <c:v>OBJETIVO 13</c:v>
                </c:pt>
                <c:pt idx="13">
                  <c:v>OBJETIVO 14</c:v>
                </c:pt>
              </c:strCache>
            </c:strRef>
          </c:cat>
          <c:val>
            <c:numRef>
              <c:f>'Painel de Gestão - 1'!$D$31:$D$44</c:f>
              <c:numCache>
                <c:formatCode>General</c:formatCode>
                <c:ptCount val="14"/>
                <c:pt idx="0">
                  <c:v>4</c:v>
                </c:pt>
                <c:pt idx="1">
                  <c:v>7</c:v>
                </c:pt>
                <c:pt idx="2">
                  <c:v>1</c:v>
                </c:pt>
                <c:pt idx="3">
                  <c:v>1</c:v>
                </c:pt>
                <c:pt idx="4">
                  <c:v>0</c:v>
                </c:pt>
                <c:pt idx="5">
                  <c:v>0</c:v>
                </c:pt>
                <c:pt idx="6">
                  <c:v>0</c:v>
                </c:pt>
                <c:pt idx="7">
                  <c:v>0</c:v>
                </c:pt>
                <c:pt idx="8">
                  <c:v>1</c:v>
                </c:pt>
                <c:pt idx="9">
                  <c:v>0</c:v>
                </c:pt>
                <c:pt idx="10">
                  <c:v>2</c:v>
                </c:pt>
                <c:pt idx="11">
                  <c:v>0</c:v>
                </c:pt>
                <c:pt idx="12">
                  <c:v>0</c:v>
                </c:pt>
                <c:pt idx="13">
                  <c:v>0</c:v>
                </c:pt>
              </c:numCache>
            </c:numRef>
          </c:val>
        </c:ser>
        <c:ser>
          <c:idx val="1"/>
          <c:order val="1"/>
          <c:spPr>
            <a:solidFill>
              <a:schemeClr val="bg1">
                <a:lumMod val="65000"/>
              </a:schemeClr>
            </a:solidFill>
          </c:spPr>
          <c:cat>
            <c:strRef>
              <c:f>'Painel de Gestão - 1'!$B$31:$B$44</c:f>
              <c:strCache>
                <c:ptCount val="14"/>
                <c:pt idx="0">
                  <c:v>OBJETIVO 1</c:v>
                </c:pt>
                <c:pt idx="1">
                  <c:v>OBJETIVO 2</c:v>
                </c:pt>
                <c:pt idx="2">
                  <c:v>OBJETIVO 3</c:v>
                </c:pt>
                <c:pt idx="3">
                  <c:v>OBJETIVO 4</c:v>
                </c:pt>
                <c:pt idx="4">
                  <c:v>OBJETIVO 5</c:v>
                </c:pt>
                <c:pt idx="5">
                  <c:v>OBJETIVO 6</c:v>
                </c:pt>
                <c:pt idx="6">
                  <c:v>OBJETIVO 7</c:v>
                </c:pt>
                <c:pt idx="7">
                  <c:v>OBJETIVO 8</c:v>
                </c:pt>
                <c:pt idx="8">
                  <c:v>OBJETIVO 9</c:v>
                </c:pt>
                <c:pt idx="9">
                  <c:v>OBJETIVO 10</c:v>
                </c:pt>
                <c:pt idx="10">
                  <c:v>OBJETIVO 11</c:v>
                </c:pt>
                <c:pt idx="11">
                  <c:v>OBJETIVO 12</c:v>
                </c:pt>
                <c:pt idx="12">
                  <c:v>OBJETIVO 13</c:v>
                </c:pt>
                <c:pt idx="13">
                  <c:v>OBJETIVO 14</c:v>
                </c:pt>
              </c:strCache>
            </c:strRef>
          </c:cat>
          <c:val>
            <c:numRef>
              <c:f>'Painel de Gestão - 1'!$E$31:$E$44</c:f>
              <c:numCache>
                <c:formatCode>General</c:formatCode>
                <c:ptCount val="14"/>
                <c:pt idx="0">
                  <c:v>2</c:v>
                </c:pt>
                <c:pt idx="1">
                  <c:v>5</c:v>
                </c:pt>
                <c:pt idx="2">
                  <c:v>2</c:v>
                </c:pt>
                <c:pt idx="3">
                  <c:v>1</c:v>
                </c:pt>
                <c:pt idx="4">
                  <c:v>2</c:v>
                </c:pt>
                <c:pt idx="5">
                  <c:v>4</c:v>
                </c:pt>
                <c:pt idx="6">
                  <c:v>2</c:v>
                </c:pt>
                <c:pt idx="7">
                  <c:v>2</c:v>
                </c:pt>
                <c:pt idx="8">
                  <c:v>2</c:v>
                </c:pt>
                <c:pt idx="9">
                  <c:v>2</c:v>
                </c:pt>
                <c:pt idx="10">
                  <c:v>6</c:v>
                </c:pt>
                <c:pt idx="11">
                  <c:v>3</c:v>
                </c:pt>
                <c:pt idx="12">
                  <c:v>5</c:v>
                </c:pt>
                <c:pt idx="13">
                  <c:v>7</c:v>
                </c:pt>
              </c:numCache>
            </c:numRef>
          </c:val>
        </c:ser>
        <c:ser>
          <c:idx val="2"/>
          <c:order val="2"/>
          <c:spPr>
            <a:solidFill>
              <a:srgbClr val="FF0000"/>
            </a:solidFill>
          </c:spPr>
          <c:cat>
            <c:strRef>
              <c:f>'Painel de Gestão - 1'!$B$31:$B$44</c:f>
              <c:strCache>
                <c:ptCount val="14"/>
                <c:pt idx="0">
                  <c:v>OBJETIVO 1</c:v>
                </c:pt>
                <c:pt idx="1">
                  <c:v>OBJETIVO 2</c:v>
                </c:pt>
                <c:pt idx="2">
                  <c:v>OBJETIVO 3</c:v>
                </c:pt>
                <c:pt idx="3">
                  <c:v>OBJETIVO 4</c:v>
                </c:pt>
                <c:pt idx="4">
                  <c:v>OBJETIVO 5</c:v>
                </c:pt>
                <c:pt idx="5">
                  <c:v>OBJETIVO 6</c:v>
                </c:pt>
                <c:pt idx="6">
                  <c:v>OBJETIVO 7</c:v>
                </c:pt>
                <c:pt idx="7">
                  <c:v>OBJETIVO 8</c:v>
                </c:pt>
                <c:pt idx="8">
                  <c:v>OBJETIVO 9</c:v>
                </c:pt>
                <c:pt idx="9">
                  <c:v>OBJETIVO 10</c:v>
                </c:pt>
                <c:pt idx="10">
                  <c:v>OBJETIVO 11</c:v>
                </c:pt>
                <c:pt idx="11">
                  <c:v>OBJETIVO 12</c:v>
                </c:pt>
                <c:pt idx="12">
                  <c:v>OBJETIVO 13</c:v>
                </c:pt>
                <c:pt idx="13">
                  <c:v>OBJETIVO 14</c:v>
                </c:pt>
              </c:strCache>
            </c:strRef>
          </c:cat>
          <c:val>
            <c:numRef>
              <c:f>'Painel de Gestão - 1'!$F$31:$F$44</c:f>
              <c:numCache>
                <c:formatCode>General</c:formatCode>
                <c:ptCount val="14"/>
                <c:pt idx="0">
                  <c:v>4</c:v>
                </c:pt>
                <c:pt idx="1">
                  <c:v>10</c:v>
                </c:pt>
                <c:pt idx="2">
                  <c:v>1</c:v>
                </c:pt>
                <c:pt idx="3">
                  <c:v>4</c:v>
                </c:pt>
                <c:pt idx="4">
                  <c:v>2</c:v>
                </c:pt>
                <c:pt idx="5">
                  <c:v>0</c:v>
                </c:pt>
                <c:pt idx="6">
                  <c:v>0</c:v>
                </c:pt>
                <c:pt idx="7">
                  <c:v>2</c:v>
                </c:pt>
                <c:pt idx="8">
                  <c:v>0</c:v>
                </c:pt>
                <c:pt idx="9">
                  <c:v>1</c:v>
                </c:pt>
                <c:pt idx="10">
                  <c:v>1</c:v>
                </c:pt>
                <c:pt idx="11">
                  <c:v>0</c:v>
                </c:pt>
                <c:pt idx="12">
                  <c:v>5</c:v>
                </c:pt>
                <c:pt idx="13">
                  <c:v>0</c:v>
                </c:pt>
              </c:numCache>
            </c:numRef>
          </c:val>
        </c:ser>
        <c:ser>
          <c:idx val="3"/>
          <c:order val="3"/>
          <c:spPr>
            <a:solidFill>
              <a:srgbClr val="FFC000"/>
            </a:solidFill>
          </c:spPr>
          <c:cat>
            <c:strRef>
              <c:f>'Painel de Gestão - 1'!$B$31:$B$44</c:f>
              <c:strCache>
                <c:ptCount val="14"/>
                <c:pt idx="0">
                  <c:v>OBJETIVO 1</c:v>
                </c:pt>
                <c:pt idx="1">
                  <c:v>OBJETIVO 2</c:v>
                </c:pt>
                <c:pt idx="2">
                  <c:v>OBJETIVO 3</c:v>
                </c:pt>
                <c:pt idx="3">
                  <c:v>OBJETIVO 4</c:v>
                </c:pt>
                <c:pt idx="4">
                  <c:v>OBJETIVO 5</c:v>
                </c:pt>
                <c:pt idx="5">
                  <c:v>OBJETIVO 6</c:v>
                </c:pt>
                <c:pt idx="6">
                  <c:v>OBJETIVO 7</c:v>
                </c:pt>
                <c:pt idx="7">
                  <c:v>OBJETIVO 8</c:v>
                </c:pt>
                <c:pt idx="8">
                  <c:v>OBJETIVO 9</c:v>
                </c:pt>
                <c:pt idx="9">
                  <c:v>OBJETIVO 10</c:v>
                </c:pt>
                <c:pt idx="10">
                  <c:v>OBJETIVO 11</c:v>
                </c:pt>
                <c:pt idx="11">
                  <c:v>OBJETIVO 12</c:v>
                </c:pt>
                <c:pt idx="12">
                  <c:v>OBJETIVO 13</c:v>
                </c:pt>
                <c:pt idx="13">
                  <c:v>OBJETIVO 14</c:v>
                </c:pt>
              </c:strCache>
            </c:strRef>
          </c:cat>
          <c:val>
            <c:numRef>
              <c:f>'Painel de Gestão - 1'!$G$31:$G$44</c:f>
              <c:numCache>
                <c:formatCode>General</c:formatCode>
                <c:ptCount val="14"/>
                <c:pt idx="0">
                  <c:v>0</c:v>
                </c:pt>
                <c:pt idx="1">
                  <c:v>0</c:v>
                </c:pt>
                <c:pt idx="2">
                  <c:v>0</c:v>
                </c:pt>
                <c:pt idx="3">
                  <c:v>0</c:v>
                </c:pt>
                <c:pt idx="4">
                  <c:v>1</c:v>
                </c:pt>
                <c:pt idx="5">
                  <c:v>0</c:v>
                </c:pt>
                <c:pt idx="6">
                  <c:v>0</c:v>
                </c:pt>
                <c:pt idx="7">
                  <c:v>0</c:v>
                </c:pt>
                <c:pt idx="8">
                  <c:v>0</c:v>
                </c:pt>
                <c:pt idx="9">
                  <c:v>0</c:v>
                </c:pt>
                <c:pt idx="10">
                  <c:v>1</c:v>
                </c:pt>
                <c:pt idx="11">
                  <c:v>0</c:v>
                </c:pt>
                <c:pt idx="12">
                  <c:v>0</c:v>
                </c:pt>
                <c:pt idx="13">
                  <c:v>1</c:v>
                </c:pt>
              </c:numCache>
            </c:numRef>
          </c:val>
        </c:ser>
        <c:ser>
          <c:idx val="4"/>
          <c:order val="4"/>
          <c:spPr>
            <a:solidFill>
              <a:srgbClr val="92D050"/>
            </a:solidFill>
          </c:spPr>
          <c:cat>
            <c:strRef>
              <c:f>'Painel de Gestão - 1'!$B$31:$B$44</c:f>
              <c:strCache>
                <c:ptCount val="14"/>
                <c:pt idx="0">
                  <c:v>OBJETIVO 1</c:v>
                </c:pt>
                <c:pt idx="1">
                  <c:v>OBJETIVO 2</c:v>
                </c:pt>
                <c:pt idx="2">
                  <c:v>OBJETIVO 3</c:v>
                </c:pt>
                <c:pt idx="3">
                  <c:v>OBJETIVO 4</c:v>
                </c:pt>
                <c:pt idx="4">
                  <c:v>OBJETIVO 5</c:v>
                </c:pt>
                <c:pt idx="5">
                  <c:v>OBJETIVO 6</c:v>
                </c:pt>
                <c:pt idx="6">
                  <c:v>OBJETIVO 7</c:v>
                </c:pt>
                <c:pt idx="7">
                  <c:v>OBJETIVO 8</c:v>
                </c:pt>
                <c:pt idx="8">
                  <c:v>OBJETIVO 9</c:v>
                </c:pt>
                <c:pt idx="9">
                  <c:v>OBJETIVO 10</c:v>
                </c:pt>
                <c:pt idx="10">
                  <c:v>OBJETIVO 11</c:v>
                </c:pt>
                <c:pt idx="11">
                  <c:v>OBJETIVO 12</c:v>
                </c:pt>
                <c:pt idx="12">
                  <c:v>OBJETIVO 13</c:v>
                </c:pt>
                <c:pt idx="13">
                  <c:v>OBJETIVO 14</c:v>
                </c:pt>
              </c:strCache>
            </c:strRef>
          </c:cat>
          <c:val>
            <c:numRef>
              <c:f>'Painel de Gestão - 1'!$H$31:$H$44</c:f>
              <c:numCache>
                <c:formatCode>General</c:formatCode>
                <c:ptCount val="14"/>
                <c:pt idx="0">
                  <c:v>9</c:v>
                </c:pt>
                <c:pt idx="1">
                  <c:v>17</c:v>
                </c:pt>
                <c:pt idx="2">
                  <c:v>2</c:v>
                </c:pt>
                <c:pt idx="3">
                  <c:v>4</c:v>
                </c:pt>
                <c:pt idx="4">
                  <c:v>2</c:v>
                </c:pt>
                <c:pt idx="5">
                  <c:v>0</c:v>
                </c:pt>
                <c:pt idx="6">
                  <c:v>2</c:v>
                </c:pt>
                <c:pt idx="7">
                  <c:v>0</c:v>
                </c:pt>
                <c:pt idx="8">
                  <c:v>0</c:v>
                </c:pt>
                <c:pt idx="9">
                  <c:v>0</c:v>
                </c:pt>
                <c:pt idx="10">
                  <c:v>8</c:v>
                </c:pt>
                <c:pt idx="11">
                  <c:v>3</c:v>
                </c:pt>
                <c:pt idx="12">
                  <c:v>5</c:v>
                </c:pt>
                <c:pt idx="13">
                  <c:v>2</c:v>
                </c:pt>
              </c:numCache>
            </c:numRef>
          </c:val>
        </c:ser>
        <c:ser>
          <c:idx val="5"/>
          <c:order val="5"/>
          <c:spPr>
            <a:solidFill>
              <a:srgbClr val="0070C0"/>
            </a:solidFill>
          </c:spPr>
          <c:cat>
            <c:strRef>
              <c:f>'Painel de Gestão - 1'!$B$31:$B$44</c:f>
              <c:strCache>
                <c:ptCount val="14"/>
                <c:pt idx="0">
                  <c:v>OBJETIVO 1</c:v>
                </c:pt>
                <c:pt idx="1">
                  <c:v>OBJETIVO 2</c:v>
                </c:pt>
                <c:pt idx="2">
                  <c:v>OBJETIVO 3</c:v>
                </c:pt>
                <c:pt idx="3">
                  <c:v>OBJETIVO 4</c:v>
                </c:pt>
                <c:pt idx="4">
                  <c:v>OBJETIVO 5</c:v>
                </c:pt>
                <c:pt idx="5">
                  <c:v>OBJETIVO 6</c:v>
                </c:pt>
                <c:pt idx="6">
                  <c:v>OBJETIVO 7</c:v>
                </c:pt>
                <c:pt idx="7">
                  <c:v>OBJETIVO 8</c:v>
                </c:pt>
                <c:pt idx="8">
                  <c:v>OBJETIVO 9</c:v>
                </c:pt>
                <c:pt idx="9">
                  <c:v>OBJETIVO 10</c:v>
                </c:pt>
                <c:pt idx="10">
                  <c:v>OBJETIVO 11</c:v>
                </c:pt>
                <c:pt idx="11">
                  <c:v>OBJETIVO 12</c:v>
                </c:pt>
                <c:pt idx="12">
                  <c:v>OBJETIVO 13</c:v>
                </c:pt>
                <c:pt idx="13">
                  <c:v>OBJETIVO 14</c:v>
                </c:pt>
              </c:strCache>
            </c:strRef>
          </c:cat>
          <c:val>
            <c:numRef>
              <c:f>'Painel de Gestão - 1'!$I$31:$I$44</c:f>
              <c:numCache>
                <c:formatCode>General</c:formatCode>
                <c:ptCount val="14"/>
                <c:pt idx="0">
                  <c:v>1</c:v>
                </c:pt>
                <c:pt idx="1">
                  <c:v>0</c:v>
                </c:pt>
                <c:pt idx="2">
                  <c:v>0</c:v>
                </c:pt>
                <c:pt idx="3">
                  <c:v>2</c:v>
                </c:pt>
                <c:pt idx="4">
                  <c:v>0</c:v>
                </c:pt>
                <c:pt idx="5">
                  <c:v>0</c:v>
                </c:pt>
                <c:pt idx="6">
                  <c:v>0</c:v>
                </c:pt>
                <c:pt idx="7">
                  <c:v>0</c:v>
                </c:pt>
                <c:pt idx="8">
                  <c:v>0</c:v>
                </c:pt>
                <c:pt idx="9">
                  <c:v>1</c:v>
                </c:pt>
                <c:pt idx="13">
                  <c:v>0</c:v>
                </c:pt>
              </c:numCache>
            </c:numRef>
          </c:val>
        </c:ser>
        <c:overlap val="100"/>
        <c:axId val="70148864"/>
        <c:axId val="70150400"/>
      </c:barChart>
      <c:catAx>
        <c:axId val="70148864"/>
        <c:scaling>
          <c:orientation val="maxMin"/>
        </c:scaling>
        <c:axPos val="l"/>
        <c:numFmt formatCode="General" sourceLinked="0"/>
        <c:tickLblPos val="nextTo"/>
        <c:crossAx val="70150400"/>
        <c:crosses val="autoZero"/>
        <c:auto val="1"/>
        <c:lblAlgn val="ctr"/>
        <c:lblOffset val="100"/>
      </c:catAx>
      <c:valAx>
        <c:axId val="70150400"/>
        <c:scaling>
          <c:orientation val="minMax"/>
        </c:scaling>
        <c:axPos val="t"/>
        <c:majorGridlines/>
        <c:numFmt formatCode="General" sourceLinked="1"/>
        <c:tickLblPos val="nextTo"/>
        <c:crossAx val="70148864"/>
        <c:crosses val="autoZero"/>
        <c:crossBetween val="between"/>
        <c:majorUnit val="1"/>
      </c:valAx>
    </c:plotArea>
    <c:plotVisOnly val="1"/>
    <c:dispBlanksAs val="gap"/>
  </c:chart>
  <c:printSettings>
    <c:headerFooter/>
    <c:pageMargins b="0.78740157499999996" l="0.511811024" r="0.511811024" t="0.78740157499999996" header="0.31496062000002084" footer="0.31496062000002084"/>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pt-BR"/>
  <c:chart>
    <c:autoTitleDeleted val="1"/>
    <c:plotArea>
      <c:layout>
        <c:manualLayout>
          <c:layoutTarget val="inner"/>
          <c:xMode val="edge"/>
          <c:yMode val="edge"/>
          <c:x val="6.5485751332521033E-2"/>
          <c:y val="0.17176612797449844"/>
          <c:w val="0.50175461298044965"/>
          <c:h val="0.65646803295596567"/>
        </c:manualLayout>
      </c:layout>
      <c:doughnutChart>
        <c:varyColors val="1"/>
        <c:ser>
          <c:idx val="0"/>
          <c:order val="0"/>
          <c:dPt>
            <c:idx val="0"/>
            <c:spPr>
              <a:solidFill>
                <a:schemeClr val="bg1">
                  <a:lumMod val="65000"/>
                </a:schemeClr>
              </a:solidFill>
            </c:spPr>
          </c:dPt>
          <c:dPt>
            <c:idx val="1"/>
            <c:spPr>
              <a:solidFill>
                <a:srgbClr val="FF0000"/>
              </a:solidFill>
            </c:spPr>
          </c:dPt>
          <c:dPt>
            <c:idx val="2"/>
            <c:spPr>
              <a:solidFill>
                <a:srgbClr val="FFC000"/>
              </a:solidFill>
            </c:spPr>
          </c:dPt>
          <c:dPt>
            <c:idx val="3"/>
            <c:spPr>
              <a:solidFill>
                <a:srgbClr val="92D050"/>
              </a:solidFill>
            </c:spPr>
          </c:dPt>
          <c:dPt>
            <c:idx val="4"/>
            <c:spPr>
              <a:solidFill>
                <a:srgbClr val="0070C0"/>
              </a:solidFill>
            </c:spPr>
          </c:dPt>
          <c:dLbls>
            <c:dLbl>
              <c:idx val="2"/>
              <c:spPr>
                <a:noFill/>
              </c:spPr>
              <c:txPr>
                <a:bodyPr/>
                <a:lstStyle/>
                <a:p>
                  <a:pPr>
                    <a:defRPr b="1">
                      <a:solidFill>
                        <a:schemeClr val="bg1"/>
                      </a:solidFill>
                    </a:defRPr>
                  </a:pPr>
                  <a:endParaRPr lang="pt-BR"/>
                </a:p>
              </c:txPr>
            </c:dLbl>
            <c:spPr>
              <a:noFill/>
              <a:ln>
                <a:noFill/>
              </a:ln>
              <a:effectLst/>
            </c:spPr>
            <c:txPr>
              <a:bodyPr/>
              <a:lstStyle/>
              <a:p>
                <a:pPr>
                  <a:defRPr b="1">
                    <a:solidFill>
                      <a:schemeClr val="bg1"/>
                    </a:solidFill>
                  </a:defRPr>
                </a:pPr>
                <a:endParaRPr lang="pt-BR"/>
              </a:p>
            </c:txPr>
            <c:showPercent val="1"/>
            <c:showLeaderLines val="1"/>
            <c:extLst>
              <c:ext xmlns:c15="http://schemas.microsoft.com/office/drawing/2012/chart" uri="{CE6537A1-D6FC-4f65-9D91-7224C49458BB}"/>
            </c:extLst>
          </c:dLbls>
          <c:cat>
            <c:strRef>
              <c:f>'Painel de Gestão - 2'!$B$16:$B$20</c:f>
              <c:strCache>
                <c:ptCount val="5"/>
                <c:pt idx="0">
                  <c:v>Início planejado posterior</c:v>
                </c:pt>
                <c:pt idx="1">
                  <c:v>Não concluída ou Não iniciada</c:v>
                </c:pt>
                <c:pt idx="2">
                  <c:v>Em andamento com problemas</c:v>
                </c:pt>
                <c:pt idx="3">
                  <c:v>Em andamento conforme previsto</c:v>
                </c:pt>
                <c:pt idx="4">
                  <c:v>Concluída</c:v>
                </c:pt>
              </c:strCache>
            </c:strRef>
          </c:cat>
          <c:val>
            <c:numRef>
              <c:f>'Painel de Gestão - 2'!$C$16:$C$20</c:f>
              <c:numCache>
                <c:formatCode>General</c:formatCode>
                <c:ptCount val="5"/>
                <c:pt idx="0">
                  <c:v>12</c:v>
                </c:pt>
                <c:pt idx="1">
                  <c:v>48</c:v>
                </c:pt>
                <c:pt idx="2">
                  <c:v>8</c:v>
                </c:pt>
                <c:pt idx="3">
                  <c:v>44</c:v>
                </c:pt>
                <c:pt idx="4">
                  <c:v>10</c:v>
                </c:pt>
              </c:numCache>
            </c:numRef>
          </c:val>
        </c:ser>
        <c:dLbls>
          <c:showPercent val="1"/>
        </c:dLbls>
        <c:firstSliceAng val="0"/>
        <c:holeSize val="50"/>
      </c:doughnutChart>
    </c:plotArea>
    <c:legend>
      <c:legendPos val="r"/>
      <c:layout>
        <c:manualLayout>
          <c:xMode val="edge"/>
          <c:yMode val="edge"/>
          <c:x val="0.55536529680365299"/>
          <c:y val="0.25142546836817831"/>
          <c:w val="0.43321917808219185"/>
          <c:h val="0.57925086950340265"/>
        </c:manualLayout>
      </c:layout>
    </c:legend>
    <c:plotVisOnly val="1"/>
    <c:dispBlanksAs val="zero"/>
  </c:chart>
  <c:spPr>
    <a:solidFill>
      <a:schemeClr val="bg1"/>
    </a:solidFill>
  </c:spPr>
  <c:printSettings>
    <c:headerFooter/>
    <c:pageMargins b="0.78740157499999996" l="0.511811024" r="0.511811024" t="0.78740157499999996" header="0.31496062000002095" footer="0.3149606200000209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pt-BR"/>
  <c:chart>
    <c:autoTitleDeleted val="1"/>
    <c:plotArea>
      <c:layout>
        <c:manualLayout>
          <c:layoutTarget val="inner"/>
          <c:xMode val="edge"/>
          <c:yMode val="edge"/>
          <c:x val="7.5324009281314233E-2"/>
          <c:y val="9.1225664836329573E-2"/>
          <c:w val="0.46225690458013025"/>
          <c:h val="0.79098171486402391"/>
        </c:manualLayout>
      </c:layout>
      <c:doughnutChart>
        <c:varyColors val="1"/>
        <c:ser>
          <c:idx val="0"/>
          <c:order val="0"/>
          <c:dPt>
            <c:idx val="0"/>
            <c:spPr>
              <a:solidFill>
                <a:schemeClr val="bg1">
                  <a:lumMod val="65000"/>
                </a:schemeClr>
              </a:solidFill>
            </c:spPr>
          </c:dPt>
          <c:dPt>
            <c:idx val="1"/>
            <c:spPr>
              <a:solidFill>
                <a:srgbClr val="FF0000"/>
              </a:solidFill>
            </c:spPr>
          </c:dPt>
          <c:dPt>
            <c:idx val="2"/>
            <c:spPr>
              <a:solidFill>
                <a:srgbClr val="FFC000"/>
              </a:solidFill>
            </c:spPr>
          </c:dPt>
          <c:dPt>
            <c:idx val="3"/>
            <c:spPr>
              <a:solidFill>
                <a:srgbClr val="92D050"/>
              </a:solidFill>
            </c:spPr>
          </c:dPt>
          <c:dPt>
            <c:idx val="4"/>
            <c:spPr>
              <a:solidFill>
                <a:srgbClr val="0070C0"/>
              </a:solidFill>
            </c:spPr>
          </c:dPt>
          <c:dPt>
            <c:idx val="5"/>
            <c:spPr>
              <a:solidFill>
                <a:srgbClr val="FF99CC"/>
              </a:solidFill>
            </c:spPr>
          </c:dPt>
          <c:dLbls>
            <c:dLbl>
              <c:idx val="2"/>
              <c:spPr>
                <a:noFill/>
              </c:spPr>
              <c:txPr>
                <a:bodyPr/>
                <a:lstStyle/>
                <a:p>
                  <a:pPr>
                    <a:defRPr b="1">
                      <a:solidFill>
                        <a:schemeClr val="bg1"/>
                      </a:solidFill>
                    </a:defRPr>
                  </a:pPr>
                  <a:endParaRPr lang="pt-BR"/>
                </a:p>
              </c:txPr>
            </c:dLbl>
            <c:dLbl>
              <c:idx val="6"/>
              <c:spPr/>
              <c:txPr>
                <a:bodyPr/>
                <a:lstStyle/>
                <a:p>
                  <a:pPr>
                    <a:defRPr b="1">
                      <a:solidFill>
                        <a:schemeClr val="tx1"/>
                      </a:solidFill>
                    </a:defRPr>
                  </a:pPr>
                  <a:endParaRPr lang="pt-BR"/>
                </a:p>
              </c:txPr>
            </c:dLbl>
            <c:spPr>
              <a:noFill/>
              <a:ln>
                <a:noFill/>
              </a:ln>
              <a:effectLst/>
            </c:spPr>
            <c:txPr>
              <a:bodyPr/>
              <a:lstStyle/>
              <a:p>
                <a:pPr>
                  <a:defRPr b="1">
                    <a:solidFill>
                      <a:schemeClr val="bg1"/>
                    </a:solidFill>
                  </a:defRPr>
                </a:pPr>
                <a:endParaRPr lang="pt-BR"/>
              </a:p>
            </c:txPr>
            <c:showPercent val="1"/>
            <c:showLeaderLines val="1"/>
            <c:extLst>
              <c:ext xmlns:c15="http://schemas.microsoft.com/office/drawing/2012/chart" uri="{CE6537A1-D6FC-4f65-9D91-7224C49458BB}"/>
            </c:extLst>
          </c:dLbls>
          <c:cat>
            <c:strRef>
              <c:f>'Painel de Gestão - 2'!$B$16:$B$21</c:f>
              <c:strCache>
                <c:ptCount val="6"/>
                <c:pt idx="0">
                  <c:v>Início planejado posterior</c:v>
                </c:pt>
                <c:pt idx="1">
                  <c:v>Não concluída ou Não iniciada</c:v>
                </c:pt>
                <c:pt idx="2">
                  <c:v>Em andamento com problemas</c:v>
                </c:pt>
                <c:pt idx="3">
                  <c:v>Em andamento conforme previsto</c:v>
                </c:pt>
                <c:pt idx="4">
                  <c:v>Concluída</c:v>
                </c:pt>
                <c:pt idx="5">
                  <c:v>Ações Novas</c:v>
                </c:pt>
              </c:strCache>
            </c:strRef>
          </c:cat>
          <c:val>
            <c:numRef>
              <c:f>'Painel de Gestão - 2'!$E$16:$E$21</c:f>
              <c:numCache>
                <c:formatCode>General</c:formatCode>
                <c:ptCount val="6"/>
                <c:pt idx="0">
                  <c:v>11</c:v>
                </c:pt>
                <c:pt idx="1">
                  <c:v>33</c:v>
                </c:pt>
                <c:pt idx="2">
                  <c:v>5</c:v>
                </c:pt>
                <c:pt idx="3">
                  <c:v>40</c:v>
                </c:pt>
                <c:pt idx="4">
                  <c:v>10</c:v>
                </c:pt>
                <c:pt idx="5">
                  <c:v>2</c:v>
                </c:pt>
              </c:numCache>
            </c:numRef>
          </c:val>
        </c:ser>
        <c:dLbls>
          <c:showPercent val="1"/>
        </c:dLbls>
        <c:firstSliceAng val="0"/>
        <c:holeSize val="50"/>
      </c:doughnutChart>
    </c:plotArea>
    <c:legend>
      <c:legendPos val="r"/>
      <c:layout>
        <c:manualLayout>
          <c:xMode val="edge"/>
          <c:yMode val="edge"/>
          <c:x val="0.56514228767580554"/>
          <c:y val="0.28010796253621356"/>
          <c:w val="0.30879994359333329"/>
          <c:h val="0.67112107814474553"/>
        </c:manualLayout>
      </c:layout>
      <c:txPr>
        <a:bodyPr/>
        <a:lstStyle/>
        <a:p>
          <a:pPr>
            <a:defRPr sz="1100" baseline="0"/>
          </a:pPr>
          <a:endParaRPr lang="pt-BR"/>
        </a:p>
      </c:txPr>
    </c:legend>
    <c:plotVisOnly val="1"/>
    <c:dispBlanksAs val="zero"/>
  </c:chart>
  <c:spPr>
    <a:solidFill>
      <a:schemeClr val="bg1"/>
    </a:solidFill>
    <a:ln>
      <a:solidFill>
        <a:schemeClr val="bg1">
          <a:lumMod val="50000"/>
        </a:schemeClr>
      </a:solidFill>
    </a:ln>
  </c:spPr>
  <c:printSettings>
    <c:headerFooter/>
    <c:pageMargins b="0.78740157499999996" l="0.511811024" r="0.511811024" t="0.78740157499999996" header="0.31496062000002095" footer="0.3149606200000209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pt-BR"/>
  <c:chart>
    <c:plotArea>
      <c:layout>
        <c:manualLayout>
          <c:layoutTarget val="inner"/>
          <c:xMode val="edge"/>
          <c:yMode val="edge"/>
          <c:x val="0.17053678269534192"/>
          <c:y val="7.9701571280018924E-2"/>
          <c:w val="0.79518578667038065"/>
          <c:h val="0.88530204484592956"/>
        </c:manualLayout>
      </c:layout>
      <c:barChart>
        <c:barDir val="bar"/>
        <c:grouping val="stacked"/>
        <c:ser>
          <c:idx val="0"/>
          <c:order val="0"/>
          <c:spPr>
            <a:solidFill>
              <a:srgbClr val="B15407"/>
            </a:solidFill>
          </c:spPr>
          <c:cat>
            <c:strRef>
              <c:f>'Painel de Gestão - 2'!$B$31:$B$42</c:f>
              <c:strCache>
                <c:ptCount val="12"/>
                <c:pt idx="0">
                  <c:v>OBJETIVO 1</c:v>
                </c:pt>
                <c:pt idx="1">
                  <c:v>OBJETIVO 2</c:v>
                </c:pt>
                <c:pt idx="2">
                  <c:v>OBJETIVO 3</c:v>
                </c:pt>
                <c:pt idx="3">
                  <c:v>OBJETIVO 4</c:v>
                </c:pt>
                <c:pt idx="4">
                  <c:v>OBJETIVO 5</c:v>
                </c:pt>
                <c:pt idx="5">
                  <c:v>OBJETIVO 6</c:v>
                </c:pt>
                <c:pt idx="6">
                  <c:v>OBJETIVO 7</c:v>
                </c:pt>
                <c:pt idx="7">
                  <c:v>OBJETIVO 8</c:v>
                </c:pt>
                <c:pt idx="8">
                  <c:v>OBJETIVO 9</c:v>
                </c:pt>
                <c:pt idx="9">
                  <c:v>OBJETIVO 10</c:v>
                </c:pt>
                <c:pt idx="10">
                  <c:v>OBJETIVO 11</c:v>
                </c:pt>
                <c:pt idx="11">
                  <c:v>OBJETIVO 12</c:v>
                </c:pt>
              </c:strCache>
            </c:strRef>
          </c:cat>
          <c:val>
            <c:numRef>
              <c:f>'Painel de Gestão - 2'!$D$31:$D$42</c:f>
              <c:numCache>
                <c:formatCode>General</c:formatCode>
                <c:ptCount val="12"/>
                <c:pt idx="0">
                  <c:v>0</c:v>
                </c:pt>
                <c:pt idx="1">
                  <c:v>1</c:v>
                </c:pt>
                <c:pt idx="2">
                  <c:v>1</c:v>
                </c:pt>
                <c:pt idx="3">
                  <c:v>5</c:v>
                </c:pt>
                <c:pt idx="4">
                  <c:v>0</c:v>
                </c:pt>
                <c:pt idx="5">
                  <c:v>0</c:v>
                </c:pt>
                <c:pt idx="6">
                  <c:v>0</c:v>
                </c:pt>
                <c:pt idx="7">
                  <c:v>5</c:v>
                </c:pt>
                <c:pt idx="8">
                  <c:v>1</c:v>
                </c:pt>
                <c:pt idx="9">
                  <c:v>1</c:v>
                </c:pt>
                <c:pt idx="10">
                  <c:v>0</c:v>
                </c:pt>
                <c:pt idx="11">
                  <c:v>0</c:v>
                </c:pt>
              </c:numCache>
            </c:numRef>
          </c:val>
        </c:ser>
        <c:ser>
          <c:idx val="1"/>
          <c:order val="1"/>
          <c:spPr>
            <a:solidFill>
              <a:schemeClr val="bg1">
                <a:lumMod val="65000"/>
              </a:schemeClr>
            </a:solidFill>
          </c:spPr>
          <c:cat>
            <c:strRef>
              <c:f>'Painel de Gestão - 2'!$B$31:$B$42</c:f>
              <c:strCache>
                <c:ptCount val="12"/>
                <c:pt idx="0">
                  <c:v>OBJETIVO 1</c:v>
                </c:pt>
                <c:pt idx="1">
                  <c:v>OBJETIVO 2</c:v>
                </c:pt>
                <c:pt idx="2">
                  <c:v>OBJETIVO 3</c:v>
                </c:pt>
                <c:pt idx="3">
                  <c:v>OBJETIVO 4</c:v>
                </c:pt>
                <c:pt idx="4">
                  <c:v>OBJETIVO 5</c:v>
                </c:pt>
                <c:pt idx="5">
                  <c:v>OBJETIVO 6</c:v>
                </c:pt>
                <c:pt idx="6">
                  <c:v>OBJETIVO 7</c:v>
                </c:pt>
                <c:pt idx="7">
                  <c:v>OBJETIVO 8</c:v>
                </c:pt>
                <c:pt idx="8">
                  <c:v>OBJETIVO 9</c:v>
                </c:pt>
                <c:pt idx="9">
                  <c:v>OBJETIVO 10</c:v>
                </c:pt>
                <c:pt idx="10">
                  <c:v>OBJETIVO 11</c:v>
                </c:pt>
                <c:pt idx="11">
                  <c:v>OBJETIVO 12</c:v>
                </c:pt>
              </c:strCache>
            </c:strRef>
          </c:cat>
          <c:val>
            <c:numRef>
              <c:f>'Painel de Gestão - 2'!$E$31:$E$42</c:f>
              <c:numCache>
                <c:formatCode>General</c:formatCode>
                <c:ptCount val="12"/>
                <c:pt idx="0">
                  <c:v>0</c:v>
                </c:pt>
                <c:pt idx="1">
                  <c:v>2</c:v>
                </c:pt>
                <c:pt idx="2">
                  <c:v>1</c:v>
                </c:pt>
                <c:pt idx="3">
                  <c:v>0</c:v>
                </c:pt>
                <c:pt idx="4">
                  <c:v>0</c:v>
                </c:pt>
                <c:pt idx="5">
                  <c:v>1</c:v>
                </c:pt>
                <c:pt idx="6">
                  <c:v>0</c:v>
                </c:pt>
                <c:pt idx="7">
                  <c:v>2</c:v>
                </c:pt>
                <c:pt idx="8">
                  <c:v>0</c:v>
                </c:pt>
                <c:pt idx="9">
                  <c:v>1</c:v>
                </c:pt>
                <c:pt idx="10">
                  <c:v>4</c:v>
                </c:pt>
                <c:pt idx="11">
                  <c:v>1</c:v>
                </c:pt>
              </c:numCache>
            </c:numRef>
          </c:val>
        </c:ser>
        <c:ser>
          <c:idx val="2"/>
          <c:order val="2"/>
          <c:spPr>
            <a:solidFill>
              <a:srgbClr val="FF0000"/>
            </a:solidFill>
          </c:spPr>
          <c:cat>
            <c:strRef>
              <c:f>'Painel de Gestão - 2'!$B$31:$B$42</c:f>
              <c:strCache>
                <c:ptCount val="12"/>
                <c:pt idx="0">
                  <c:v>OBJETIVO 1</c:v>
                </c:pt>
                <c:pt idx="1">
                  <c:v>OBJETIVO 2</c:v>
                </c:pt>
                <c:pt idx="2">
                  <c:v>OBJETIVO 3</c:v>
                </c:pt>
                <c:pt idx="3">
                  <c:v>OBJETIVO 4</c:v>
                </c:pt>
                <c:pt idx="4">
                  <c:v>OBJETIVO 5</c:v>
                </c:pt>
                <c:pt idx="5">
                  <c:v>OBJETIVO 6</c:v>
                </c:pt>
                <c:pt idx="6">
                  <c:v>OBJETIVO 7</c:v>
                </c:pt>
                <c:pt idx="7">
                  <c:v>OBJETIVO 8</c:v>
                </c:pt>
                <c:pt idx="8">
                  <c:v>OBJETIVO 9</c:v>
                </c:pt>
                <c:pt idx="9">
                  <c:v>OBJETIVO 10</c:v>
                </c:pt>
                <c:pt idx="10">
                  <c:v>OBJETIVO 11</c:v>
                </c:pt>
                <c:pt idx="11">
                  <c:v>OBJETIVO 12</c:v>
                </c:pt>
              </c:strCache>
            </c:strRef>
          </c:cat>
          <c:val>
            <c:numRef>
              <c:f>'Painel de Gestão - 2'!$F$31:$F$42</c:f>
              <c:numCache>
                <c:formatCode>General</c:formatCode>
                <c:ptCount val="12"/>
                <c:pt idx="0">
                  <c:v>4</c:v>
                </c:pt>
                <c:pt idx="1">
                  <c:v>9</c:v>
                </c:pt>
                <c:pt idx="2">
                  <c:v>2</c:v>
                </c:pt>
                <c:pt idx="3">
                  <c:v>8</c:v>
                </c:pt>
                <c:pt idx="4">
                  <c:v>5</c:v>
                </c:pt>
                <c:pt idx="5">
                  <c:v>1</c:v>
                </c:pt>
                <c:pt idx="6">
                  <c:v>1</c:v>
                </c:pt>
                <c:pt idx="7">
                  <c:v>1</c:v>
                </c:pt>
                <c:pt idx="8">
                  <c:v>4</c:v>
                </c:pt>
                <c:pt idx="9">
                  <c:v>9</c:v>
                </c:pt>
                <c:pt idx="10">
                  <c:v>2</c:v>
                </c:pt>
                <c:pt idx="11">
                  <c:v>2</c:v>
                </c:pt>
              </c:numCache>
            </c:numRef>
          </c:val>
        </c:ser>
        <c:ser>
          <c:idx val="3"/>
          <c:order val="3"/>
          <c:spPr>
            <a:solidFill>
              <a:srgbClr val="FFC000"/>
            </a:solidFill>
          </c:spPr>
          <c:cat>
            <c:strRef>
              <c:f>'Painel de Gestão - 2'!$B$31:$B$42</c:f>
              <c:strCache>
                <c:ptCount val="12"/>
                <c:pt idx="0">
                  <c:v>OBJETIVO 1</c:v>
                </c:pt>
                <c:pt idx="1">
                  <c:v>OBJETIVO 2</c:v>
                </c:pt>
                <c:pt idx="2">
                  <c:v>OBJETIVO 3</c:v>
                </c:pt>
                <c:pt idx="3">
                  <c:v>OBJETIVO 4</c:v>
                </c:pt>
                <c:pt idx="4">
                  <c:v>OBJETIVO 5</c:v>
                </c:pt>
                <c:pt idx="5">
                  <c:v>OBJETIVO 6</c:v>
                </c:pt>
                <c:pt idx="6">
                  <c:v>OBJETIVO 7</c:v>
                </c:pt>
                <c:pt idx="7">
                  <c:v>OBJETIVO 8</c:v>
                </c:pt>
                <c:pt idx="8">
                  <c:v>OBJETIVO 9</c:v>
                </c:pt>
                <c:pt idx="9">
                  <c:v>OBJETIVO 10</c:v>
                </c:pt>
                <c:pt idx="10">
                  <c:v>OBJETIVO 11</c:v>
                </c:pt>
                <c:pt idx="11">
                  <c:v>OBJETIVO 12</c:v>
                </c:pt>
              </c:strCache>
            </c:strRef>
          </c:cat>
          <c:val>
            <c:numRef>
              <c:f>'Painel de Gestão - 2'!$G$31:$G$42</c:f>
              <c:numCache>
                <c:formatCode>General</c:formatCode>
                <c:ptCount val="12"/>
                <c:pt idx="0">
                  <c:v>1</c:v>
                </c:pt>
                <c:pt idx="1">
                  <c:v>1</c:v>
                </c:pt>
                <c:pt idx="2">
                  <c:v>0</c:v>
                </c:pt>
                <c:pt idx="3">
                  <c:v>1</c:v>
                </c:pt>
                <c:pt idx="4">
                  <c:v>1</c:v>
                </c:pt>
                <c:pt idx="5">
                  <c:v>0</c:v>
                </c:pt>
                <c:pt idx="6">
                  <c:v>1</c:v>
                </c:pt>
                <c:pt idx="7">
                  <c:v>1</c:v>
                </c:pt>
                <c:pt idx="8">
                  <c:v>0</c:v>
                </c:pt>
                <c:pt idx="9">
                  <c:v>2</c:v>
                </c:pt>
                <c:pt idx="10">
                  <c:v>0</c:v>
                </c:pt>
                <c:pt idx="11">
                  <c:v>0</c:v>
                </c:pt>
              </c:numCache>
            </c:numRef>
          </c:val>
        </c:ser>
        <c:ser>
          <c:idx val="4"/>
          <c:order val="4"/>
          <c:spPr>
            <a:solidFill>
              <a:srgbClr val="92D050"/>
            </a:solidFill>
          </c:spPr>
          <c:cat>
            <c:strRef>
              <c:f>'Painel de Gestão - 2'!$B$31:$B$42</c:f>
              <c:strCache>
                <c:ptCount val="12"/>
                <c:pt idx="0">
                  <c:v>OBJETIVO 1</c:v>
                </c:pt>
                <c:pt idx="1">
                  <c:v>OBJETIVO 2</c:v>
                </c:pt>
                <c:pt idx="2">
                  <c:v>OBJETIVO 3</c:v>
                </c:pt>
                <c:pt idx="3">
                  <c:v>OBJETIVO 4</c:v>
                </c:pt>
                <c:pt idx="4">
                  <c:v>OBJETIVO 5</c:v>
                </c:pt>
                <c:pt idx="5">
                  <c:v>OBJETIVO 6</c:v>
                </c:pt>
                <c:pt idx="6">
                  <c:v>OBJETIVO 7</c:v>
                </c:pt>
                <c:pt idx="7">
                  <c:v>OBJETIVO 8</c:v>
                </c:pt>
                <c:pt idx="8">
                  <c:v>OBJETIVO 9</c:v>
                </c:pt>
                <c:pt idx="9">
                  <c:v>OBJETIVO 10</c:v>
                </c:pt>
                <c:pt idx="10">
                  <c:v>OBJETIVO 11</c:v>
                </c:pt>
                <c:pt idx="11">
                  <c:v>OBJETIVO 12</c:v>
                </c:pt>
              </c:strCache>
            </c:strRef>
          </c:cat>
          <c:val>
            <c:numRef>
              <c:f>'Painel de Gestão - 2'!$H$31:$H$42</c:f>
              <c:numCache>
                <c:formatCode>General</c:formatCode>
                <c:ptCount val="12"/>
                <c:pt idx="0">
                  <c:v>7</c:v>
                </c:pt>
                <c:pt idx="1">
                  <c:v>16</c:v>
                </c:pt>
                <c:pt idx="2">
                  <c:v>1</c:v>
                </c:pt>
                <c:pt idx="3">
                  <c:v>2</c:v>
                </c:pt>
                <c:pt idx="4">
                  <c:v>1</c:v>
                </c:pt>
                <c:pt idx="5">
                  <c:v>1</c:v>
                </c:pt>
                <c:pt idx="6">
                  <c:v>1</c:v>
                </c:pt>
                <c:pt idx="7">
                  <c:v>10</c:v>
                </c:pt>
                <c:pt idx="8">
                  <c:v>2</c:v>
                </c:pt>
                <c:pt idx="9">
                  <c:v>2</c:v>
                </c:pt>
                <c:pt idx="10">
                  <c:v>1</c:v>
                </c:pt>
                <c:pt idx="11">
                  <c:v>0</c:v>
                </c:pt>
              </c:numCache>
            </c:numRef>
          </c:val>
        </c:ser>
        <c:ser>
          <c:idx val="5"/>
          <c:order val="5"/>
          <c:spPr>
            <a:solidFill>
              <a:srgbClr val="0070C0"/>
            </a:solidFill>
          </c:spPr>
          <c:cat>
            <c:strRef>
              <c:f>'Painel de Gestão - 2'!$B$31:$B$42</c:f>
              <c:strCache>
                <c:ptCount val="12"/>
                <c:pt idx="0">
                  <c:v>OBJETIVO 1</c:v>
                </c:pt>
                <c:pt idx="1">
                  <c:v>OBJETIVO 2</c:v>
                </c:pt>
                <c:pt idx="2">
                  <c:v>OBJETIVO 3</c:v>
                </c:pt>
                <c:pt idx="3">
                  <c:v>OBJETIVO 4</c:v>
                </c:pt>
                <c:pt idx="4">
                  <c:v>OBJETIVO 5</c:v>
                </c:pt>
                <c:pt idx="5">
                  <c:v>OBJETIVO 6</c:v>
                </c:pt>
                <c:pt idx="6">
                  <c:v>OBJETIVO 7</c:v>
                </c:pt>
                <c:pt idx="7">
                  <c:v>OBJETIVO 8</c:v>
                </c:pt>
                <c:pt idx="8">
                  <c:v>OBJETIVO 9</c:v>
                </c:pt>
                <c:pt idx="9">
                  <c:v>OBJETIVO 10</c:v>
                </c:pt>
                <c:pt idx="10">
                  <c:v>OBJETIVO 11</c:v>
                </c:pt>
                <c:pt idx="11">
                  <c:v>OBJETIVO 12</c:v>
                </c:pt>
              </c:strCache>
            </c:strRef>
          </c:cat>
          <c:val>
            <c:numRef>
              <c:f>'Painel de Gestão - 2'!$I$31:$I$42</c:f>
              <c:numCache>
                <c:formatCode>General</c:formatCode>
                <c:ptCount val="12"/>
                <c:pt idx="0">
                  <c:v>1</c:v>
                </c:pt>
                <c:pt idx="1">
                  <c:v>0</c:v>
                </c:pt>
                <c:pt idx="2">
                  <c:v>1</c:v>
                </c:pt>
                <c:pt idx="3">
                  <c:v>1</c:v>
                </c:pt>
                <c:pt idx="4">
                  <c:v>0</c:v>
                </c:pt>
                <c:pt idx="5">
                  <c:v>0</c:v>
                </c:pt>
                <c:pt idx="6">
                  <c:v>1</c:v>
                </c:pt>
                <c:pt idx="7">
                  <c:v>0</c:v>
                </c:pt>
                <c:pt idx="8">
                  <c:v>0</c:v>
                </c:pt>
                <c:pt idx="9">
                  <c:v>1</c:v>
                </c:pt>
                <c:pt idx="10">
                  <c:v>3</c:v>
                </c:pt>
                <c:pt idx="11">
                  <c:v>2</c:v>
                </c:pt>
              </c:numCache>
            </c:numRef>
          </c:val>
        </c:ser>
        <c:overlap val="100"/>
        <c:axId val="70410240"/>
        <c:axId val="70411776"/>
      </c:barChart>
      <c:catAx>
        <c:axId val="70410240"/>
        <c:scaling>
          <c:orientation val="maxMin"/>
        </c:scaling>
        <c:axPos val="l"/>
        <c:numFmt formatCode="General" sourceLinked="0"/>
        <c:tickLblPos val="nextTo"/>
        <c:crossAx val="70411776"/>
        <c:crosses val="autoZero"/>
        <c:auto val="1"/>
        <c:lblAlgn val="ctr"/>
        <c:lblOffset val="100"/>
      </c:catAx>
      <c:valAx>
        <c:axId val="70411776"/>
        <c:scaling>
          <c:orientation val="minMax"/>
        </c:scaling>
        <c:axPos val="t"/>
        <c:majorGridlines/>
        <c:numFmt formatCode="General" sourceLinked="1"/>
        <c:tickLblPos val="nextTo"/>
        <c:crossAx val="70410240"/>
        <c:crosses val="autoZero"/>
        <c:crossBetween val="between"/>
      </c:valAx>
    </c:plotArea>
    <c:plotVisOnly val="1"/>
    <c:dispBlanksAs val="gap"/>
  </c:chart>
  <c:printSettings>
    <c:headerFooter/>
    <c:pageMargins b="0.78740157499999996" l="0.511811024" r="0.511811024" t="0.78740157499999996" header="0.31496062000002095" footer="0.3149606200000209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pt-BR"/>
  <c:chart>
    <c:autoTitleDeleted val="1"/>
    <c:plotArea>
      <c:layout/>
      <c:doughnutChart>
        <c:varyColors val="1"/>
        <c:ser>
          <c:idx val="0"/>
          <c:order val="0"/>
          <c:dPt>
            <c:idx val="0"/>
            <c:spPr>
              <a:solidFill>
                <a:schemeClr val="bg1">
                  <a:lumMod val="65000"/>
                </a:schemeClr>
              </a:solidFill>
            </c:spPr>
          </c:dPt>
          <c:dPt>
            <c:idx val="1"/>
            <c:spPr>
              <a:solidFill>
                <a:srgbClr val="FF0000"/>
              </a:solidFill>
            </c:spPr>
          </c:dPt>
          <c:dPt>
            <c:idx val="2"/>
            <c:spPr>
              <a:solidFill>
                <a:srgbClr val="FFC000"/>
              </a:solidFill>
            </c:spPr>
          </c:dPt>
          <c:dPt>
            <c:idx val="3"/>
            <c:spPr>
              <a:solidFill>
                <a:srgbClr val="92D050"/>
              </a:solidFill>
            </c:spPr>
          </c:dPt>
          <c:dPt>
            <c:idx val="4"/>
            <c:spPr>
              <a:solidFill>
                <a:srgbClr val="0070C0"/>
              </a:solidFill>
            </c:spPr>
          </c:dPt>
          <c:dLbls>
            <c:dLbl>
              <c:idx val="2"/>
              <c:spPr>
                <a:noFill/>
              </c:spPr>
              <c:txPr>
                <a:bodyPr/>
                <a:lstStyle/>
                <a:p>
                  <a:pPr>
                    <a:defRPr b="1">
                      <a:solidFill>
                        <a:schemeClr val="bg1"/>
                      </a:solidFill>
                    </a:defRPr>
                  </a:pPr>
                  <a:endParaRPr lang="pt-BR"/>
                </a:p>
              </c:txPr>
            </c:dLbl>
            <c:spPr>
              <a:noFill/>
              <a:ln>
                <a:noFill/>
              </a:ln>
              <a:effectLst/>
            </c:spPr>
            <c:txPr>
              <a:bodyPr/>
              <a:lstStyle/>
              <a:p>
                <a:pPr>
                  <a:defRPr b="1">
                    <a:solidFill>
                      <a:schemeClr val="bg1"/>
                    </a:solidFill>
                  </a:defRPr>
                </a:pPr>
                <a:endParaRPr lang="pt-BR"/>
              </a:p>
            </c:txPr>
            <c:showPercent val="1"/>
            <c:showLeaderLines val="1"/>
            <c:extLst>
              <c:ext xmlns:c15="http://schemas.microsoft.com/office/drawing/2012/chart" uri="{CE6537A1-D6FC-4f65-9D91-7224C49458BB}">
                <c15:layout/>
              </c:ext>
            </c:extLst>
          </c:dLbls>
          <c:cat>
            <c:strRef>
              <c:f>'Painel de Gestão - 3'!$B$16:$B$20</c:f>
              <c:strCache>
                <c:ptCount val="5"/>
                <c:pt idx="0">
                  <c:v>Início planejado posterior</c:v>
                </c:pt>
                <c:pt idx="1">
                  <c:v>Não concluída ou Não iniciada</c:v>
                </c:pt>
                <c:pt idx="2">
                  <c:v>Em andamento com problemas</c:v>
                </c:pt>
                <c:pt idx="3">
                  <c:v>Em andamento conforme previsto</c:v>
                </c:pt>
                <c:pt idx="4">
                  <c:v>Concluída</c:v>
                </c:pt>
              </c:strCache>
            </c:strRef>
          </c:cat>
          <c:val>
            <c:numRef>
              <c:f>'Painel de Gestão - 3'!$C$16:$C$20</c:f>
              <c:numCache>
                <c:formatCode>General</c:formatCode>
                <c:ptCount val="5"/>
                <c:pt idx="0">
                  <c:v>2</c:v>
                </c:pt>
                <c:pt idx="1">
                  <c:v>36</c:v>
                </c:pt>
                <c:pt idx="2">
                  <c:v>10</c:v>
                </c:pt>
                <c:pt idx="3">
                  <c:v>47</c:v>
                </c:pt>
                <c:pt idx="4">
                  <c:v>14</c:v>
                </c:pt>
              </c:numCache>
            </c:numRef>
          </c:val>
        </c:ser>
        <c:dLbls>
          <c:showPercent val="1"/>
        </c:dLbls>
        <c:firstSliceAng val="0"/>
        <c:holeSize val="50"/>
      </c:doughnutChart>
    </c:plotArea>
    <c:legend>
      <c:legendPos val="r"/>
      <c:layout>
        <c:manualLayout>
          <c:xMode val="edge"/>
          <c:yMode val="edge"/>
          <c:x val="0.61182226898815983"/>
          <c:y val="0.25142546836817831"/>
          <c:w val="0.37676230789903142"/>
          <c:h val="0.57925086950340265"/>
        </c:manualLayout>
      </c:layout>
    </c:legend>
    <c:plotVisOnly val="1"/>
    <c:dispBlanksAs val="zero"/>
  </c:chart>
  <c:spPr>
    <a:solidFill>
      <a:schemeClr val="bg1"/>
    </a:solidFill>
  </c:spPr>
  <c:printSettings>
    <c:headerFooter/>
    <c:pageMargins b="0.78740157499999996" l="0.511811024" r="0.511811024" t="0.78740157499999996" header="0.31496062000002106" footer="0.31496062000002106"/>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pt-BR"/>
  <c:chart>
    <c:autoTitleDeleted val="1"/>
    <c:plotArea>
      <c:layout/>
      <c:doughnutChart>
        <c:varyColors val="1"/>
        <c:ser>
          <c:idx val="0"/>
          <c:order val="0"/>
          <c:dPt>
            <c:idx val="0"/>
            <c:spPr>
              <a:solidFill>
                <a:schemeClr val="bg1">
                  <a:lumMod val="65000"/>
                </a:schemeClr>
              </a:solidFill>
            </c:spPr>
          </c:dPt>
          <c:dPt>
            <c:idx val="1"/>
            <c:spPr>
              <a:solidFill>
                <a:srgbClr val="FF0000"/>
              </a:solidFill>
            </c:spPr>
          </c:dPt>
          <c:dPt>
            <c:idx val="2"/>
            <c:spPr>
              <a:solidFill>
                <a:srgbClr val="FFC000"/>
              </a:solidFill>
            </c:spPr>
          </c:dPt>
          <c:dPt>
            <c:idx val="3"/>
            <c:spPr>
              <a:solidFill>
                <a:srgbClr val="92D050"/>
              </a:solidFill>
            </c:spPr>
          </c:dPt>
          <c:dPt>
            <c:idx val="4"/>
            <c:spPr>
              <a:solidFill>
                <a:srgbClr val="0070C0"/>
              </a:solidFill>
            </c:spPr>
          </c:dPt>
          <c:dPt>
            <c:idx val="5"/>
            <c:spPr>
              <a:solidFill>
                <a:srgbClr val="FF99CC"/>
              </a:solidFill>
            </c:spPr>
          </c:dPt>
          <c:dLbls>
            <c:dLbl>
              <c:idx val="2"/>
              <c:spPr>
                <a:noFill/>
              </c:spPr>
              <c:txPr>
                <a:bodyPr/>
                <a:lstStyle/>
                <a:p>
                  <a:pPr>
                    <a:defRPr b="1">
                      <a:solidFill>
                        <a:schemeClr val="bg1"/>
                      </a:solidFill>
                    </a:defRPr>
                  </a:pPr>
                  <a:endParaRPr lang="pt-BR"/>
                </a:p>
              </c:txPr>
            </c:dLbl>
            <c:dLbl>
              <c:idx val="6"/>
              <c:spPr/>
              <c:txPr>
                <a:bodyPr/>
                <a:lstStyle/>
                <a:p>
                  <a:pPr>
                    <a:defRPr b="1">
                      <a:solidFill>
                        <a:schemeClr val="tx1"/>
                      </a:solidFill>
                    </a:defRPr>
                  </a:pPr>
                  <a:endParaRPr lang="pt-BR"/>
                </a:p>
              </c:txPr>
            </c:dLbl>
            <c:spPr>
              <a:noFill/>
              <a:ln>
                <a:noFill/>
              </a:ln>
              <a:effectLst/>
            </c:spPr>
            <c:txPr>
              <a:bodyPr/>
              <a:lstStyle/>
              <a:p>
                <a:pPr>
                  <a:defRPr b="1">
                    <a:solidFill>
                      <a:schemeClr val="bg1"/>
                    </a:solidFill>
                  </a:defRPr>
                </a:pPr>
                <a:endParaRPr lang="pt-BR"/>
              </a:p>
            </c:txPr>
            <c:showPercent val="1"/>
            <c:showLeaderLines val="1"/>
            <c:extLst>
              <c:ext xmlns:c15="http://schemas.microsoft.com/office/drawing/2012/chart" uri="{CE6537A1-D6FC-4f65-9D91-7224C49458BB}">
                <c15:layout/>
              </c:ext>
            </c:extLst>
          </c:dLbls>
          <c:cat>
            <c:strRef>
              <c:f>'Painel de Gestão - 3'!$B$16:$B$21</c:f>
              <c:strCache>
                <c:ptCount val="6"/>
                <c:pt idx="0">
                  <c:v>Início planejado posterior</c:v>
                </c:pt>
                <c:pt idx="1">
                  <c:v>Não concluída ou Não iniciada</c:v>
                </c:pt>
                <c:pt idx="2">
                  <c:v>Em andamento com problemas</c:v>
                </c:pt>
                <c:pt idx="3">
                  <c:v>Em andamento conforme previsto</c:v>
                </c:pt>
                <c:pt idx="4">
                  <c:v>Concluída</c:v>
                </c:pt>
                <c:pt idx="5">
                  <c:v>Ações Novas</c:v>
                </c:pt>
              </c:strCache>
            </c:strRef>
          </c:cat>
          <c:val>
            <c:numRef>
              <c:f>'Painel de Gestão - 3'!$E$16:$E$21</c:f>
              <c:numCache>
                <c:formatCode>General</c:formatCode>
                <c:ptCount val="6"/>
                <c:pt idx="0">
                  <c:v>2</c:v>
                </c:pt>
                <c:pt idx="1">
                  <c:v>33</c:v>
                </c:pt>
                <c:pt idx="2">
                  <c:v>9</c:v>
                </c:pt>
                <c:pt idx="3">
                  <c:v>41</c:v>
                </c:pt>
                <c:pt idx="4">
                  <c:v>14</c:v>
                </c:pt>
                <c:pt idx="5">
                  <c:v>1</c:v>
                </c:pt>
              </c:numCache>
            </c:numRef>
          </c:val>
        </c:ser>
        <c:dLbls>
          <c:showPercent val="1"/>
        </c:dLbls>
        <c:firstSliceAng val="0"/>
        <c:holeSize val="50"/>
      </c:doughnutChart>
    </c:plotArea>
    <c:legend>
      <c:legendPos val="r"/>
      <c:layout>
        <c:manualLayout>
          <c:xMode val="edge"/>
          <c:yMode val="edge"/>
          <c:x val="0.61215274263820063"/>
          <c:y val="0.29659190474927088"/>
          <c:w val="0.33707131246571936"/>
          <c:h val="0.6633785891319125"/>
        </c:manualLayout>
      </c:layout>
    </c:legend>
    <c:plotVisOnly val="1"/>
    <c:dispBlanksAs val="zero"/>
  </c:chart>
  <c:spPr>
    <a:solidFill>
      <a:schemeClr val="bg1"/>
    </a:solidFill>
    <a:ln>
      <a:noFill/>
    </a:ln>
  </c:spPr>
  <c:printSettings>
    <c:headerFooter/>
    <c:pageMargins b="0.78740157499999996" l="0.511811024" r="0.511811024" t="0.78740157499999996" header="0.31496062000002106" footer="0.31496062000002106"/>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pt-BR"/>
  <c:chart>
    <c:plotArea>
      <c:layout/>
      <c:barChart>
        <c:barDir val="bar"/>
        <c:grouping val="stacked"/>
        <c:ser>
          <c:idx val="0"/>
          <c:order val="0"/>
          <c:spPr>
            <a:solidFill>
              <a:srgbClr val="B15407"/>
            </a:solidFill>
          </c:spPr>
          <c:cat>
            <c:strRef>
              <c:f>'Painel de Gestão - 3'!$B$31:$B$42</c:f>
              <c:strCache>
                <c:ptCount val="12"/>
                <c:pt idx="0">
                  <c:v>OBJETIVO 1</c:v>
                </c:pt>
                <c:pt idx="1">
                  <c:v>OBJETIVO 2</c:v>
                </c:pt>
                <c:pt idx="2">
                  <c:v>OBJETIVO 3</c:v>
                </c:pt>
                <c:pt idx="3">
                  <c:v>OBJETIVO 4</c:v>
                </c:pt>
                <c:pt idx="4">
                  <c:v>OBJETIVO 5</c:v>
                </c:pt>
                <c:pt idx="5">
                  <c:v>OBJETIVO 6</c:v>
                </c:pt>
                <c:pt idx="6">
                  <c:v>OBJETIVO 7</c:v>
                </c:pt>
                <c:pt idx="7">
                  <c:v>OBJETIVO 8</c:v>
                </c:pt>
                <c:pt idx="8">
                  <c:v>OBJETIVO 9</c:v>
                </c:pt>
                <c:pt idx="9">
                  <c:v>OBJETIVO 10</c:v>
                </c:pt>
                <c:pt idx="10">
                  <c:v>OBJETIVO 11</c:v>
                </c:pt>
                <c:pt idx="11">
                  <c:v>OBJETIVO 12</c:v>
                </c:pt>
              </c:strCache>
            </c:strRef>
          </c:cat>
          <c:val>
            <c:numRef>
              <c:f>'Painel de Gestão - 3'!$D$31:$D$42</c:f>
              <c:numCache>
                <c:formatCode>General</c:formatCode>
                <c:ptCount val="12"/>
                <c:pt idx="0">
                  <c:v>5</c:v>
                </c:pt>
                <c:pt idx="1">
                  <c:v>1</c:v>
                </c:pt>
                <c:pt idx="2">
                  <c:v>0</c:v>
                </c:pt>
                <c:pt idx="3">
                  <c:v>2</c:v>
                </c:pt>
                <c:pt idx="4">
                  <c:v>0</c:v>
                </c:pt>
                <c:pt idx="5">
                  <c:v>0</c:v>
                </c:pt>
                <c:pt idx="6">
                  <c:v>0</c:v>
                </c:pt>
                <c:pt idx="7">
                  <c:v>0</c:v>
                </c:pt>
                <c:pt idx="8">
                  <c:v>1</c:v>
                </c:pt>
                <c:pt idx="9">
                  <c:v>1</c:v>
                </c:pt>
                <c:pt idx="10">
                  <c:v>0</c:v>
                </c:pt>
                <c:pt idx="11">
                  <c:v>0</c:v>
                </c:pt>
              </c:numCache>
            </c:numRef>
          </c:val>
        </c:ser>
        <c:ser>
          <c:idx val="1"/>
          <c:order val="1"/>
          <c:spPr>
            <a:solidFill>
              <a:schemeClr val="bg1">
                <a:lumMod val="65000"/>
              </a:schemeClr>
            </a:solidFill>
          </c:spPr>
          <c:cat>
            <c:strRef>
              <c:f>'Painel de Gestão - 3'!$B$31:$B$42</c:f>
              <c:strCache>
                <c:ptCount val="12"/>
                <c:pt idx="0">
                  <c:v>OBJETIVO 1</c:v>
                </c:pt>
                <c:pt idx="1">
                  <c:v>OBJETIVO 2</c:v>
                </c:pt>
                <c:pt idx="2">
                  <c:v>OBJETIVO 3</c:v>
                </c:pt>
                <c:pt idx="3">
                  <c:v>OBJETIVO 4</c:v>
                </c:pt>
                <c:pt idx="4">
                  <c:v>OBJETIVO 5</c:v>
                </c:pt>
                <c:pt idx="5">
                  <c:v>OBJETIVO 6</c:v>
                </c:pt>
                <c:pt idx="6">
                  <c:v>OBJETIVO 7</c:v>
                </c:pt>
                <c:pt idx="7">
                  <c:v>OBJETIVO 8</c:v>
                </c:pt>
                <c:pt idx="8">
                  <c:v>OBJETIVO 9</c:v>
                </c:pt>
                <c:pt idx="9">
                  <c:v>OBJETIVO 10</c:v>
                </c:pt>
                <c:pt idx="10">
                  <c:v>OBJETIVO 11</c:v>
                </c:pt>
                <c:pt idx="11">
                  <c:v>OBJETIVO 12</c:v>
                </c:pt>
              </c:strCache>
            </c:strRef>
          </c:cat>
          <c:val>
            <c:numRef>
              <c:f>'Painel de Gestão - 3'!$E$31:$E$42</c:f>
              <c:numCache>
                <c:formatCode>General</c:formatCode>
                <c:ptCount val="12"/>
                <c:pt idx="0">
                  <c:v>0</c:v>
                </c:pt>
                <c:pt idx="1">
                  <c:v>0</c:v>
                </c:pt>
                <c:pt idx="2">
                  <c:v>0</c:v>
                </c:pt>
                <c:pt idx="3">
                  <c:v>1</c:v>
                </c:pt>
                <c:pt idx="4">
                  <c:v>0</c:v>
                </c:pt>
                <c:pt idx="5">
                  <c:v>0</c:v>
                </c:pt>
                <c:pt idx="6">
                  <c:v>0</c:v>
                </c:pt>
                <c:pt idx="7">
                  <c:v>0</c:v>
                </c:pt>
                <c:pt idx="8">
                  <c:v>0</c:v>
                </c:pt>
                <c:pt idx="9">
                  <c:v>1</c:v>
                </c:pt>
                <c:pt idx="10">
                  <c:v>0</c:v>
                </c:pt>
                <c:pt idx="11">
                  <c:v>0</c:v>
                </c:pt>
              </c:numCache>
            </c:numRef>
          </c:val>
        </c:ser>
        <c:ser>
          <c:idx val="2"/>
          <c:order val="2"/>
          <c:spPr>
            <a:solidFill>
              <a:srgbClr val="FF0000"/>
            </a:solidFill>
          </c:spPr>
          <c:cat>
            <c:strRef>
              <c:f>'Painel de Gestão - 3'!$B$31:$B$42</c:f>
              <c:strCache>
                <c:ptCount val="12"/>
                <c:pt idx="0">
                  <c:v>OBJETIVO 1</c:v>
                </c:pt>
                <c:pt idx="1">
                  <c:v>OBJETIVO 2</c:v>
                </c:pt>
                <c:pt idx="2">
                  <c:v>OBJETIVO 3</c:v>
                </c:pt>
                <c:pt idx="3">
                  <c:v>OBJETIVO 4</c:v>
                </c:pt>
                <c:pt idx="4">
                  <c:v>OBJETIVO 5</c:v>
                </c:pt>
                <c:pt idx="5">
                  <c:v>OBJETIVO 6</c:v>
                </c:pt>
                <c:pt idx="6">
                  <c:v>OBJETIVO 7</c:v>
                </c:pt>
                <c:pt idx="7">
                  <c:v>OBJETIVO 8</c:v>
                </c:pt>
                <c:pt idx="8">
                  <c:v>OBJETIVO 9</c:v>
                </c:pt>
                <c:pt idx="9">
                  <c:v>OBJETIVO 10</c:v>
                </c:pt>
                <c:pt idx="10">
                  <c:v>OBJETIVO 11</c:v>
                </c:pt>
                <c:pt idx="11">
                  <c:v>OBJETIVO 12</c:v>
                </c:pt>
              </c:strCache>
            </c:strRef>
          </c:cat>
          <c:val>
            <c:numRef>
              <c:f>'Painel de Gestão - 3'!$F$31:$F$42</c:f>
              <c:numCache>
                <c:formatCode>General</c:formatCode>
                <c:ptCount val="12"/>
                <c:pt idx="0">
                  <c:v>3</c:v>
                </c:pt>
                <c:pt idx="1">
                  <c:v>10</c:v>
                </c:pt>
                <c:pt idx="2">
                  <c:v>1</c:v>
                </c:pt>
                <c:pt idx="3">
                  <c:v>2</c:v>
                </c:pt>
                <c:pt idx="4">
                  <c:v>3</c:v>
                </c:pt>
                <c:pt idx="5">
                  <c:v>0</c:v>
                </c:pt>
                <c:pt idx="6">
                  <c:v>0</c:v>
                </c:pt>
                <c:pt idx="7">
                  <c:v>1</c:v>
                </c:pt>
                <c:pt idx="8">
                  <c:v>2</c:v>
                </c:pt>
                <c:pt idx="9">
                  <c:v>5</c:v>
                </c:pt>
                <c:pt idx="10">
                  <c:v>6</c:v>
                </c:pt>
                <c:pt idx="11">
                  <c:v>3</c:v>
                </c:pt>
              </c:numCache>
            </c:numRef>
          </c:val>
        </c:ser>
        <c:ser>
          <c:idx val="3"/>
          <c:order val="3"/>
          <c:spPr>
            <a:solidFill>
              <a:srgbClr val="FFC000"/>
            </a:solidFill>
          </c:spPr>
          <c:cat>
            <c:strRef>
              <c:f>'Painel de Gestão - 3'!$B$31:$B$42</c:f>
              <c:strCache>
                <c:ptCount val="12"/>
                <c:pt idx="0">
                  <c:v>OBJETIVO 1</c:v>
                </c:pt>
                <c:pt idx="1">
                  <c:v>OBJETIVO 2</c:v>
                </c:pt>
                <c:pt idx="2">
                  <c:v>OBJETIVO 3</c:v>
                </c:pt>
                <c:pt idx="3">
                  <c:v>OBJETIVO 4</c:v>
                </c:pt>
                <c:pt idx="4">
                  <c:v>OBJETIVO 5</c:v>
                </c:pt>
                <c:pt idx="5">
                  <c:v>OBJETIVO 6</c:v>
                </c:pt>
                <c:pt idx="6">
                  <c:v>OBJETIVO 7</c:v>
                </c:pt>
                <c:pt idx="7">
                  <c:v>OBJETIVO 8</c:v>
                </c:pt>
                <c:pt idx="8">
                  <c:v>OBJETIVO 9</c:v>
                </c:pt>
                <c:pt idx="9">
                  <c:v>OBJETIVO 10</c:v>
                </c:pt>
                <c:pt idx="10">
                  <c:v>OBJETIVO 11</c:v>
                </c:pt>
                <c:pt idx="11">
                  <c:v>OBJETIVO 12</c:v>
                </c:pt>
              </c:strCache>
            </c:strRef>
          </c:cat>
          <c:val>
            <c:numRef>
              <c:f>'Painel de Gestão - 3'!$G$31:$G$42</c:f>
              <c:numCache>
                <c:formatCode>General</c:formatCode>
                <c:ptCount val="12"/>
                <c:pt idx="0">
                  <c:v>1</c:v>
                </c:pt>
                <c:pt idx="1">
                  <c:v>2</c:v>
                </c:pt>
                <c:pt idx="2">
                  <c:v>0</c:v>
                </c:pt>
                <c:pt idx="3">
                  <c:v>0</c:v>
                </c:pt>
                <c:pt idx="4">
                  <c:v>0</c:v>
                </c:pt>
                <c:pt idx="5">
                  <c:v>1</c:v>
                </c:pt>
                <c:pt idx="6">
                  <c:v>0</c:v>
                </c:pt>
                <c:pt idx="7">
                  <c:v>2</c:v>
                </c:pt>
                <c:pt idx="8">
                  <c:v>1</c:v>
                </c:pt>
                <c:pt idx="9">
                  <c:v>3</c:v>
                </c:pt>
                <c:pt idx="10">
                  <c:v>0</c:v>
                </c:pt>
                <c:pt idx="11">
                  <c:v>0</c:v>
                </c:pt>
              </c:numCache>
            </c:numRef>
          </c:val>
        </c:ser>
        <c:ser>
          <c:idx val="4"/>
          <c:order val="4"/>
          <c:spPr>
            <a:solidFill>
              <a:srgbClr val="92D050"/>
            </a:solidFill>
          </c:spPr>
          <c:cat>
            <c:strRef>
              <c:f>'Painel de Gestão - 3'!$B$31:$B$42</c:f>
              <c:strCache>
                <c:ptCount val="12"/>
                <c:pt idx="0">
                  <c:v>OBJETIVO 1</c:v>
                </c:pt>
                <c:pt idx="1">
                  <c:v>OBJETIVO 2</c:v>
                </c:pt>
                <c:pt idx="2">
                  <c:v>OBJETIVO 3</c:v>
                </c:pt>
                <c:pt idx="3">
                  <c:v>OBJETIVO 4</c:v>
                </c:pt>
                <c:pt idx="4">
                  <c:v>OBJETIVO 5</c:v>
                </c:pt>
                <c:pt idx="5">
                  <c:v>OBJETIVO 6</c:v>
                </c:pt>
                <c:pt idx="6">
                  <c:v>OBJETIVO 7</c:v>
                </c:pt>
                <c:pt idx="7">
                  <c:v>OBJETIVO 8</c:v>
                </c:pt>
                <c:pt idx="8">
                  <c:v>OBJETIVO 9</c:v>
                </c:pt>
                <c:pt idx="9">
                  <c:v>OBJETIVO 10</c:v>
                </c:pt>
                <c:pt idx="10">
                  <c:v>OBJETIVO 11</c:v>
                </c:pt>
                <c:pt idx="11">
                  <c:v>OBJETIVO 12</c:v>
                </c:pt>
              </c:strCache>
            </c:strRef>
          </c:cat>
          <c:val>
            <c:numRef>
              <c:f>'Painel de Gestão - 3'!$H$31:$H$42</c:f>
              <c:numCache>
                <c:formatCode>General</c:formatCode>
                <c:ptCount val="12"/>
                <c:pt idx="0">
                  <c:v>7</c:v>
                </c:pt>
                <c:pt idx="1">
                  <c:v>14</c:v>
                </c:pt>
                <c:pt idx="2">
                  <c:v>1</c:v>
                </c:pt>
                <c:pt idx="3">
                  <c:v>4</c:v>
                </c:pt>
                <c:pt idx="4">
                  <c:v>4</c:v>
                </c:pt>
                <c:pt idx="5">
                  <c:v>2</c:v>
                </c:pt>
                <c:pt idx="6">
                  <c:v>3</c:v>
                </c:pt>
                <c:pt idx="7">
                  <c:v>5</c:v>
                </c:pt>
                <c:pt idx="8">
                  <c:v>2</c:v>
                </c:pt>
                <c:pt idx="9">
                  <c:v>4</c:v>
                </c:pt>
                <c:pt idx="10">
                  <c:v>1</c:v>
                </c:pt>
                <c:pt idx="11">
                  <c:v>0</c:v>
                </c:pt>
              </c:numCache>
            </c:numRef>
          </c:val>
        </c:ser>
        <c:ser>
          <c:idx val="5"/>
          <c:order val="5"/>
          <c:spPr>
            <a:solidFill>
              <a:srgbClr val="0070C0"/>
            </a:solidFill>
          </c:spPr>
          <c:cat>
            <c:strRef>
              <c:f>'Painel de Gestão - 3'!$B$31:$B$42</c:f>
              <c:strCache>
                <c:ptCount val="12"/>
                <c:pt idx="0">
                  <c:v>OBJETIVO 1</c:v>
                </c:pt>
                <c:pt idx="1">
                  <c:v>OBJETIVO 2</c:v>
                </c:pt>
                <c:pt idx="2">
                  <c:v>OBJETIVO 3</c:v>
                </c:pt>
                <c:pt idx="3">
                  <c:v>OBJETIVO 4</c:v>
                </c:pt>
                <c:pt idx="4">
                  <c:v>OBJETIVO 5</c:v>
                </c:pt>
                <c:pt idx="5">
                  <c:v>OBJETIVO 6</c:v>
                </c:pt>
                <c:pt idx="6">
                  <c:v>OBJETIVO 7</c:v>
                </c:pt>
                <c:pt idx="7">
                  <c:v>OBJETIVO 8</c:v>
                </c:pt>
                <c:pt idx="8">
                  <c:v>OBJETIVO 9</c:v>
                </c:pt>
                <c:pt idx="9">
                  <c:v>OBJETIVO 10</c:v>
                </c:pt>
                <c:pt idx="10">
                  <c:v>OBJETIVO 11</c:v>
                </c:pt>
                <c:pt idx="11">
                  <c:v>OBJETIVO 12</c:v>
                </c:pt>
              </c:strCache>
            </c:strRef>
          </c:cat>
          <c:val>
            <c:numRef>
              <c:f>'Painel de Gestão - 3'!$I$31:$I$42</c:f>
              <c:numCache>
                <c:formatCode>General</c:formatCode>
                <c:ptCount val="12"/>
                <c:pt idx="0">
                  <c:v>2</c:v>
                </c:pt>
                <c:pt idx="1">
                  <c:v>1</c:v>
                </c:pt>
                <c:pt idx="2">
                  <c:v>2</c:v>
                </c:pt>
                <c:pt idx="3">
                  <c:v>1</c:v>
                </c:pt>
                <c:pt idx="4">
                  <c:v>0</c:v>
                </c:pt>
                <c:pt idx="5">
                  <c:v>0</c:v>
                </c:pt>
                <c:pt idx="6">
                  <c:v>1</c:v>
                </c:pt>
                <c:pt idx="7">
                  <c:v>1</c:v>
                </c:pt>
                <c:pt idx="8">
                  <c:v>0</c:v>
                </c:pt>
                <c:pt idx="9">
                  <c:v>1</c:v>
                </c:pt>
                <c:pt idx="10">
                  <c:v>3</c:v>
                </c:pt>
                <c:pt idx="11">
                  <c:v>2</c:v>
                </c:pt>
              </c:numCache>
            </c:numRef>
          </c:val>
        </c:ser>
        <c:overlap val="100"/>
        <c:axId val="71809664"/>
        <c:axId val="71631232"/>
      </c:barChart>
      <c:catAx>
        <c:axId val="71809664"/>
        <c:scaling>
          <c:orientation val="maxMin"/>
        </c:scaling>
        <c:axPos val="l"/>
        <c:numFmt formatCode="General" sourceLinked="0"/>
        <c:tickLblPos val="nextTo"/>
        <c:crossAx val="71631232"/>
        <c:crosses val="autoZero"/>
        <c:auto val="1"/>
        <c:lblAlgn val="ctr"/>
        <c:lblOffset val="100"/>
      </c:catAx>
      <c:valAx>
        <c:axId val="71631232"/>
        <c:scaling>
          <c:orientation val="minMax"/>
        </c:scaling>
        <c:axPos val="t"/>
        <c:majorGridlines/>
        <c:numFmt formatCode="General" sourceLinked="1"/>
        <c:tickLblPos val="nextTo"/>
        <c:crossAx val="71809664"/>
        <c:crosses val="autoZero"/>
        <c:crossBetween val="between"/>
      </c:valAx>
    </c:plotArea>
    <c:plotVisOnly val="1"/>
    <c:dispBlanksAs val="gap"/>
  </c:chart>
  <c:printSettings>
    <c:headerFooter/>
    <c:pageMargins b="0.78740157499999996" l="0.511811024" r="0.511811024" t="0.78740157499999996" header="0.31496062000002106" footer="0.31496062000002106"/>
    <c:pageSetup/>
  </c:printSettings>
</c:chartSpace>
</file>

<file path=xl/drawings/_rels/drawing1.xml.rels><?xml version="1.0" encoding="UTF-8" standalone="yes"?>
<Relationships xmlns="http://schemas.openxmlformats.org/package/2006/relationships"><Relationship Id="rId8" Type="http://schemas.openxmlformats.org/officeDocument/2006/relationships/hyperlink" Target="#'Painel de Gest&#227;o 3'!A1"/><Relationship Id="rId13" Type="http://schemas.openxmlformats.org/officeDocument/2006/relationships/hyperlink" Target="#'Monitoria Anual 5'!A1"/><Relationship Id="rId3" Type="http://schemas.openxmlformats.org/officeDocument/2006/relationships/image" Target="../media/image1.jpeg"/><Relationship Id="rId7" Type="http://schemas.openxmlformats.org/officeDocument/2006/relationships/hyperlink" Target="#'Monitoria Anual 2'!A1"/><Relationship Id="rId12" Type="http://schemas.openxmlformats.org/officeDocument/2006/relationships/hyperlink" Target="#'Painel de Gest&#227;o 5'!A1"/><Relationship Id="rId2" Type="http://schemas.openxmlformats.org/officeDocument/2006/relationships/hyperlink" Target="#'Painel de Gest&#227;o - 1'!A1"/><Relationship Id="rId1" Type="http://schemas.openxmlformats.org/officeDocument/2006/relationships/hyperlink" Target="#TUTORIAL!A1"/><Relationship Id="rId6" Type="http://schemas.openxmlformats.org/officeDocument/2006/relationships/hyperlink" Target="#'Painel de Gest&#227;o 2'!A1"/><Relationship Id="rId11" Type="http://schemas.openxmlformats.org/officeDocument/2006/relationships/hyperlink" Target="#'Monitoria Anual 4'!A1"/><Relationship Id="rId5" Type="http://schemas.openxmlformats.org/officeDocument/2006/relationships/hyperlink" Target="#'Monitoria Anual 1'!A1"/><Relationship Id="rId10" Type="http://schemas.openxmlformats.org/officeDocument/2006/relationships/hyperlink" Target="#'Painel de Gest&#227;o 4'!A1"/><Relationship Id="rId4" Type="http://schemas.openxmlformats.org/officeDocument/2006/relationships/image" Target="../media/image2.jpeg"/><Relationship Id="rId9" Type="http://schemas.openxmlformats.org/officeDocument/2006/relationships/hyperlink" Target="#'Monitoria Anual 3'!A1"/></Relationships>
</file>

<file path=xl/drawings/_rels/drawing10.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4" Type="http://schemas.openxmlformats.org/officeDocument/2006/relationships/hyperlink" Target="#SUM&#193;RIO!A1"/></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6.jpeg"/><Relationship Id="rId4" Type="http://schemas.openxmlformats.org/officeDocument/2006/relationships/hyperlink" Target="#SUM&#193;RIO!A1"/></Relationships>
</file>

<file path=xl/drawings/_rels/drawing3.xml.rels><?xml version="1.0" encoding="UTF-8" standalone="yes"?>
<Relationships xmlns="http://schemas.openxmlformats.org/package/2006/relationships"><Relationship Id="rId1" Type="http://schemas.openxmlformats.org/officeDocument/2006/relationships/hyperlink" Target="#SUM&#193;RIO!A1"/></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hyperlink" Target="#SUM&#193;RIO!A1"/></Relationships>
</file>

<file path=xl/drawings/_rels/drawing5.xml.rels><?xml version="1.0" encoding="UTF-8" standalone="yes"?>
<Relationships xmlns="http://schemas.openxmlformats.org/package/2006/relationships"><Relationship Id="rId1" Type="http://schemas.openxmlformats.org/officeDocument/2006/relationships/hyperlink" Target="#SUM&#193;RIO!A1"/></Relationships>
</file>

<file path=xl/drawings/_rels/drawing6.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hyperlink" Target="#SUM&#193;RIO!A1"/></Relationships>
</file>

<file path=xl/drawings/_rels/drawing7.xml.rels><?xml version="1.0" encoding="UTF-8" standalone="yes"?>
<Relationships xmlns="http://schemas.openxmlformats.org/package/2006/relationships"><Relationship Id="rId1" Type="http://schemas.openxmlformats.org/officeDocument/2006/relationships/hyperlink" Target="#SUM&#193;RIO!A1"/></Relationships>
</file>

<file path=xl/drawings/_rels/drawing8.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4" Type="http://schemas.openxmlformats.org/officeDocument/2006/relationships/hyperlink" Target="#SUM&#193;RIO!A1"/></Relationships>
</file>

<file path=xl/drawings/_rels/drawing9.xml.rels><?xml version="1.0" encoding="UTF-8" standalone="yes"?>
<Relationships xmlns="http://schemas.openxmlformats.org/package/2006/relationships"><Relationship Id="rId1" Type="http://schemas.openxmlformats.org/officeDocument/2006/relationships/hyperlink" Target="#SUM&#193;RIO!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0</xdr:col>
      <xdr:colOff>76199</xdr:colOff>
      <xdr:row>5</xdr:row>
      <xdr:rowOff>123826</xdr:rowOff>
    </xdr:from>
    <xdr:to>
      <xdr:col>16</xdr:col>
      <xdr:colOff>581025</xdr:colOff>
      <xdr:row>7</xdr:row>
      <xdr:rowOff>142875</xdr:rowOff>
    </xdr:to>
    <xdr:sp macro="" textlink="">
      <xdr:nvSpPr>
        <xdr:cNvPr id="3" name="CaixaDeTexto 2"/>
        <xdr:cNvSpPr txBox="1"/>
      </xdr:nvSpPr>
      <xdr:spPr>
        <a:xfrm>
          <a:off x="76199" y="1562101"/>
          <a:ext cx="10258426" cy="342899"/>
        </a:xfrm>
        <a:prstGeom prst="rect">
          <a:avLst/>
        </a:prstGeom>
        <a:solidFill>
          <a:schemeClr val="bg1">
            <a:lumMod val="95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t"/>
        <a:lstStyle/>
        <a:p>
          <a:r>
            <a:rPr lang="pt-BR" sz="1100">
              <a:solidFill>
                <a:sysClr val="windowText" lastClr="000000"/>
              </a:solidFill>
            </a:rPr>
            <a:t>Essa</a:t>
          </a:r>
          <a:r>
            <a:rPr lang="pt-BR" sz="1100" baseline="0">
              <a:solidFill>
                <a:sysClr val="windowText" lastClr="000000"/>
              </a:solidFill>
            </a:rPr>
            <a:t> ferramenta auxilia  a monitoria anual do desempenho da realização das ações do PAN.   Clique nas figuras ao lado e abaixo ou na aba da planilha para usar a ferramenta. </a:t>
          </a:r>
        </a:p>
        <a:p>
          <a:endParaRPr lang="pt-BR" sz="1100" baseline="0">
            <a:solidFill>
              <a:sysClr val="windowText" lastClr="000000"/>
            </a:solidFill>
          </a:endParaRPr>
        </a:p>
        <a:p>
          <a:endParaRPr lang="pt-BR" sz="1100">
            <a:solidFill>
              <a:sysClr val="windowText" lastClr="000000"/>
            </a:solidFill>
          </a:endParaRPr>
        </a:p>
      </xdr:txBody>
    </xdr:sp>
    <xdr:clientData/>
  </xdr:twoCellAnchor>
  <xdr:twoCellAnchor>
    <xdr:from>
      <xdr:col>17</xdr:col>
      <xdr:colOff>114300</xdr:colOff>
      <xdr:row>4</xdr:row>
      <xdr:rowOff>66675</xdr:rowOff>
    </xdr:from>
    <xdr:to>
      <xdr:col>19</xdr:col>
      <xdr:colOff>457200</xdr:colOff>
      <xdr:row>8</xdr:row>
      <xdr:rowOff>95250</xdr:rowOff>
    </xdr:to>
    <xdr:sp macro="" textlink="">
      <xdr:nvSpPr>
        <xdr:cNvPr id="6" name="Retângulo de cantos arredondados 5">
          <a:hlinkClick xmlns:r="http://schemas.openxmlformats.org/officeDocument/2006/relationships" r:id="rId1"/>
        </xdr:cNvPr>
        <xdr:cNvSpPr/>
      </xdr:nvSpPr>
      <xdr:spPr bwMode="auto">
        <a:xfrm>
          <a:off x="10477500" y="1266825"/>
          <a:ext cx="1562100" cy="752475"/>
        </a:xfrm>
        <a:prstGeom prst="roundRect">
          <a:avLst/>
        </a:prstGeom>
        <a:solidFill>
          <a:schemeClr val="accent6">
            <a:lumMod val="75000"/>
          </a:schemeClr>
        </a:solidFill>
        <a:ln>
          <a:headEnd type="none" w="med" len="med"/>
          <a:tailEnd type="none" w="med" len="med"/>
        </a:ln>
      </xdr:spPr>
      <xdr:style>
        <a:lnRef idx="0">
          <a:schemeClr val="accent2"/>
        </a:lnRef>
        <a:fillRef idx="3">
          <a:schemeClr val="accent2"/>
        </a:fillRef>
        <a:effectRef idx="3">
          <a:schemeClr val="accent2"/>
        </a:effectRef>
        <a:fontRef idx="minor">
          <a:schemeClr val="lt1"/>
        </a:fontRef>
      </xdr:style>
      <xdr:txBody>
        <a:bodyPr vertOverflow="clip" horzOverflow="clip" wrap="square" lIns="18288" tIns="0" rIns="0" bIns="0" rtlCol="0" anchor="ctr" upright="1"/>
        <a:lstStyle/>
        <a:p>
          <a:pPr algn="ctr"/>
          <a:r>
            <a:rPr lang="pt-BR" sz="1600" b="1" i="0"/>
            <a:t>TUTORIAL</a:t>
          </a:r>
          <a:r>
            <a:rPr lang="pt-BR" sz="1600" b="1" i="0" baseline="0"/>
            <a:t> </a:t>
          </a:r>
          <a:r>
            <a:rPr lang="pt-BR" sz="1200" b="1" i="0" baseline="0"/>
            <a:t>(como preencher as matrizes)</a:t>
          </a:r>
          <a:endParaRPr lang="pt-BR" sz="1600" b="1" i="0"/>
        </a:p>
      </xdr:txBody>
    </xdr:sp>
    <xdr:clientData/>
  </xdr:twoCellAnchor>
  <xdr:twoCellAnchor>
    <xdr:from>
      <xdr:col>0</xdr:col>
      <xdr:colOff>180975</xdr:colOff>
      <xdr:row>14</xdr:row>
      <xdr:rowOff>38100</xdr:rowOff>
    </xdr:from>
    <xdr:to>
      <xdr:col>2</xdr:col>
      <xdr:colOff>428625</xdr:colOff>
      <xdr:row>18</xdr:row>
      <xdr:rowOff>95250</xdr:rowOff>
    </xdr:to>
    <xdr:sp macro="" textlink="">
      <xdr:nvSpPr>
        <xdr:cNvPr id="8" name="Elipse 7">
          <a:hlinkClick xmlns:r="http://schemas.openxmlformats.org/officeDocument/2006/relationships" r:id="rId2"/>
        </xdr:cNvPr>
        <xdr:cNvSpPr/>
      </xdr:nvSpPr>
      <xdr:spPr bwMode="auto">
        <a:xfrm>
          <a:off x="180975" y="2933700"/>
          <a:ext cx="1466850" cy="704850"/>
        </a:xfrm>
        <a:prstGeom prst="ellipse">
          <a:avLst/>
        </a:prstGeom>
        <a:ln>
          <a:headEnd type="none" w="med" len="med"/>
          <a:tailEnd type="none" w="med" len="med"/>
        </a:ln>
      </xdr:spPr>
      <xdr:style>
        <a:lnRef idx="0">
          <a:schemeClr val="accent3"/>
        </a:lnRef>
        <a:fillRef idx="3">
          <a:schemeClr val="accent3"/>
        </a:fillRef>
        <a:effectRef idx="3">
          <a:schemeClr val="accent3"/>
        </a:effectRef>
        <a:fontRef idx="minor">
          <a:schemeClr val="lt1"/>
        </a:fontRef>
      </xdr:style>
      <xdr:txBody>
        <a:bodyPr vertOverflow="clip" horzOverflow="clip" wrap="square" lIns="18288" tIns="0" rIns="0" bIns="0" rtlCol="0" anchor="ctr" upright="1"/>
        <a:lstStyle/>
        <a:p>
          <a:pPr algn="ctr"/>
          <a:r>
            <a:rPr lang="pt-BR" sz="1050" b="1"/>
            <a:t>PAINEL DE GESTÃO  </a:t>
          </a:r>
        </a:p>
        <a:p>
          <a:pPr algn="ctr"/>
          <a:r>
            <a:rPr lang="pt-BR" sz="1050" b="1"/>
            <a:t>ANO</a:t>
          </a:r>
          <a:r>
            <a:rPr lang="pt-BR" sz="1050" b="1" baseline="0"/>
            <a:t> 1</a:t>
          </a:r>
          <a:endParaRPr lang="pt-BR" sz="1050" b="1"/>
        </a:p>
      </xdr:txBody>
    </xdr:sp>
    <xdr:clientData/>
  </xdr:twoCellAnchor>
  <xdr:twoCellAnchor editAs="oneCell">
    <xdr:from>
      <xdr:col>0</xdr:col>
      <xdr:colOff>85725</xdr:colOff>
      <xdr:row>0</xdr:row>
      <xdr:rowOff>104775</xdr:rowOff>
    </xdr:from>
    <xdr:to>
      <xdr:col>1</xdr:col>
      <xdr:colOff>447675</xdr:colOff>
      <xdr:row>3</xdr:row>
      <xdr:rowOff>211340</xdr:rowOff>
    </xdr:to>
    <xdr:pic>
      <xdr:nvPicPr>
        <xdr:cNvPr id="9" name="Imagem 8"/>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85725" y="104775"/>
          <a:ext cx="971550" cy="1020965"/>
        </a:xfrm>
        <a:prstGeom prst="rect">
          <a:avLst/>
        </a:prstGeom>
      </xdr:spPr>
    </xdr:pic>
    <xdr:clientData/>
  </xdr:twoCellAnchor>
  <xdr:twoCellAnchor editAs="oneCell">
    <xdr:from>
      <xdr:col>17</xdr:col>
      <xdr:colOff>38100</xdr:colOff>
      <xdr:row>20</xdr:row>
      <xdr:rowOff>28575</xdr:rowOff>
    </xdr:from>
    <xdr:to>
      <xdr:col>18</xdr:col>
      <xdr:colOff>459278</xdr:colOff>
      <xdr:row>24</xdr:row>
      <xdr:rowOff>95770</xdr:rowOff>
    </xdr:to>
    <xdr:pic>
      <xdr:nvPicPr>
        <xdr:cNvPr id="10" name="Imagem 9"/>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tretch>
          <a:fillRect/>
        </a:stretch>
      </xdr:blipFill>
      <xdr:spPr>
        <a:xfrm>
          <a:off x="10401300" y="3895725"/>
          <a:ext cx="1030778" cy="714895"/>
        </a:xfrm>
        <a:prstGeom prst="rect">
          <a:avLst/>
        </a:prstGeom>
      </xdr:spPr>
    </xdr:pic>
    <xdr:clientData/>
  </xdr:twoCellAnchor>
  <xdr:oneCellAnchor>
    <xdr:from>
      <xdr:col>15</xdr:col>
      <xdr:colOff>219075</xdr:colOff>
      <xdr:row>23</xdr:row>
      <xdr:rowOff>19050</xdr:rowOff>
    </xdr:from>
    <xdr:ext cx="878574" cy="264560"/>
    <xdr:sp macro="" textlink="">
      <xdr:nvSpPr>
        <xdr:cNvPr id="11" name="CaixaDeTexto 10"/>
        <xdr:cNvSpPr txBox="1"/>
      </xdr:nvSpPr>
      <xdr:spPr>
        <a:xfrm>
          <a:off x="9363075" y="4371975"/>
          <a:ext cx="87857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100"/>
            <a:t>Consultoria:</a:t>
          </a:r>
        </a:p>
      </xdr:txBody>
    </xdr:sp>
    <xdr:clientData/>
  </xdr:oneCellAnchor>
  <xdr:twoCellAnchor>
    <xdr:from>
      <xdr:col>0</xdr:col>
      <xdr:colOff>123825</xdr:colOff>
      <xdr:row>9</xdr:row>
      <xdr:rowOff>19050</xdr:rowOff>
    </xdr:from>
    <xdr:to>
      <xdr:col>2</xdr:col>
      <xdr:colOff>466725</xdr:colOff>
      <xdr:row>13</xdr:row>
      <xdr:rowOff>123825</xdr:rowOff>
    </xdr:to>
    <xdr:sp macro="" textlink="">
      <xdr:nvSpPr>
        <xdr:cNvPr id="12" name="Retângulo de cantos arredondados 11">
          <a:hlinkClick xmlns:r="http://schemas.openxmlformats.org/officeDocument/2006/relationships" r:id="rId5"/>
        </xdr:cNvPr>
        <xdr:cNvSpPr/>
      </xdr:nvSpPr>
      <xdr:spPr bwMode="auto">
        <a:xfrm>
          <a:off x="123825" y="2105025"/>
          <a:ext cx="1562100" cy="752475"/>
        </a:xfrm>
        <a:prstGeom prst="roundRect">
          <a:avLst/>
        </a:prstGeom>
        <a:solidFill>
          <a:schemeClr val="accent5">
            <a:lumMod val="50000"/>
          </a:schemeClr>
        </a:solidFill>
        <a:ln>
          <a:headEnd type="none" w="med" len="med"/>
          <a:tailEnd type="none" w="med" len="med"/>
        </a:ln>
      </xdr:spPr>
      <xdr:style>
        <a:lnRef idx="0">
          <a:schemeClr val="accent2"/>
        </a:lnRef>
        <a:fillRef idx="3">
          <a:schemeClr val="accent2"/>
        </a:fillRef>
        <a:effectRef idx="3">
          <a:schemeClr val="accent2"/>
        </a:effectRef>
        <a:fontRef idx="minor">
          <a:schemeClr val="lt1"/>
        </a:fontRef>
      </xdr:style>
      <xdr:txBody>
        <a:bodyPr vertOverflow="clip" horzOverflow="clip" wrap="square" lIns="18288" tIns="0" rIns="0" bIns="0" rtlCol="0" anchor="ctr" upright="1"/>
        <a:lstStyle/>
        <a:p>
          <a:pPr algn="ctr"/>
          <a:r>
            <a:rPr lang="pt-BR" sz="1400" b="1" i="0"/>
            <a:t>MATRIZ</a:t>
          </a:r>
          <a:r>
            <a:rPr lang="pt-BR" sz="1400" b="1" i="0" baseline="0"/>
            <a:t> DE MONITORIA ANO 1</a:t>
          </a:r>
          <a:endParaRPr lang="pt-BR" sz="1400" b="1" i="0"/>
        </a:p>
      </xdr:txBody>
    </xdr:sp>
    <xdr:clientData/>
  </xdr:twoCellAnchor>
  <xdr:twoCellAnchor>
    <xdr:from>
      <xdr:col>3</xdr:col>
      <xdr:colOff>38100</xdr:colOff>
      <xdr:row>14</xdr:row>
      <xdr:rowOff>66675</xdr:rowOff>
    </xdr:from>
    <xdr:to>
      <xdr:col>5</xdr:col>
      <xdr:colOff>285750</xdr:colOff>
      <xdr:row>18</xdr:row>
      <xdr:rowOff>123825</xdr:rowOff>
    </xdr:to>
    <xdr:sp macro="" textlink="">
      <xdr:nvSpPr>
        <xdr:cNvPr id="13" name="Elipse 12">
          <a:hlinkClick xmlns:r="http://schemas.openxmlformats.org/officeDocument/2006/relationships" r:id="rId6"/>
        </xdr:cNvPr>
        <xdr:cNvSpPr/>
      </xdr:nvSpPr>
      <xdr:spPr bwMode="auto">
        <a:xfrm>
          <a:off x="1866900" y="2962275"/>
          <a:ext cx="1466850" cy="704850"/>
        </a:xfrm>
        <a:prstGeom prst="ellipse">
          <a:avLst/>
        </a:prstGeom>
        <a:ln>
          <a:headEnd type="none" w="med" len="med"/>
          <a:tailEnd type="none" w="med" len="med"/>
        </a:ln>
      </xdr:spPr>
      <xdr:style>
        <a:lnRef idx="0">
          <a:schemeClr val="accent3"/>
        </a:lnRef>
        <a:fillRef idx="3">
          <a:schemeClr val="accent3"/>
        </a:fillRef>
        <a:effectRef idx="3">
          <a:schemeClr val="accent3"/>
        </a:effectRef>
        <a:fontRef idx="minor">
          <a:schemeClr val="lt1"/>
        </a:fontRef>
      </xdr:style>
      <xdr:txBody>
        <a:bodyPr vertOverflow="clip" horzOverflow="clip" wrap="square" lIns="18288" tIns="0" rIns="0" bIns="0" rtlCol="0" anchor="ctr" upright="1"/>
        <a:lstStyle/>
        <a:p>
          <a:pPr algn="ctr"/>
          <a:r>
            <a:rPr lang="pt-BR" sz="1050" b="1"/>
            <a:t>PAINEL DE GESTÃO  </a:t>
          </a:r>
        </a:p>
        <a:p>
          <a:pPr algn="ctr"/>
          <a:r>
            <a:rPr lang="pt-BR" sz="1050" b="1"/>
            <a:t>ANO</a:t>
          </a:r>
          <a:r>
            <a:rPr lang="pt-BR" sz="1050" b="1" baseline="0"/>
            <a:t> 2</a:t>
          </a:r>
          <a:endParaRPr lang="pt-BR" sz="1050" b="1"/>
        </a:p>
      </xdr:txBody>
    </xdr:sp>
    <xdr:clientData/>
  </xdr:twoCellAnchor>
  <xdr:twoCellAnchor>
    <xdr:from>
      <xdr:col>2</xdr:col>
      <xdr:colOff>590550</xdr:colOff>
      <xdr:row>9</xdr:row>
      <xdr:rowOff>47625</xdr:rowOff>
    </xdr:from>
    <xdr:to>
      <xdr:col>5</xdr:col>
      <xdr:colOff>323850</xdr:colOff>
      <xdr:row>13</xdr:row>
      <xdr:rowOff>152400</xdr:rowOff>
    </xdr:to>
    <xdr:sp macro="" textlink="">
      <xdr:nvSpPr>
        <xdr:cNvPr id="14" name="Retângulo de cantos arredondados 13">
          <a:hlinkClick xmlns:r="http://schemas.openxmlformats.org/officeDocument/2006/relationships" r:id="rId7"/>
        </xdr:cNvPr>
        <xdr:cNvSpPr/>
      </xdr:nvSpPr>
      <xdr:spPr bwMode="auto">
        <a:xfrm>
          <a:off x="1809750" y="2133600"/>
          <a:ext cx="1562100" cy="752475"/>
        </a:xfrm>
        <a:prstGeom prst="roundRect">
          <a:avLst/>
        </a:prstGeom>
        <a:solidFill>
          <a:schemeClr val="accent5">
            <a:lumMod val="50000"/>
          </a:schemeClr>
        </a:solidFill>
        <a:ln>
          <a:headEnd type="none" w="med" len="med"/>
          <a:tailEnd type="none" w="med" len="med"/>
        </a:ln>
      </xdr:spPr>
      <xdr:style>
        <a:lnRef idx="0">
          <a:schemeClr val="accent2"/>
        </a:lnRef>
        <a:fillRef idx="3">
          <a:schemeClr val="accent2"/>
        </a:fillRef>
        <a:effectRef idx="3">
          <a:schemeClr val="accent2"/>
        </a:effectRef>
        <a:fontRef idx="minor">
          <a:schemeClr val="lt1"/>
        </a:fontRef>
      </xdr:style>
      <xdr:txBody>
        <a:bodyPr vertOverflow="clip" horzOverflow="clip" wrap="square" lIns="18288" tIns="0" rIns="0" bIns="0" rtlCol="0" anchor="ctr" upright="1"/>
        <a:lstStyle/>
        <a:p>
          <a:pPr algn="ctr"/>
          <a:r>
            <a:rPr lang="pt-BR" sz="1400" b="1" i="0"/>
            <a:t>MATRIZ</a:t>
          </a:r>
          <a:r>
            <a:rPr lang="pt-BR" sz="1400" b="1" i="0" baseline="0"/>
            <a:t> DE MONITORIA ANO  2</a:t>
          </a:r>
          <a:endParaRPr lang="pt-BR" sz="1400" b="1" i="0"/>
        </a:p>
      </xdr:txBody>
    </xdr:sp>
    <xdr:clientData/>
  </xdr:twoCellAnchor>
  <xdr:twoCellAnchor>
    <xdr:from>
      <xdr:col>5</xdr:col>
      <xdr:colOff>514350</xdr:colOff>
      <xdr:row>14</xdr:row>
      <xdr:rowOff>76200</xdr:rowOff>
    </xdr:from>
    <xdr:to>
      <xdr:col>8</xdr:col>
      <xdr:colOff>152400</xdr:colOff>
      <xdr:row>18</xdr:row>
      <xdr:rowOff>133350</xdr:rowOff>
    </xdr:to>
    <xdr:sp macro="" textlink="">
      <xdr:nvSpPr>
        <xdr:cNvPr id="15" name="Elipse 14">
          <a:hlinkClick xmlns:r="http://schemas.openxmlformats.org/officeDocument/2006/relationships" r:id="rId8"/>
        </xdr:cNvPr>
        <xdr:cNvSpPr/>
      </xdr:nvSpPr>
      <xdr:spPr bwMode="auto">
        <a:xfrm>
          <a:off x="3562350" y="2971800"/>
          <a:ext cx="1466850" cy="704850"/>
        </a:xfrm>
        <a:prstGeom prst="ellipse">
          <a:avLst/>
        </a:prstGeom>
        <a:ln>
          <a:headEnd type="none" w="med" len="med"/>
          <a:tailEnd type="none" w="med" len="med"/>
        </a:ln>
      </xdr:spPr>
      <xdr:style>
        <a:lnRef idx="0">
          <a:schemeClr val="accent3"/>
        </a:lnRef>
        <a:fillRef idx="3">
          <a:schemeClr val="accent3"/>
        </a:fillRef>
        <a:effectRef idx="3">
          <a:schemeClr val="accent3"/>
        </a:effectRef>
        <a:fontRef idx="minor">
          <a:schemeClr val="lt1"/>
        </a:fontRef>
      </xdr:style>
      <xdr:txBody>
        <a:bodyPr vertOverflow="clip" horzOverflow="clip" wrap="square" lIns="18288" tIns="0" rIns="0" bIns="0" rtlCol="0" anchor="ctr" upright="1"/>
        <a:lstStyle/>
        <a:p>
          <a:pPr algn="ctr"/>
          <a:r>
            <a:rPr lang="pt-BR" sz="1050" b="1"/>
            <a:t>PAINEL DE GESTÃO  </a:t>
          </a:r>
        </a:p>
        <a:p>
          <a:pPr algn="ctr"/>
          <a:r>
            <a:rPr lang="pt-BR" sz="1050" b="1"/>
            <a:t>ANO</a:t>
          </a:r>
          <a:r>
            <a:rPr lang="pt-BR" sz="1050" b="1" baseline="0"/>
            <a:t> 3</a:t>
          </a:r>
          <a:endParaRPr lang="pt-BR" sz="1050" b="1"/>
        </a:p>
      </xdr:txBody>
    </xdr:sp>
    <xdr:clientData/>
  </xdr:twoCellAnchor>
  <xdr:twoCellAnchor>
    <xdr:from>
      <xdr:col>5</xdr:col>
      <xdr:colOff>457200</xdr:colOff>
      <xdr:row>9</xdr:row>
      <xdr:rowOff>57150</xdr:rowOff>
    </xdr:from>
    <xdr:to>
      <xdr:col>8</xdr:col>
      <xdr:colOff>190500</xdr:colOff>
      <xdr:row>14</xdr:row>
      <xdr:rowOff>0</xdr:rowOff>
    </xdr:to>
    <xdr:sp macro="" textlink="">
      <xdr:nvSpPr>
        <xdr:cNvPr id="16" name="Retângulo de cantos arredondados 15">
          <a:hlinkClick xmlns:r="http://schemas.openxmlformats.org/officeDocument/2006/relationships" r:id="rId9"/>
        </xdr:cNvPr>
        <xdr:cNvSpPr/>
      </xdr:nvSpPr>
      <xdr:spPr bwMode="auto">
        <a:xfrm>
          <a:off x="3505200" y="2143125"/>
          <a:ext cx="1562100" cy="752475"/>
        </a:xfrm>
        <a:prstGeom prst="roundRect">
          <a:avLst/>
        </a:prstGeom>
        <a:solidFill>
          <a:schemeClr val="accent5">
            <a:lumMod val="50000"/>
          </a:schemeClr>
        </a:solidFill>
        <a:ln>
          <a:headEnd type="none" w="med" len="med"/>
          <a:tailEnd type="none" w="med" len="med"/>
        </a:ln>
      </xdr:spPr>
      <xdr:style>
        <a:lnRef idx="0">
          <a:schemeClr val="accent2"/>
        </a:lnRef>
        <a:fillRef idx="3">
          <a:schemeClr val="accent2"/>
        </a:fillRef>
        <a:effectRef idx="3">
          <a:schemeClr val="accent2"/>
        </a:effectRef>
        <a:fontRef idx="minor">
          <a:schemeClr val="lt1"/>
        </a:fontRef>
      </xdr:style>
      <xdr:txBody>
        <a:bodyPr vertOverflow="clip" horzOverflow="clip" wrap="square" lIns="18288" tIns="0" rIns="0" bIns="0" rtlCol="0" anchor="ctr" upright="1"/>
        <a:lstStyle/>
        <a:p>
          <a:pPr algn="ctr"/>
          <a:r>
            <a:rPr lang="pt-BR" sz="1400" b="1" i="0"/>
            <a:t>MATRIZ</a:t>
          </a:r>
          <a:r>
            <a:rPr lang="pt-BR" sz="1400" b="1" i="0" baseline="0"/>
            <a:t> DE MONITORIA ANO  3</a:t>
          </a:r>
          <a:endParaRPr lang="pt-BR" sz="1400" b="1" i="0"/>
        </a:p>
      </xdr:txBody>
    </xdr:sp>
    <xdr:clientData/>
  </xdr:twoCellAnchor>
  <xdr:twoCellAnchor>
    <xdr:from>
      <xdr:col>8</xdr:col>
      <xdr:colOff>438150</xdr:colOff>
      <xdr:row>14</xdr:row>
      <xdr:rowOff>104775</xdr:rowOff>
    </xdr:from>
    <xdr:to>
      <xdr:col>11</xdr:col>
      <xdr:colOff>76200</xdr:colOff>
      <xdr:row>19</xdr:row>
      <xdr:rowOff>0</xdr:rowOff>
    </xdr:to>
    <xdr:sp macro="" textlink="">
      <xdr:nvSpPr>
        <xdr:cNvPr id="17" name="Elipse 16">
          <a:hlinkClick xmlns:r="http://schemas.openxmlformats.org/officeDocument/2006/relationships" r:id="rId10"/>
        </xdr:cNvPr>
        <xdr:cNvSpPr/>
      </xdr:nvSpPr>
      <xdr:spPr bwMode="auto">
        <a:xfrm>
          <a:off x="5314950" y="3000375"/>
          <a:ext cx="1466850" cy="704850"/>
        </a:xfrm>
        <a:prstGeom prst="ellipse">
          <a:avLst/>
        </a:prstGeom>
        <a:ln>
          <a:headEnd type="none" w="med" len="med"/>
          <a:tailEnd type="none" w="med" len="med"/>
        </a:ln>
      </xdr:spPr>
      <xdr:style>
        <a:lnRef idx="0">
          <a:schemeClr val="accent3"/>
        </a:lnRef>
        <a:fillRef idx="3">
          <a:schemeClr val="accent3"/>
        </a:fillRef>
        <a:effectRef idx="3">
          <a:schemeClr val="accent3"/>
        </a:effectRef>
        <a:fontRef idx="minor">
          <a:schemeClr val="lt1"/>
        </a:fontRef>
      </xdr:style>
      <xdr:txBody>
        <a:bodyPr vertOverflow="clip" horzOverflow="clip" wrap="square" lIns="18288" tIns="0" rIns="0" bIns="0" rtlCol="0" anchor="ctr" upright="1"/>
        <a:lstStyle/>
        <a:p>
          <a:pPr algn="ctr"/>
          <a:r>
            <a:rPr lang="pt-BR" sz="1050" b="1"/>
            <a:t>PAINEL DE GESTÃO  </a:t>
          </a:r>
        </a:p>
        <a:p>
          <a:pPr algn="ctr"/>
          <a:r>
            <a:rPr lang="pt-BR" sz="1050" b="1"/>
            <a:t>ANO</a:t>
          </a:r>
          <a:r>
            <a:rPr lang="pt-BR" sz="1050" b="1" baseline="0"/>
            <a:t> 4</a:t>
          </a:r>
          <a:endParaRPr lang="pt-BR" sz="1050" b="1"/>
        </a:p>
      </xdr:txBody>
    </xdr:sp>
    <xdr:clientData/>
  </xdr:twoCellAnchor>
  <xdr:twoCellAnchor>
    <xdr:from>
      <xdr:col>8</xdr:col>
      <xdr:colOff>381000</xdr:colOff>
      <xdr:row>9</xdr:row>
      <xdr:rowOff>85725</xdr:rowOff>
    </xdr:from>
    <xdr:to>
      <xdr:col>11</xdr:col>
      <xdr:colOff>114300</xdr:colOff>
      <xdr:row>14</xdr:row>
      <xdr:rowOff>28575</xdr:rowOff>
    </xdr:to>
    <xdr:sp macro="" textlink="">
      <xdr:nvSpPr>
        <xdr:cNvPr id="18" name="Retângulo de cantos arredondados 17">
          <a:hlinkClick xmlns:r="http://schemas.openxmlformats.org/officeDocument/2006/relationships" r:id="rId11"/>
        </xdr:cNvPr>
        <xdr:cNvSpPr/>
      </xdr:nvSpPr>
      <xdr:spPr bwMode="auto">
        <a:xfrm>
          <a:off x="5257800" y="2171700"/>
          <a:ext cx="1562100" cy="752475"/>
        </a:xfrm>
        <a:prstGeom prst="roundRect">
          <a:avLst/>
        </a:prstGeom>
        <a:solidFill>
          <a:schemeClr val="accent5">
            <a:lumMod val="50000"/>
          </a:schemeClr>
        </a:solidFill>
        <a:ln>
          <a:headEnd type="none" w="med" len="med"/>
          <a:tailEnd type="none" w="med" len="med"/>
        </a:ln>
      </xdr:spPr>
      <xdr:style>
        <a:lnRef idx="0">
          <a:schemeClr val="accent2"/>
        </a:lnRef>
        <a:fillRef idx="3">
          <a:schemeClr val="accent2"/>
        </a:fillRef>
        <a:effectRef idx="3">
          <a:schemeClr val="accent2"/>
        </a:effectRef>
        <a:fontRef idx="minor">
          <a:schemeClr val="lt1"/>
        </a:fontRef>
      </xdr:style>
      <xdr:txBody>
        <a:bodyPr vertOverflow="clip" horzOverflow="clip" wrap="square" lIns="18288" tIns="0" rIns="0" bIns="0" rtlCol="0" anchor="ctr" upright="1"/>
        <a:lstStyle/>
        <a:p>
          <a:pPr algn="ctr"/>
          <a:r>
            <a:rPr lang="pt-BR" sz="1400" b="1" i="0"/>
            <a:t>MATRIZ</a:t>
          </a:r>
          <a:r>
            <a:rPr lang="pt-BR" sz="1400" b="1" i="0" baseline="0"/>
            <a:t> DE MONITORIA ANO  4</a:t>
          </a:r>
          <a:endParaRPr lang="pt-BR" sz="1400" b="1" i="0"/>
        </a:p>
      </xdr:txBody>
    </xdr:sp>
    <xdr:clientData/>
  </xdr:twoCellAnchor>
  <xdr:twoCellAnchor>
    <xdr:from>
      <xdr:col>11</xdr:col>
      <xdr:colOff>352425</xdr:colOff>
      <xdr:row>14</xdr:row>
      <xdr:rowOff>114300</xdr:rowOff>
    </xdr:from>
    <xdr:to>
      <xdr:col>13</xdr:col>
      <xdr:colOff>600075</xdr:colOff>
      <xdr:row>19</xdr:row>
      <xdr:rowOff>9525</xdr:rowOff>
    </xdr:to>
    <xdr:sp macro="" textlink="">
      <xdr:nvSpPr>
        <xdr:cNvPr id="19" name="Elipse 18">
          <a:hlinkClick xmlns:r="http://schemas.openxmlformats.org/officeDocument/2006/relationships" r:id="rId12"/>
        </xdr:cNvPr>
        <xdr:cNvSpPr/>
      </xdr:nvSpPr>
      <xdr:spPr bwMode="auto">
        <a:xfrm>
          <a:off x="7058025" y="3009900"/>
          <a:ext cx="1466850" cy="704850"/>
        </a:xfrm>
        <a:prstGeom prst="ellipse">
          <a:avLst/>
        </a:prstGeom>
        <a:ln>
          <a:headEnd type="none" w="med" len="med"/>
          <a:tailEnd type="none" w="med" len="med"/>
        </a:ln>
      </xdr:spPr>
      <xdr:style>
        <a:lnRef idx="0">
          <a:schemeClr val="accent3"/>
        </a:lnRef>
        <a:fillRef idx="3">
          <a:schemeClr val="accent3"/>
        </a:fillRef>
        <a:effectRef idx="3">
          <a:schemeClr val="accent3"/>
        </a:effectRef>
        <a:fontRef idx="minor">
          <a:schemeClr val="lt1"/>
        </a:fontRef>
      </xdr:style>
      <xdr:txBody>
        <a:bodyPr vertOverflow="clip" horzOverflow="clip" wrap="square" lIns="18288" tIns="0" rIns="0" bIns="0" rtlCol="0" anchor="ctr" upright="1"/>
        <a:lstStyle/>
        <a:p>
          <a:pPr algn="ctr"/>
          <a:r>
            <a:rPr lang="pt-BR" sz="1050" b="1"/>
            <a:t>PAINEL DE GESTÃO  </a:t>
          </a:r>
        </a:p>
        <a:p>
          <a:pPr algn="ctr"/>
          <a:r>
            <a:rPr lang="pt-BR" sz="1050" b="1"/>
            <a:t>ANO</a:t>
          </a:r>
          <a:r>
            <a:rPr lang="pt-BR" sz="1050" b="1" baseline="0"/>
            <a:t> 5</a:t>
          </a:r>
          <a:endParaRPr lang="pt-BR" sz="1050" b="1"/>
        </a:p>
      </xdr:txBody>
    </xdr:sp>
    <xdr:clientData/>
  </xdr:twoCellAnchor>
  <xdr:twoCellAnchor>
    <xdr:from>
      <xdr:col>11</xdr:col>
      <xdr:colOff>295275</xdr:colOff>
      <xdr:row>9</xdr:row>
      <xdr:rowOff>95250</xdr:rowOff>
    </xdr:from>
    <xdr:to>
      <xdr:col>14</xdr:col>
      <xdr:colOff>28575</xdr:colOff>
      <xdr:row>14</xdr:row>
      <xdr:rowOff>38100</xdr:rowOff>
    </xdr:to>
    <xdr:sp macro="" textlink="">
      <xdr:nvSpPr>
        <xdr:cNvPr id="20" name="Retângulo de cantos arredondados 19">
          <a:hlinkClick xmlns:r="http://schemas.openxmlformats.org/officeDocument/2006/relationships" r:id="rId13"/>
        </xdr:cNvPr>
        <xdr:cNvSpPr/>
      </xdr:nvSpPr>
      <xdr:spPr bwMode="auto">
        <a:xfrm>
          <a:off x="7000875" y="2181225"/>
          <a:ext cx="1562100" cy="752475"/>
        </a:xfrm>
        <a:prstGeom prst="roundRect">
          <a:avLst/>
        </a:prstGeom>
        <a:solidFill>
          <a:schemeClr val="accent5">
            <a:lumMod val="50000"/>
          </a:schemeClr>
        </a:solidFill>
        <a:ln>
          <a:headEnd type="none" w="med" len="med"/>
          <a:tailEnd type="none" w="med" len="med"/>
        </a:ln>
      </xdr:spPr>
      <xdr:style>
        <a:lnRef idx="0">
          <a:schemeClr val="accent2"/>
        </a:lnRef>
        <a:fillRef idx="3">
          <a:schemeClr val="accent2"/>
        </a:fillRef>
        <a:effectRef idx="3">
          <a:schemeClr val="accent2"/>
        </a:effectRef>
        <a:fontRef idx="minor">
          <a:schemeClr val="lt1"/>
        </a:fontRef>
      </xdr:style>
      <xdr:txBody>
        <a:bodyPr vertOverflow="clip" horzOverflow="clip" wrap="square" lIns="18288" tIns="0" rIns="0" bIns="0" rtlCol="0" anchor="ctr" upright="1"/>
        <a:lstStyle/>
        <a:p>
          <a:pPr algn="ctr"/>
          <a:r>
            <a:rPr lang="pt-BR" sz="1400" b="1" i="0"/>
            <a:t>MATRIZ</a:t>
          </a:r>
          <a:r>
            <a:rPr lang="pt-BR" sz="1400" b="1" i="0" baseline="0"/>
            <a:t> DE MONITORIA ANO  5</a:t>
          </a:r>
          <a:endParaRPr lang="pt-BR" sz="1400" b="1" i="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6</xdr:col>
      <xdr:colOff>194286</xdr:colOff>
      <xdr:row>12</xdr:row>
      <xdr:rowOff>181623</xdr:rowOff>
    </xdr:from>
    <xdr:to>
      <xdr:col>13</xdr:col>
      <xdr:colOff>592666</xdr:colOff>
      <xdr:row>26</xdr:row>
      <xdr:rowOff>23470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306917</xdr:colOff>
      <xdr:row>12</xdr:row>
      <xdr:rowOff>200100</xdr:rowOff>
    </xdr:from>
    <xdr:to>
      <xdr:col>13</xdr:col>
      <xdr:colOff>598148</xdr:colOff>
      <xdr:row>13</xdr:row>
      <xdr:rowOff>68036</xdr:rowOff>
    </xdr:to>
    <xdr:sp macro="" textlink="">
      <xdr:nvSpPr>
        <xdr:cNvPr id="3" name="CaixaDeTexto 2"/>
        <xdr:cNvSpPr txBox="1"/>
      </xdr:nvSpPr>
      <xdr:spPr>
        <a:xfrm>
          <a:off x="9205988" y="2622171"/>
          <a:ext cx="1515874" cy="6027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pt-BR" sz="1100" b="1"/>
            <a:t>SITUAÇÃO</a:t>
          </a:r>
          <a:r>
            <a:rPr lang="pt-BR" sz="1100" b="1" baseline="0"/>
            <a:t> DO PAN </a:t>
          </a:r>
        </a:p>
        <a:p>
          <a:pPr algn="l"/>
          <a:r>
            <a:rPr lang="pt-BR" sz="1100" b="1" baseline="0"/>
            <a:t>Monitoria Anual = fim 2015</a:t>
          </a:r>
          <a:endParaRPr lang="pt-BR" sz="1100" b="1"/>
        </a:p>
      </xdr:txBody>
    </xdr:sp>
    <xdr:clientData/>
  </xdr:twoCellAnchor>
  <xdr:twoCellAnchor>
    <xdr:from>
      <xdr:col>14</xdr:col>
      <xdr:colOff>437517</xdr:colOff>
      <xdr:row>12</xdr:row>
      <xdr:rowOff>173262</xdr:rowOff>
    </xdr:from>
    <xdr:to>
      <xdr:col>23</xdr:col>
      <xdr:colOff>222250</xdr:colOff>
      <xdr:row>26</xdr:row>
      <xdr:rowOff>8224</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102506</xdr:colOff>
      <xdr:row>28</xdr:row>
      <xdr:rowOff>29934</xdr:rowOff>
    </xdr:from>
    <xdr:to>
      <xdr:col>23</xdr:col>
      <xdr:colOff>539750</xdr:colOff>
      <xdr:row>43</xdr:row>
      <xdr:rowOff>126999</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539752</xdr:colOff>
      <xdr:row>12</xdr:row>
      <xdr:rowOff>247061</xdr:rowOff>
    </xdr:from>
    <xdr:to>
      <xdr:col>22</xdr:col>
      <xdr:colOff>281184</xdr:colOff>
      <xdr:row>13</xdr:row>
      <xdr:rowOff>204107</xdr:rowOff>
    </xdr:to>
    <xdr:sp macro="" textlink="">
      <xdr:nvSpPr>
        <xdr:cNvPr id="6" name="CaixaDeTexto 5"/>
        <xdr:cNvSpPr txBox="1"/>
      </xdr:nvSpPr>
      <xdr:spPr>
        <a:xfrm>
          <a:off x="14337395" y="2669132"/>
          <a:ext cx="1578396" cy="69183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pt-BR" sz="1100" b="1"/>
            <a:t>SITUAÇÃO</a:t>
          </a:r>
          <a:r>
            <a:rPr lang="pt-BR" sz="1100" b="1" baseline="0"/>
            <a:t> DO PAN</a:t>
          </a:r>
        </a:p>
        <a:p>
          <a:pPr algn="l"/>
          <a:r>
            <a:rPr lang="pt-BR" sz="1100" b="1" baseline="0"/>
            <a:t>Após a Monitoria Anual -  início 2016</a:t>
          </a:r>
          <a:endParaRPr lang="pt-BR" sz="1100" b="1"/>
        </a:p>
      </xdr:txBody>
    </xdr:sp>
    <xdr:clientData/>
  </xdr:twoCellAnchor>
  <xdr:twoCellAnchor>
    <xdr:from>
      <xdr:col>16</xdr:col>
      <xdr:colOff>217714</xdr:colOff>
      <xdr:row>3</xdr:row>
      <xdr:rowOff>130628</xdr:rowOff>
    </xdr:from>
    <xdr:to>
      <xdr:col>18</xdr:col>
      <xdr:colOff>479651</xdr:colOff>
      <xdr:row>6</xdr:row>
      <xdr:rowOff>18223</xdr:rowOff>
    </xdr:to>
    <xdr:sp macro="" textlink="">
      <xdr:nvSpPr>
        <xdr:cNvPr id="7" name="Retângulo de cantos arredondados 6">
          <a:hlinkClick xmlns:r="http://schemas.openxmlformats.org/officeDocument/2006/relationships" r:id="rId4"/>
        </xdr:cNvPr>
        <xdr:cNvSpPr/>
      </xdr:nvSpPr>
      <xdr:spPr>
        <a:xfrm>
          <a:off x="11876314" y="568778"/>
          <a:ext cx="1481137" cy="611495"/>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pt-BR" sz="1050" b="1"/>
            <a:t>CLIQU</a:t>
          </a:r>
          <a:r>
            <a:rPr lang="pt-BR" sz="1050" b="1" baseline="0"/>
            <a:t>E AQUI PAR A  VOLTAR AO SUMÁRIO</a:t>
          </a:r>
          <a:endParaRPr lang="pt-BR" sz="105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190500</xdr:colOff>
      <xdr:row>6</xdr:row>
      <xdr:rowOff>114300</xdr:rowOff>
    </xdr:from>
    <xdr:to>
      <xdr:col>11</xdr:col>
      <xdr:colOff>327660</xdr:colOff>
      <xdr:row>19</xdr:row>
      <xdr:rowOff>83820</xdr:rowOff>
    </xdr:to>
    <xdr:sp macro="" textlink="">
      <xdr:nvSpPr>
        <xdr:cNvPr id="10" name="Retângulo de cantos arredondados 9"/>
        <xdr:cNvSpPr/>
      </xdr:nvSpPr>
      <xdr:spPr>
        <a:xfrm>
          <a:off x="190500" y="1211580"/>
          <a:ext cx="6842760" cy="2346960"/>
        </a:xfrm>
        <a:prstGeom prst="roundRect">
          <a:avLst>
            <a:gd name="adj" fmla="val 0"/>
          </a:avLst>
        </a:prstGeom>
        <a:solidFill>
          <a:schemeClr val="bg1">
            <a:lumMod val="95000"/>
          </a:schemeClr>
        </a:solid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lvl="0"/>
          <a:r>
            <a:rPr lang="pt-BR" sz="1100">
              <a:solidFill>
                <a:sysClr val="windowText" lastClr="000000"/>
              </a:solidFill>
              <a:effectLst/>
              <a:latin typeface="+mn-lt"/>
              <a:ea typeface="+mn-ea"/>
              <a:cs typeface="+mn-cs"/>
            </a:rPr>
            <a:t>1) Preencha o cabeçalho do Painel inserindo o título e o objetivo geral do PAN.</a:t>
          </a:r>
          <a:endParaRPr lang="pt-BR" sz="1050">
            <a:solidFill>
              <a:sysClr val="windowText" lastClr="000000"/>
            </a:solidFill>
            <a:effectLst/>
            <a:latin typeface="+mn-lt"/>
            <a:ea typeface="+mn-ea"/>
            <a:cs typeface="+mn-cs"/>
          </a:endParaRPr>
        </a:p>
        <a:p>
          <a:r>
            <a:rPr lang="pt-BR" sz="1100">
              <a:solidFill>
                <a:sysClr val="windowText" lastClr="000000"/>
              </a:solidFill>
              <a:effectLst/>
              <a:latin typeface="+mn-lt"/>
              <a:ea typeface="+mn-ea"/>
              <a:cs typeface="+mn-cs"/>
            </a:rPr>
            <a:t> </a:t>
          </a:r>
          <a:endParaRPr lang="pt-BR" sz="1050">
            <a:solidFill>
              <a:sysClr val="windowText" lastClr="000000"/>
            </a:solidFill>
            <a:effectLst/>
            <a:latin typeface="+mn-lt"/>
            <a:ea typeface="+mn-ea"/>
            <a:cs typeface="+mn-cs"/>
          </a:endParaRPr>
        </a:p>
        <a:p>
          <a:r>
            <a:rPr lang="pt-BR" sz="1100">
              <a:solidFill>
                <a:sysClr val="windowText" lastClr="000000"/>
              </a:solidFill>
              <a:effectLst/>
              <a:latin typeface="+mn-lt"/>
              <a:ea typeface="+mn-ea"/>
              <a:cs typeface="+mn-cs"/>
            </a:rPr>
            <a:t> </a:t>
          </a:r>
          <a:endParaRPr lang="pt-BR" sz="1050">
            <a:solidFill>
              <a:sysClr val="windowText" lastClr="000000"/>
            </a:solidFill>
            <a:effectLst/>
            <a:latin typeface="+mn-lt"/>
            <a:ea typeface="+mn-ea"/>
            <a:cs typeface="+mn-cs"/>
          </a:endParaRPr>
        </a:p>
        <a:p>
          <a:r>
            <a:rPr lang="pt-BR" sz="1100">
              <a:solidFill>
                <a:sysClr val="windowText" lastClr="000000"/>
              </a:solidFill>
              <a:effectLst/>
              <a:latin typeface="+mn-lt"/>
              <a:ea typeface="+mn-ea"/>
              <a:cs typeface="+mn-cs"/>
            </a:rPr>
            <a:t> </a:t>
          </a:r>
          <a:endParaRPr lang="pt-BR" sz="1050">
            <a:solidFill>
              <a:sysClr val="windowText" lastClr="000000"/>
            </a:solidFill>
            <a:effectLst/>
            <a:latin typeface="+mn-lt"/>
            <a:ea typeface="+mn-ea"/>
            <a:cs typeface="+mn-cs"/>
          </a:endParaRPr>
        </a:p>
        <a:p>
          <a:pPr algn="l"/>
          <a:endParaRPr lang="pt-BR" sz="1100">
            <a:solidFill>
              <a:sysClr val="windowText" lastClr="000000"/>
            </a:solidFill>
          </a:endParaRPr>
        </a:p>
      </xdr:txBody>
    </xdr:sp>
    <xdr:clientData/>
  </xdr:twoCellAnchor>
  <xdr:twoCellAnchor>
    <xdr:from>
      <xdr:col>0</xdr:col>
      <xdr:colOff>167640</xdr:colOff>
      <xdr:row>1</xdr:row>
      <xdr:rowOff>68580</xdr:rowOff>
    </xdr:from>
    <xdr:to>
      <xdr:col>11</xdr:col>
      <xdr:colOff>350520</xdr:colOff>
      <xdr:row>2</xdr:row>
      <xdr:rowOff>175260</xdr:rowOff>
    </xdr:to>
    <xdr:sp macro="" textlink="">
      <xdr:nvSpPr>
        <xdr:cNvPr id="11" name="Retângulo 10"/>
        <xdr:cNvSpPr/>
      </xdr:nvSpPr>
      <xdr:spPr>
        <a:xfrm>
          <a:off x="167640" y="251460"/>
          <a:ext cx="6888480" cy="289560"/>
        </a:xfrm>
        <a:prstGeom prst="rect">
          <a:avLst/>
        </a:prstGeom>
        <a:solidFill>
          <a:schemeClr val="bg1">
            <a:lumMod val="95000"/>
          </a:schemeClr>
        </a:solidFill>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ctr"/>
          <a:r>
            <a:rPr lang="pt-BR" sz="1400" b="1">
              <a:solidFill>
                <a:schemeClr val="accent3">
                  <a:lumMod val="50000"/>
                </a:schemeClr>
              </a:solidFill>
            </a:rPr>
            <a:t>TUTORIAL</a:t>
          </a:r>
          <a:r>
            <a:rPr lang="pt-BR" sz="1400" b="1" baseline="0">
              <a:solidFill>
                <a:schemeClr val="accent3">
                  <a:lumMod val="50000"/>
                </a:schemeClr>
              </a:solidFill>
            </a:rPr>
            <a:t> </a:t>
          </a:r>
          <a:endParaRPr lang="pt-BR" sz="1400" b="1">
            <a:solidFill>
              <a:schemeClr val="accent3">
                <a:lumMod val="50000"/>
              </a:schemeClr>
            </a:solidFill>
          </a:endParaRPr>
        </a:p>
      </xdr:txBody>
    </xdr:sp>
    <xdr:clientData/>
  </xdr:twoCellAnchor>
  <xdr:twoCellAnchor editAs="oneCell">
    <xdr:from>
      <xdr:col>1</xdr:col>
      <xdr:colOff>331694</xdr:colOff>
      <xdr:row>8</xdr:row>
      <xdr:rowOff>99060</xdr:rowOff>
    </xdr:from>
    <xdr:to>
      <xdr:col>9</xdr:col>
      <xdr:colOff>337820</xdr:colOff>
      <xdr:row>18</xdr:row>
      <xdr:rowOff>86360</xdr:rowOff>
    </xdr:to>
    <xdr:pic>
      <xdr:nvPicPr>
        <xdr:cNvPr id="12" name="Imagem 11"/>
        <xdr:cNvPicPr/>
      </xdr:nvPicPr>
      <xdr:blipFill rotWithShape="1">
        <a:blip xmlns:r="http://schemas.openxmlformats.org/officeDocument/2006/relationships" r:embed="rId1" cstate="print"/>
        <a:srcRect l="1931" t="27274" r="7153" b="12579"/>
        <a:stretch/>
      </xdr:blipFill>
      <xdr:spPr bwMode="auto">
        <a:xfrm>
          <a:off x="941294" y="1533413"/>
          <a:ext cx="4882926" cy="1780241"/>
        </a:xfrm>
        <a:prstGeom prst="rect">
          <a:avLst/>
        </a:prstGeom>
        <a:noFill/>
        <a:ln>
          <a:noFill/>
        </a:ln>
        <a:extLst>
          <a:ext uri="{53640926-AAD7-44D8-BBD7-CCE9431645EC}">
            <a14:shadowObscured xmlns:a14="http://schemas.microsoft.com/office/drawing/2010/main" xmlns=""/>
          </a:ext>
        </a:extLst>
      </xdr:spPr>
    </xdr:pic>
    <xdr:clientData/>
  </xdr:twoCellAnchor>
  <xdr:twoCellAnchor>
    <xdr:from>
      <xdr:col>0</xdr:col>
      <xdr:colOff>312420</xdr:colOff>
      <xdr:row>8</xdr:row>
      <xdr:rowOff>106680</xdr:rowOff>
    </xdr:from>
    <xdr:to>
      <xdr:col>1</xdr:col>
      <xdr:colOff>99060</xdr:colOff>
      <xdr:row>10</xdr:row>
      <xdr:rowOff>0</xdr:rowOff>
    </xdr:to>
    <xdr:sp macro="" textlink="">
      <xdr:nvSpPr>
        <xdr:cNvPr id="11273" name="Seta para a direita 12"/>
        <xdr:cNvSpPr>
          <a:spLocks/>
        </xdr:cNvSpPr>
      </xdr:nvSpPr>
      <xdr:spPr bwMode="auto">
        <a:xfrm>
          <a:off x="312420" y="1569720"/>
          <a:ext cx="396240" cy="259080"/>
        </a:xfrm>
        <a:prstGeom prst="rightArrow">
          <a:avLst>
            <a:gd name="adj1" fmla="val 50000"/>
            <a:gd name="adj2" fmla="val 50371"/>
          </a:avLst>
        </a:prstGeom>
        <a:noFill/>
        <a:ln w="25400" algn="ctr">
          <a:solidFill>
            <a:srgbClr val="FF0000"/>
          </a:solidFill>
          <a:miter lim="800000"/>
          <a:headEnd/>
          <a:tailEnd/>
        </a:ln>
        <a:extLst>
          <a:ext uri="{909E8E84-426E-40DD-AFC4-6F175D3DCCD1}">
            <a14:hiddenFill xmlns:a14="http://schemas.microsoft.com/office/drawing/2010/main" xmlns="">
              <a:solidFill>
                <a:srgbClr val="FFFFFF"/>
              </a:solidFill>
            </a14:hiddenFill>
          </a:ext>
        </a:extLst>
      </xdr:spPr>
    </xdr:sp>
    <xdr:clientData/>
  </xdr:twoCellAnchor>
  <xdr:twoCellAnchor>
    <xdr:from>
      <xdr:col>0</xdr:col>
      <xdr:colOff>167640</xdr:colOff>
      <xdr:row>3</xdr:row>
      <xdr:rowOff>38100</xdr:rowOff>
    </xdr:from>
    <xdr:to>
      <xdr:col>11</xdr:col>
      <xdr:colOff>358140</xdr:colOff>
      <xdr:row>5</xdr:row>
      <xdr:rowOff>137160</xdr:rowOff>
    </xdr:to>
    <xdr:sp macro="" textlink="">
      <xdr:nvSpPr>
        <xdr:cNvPr id="13" name="Retângulo 12"/>
        <xdr:cNvSpPr/>
      </xdr:nvSpPr>
      <xdr:spPr>
        <a:xfrm>
          <a:off x="167640" y="586740"/>
          <a:ext cx="6896100" cy="464820"/>
        </a:xfrm>
        <a:prstGeom prst="rect">
          <a:avLst/>
        </a:prstGeom>
        <a:solidFill>
          <a:schemeClr val="bg1">
            <a:lumMod val="95000"/>
          </a:schemeClr>
        </a:solidFill>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r>
            <a:rPr lang="pt-BR" sz="1100">
              <a:solidFill>
                <a:schemeClr val="accent3">
                  <a:lumMod val="50000"/>
                </a:schemeClr>
              </a:solidFill>
              <a:effectLst/>
              <a:latin typeface="+mn-lt"/>
              <a:ea typeface="+mn-ea"/>
              <a:cs typeface="+mn-cs"/>
            </a:rPr>
            <a:t>A sequência de imagens a seguir indica como o preenchimento da matriz de monitoria deve ser feito em 4 passos. </a:t>
          </a:r>
          <a:endParaRPr lang="pt-BR">
            <a:solidFill>
              <a:schemeClr val="accent3">
                <a:lumMod val="50000"/>
              </a:schemeClr>
            </a:solidFill>
            <a:effectLst/>
          </a:endParaRPr>
        </a:p>
      </xdr:txBody>
    </xdr:sp>
    <xdr:clientData/>
  </xdr:twoCellAnchor>
  <xdr:twoCellAnchor>
    <xdr:from>
      <xdr:col>0</xdr:col>
      <xdr:colOff>182880</xdr:colOff>
      <xdr:row>20</xdr:row>
      <xdr:rowOff>30480</xdr:rowOff>
    </xdr:from>
    <xdr:to>
      <xdr:col>11</xdr:col>
      <xdr:colOff>320040</xdr:colOff>
      <xdr:row>33</xdr:row>
      <xdr:rowOff>0</xdr:rowOff>
    </xdr:to>
    <xdr:sp macro="" textlink="">
      <xdr:nvSpPr>
        <xdr:cNvPr id="15" name="Retângulo de cantos arredondados 14"/>
        <xdr:cNvSpPr/>
      </xdr:nvSpPr>
      <xdr:spPr>
        <a:xfrm>
          <a:off x="182880" y="3688080"/>
          <a:ext cx="6842760" cy="2346960"/>
        </a:xfrm>
        <a:prstGeom prst="roundRect">
          <a:avLst>
            <a:gd name="adj" fmla="val 0"/>
          </a:avLst>
        </a:prstGeom>
        <a:solidFill>
          <a:schemeClr val="bg1">
            <a:lumMod val="95000"/>
          </a:schemeClr>
        </a:solid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ysClr val="windowText" lastClr="000000"/>
              </a:solidFill>
              <a:effectLst/>
              <a:latin typeface="+mn-lt"/>
              <a:ea typeface="+mn-ea"/>
              <a:cs typeface="+mn-cs"/>
            </a:rPr>
            <a:t>2) Insira as informações do planejamento de todas as ações. As informações devem ser extraídas da matriz do plano de ação elaborada a partir da oficina de planejamento do PAN. </a:t>
          </a:r>
        </a:p>
        <a:p>
          <a:pPr lvl="0"/>
          <a:endParaRPr lang="pt-BR" sz="1050">
            <a:solidFill>
              <a:sysClr val="windowText" lastClr="000000"/>
            </a:solidFill>
            <a:effectLst/>
            <a:latin typeface="+mn-lt"/>
            <a:ea typeface="+mn-ea"/>
            <a:cs typeface="+mn-cs"/>
          </a:endParaRPr>
        </a:p>
        <a:p>
          <a:r>
            <a:rPr lang="pt-BR" sz="1100">
              <a:solidFill>
                <a:sysClr val="windowText" lastClr="000000"/>
              </a:solidFill>
              <a:effectLst/>
              <a:latin typeface="+mn-lt"/>
              <a:ea typeface="+mn-ea"/>
              <a:cs typeface="+mn-cs"/>
            </a:rPr>
            <a:t> </a:t>
          </a:r>
          <a:endParaRPr lang="pt-BR" sz="1050">
            <a:solidFill>
              <a:sysClr val="windowText" lastClr="000000"/>
            </a:solidFill>
            <a:effectLst/>
            <a:latin typeface="+mn-lt"/>
            <a:ea typeface="+mn-ea"/>
            <a:cs typeface="+mn-cs"/>
          </a:endParaRPr>
        </a:p>
        <a:p>
          <a:r>
            <a:rPr lang="pt-BR" sz="1100">
              <a:solidFill>
                <a:sysClr val="windowText" lastClr="000000"/>
              </a:solidFill>
              <a:effectLst/>
              <a:latin typeface="+mn-lt"/>
              <a:ea typeface="+mn-ea"/>
              <a:cs typeface="+mn-cs"/>
            </a:rPr>
            <a:t> </a:t>
          </a:r>
          <a:endParaRPr lang="pt-BR" sz="1050">
            <a:solidFill>
              <a:sysClr val="windowText" lastClr="000000"/>
            </a:solidFill>
            <a:effectLst/>
            <a:latin typeface="+mn-lt"/>
            <a:ea typeface="+mn-ea"/>
            <a:cs typeface="+mn-cs"/>
          </a:endParaRPr>
        </a:p>
        <a:p>
          <a:r>
            <a:rPr lang="pt-BR" sz="1100">
              <a:solidFill>
                <a:sysClr val="windowText" lastClr="000000"/>
              </a:solidFill>
              <a:effectLst/>
              <a:latin typeface="+mn-lt"/>
              <a:ea typeface="+mn-ea"/>
              <a:cs typeface="+mn-cs"/>
            </a:rPr>
            <a:t> </a:t>
          </a:r>
          <a:endParaRPr lang="pt-BR" sz="1050">
            <a:solidFill>
              <a:sysClr val="windowText" lastClr="000000"/>
            </a:solidFill>
            <a:effectLst/>
            <a:latin typeface="+mn-lt"/>
            <a:ea typeface="+mn-ea"/>
            <a:cs typeface="+mn-cs"/>
          </a:endParaRPr>
        </a:p>
        <a:p>
          <a:pPr algn="l"/>
          <a:endParaRPr lang="pt-BR" sz="1100">
            <a:solidFill>
              <a:sysClr val="windowText" lastClr="000000"/>
            </a:solidFill>
          </a:endParaRPr>
        </a:p>
      </xdr:txBody>
    </xdr:sp>
    <xdr:clientData/>
  </xdr:twoCellAnchor>
  <xdr:twoCellAnchor editAs="oneCell">
    <xdr:from>
      <xdr:col>1</xdr:col>
      <xdr:colOff>349623</xdr:colOff>
      <xdr:row>22</xdr:row>
      <xdr:rowOff>116541</xdr:rowOff>
    </xdr:from>
    <xdr:to>
      <xdr:col>9</xdr:col>
      <xdr:colOff>394296</xdr:colOff>
      <xdr:row>32</xdr:row>
      <xdr:rowOff>115569</xdr:rowOff>
    </xdr:to>
    <xdr:pic>
      <xdr:nvPicPr>
        <xdr:cNvPr id="16" name="Imagem 15"/>
        <xdr:cNvPicPr/>
      </xdr:nvPicPr>
      <xdr:blipFill rotWithShape="1">
        <a:blip xmlns:r="http://schemas.openxmlformats.org/officeDocument/2006/relationships" r:embed="rId2" cstate="print"/>
        <a:srcRect l="1769" t="27255" r="6619" b="12447"/>
        <a:stretch/>
      </xdr:blipFill>
      <xdr:spPr bwMode="auto">
        <a:xfrm>
          <a:off x="959223" y="4061012"/>
          <a:ext cx="4921473" cy="1791969"/>
        </a:xfrm>
        <a:prstGeom prst="rect">
          <a:avLst/>
        </a:prstGeom>
        <a:noFill/>
        <a:ln>
          <a:noFill/>
        </a:ln>
        <a:extLst>
          <a:ext uri="{53640926-AAD7-44D8-BBD7-CCE9431645EC}">
            <a14:shadowObscured xmlns:a14="http://schemas.microsoft.com/office/drawing/2010/main" xmlns=""/>
          </a:ext>
        </a:extLst>
      </xdr:spPr>
    </xdr:pic>
    <xdr:clientData/>
  </xdr:twoCellAnchor>
  <xdr:twoCellAnchor>
    <xdr:from>
      <xdr:col>0</xdr:col>
      <xdr:colOff>331245</xdr:colOff>
      <xdr:row>23</xdr:row>
      <xdr:rowOff>51098</xdr:rowOff>
    </xdr:from>
    <xdr:to>
      <xdr:col>1</xdr:col>
      <xdr:colOff>117885</xdr:colOff>
      <xdr:row>24</xdr:row>
      <xdr:rowOff>123712</xdr:rowOff>
    </xdr:to>
    <xdr:sp macro="" textlink="">
      <xdr:nvSpPr>
        <xdr:cNvPr id="11274" name="Seta para a direita 5"/>
        <xdr:cNvSpPr>
          <a:spLocks/>
        </xdr:cNvSpPr>
      </xdr:nvSpPr>
      <xdr:spPr bwMode="auto">
        <a:xfrm>
          <a:off x="331245" y="4174863"/>
          <a:ext cx="396240" cy="251908"/>
        </a:xfrm>
        <a:prstGeom prst="rightArrow">
          <a:avLst>
            <a:gd name="adj1" fmla="val 50000"/>
            <a:gd name="adj2" fmla="val 50371"/>
          </a:avLst>
        </a:prstGeom>
        <a:noFill/>
        <a:ln w="25400" algn="ctr">
          <a:solidFill>
            <a:srgbClr val="FF0000"/>
          </a:solidFill>
          <a:miter lim="800000"/>
          <a:headEnd/>
          <a:tailEnd/>
        </a:ln>
        <a:extLst>
          <a:ext uri="{909E8E84-426E-40DD-AFC4-6F175D3DCCD1}">
            <a14:hiddenFill xmlns:a14="http://schemas.microsoft.com/office/drawing/2010/main" xmlns="">
              <a:solidFill>
                <a:srgbClr val="FFFFFF"/>
              </a:solidFill>
            </a14:hiddenFill>
          </a:ext>
        </a:extLst>
      </xdr:spPr>
    </xdr:sp>
    <xdr:clientData/>
  </xdr:twoCellAnchor>
  <xdr:twoCellAnchor>
    <xdr:from>
      <xdr:col>0</xdr:col>
      <xdr:colOff>197223</xdr:colOff>
      <xdr:row>33</xdr:row>
      <xdr:rowOff>179293</xdr:rowOff>
    </xdr:from>
    <xdr:to>
      <xdr:col>15</xdr:col>
      <xdr:colOff>412376</xdr:colOff>
      <xdr:row>95</xdr:row>
      <xdr:rowOff>145677</xdr:rowOff>
    </xdr:to>
    <xdr:sp macro="" textlink="">
      <xdr:nvSpPr>
        <xdr:cNvPr id="18" name="Retângulo de cantos arredondados 17"/>
        <xdr:cNvSpPr/>
      </xdr:nvSpPr>
      <xdr:spPr>
        <a:xfrm>
          <a:off x="197223" y="6454587"/>
          <a:ext cx="9280712" cy="11766178"/>
        </a:xfrm>
        <a:prstGeom prst="roundRect">
          <a:avLst>
            <a:gd name="adj" fmla="val 0"/>
          </a:avLst>
        </a:prstGeom>
        <a:solidFill>
          <a:schemeClr val="bg1">
            <a:lumMod val="95000"/>
          </a:schemeClr>
        </a:solid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lvl="0"/>
          <a:r>
            <a:rPr lang="pt-BR" sz="1100">
              <a:solidFill>
                <a:sysClr val="windowText" lastClr="000000"/>
              </a:solidFill>
              <a:effectLst/>
              <a:latin typeface="+mn-lt"/>
              <a:ea typeface="+mn-ea"/>
              <a:cs typeface="+mn-cs"/>
            </a:rPr>
            <a:t>3)</a:t>
          </a:r>
          <a:r>
            <a:rPr lang="pt-BR" sz="1100" baseline="0">
              <a:solidFill>
                <a:sysClr val="windowText" lastClr="000000"/>
              </a:solidFill>
              <a:effectLst/>
              <a:latin typeface="+mn-lt"/>
              <a:ea typeface="+mn-ea"/>
              <a:cs typeface="+mn-cs"/>
            </a:rPr>
            <a:t> </a:t>
          </a:r>
          <a:r>
            <a:rPr lang="pt-BR" sz="1100">
              <a:solidFill>
                <a:sysClr val="windowText" lastClr="000000"/>
              </a:solidFill>
              <a:effectLst/>
              <a:latin typeface="+mn-lt"/>
              <a:ea typeface="+mn-ea"/>
              <a:cs typeface="+mn-cs"/>
            </a:rPr>
            <a:t>Insira as informações da situação atual das açoes. O painel de cores abaixo indica os tipos de situação do andamento das ações. Os demais campos são relativos à descrição do andamento da ação.</a:t>
          </a:r>
        </a:p>
        <a:p>
          <a:pPr lvl="0"/>
          <a:endParaRPr lang="pt-BR" sz="1050">
            <a:solidFill>
              <a:sysClr val="windowText" lastClr="000000"/>
            </a:solidFill>
            <a:effectLst/>
            <a:latin typeface="+mn-lt"/>
            <a:ea typeface="+mn-ea"/>
            <a:cs typeface="+mn-cs"/>
          </a:endParaRPr>
        </a:p>
        <a:p>
          <a:r>
            <a:rPr lang="pt-BR" sz="1100">
              <a:solidFill>
                <a:sysClr val="windowText" lastClr="000000"/>
              </a:solidFill>
              <a:effectLst/>
              <a:latin typeface="+mn-lt"/>
              <a:ea typeface="+mn-ea"/>
              <a:cs typeface="+mn-cs"/>
            </a:rPr>
            <a:t> </a:t>
          </a:r>
          <a:endParaRPr lang="pt-BR" sz="1050">
            <a:solidFill>
              <a:sysClr val="windowText" lastClr="000000"/>
            </a:solidFill>
            <a:effectLst/>
            <a:latin typeface="+mn-lt"/>
            <a:ea typeface="+mn-ea"/>
            <a:cs typeface="+mn-cs"/>
          </a:endParaRPr>
        </a:p>
        <a:p>
          <a:r>
            <a:rPr lang="pt-BR" sz="1100">
              <a:solidFill>
                <a:sysClr val="windowText" lastClr="000000"/>
              </a:solidFill>
              <a:effectLst/>
              <a:latin typeface="+mn-lt"/>
              <a:ea typeface="+mn-ea"/>
              <a:cs typeface="+mn-cs"/>
            </a:rPr>
            <a:t> </a:t>
          </a:r>
          <a:endParaRPr lang="pt-BR" sz="1050">
            <a:solidFill>
              <a:sysClr val="windowText" lastClr="000000"/>
            </a:solidFill>
            <a:effectLst/>
            <a:latin typeface="+mn-lt"/>
            <a:ea typeface="+mn-ea"/>
            <a:cs typeface="+mn-cs"/>
          </a:endParaRPr>
        </a:p>
        <a:p>
          <a:r>
            <a:rPr lang="pt-BR" sz="1100">
              <a:solidFill>
                <a:sysClr val="windowText" lastClr="000000"/>
              </a:solidFill>
              <a:effectLst/>
              <a:latin typeface="+mn-lt"/>
              <a:ea typeface="+mn-ea"/>
              <a:cs typeface="+mn-cs"/>
            </a:rPr>
            <a:t> </a:t>
          </a:r>
          <a:endParaRPr lang="pt-BR" sz="1050">
            <a:solidFill>
              <a:sysClr val="windowText" lastClr="000000"/>
            </a:solidFill>
            <a:effectLst/>
            <a:latin typeface="+mn-lt"/>
            <a:ea typeface="+mn-ea"/>
            <a:cs typeface="+mn-cs"/>
          </a:endParaRPr>
        </a:p>
        <a:p>
          <a:pPr algn="l"/>
          <a:endParaRPr lang="pt-BR" sz="1100">
            <a:solidFill>
              <a:sysClr val="windowText" lastClr="000000"/>
            </a:solidFill>
          </a:endParaRPr>
        </a:p>
      </xdr:txBody>
    </xdr:sp>
    <xdr:clientData/>
  </xdr:twoCellAnchor>
  <xdr:twoCellAnchor>
    <xdr:from>
      <xdr:col>0</xdr:col>
      <xdr:colOff>215153</xdr:colOff>
      <xdr:row>97</xdr:row>
      <xdr:rowOff>6742</xdr:rowOff>
    </xdr:from>
    <xdr:to>
      <xdr:col>11</xdr:col>
      <xdr:colOff>242047</xdr:colOff>
      <xdr:row>113</xdr:row>
      <xdr:rowOff>143454</xdr:rowOff>
    </xdr:to>
    <xdr:sp macro="" textlink="">
      <xdr:nvSpPr>
        <xdr:cNvPr id="23" name="Retângulo de cantos arredondados 22"/>
        <xdr:cNvSpPr/>
      </xdr:nvSpPr>
      <xdr:spPr>
        <a:xfrm>
          <a:off x="215153" y="18462830"/>
          <a:ext cx="6671982" cy="3184712"/>
        </a:xfrm>
        <a:prstGeom prst="roundRect">
          <a:avLst>
            <a:gd name="adj" fmla="val 0"/>
          </a:avLst>
        </a:prstGeom>
        <a:solidFill>
          <a:schemeClr val="bg1">
            <a:lumMod val="95000"/>
          </a:schemeClr>
        </a:solid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lvl="0"/>
          <a:r>
            <a:rPr lang="pt-BR" sz="1100">
              <a:solidFill>
                <a:sysClr val="windowText" lastClr="000000"/>
              </a:solidFill>
              <a:effectLst/>
              <a:latin typeface="+mn-lt"/>
              <a:ea typeface="+mn-ea"/>
              <a:cs typeface="+mn-cs"/>
            </a:rPr>
            <a:t>4)</a:t>
          </a:r>
          <a:r>
            <a:rPr lang="pt-BR" sz="1100" baseline="0">
              <a:solidFill>
                <a:sysClr val="windowText" lastClr="000000"/>
              </a:solidFill>
              <a:effectLst/>
              <a:latin typeface="+mn-lt"/>
              <a:ea typeface="+mn-ea"/>
              <a:cs typeface="+mn-cs"/>
            </a:rPr>
            <a:t> </a:t>
          </a:r>
          <a:r>
            <a:rPr lang="pt-BR" sz="1100">
              <a:solidFill>
                <a:sysClr val="windowText" lastClr="000000"/>
              </a:solidFill>
              <a:effectLst/>
              <a:latin typeface="+mn-lt"/>
              <a:ea typeface="+mn-ea"/>
              <a:cs typeface="+mn-cs"/>
            </a:rPr>
            <a:t>Insira as informações da reprogramação da ação, caso exista.Informe</a:t>
          </a:r>
          <a:r>
            <a:rPr lang="pt-BR" sz="1100" baseline="0">
              <a:solidFill>
                <a:sysClr val="windowText" lastClr="000000"/>
              </a:solidFill>
              <a:effectLst/>
              <a:latin typeface="+mn-lt"/>
              <a:ea typeface="+mn-ea"/>
              <a:cs typeface="+mn-cs"/>
            </a:rPr>
            <a:t> se a ação foi excluída ou agrupada. </a:t>
          </a:r>
          <a:endParaRPr lang="pt-BR" sz="1100">
            <a:solidFill>
              <a:sysClr val="windowText" lastClr="000000"/>
            </a:solidFill>
            <a:effectLst/>
            <a:latin typeface="+mn-lt"/>
            <a:ea typeface="+mn-ea"/>
            <a:cs typeface="+mn-cs"/>
          </a:endParaRPr>
        </a:p>
        <a:p>
          <a:pPr lvl="0"/>
          <a:endParaRPr lang="pt-BR" sz="1050">
            <a:solidFill>
              <a:sysClr val="windowText" lastClr="000000"/>
            </a:solidFill>
            <a:effectLst/>
            <a:latin typeface="+mn-lt"/>
            <a:ea typeface="+mn-ea"/>
            <a:cs typeface="+mn-cs"/>
          </a:endParaRPr>
        </a:p>
        <a:p>
          <a:r>
            <a:rPr lang="pt-BR" sz="1100">
              <a:solidFill>
                <a:sysClr val="windowText" lastClr="000000"/>
              </a:solidFill>
              <a:effectLst/>
              <a:latin typeface="+mn-lt"/>
              <a:ea typeface="+mn-ea"/>
              <a:cs typeface="+mn-cs"/>
            </a:rPr>
            <a:t> </a:t>
          </a:r>
          <a:endParaRPr lang="pt-BR" sz="1050">
            <a:solidFill>
              <a:sysClr val="windowText" lastClr="000000"/>
            </a:solidFill>
            <a:effectLst/>
            <a:latin typeface="+mn-lt"/>
            <a:ea typeface="+mn-ea"/>
            <a:cs typeface="+mn-cs"/>
          </a:endParaRPr>
        </a:p>
        <a:p>
          <a:r>
            <a:rPr lang="pt-BR" sz="1100">
              <a:solidFill>
                <a:sysClr val="windowText" lastClr="000000"/>
              </a:solidFill>
              <a:effectLst/>
              <a:latin typeface="+mn-lt"/>
              <a:ea typeface="+mn-ea"/>
              <a:cs typeface="+mn-cs"/>
            </a:rPr>
            <a:t> </a:t>
          </a:r>
          <a:endParaRPr lang="pt-BR" sz="1050">
            <a:solidFill>
              <a:sysClr val="windowText" lastClr="000000"/>
            </a:solidFill>
            <a:effectLst/>
            <a:latin typeface="+mn-lt"/>
            <a:ea typeface="+mn-ea"/>
            <a:cs typeface="+mn-cs"/>
          </a:endParaRPr>
        </a:p>
        <a:p>
          <a:r>
            <a:rPr lang="pt-BR" sz="1100">
              <a:solidFill>
                <a:sysClr val="windowText" lastClr="000000"/>
              </a:solidFill>
              <a:effectLst/>
              <a:latin typeface="+mn-lt"/>
              <a:ea typeface="+mn-ea"/>
              <a:cs typeface="+mn-cs"/>
            </a:rPr>
            <a:t> </a:t>
          </a:r>
          <a:endParaRPr lang="pt-BR" sz="1050">
            <a:solidFill>
              <a:sysClr val="windowText" lastClr="000000"/>
            </a:solidFill>
            <a:effectLst/>
            <a:latin typeface="+mn-lt"/>
            <a:ea typeface="+mn-ea"/>
            <a:cs typeface="+mn-cs"/>
          </a:endParaRPr>
        </a:p>
        <a:p>
          <a:pPr algn="l"/>
          <a:endParaRPr lang="pt-BR" sz="1100">
            <a:solidFill>
              <a:sysClr val="windowText" lastClr="000000"/>
            </a:solidFill>
          </a:endParaRPr>
        </a:p>
      </xdr:txBody>
    </xdr:sp>
    <xdr:clientData/>
  </xdr:twoCellAnchor>
  <xdr:twoCellAnchor>
    <xdr:from>
      <xdr:col>0</xdr:col>
      <xdr:colOff>394895</xdr:colOff>
      <xdr:row>99</xdr:row>
      <xdr:rowOff>152865</xdr:rowOff>
    </xdr:from>
    <xdr:to>
      <xdr:col>1</xdr:col>
      <xdr:colOff>181535</xdr:colOff>
      <xdr:row>101</xdr:row>
      <xdr:rowOff>57391</xdr:rowOff>
    </xdr:to>
    <xdr:sp macro="" textlink="">
      <xdr:nvSpPr>
        <xdr:cNvPr id="11276" name="Seta para a direita 21"/>
        <xdr:cNvSpPr>
          <a:spLocks/>
        </xdr:cNvSpPr>
      </xdr:nvSpPr>
      <xdr:spPr bwMode="auto">
        <a:xfrm>
          <a:off x="394895" y="18989953"/>
          <a:ext cx="391758" cy="285526"/>
        </a:xfrm>
        <a:prstGeom prst="rightArrow">
          <a:avLst>
            <a:gd name="adj1" fmla="val 50000"/>
            <a:gd name="adj2" fmla="val 48932"/>
          </a:avLst>
        </a:prstGeom>
        <a:noFill/>
        <a:ln w="25400" algn="ctr">
          <a:solidFill>
            <a:srgbClr val="FF0000"/>
          </a:solidFill>
          <a:miter lim="800000"/>
          <a:headEnd/>
          <a:tailEnd/>
        </a:ln>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1</xdr:col>
      <xdr:colOff>448234</xdr:colOff>
      <xdr:row>99</xdr:row>
      <xdr:rowOff>36283</xdr:rowOff>
    </xdr:from>
    <xdr:to>
      <xdr:col>9</xdr:col>
      <xdr:colOff>437640</xdr:colOff>
      <xdr:row>104</xdr:row>
      <xdr:rowOff>183107</xdr:rowOff>
    </xdr:to>
    <xdr:pic>
      <xdr:nvPicPr>
        <xdr:cNvPr id="19" name="Imagem 18"/>
        <xdr:cNvPicPr>
          <a:picLocks noChangeAspect="1"/>
        </xdr:cNvPicPr>
      </xdr:nvPicPr>
      <xdr:blipFill rotWithShape="1">
        <a:blip xmlns:r="http://schemas.openxmlformats.org/officeDocument/2006/relationships" r:embed="rId3" cstate="print"/>
        <a:srcRect l="34662" t="35849" r="7830" b="42233"/>
        <a:stretch/>
      </xdr:blipFill>
      <xdr:spPr>
        <a:xfrm>
          <a:off x="1053352" y="18873371"/>
          <a:ext cx="4819141" cy="1099324"/>
        </a:xfrm>
        <a:prstGeom prst="rect">
          <a:avLst/>
        </a:prstGeom>
      </xdr:spPr>
    </xdr:pic>
    <xdr:clientData/>
  </xdr:twoCellAnchor>
  <xdr:twoCellAnchor>
    <xdr:from>
      <xdr:col>12</xdr:col>
      <xdr:colOff>190500</xdr:colOff>
      <xdr:row>1</xdr:row>
      <xdr:rowOff>134938</xdr:rowOff>
    </xdr:from>
    <xdr:to>
      <xdr:col>14</xdr:col>
      <xdr:colOff>452437</xdr:colOff>
      <xdr:row>5</xdr:row>
      <xdr:rowOff>23813</xdr:rowOff>
    </xdr:to>
    <xdr:sp macro="" textlink="">
      <xdr:nvSpPr>
        <xdr:cNvPr id="2" name="Retângulo de cantos arredondados 1">
          <a:hlinkClick xmlns:r="http://schemas.openxmlformats.org/officeDocument/2006/relationships" r:id="rId4"/>
        </xdr:cNvPr>
        <xdr:cNvSpPr/>
      </xdr:nvSpPr>
      <xdr:spPr>
        <a:xfrm>
          <a:off x="7500938" y="325438"/>
          <a:ext cx="1484312" cy="650875"/>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pt-BR" sz="1050" b="1"/>
            <a:t>CLIQU</a:t>
          </a:r>
          <a:r>
            <a:rPr lang="pt-BR" sz="1050" b="1" baseline="0"/>
            <a:t>E AQUI PAR A  VOLTAR AO SUMÁRIO</a:t>
          </a:r>
          <a:endParaRPr lang="pt-BR" sz="1050" b="1"/>
        </a:p>
      </xdr:txBody>
    </xdr:sp>
    <xdr:clientData/>
  </xdr:twoCellAnchor>
  <xdr:twoCellAnchor>
    <xdr:from>
      <xdr:col>0</xdr:col>
      <xdr:colOff>206188</xdr:colOff>
      <xdr:row>115</xdr:row>
      <xdr:rowOff>80701</xdr:rowOff>
    </xdr:from>
    <xdr:to>
      <xdr:col>11</xdr:col>
      <xdr:colOff>233082</xdr:colOff>
      <xdr:row>118</xdr:row>
      <xdr:rowOff>163623</xdr:rowOff>
    </xdr:to>
    <xdr:sp macro="" textlink="">
      <xdr:nvSpPr>
        <xdr:cNvPr id="20" name="Retângulo de cantos arredondados 19"/>
        <xdr:cNvSpPr/>
      </xdr:nvSpPr>
      <xdr:spPr>
        <a:xfrm>
          <a:off x="206188" y="21965789"/>
          <a:ext cx="6671982" cy="654422"/>
        </a:xfrm>
        <a:prstGeom prst="roundRect">
          <a:avLst>
            <a:gd name="adj" fmla="val 0"/>
          </a:avLst>
        </a:prstGeom>
        <a:solidFill>
          <a:schemeClr val="bg1">
            <a:lumMod val="95000"/>
          </a:schemeClr>
        </a:solid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lvl="0"/>
          <a:r>
            <a:rPr lang="pt-BR" sz="1100">
              <a:solidFill>
                <a:sysClr val="windowText" lastClr="000000"/>
              </a:solidFill>
              <a:effectLst/>
              <a:latin typeface="+mn-lt"/>
              <a:ea typeface="+mn-ea"/>
              <a:cs typeface="+mn-cs"/>
            </a:rPr>
            <a:t>5)</a:t>
          </a:r>
          <a:r>
            <a:rPr lang="pt-BR" sz="1100" baseline="0">
              <a:solidFill>
                <a:sysClr val="windowText" lastClr="000000"/>
              </a:solidFill>
              <a:effectLst/>
              <a:latin typeface="+mn-lt"/>
              <a:ea typeface="+mn-ea"/>
              <a:cs typeface="+mn-cs"/>
            </a:rPr>
            <a:t> Concluído! </a:t>
          </a:r>
          <a:r>
            <a:rPr lang="pt-BR" sz="1100">
              <a:solidFill>
                <a:sysClr val="windowText" lastClr="000000"/>
              </a:solidFill>
              <a:effectLst/>
              <a:latin typeface="+mn-lt"/>
              <a:ea typeface="+mn-ea"/>
              <a:cs typeface="+mn-cs"/>
            </a:rPr>
            <a:t>Verifique agora</a:t>
          </a:r>
          <a:r>
            <a:rPr lang="pt-BR" sz="1100" baseline="0">
              <a:solidFill>
                <a:sysClr val="windowText" lastClr="000000"/>
              </a:solidFill>
              <a:effectLst/>
              <a:latin typeface="+mn-lt"/>
              <a:ea typeface="+mn-ea"/>
              <a:cs typeface="+mn-cs"/>
            </a:rPr>
            <a:t> o Painel de Gestão na aba seguinte, interpretando o andamento do PAN conforme indicado na Monitoria Anual. Para obter mais informações sobre o Painel de Gestão acesse o Guia. </a:t>
          </a:r>
          <a:endParaRPr lang="pt-BR" sz="1100">
            <a:solidFill>
              <a:sysClr val="windowText" lastClr="000000"/>
            </a:solidFill>
            <a:effectLst/>
            <a:latin typeface="+mn-lt"/>
            <a:ea typeface="+mn-ea"/>
            <a:cs typeface="+mn-cs"/>
          </a:endParaRPr>
        </a:p>
        <a:p>
          <a:pPr lvl="0"/>
          <a:endParaRPr lang="pt-BR" sz="1050">
            <a:solidFill>
              <a:sysClr val="windowText" lastClr="000000"/>
            </a:solidFill>
            <a:effectLst/>
            <a:latin typeface="+mn-lt"/>
            <a:ea typeface="+mn-ea"/>
            <a:cs typeface="+mn-cs"/>
          </a:endParaRPr>
        </a:p>
        <a:p>
          <a:r>
            <a:rPr lang="pt-BR" sz="1100">
              <a:solidFill>
                <a:sysClr val="windowText" lastClr="000000"/>
              </a:solidFill>
              <a:effectLst/>
              <a:latin typeface="+mn-lt"/>
              <a:ea typeface="+mn-ea"/>
              <a:cs typeface="+mn-cs"/>
            </a:rPr>
            <a:t> </a:t>
          </a:r>
          <a:endParaRPr lang="pt-BR" sz="1050">
            <a:solidFill>
              <a:sysClr val="windowText" lastClr="000000"/>
            </a:solidFill>
            <a:effectLst/>
            <a:latin typeface="+mn-lt"/>
            <a:ea typeface="+mn-ea"/>
            <a:cs typeface="+mn-cs"/>
          </a:endParaRPr>
        </a:p>
        <a:p>
          <a:r>
            <a:rPr lang="pt-BR" sz="1100">
              <a:solidFill>
                <a:sysClr val="windowText" lastClr="000000"/>
              </a:solidFill>
              <a:effectLst/>
              <a:latin typeface="+mn-lt"/>
              <a:ea typeface="+mn-ea"/>
              <a:cs typeface="+mn-cs"/>
            </a:rPr>
            <a:t> </a:t>
          </a:r>
          <a:endParaRPr lang="pt-BR" sz="1050">
            <a:solidFill>
              <a:sysClr val="windowText" lastClr="000000"/>
            </a:solidFill>
            <a:effectLst/>
            <a:latin typeface="+mn-lt"/>
            <a:ea typeface="+mn-ea"/>
            <a:cs typeface="+mn-cs"/>
          </a:endParaRPr>
        </a:p>
        <a:p>
          <a:r>
            <a:rPr lang="pt-BR" sz="1100">
              <a:solidFill>
                <a:sysClr val="windowText" lastClr="000000"/>
              </a:solidFill>
              <a:effectLst/>
              <a:latin typeface="+mn-lt"/>
              <a:ea typeface="+mn-ea"/>
              <a:cs typeface="+mn-cs"/>
            </a:rPr>
            <a:t> </a:t>
          </a:r>
          <a:endParaRPr lang="pt-BR" sz="1050">
            <a:solidFill>
              <a:sysClr val="windowText" lastClr="000000"/>
            </a:solidFill>
            <a:effectLst/>
            <a:latin typeface="+mn-lt"/>
            <a:ea typeface="+mn-ea"/>
            <a:cs typeface="+mn-cs"/>
          </a:endParaRPr>
        </a:p>
        <a:p>
          <a:pPr algn="l"/>
          <a:endParaRPr lang="pt-BR" sz="1100">
            <a:solidFill>
              <a:sysClr val="windowText" lastClr="000000"/>
            </a:solidFill>
          </a:endParaRPr>
        </a:p>
      </xdr:txBody>
    </xdr:sp>
    <xdr:clientData/>
  </xdr:twoCellAnchor>
  <xdr:twoCellAnchor editAs="oneCell">
    <xdr:from>
      <xdr:col>2</xdr:col>
      <xdr:colOff>201707</xdr:colOff>
      <xdr:row>37</xdr:row>
      <xdr:rowOff>44825</xdr:rowOff>
    </xdr:from>
    <xdr:to>
      <xdr:col>14</xdr:col>
      <xdr:colOff>152387</xdr:colOff>
      <xdr:row>53</xdr:row>
      <xdr:rowOff>87967</xdr:rowOff>
    </xdr:to>
    <xdr:pic>
      <xdr:nvPicPr>
        <xdr:cNvPr id="3" name="Imagem 2"/>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tretch>
          <a:fillRect/>
        </a:stretch>
      </xdr:blipFill>
      <xdr:spPr>
        <a:xfrm>
          <a:off x="1400736" y="7082119"/>
          <a:ext cx="7212092" cy="30799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25</xdr:col>
      <xdr:colOff>1234440</xdr:colOff>
      <xdr:row>4</xdr:row>
      <xdr:rowOff>60960</xdr:rowOff>
    </xdr:from>
    <xdr:to>
      <xdr:col>26</xdr:col>
      <xdr:colOff>1435417</xdr:colOff>
      <xdr:row>6</xdr:row>
      <xdr:rowOff>133612</xdr:rowOff>
    </xdr:to>
    <xdr:sp macro="" textlink="">
      <xdr:nvSpPr>
        <xdr:cNvPr id="2" name="Retângulo de cantos arredondados 1">
          <a:hlinkClick xmlns:r="http://schemas.openxmlformats.org/officeDocument/2006/relationships" r:id="rId1"/>
        </xdr:cNvPr>
        <xdr:cNvSpPr/>
      </xdr:nvSpPr>
      <xdr:spPr>
        <a:xfrm>
          <a:off x="47198280" y="701040"/>
          <a:ext cx="1481137" cy="606052"/>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pt-BR" sz="1050" b="1"/>
            <a:t>CLIQU</a:t>
          </a:r>
          <a:r>
            <a:rPr lang="pt-BR" sz="1050" b="1" baseline="0"/>
            <a:t>E AQUI PAR A  VOLTAR AO SUMÁRIO</a:t>
          </a:r>
          <a:endParaRPr lang="pt-BR" sz="1050" b="1"/>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247203</xdr:colOff>
      <xdr:row>12</xdr:row>
      <xdr:rowOff>223957</xdr:rowOff>
    </xdr:from>
    <xdr:to>
      <xdr:col>13</xdr:col>
      <xdr:colOff>479004</xdr:colOff>
      <xdr:row>27</xdr:row>
      <xdr:rowOff>23470</xdr:rowOff>
    </xdr:to>
    <xdr:graphicFrame macro="">
      <xdr:nvGraphicFramePr>
        <xdr:cNvPr id="15" name="Gráfico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178624</xdr:colOff>
      <xdr:row>12</xdr:row>
      <xdr:rowOff>316516</xdr:rowOff>
    </xdr:from>
    <xdr:to>
      <xdr:col>13</xdr:col>
      <xdr:colOff>270064</xdr:colOff>
      <xdr:row>13</xdr:row>
      <xdr:rowOff>285750</xdr:rowOff>
    </xdr:to>
    <xdr:sp macro="" textlink="">
      <xdr:nvSpPr>
        <xdr:cNvPr id="3" name="CaixaDeTexto 2"/>
        <xdr:cNvSpPr txBox="1"/>
      </xdr:nvSpPr>
      <xdr:spPr>
        <a:xfrm>
          <a:off x="8338374" y="2718933"/>
          <a:ext cx="1932940" cy="7418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pt-BR" sz="1100" b="1"/>
            <a:t>SITUAÇÃO</a:t>
          </a:r>
          <a:r>
            <a:rPr lang="pt-BR" sz="1100" b="1" baseline="0"/>
            <a:t> DO PAN </a:t>
          </a:r>
        </a:p>
        <a:p>
          <a:pPr algn="r"/>
          <a:r>
            <a:rPr lang="pt-BR" sz="1100" b="1" baseline="0"/>
            <a:t>Monitoria Anual _pré monitoria</a:t>
          </a:r>
          <a:endParaRPr lang="pt-BR" sz="1100" b="1"/>
        </a:p>
      </xdr:txBody>
    </xdr:sp>
    <xdr:clientData/>
  </xdr:twoCellAnchor>
  <xdr:twoCellAnchor>
    <xdr:from>
      <xdr:col>13</xdr:col>
      <xdr:colOff>585684</xdr:colOff>
      <xdr:row>12</xdr:row>
      <xdr:rowOff>236764</xdr:rowOff>
    </xdr:from>
    <xdr:to>
      <xdr:col>24</xdr:col>
      <xdr:colOff>77229</xdr:colOff>
      <xdr:row>27</xdr:row>
      <xdr:rowOff>64358</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356506</xdr:colOff>
      <xdr:row>29</xdr:row>
      <xdr:rowOff>29935</xdr:rowOff>
    </xdr:from>
    <xdr:to>
      <xdr:col>18</xdr:col>
      <xdr:colOff>114300</xdr:colOff>
      <xdr:row>44</xdr:row>
      <xdr:rowOff>24493</xdr:rowOff>
    </xdr:to>
    <xdr:graphicFrame macro="">
      <xdr:nvGraphicFramePr>
        <xdr:cNvPr id="14" name="Gráfico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525263</xdr:colOff>
      <xdr:row>12</xdr:row>
      <xdr:rowOff>259075</xdr:rowOff>
    </xdr:from>
    <xdr:to>
      <xdr:col>24</xdr:col>
      <xdr:colOff>11737</xdr:colOff>
      <xdr:row>13</xdr:row>
      <xdr:rowOff>360405</xdr:rowOff>
    </xdr:to>
    <xdr:sp macro="" textlink="">
      <xdr:nvSpPr>
        <xdr:cNvPr id="16" name="CaixaDeTexto 15"/>
        <xdr:cNvSpPr txBox="1"/>
      </xdr:nvSpPr>
      <xdr:spPr>
        <a:xfrm>
          <a:off x="14684047" y="2859143"/>
          <a:ext cx="1906339" cy="87362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pt-BR" sz="1100" b="1"/>
            <a:t>SITUAÇÃO</a:t>
          </a:r>
          <a:r>
            <a:rPr lang="pt-BR" sz="1100" b="1" baseline="0"/>
            <a:t> DO PAN</a:t>
          </a:r>
        </a:p>
        <a:p>
          <a:pPr algn="r"/>
          <a:r>
            <a:rPr lang="pt-BR" sz="1100" b="1" baseline="0"/>
            <a:t>Após a Primeira Monitoria Anual_nov_2012</a:t>
          </a:r>
          <a:br>
            <a:rPr lang="pt-BR" sz="1100" b="1" baseline="0"/>
          </a:br>
          <a:r>
            <a:rPr lang="pt-BR" sz="1100" b="1" baseline="0"/>
            <a:t/>
          </a:r>
          <a:br>
            <a:rPr lang="pt-BR" sz="1100" b="1" baseline="0"/>
          </a:br>
          <a:endParaRPr lang="pt-BR" sz="1100" b="1"/>
        </a:p>
      </xdr:txBody>
    </xdr:sp>
    <xdr:clientData/>
  </xdr:twoCellAnchor>
  <xdr:twoCellAnchor>
    <xdr:from>
      <xdr:col>16</xdr:col>
      <xdr:colOff>217714</xdr:colOff>
      <xdr:row>3</xdr:row>
      <xdr:rowOff>130628</xdr:rowOff>
    </xdr:from>
    <xdr:to>
      <xdr:col>18</xdr:col>
      <xdr:colOff>479651</xdr:colOff>
      <xdr:row>6</xdr:row>
      <xdr:rowOff>18223</xdr:rowOff>
    </xdr:to>
    <xdr:sp macro="" textlink="">
      <xdr:nvSpPr>
        <xdr:cNvPr id="8" name="Retângulo de cantos arredondados 7">
          <a:hlinkClick xmlns:r="http://schemas.openxmlformats.org/officeDocument/2006/relationships" r:id="rId4"/>
        </xdr:cNvPr>
        <xdr:cNvSpPr/>
      </xdr:nvSpPr>
      <xdr:spPr>
        <a:xfrm>
          <a:off x="11996057" y="566057"/>
          <a:ext cx="1481137" cy="606052"/>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pt-BR" sz="1050" b="1"/>
            <a:t>CLIQU</a:t>
          </a:r>
          <a:r>
            <a:rPr lang="pt-BR" sz="1050" b="1" baseline="0"/>
            <a:t>E AQUI PAR A  VOLTAR AO SUMÁRIO</a:t>
          </a:r>
          <a:endParaRPr lang="pt-BR" sz="1050" b="1"/>
        </a:p>
      </xdr:txBody>
    </xdr:sp>
    <xdr:clientData/>
  </xdr:twoCellAnchor>
  <xdr:twoCellAnchor>
    <xdr:from>
      <xdr:col>20</xdr:col>
      <xdr:colOff>85569</xdr:colOff>
      <xdr:row>13</xdr:row>
      <xdr:rowOff>128300</xdr:rowOff>
    </xdr:from>
    <xdr:to>
      <xdr:col>21</xdr:col>
      <xdr:colOff>193074</xdr:colOff>
      <xdr:row>14</xdr:row>
      <xdr:rowOff>115845</xdr:rowOff>
    </xdr:to>
    <xdr:sp macro="" textlink="">
      <xdr:nvSpPr>
        <xdr:cNvPr id="9" name="CaixaDeTexto 8"/>
        <xdr:cNvSpPr txBox="1"/>
      </xdr:nvSpPr>
      <xdr:spPr>
        <a:xfrm>
          <a:off x="14244353" y="3500665"/>
          <a:ext cx="712471" cy="38656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pt-BR" sz="1200" b="1" baseline="0"/>
            <a:t>Legenda</a:t>
          </a:r>
          <a:endParaRPr lang="pt-BR" sz="1100" b="1"/>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25</xdr:col>
      <xdr:colOff>1234440</xdr:colOff>
      <xdr:row>4</xdr:row>
      <xdr:rowOff>60960</xdr:rowOff>
    </xdr:from>
    <xdr:to>
      <xdr:col>26</xdr:col>
      <xdr:colOff>1435417</xdr:colOff>
      <xdr:row>6</xdr:row>
      <xdr:rowOff>133612</xdr:rowOff>
    </xdr:to>
    <xdr:sp macro="" textlink="">
      <xdr:nvSpPr>
        <xdr:cNvPr id="2" name="Retângulo de cantos arredondados 1">
          <a:hlinkClick xmlns:r="http://schemas.openxmlformats.org/officeDocument/2006/relationships" r:id="rId1"/>
        </xdr:cNvPr>
        <xdr:cNvSpPr/>
      </xdr:nvSpPr>
      <xdr:spPr>
        <a:xfrm>
          <a:off x="45935265" y="699135"/>
          <a:ext cx="1448752" cy="596527"/>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pt-BR" sz="1050" b="1"/>
            <a:t>CLIQU</a:t>
          </a:r>
          <a:r>
            <a:rPr lang="pt-BR" sz="1050" b="1" baseline="0"/>
            <a:t>E AQUI PAR A  VOLTAR AO SUMÁRIO</a:t>
          </a:r>
          <a:endParaRPr lang="pt-BR" sz="1050" b="1"/>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247203</xdr:colOff>
      <xdr:row>12</xdr:row>
      <xdr:rowOff>223957</xdr:rowOff>
    </xdr:from>
    <xdr:to>
      <xdr:col>13</xdr:col>
      <xdr:colOff>479004</xdr:colOff>
      <xdr:row>27</xdr:row>
      <xdr:rowOff>23470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178624</xdr:colOff>
      <xdr:row>12</xdr:row>
      <xdr:rowOff>316516</xdr:rowOff>
    </xdr:from>
    <xdr:to>
      <xdr:col>13</xdr:col>
      <xdr:colOff>270064</xdr:colOff>
      <xdr:row>14</xdr:row>
      <xdr:rowOff>87084</xdr:rowOff>
    </xdr:to>
    <xdr:sp macro="" textlink="">
      <xdr:nvSpPr>
        <xdr:cNvPr id="3" name="CaixaDeTexto 2"/>
        <xdr:cNvSpPr txBox="1"/>
      </xdr:nvSpPr>
      <xdr:spPr>
        <a:xfrm>
          <a:off x="8179624" y="2697766"/>
          <a:ext cx="1920240" cy="6944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pt-BR" sz="1100" b="1"/>
            <a:t>SITUAÇÃO</a:t>
          </a:r>
          <a:r>
            <a:rPr lang="pt-BR" sz="1100" b="1" baseline="0"/>
            <a:t> DO PAN </a:t>
          </a:r>
        </a:p>
        <a:p>
          <a:pPr algn="r"/>
          <a:r>
            <a:rPr lang="pt-BR" sz="1100" b="1" baseline="0"/>
            <a:t>Monitoria Anual nov_2013 </a:t>
          </a:r>
          <a:endParaRPr lang="pt-BR" sz="1100" b="1"/>
        </a:p>
      </xdr:txBody>
    </xdr:sp>
    <xdr:clientData/>
  </xdr:twoCellAnchor>
  <xdr:twoCellAnchor>
    <xdr:from>
      <xdr:col>14</xdr:col>
      <xdr:colOff>14185</xdr:colOff>
      <xdr:row>12</xdr:row>
      <xdr:rowOff>160564</xdr:rowOff>
    </xdr:from>
    <xdr:to>
      <xdr:col>23</xdr:col>
      <xdr:colOff>533400</xdr:colOff>
      <xdr:row>26</xdr:row>
      <xdr:rowOff>12700</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11066</xdr:colOff>
      <xdr:row>27</xdr:row>
      <xdr:rowOff>121574</xdr:rowOff>
    </xdr:from>
    <xdr:to>
      <xdr:col>19</xdr:col>
      <xdr:colOff>378460</xdr:colOff>
      <xdr:row>47</xdr:row>
      <xdr:rowOff>104256</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587086</xdr:colOff>
      <xdr:row>12</xdr:row>
      <xdr:rowOff>182407</xdr:rowOff>
    </xdr:from>
    <xdr:to>
      <xdr:col>23</xdr:col>
      <xdr:colOff>527677</xdr:colOff>
      <xdr:row>13</xdr:row>
      <xdr:rowOff>252845</xdr:rowOff>
    </xdr:to>
    <xdr:sp macro="" textlink="">
      <xdr:nvSpPr>
        <xdr:cNvPr id="6" name="CaixaDeTexto 5"/>
        <xdr:cNvSpPr txBox="1"/>
      </xdr:nvSpPr>
      <xdr:spPr>
        <a:xfrm>
          <a:off x="14874586" y="2595407"/>
          <a:ext cx="1769391" cy="8197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pt-BR" sz="1100" b="1"/>
            <a:t>SITUAÇÃO</a:t>
          </a:r>
          <a:r>
            <a:rPr lang="pt-BR" sz="1100" b="1" baseline="0"/>
            <a:t> DO PAN</a:t>
          </a:r>
        </a:p>
        <a:p>
          <a:pPr algn="r"/>
          <a:r>
            <a:rPr lang="pt-BR" sz="1100" b="1" baseline="0"/>
            <a:t>Após a Segunda Monitoria Anual_nov-2013</a:t>
          </a:r>
          <a:endParaRPr lang="pt-BR" sz="1100" b="1"/>
        </a:p>
      </xdr:txBody>
    </xdr:sp>
    <xdr:clientData/>
  </xdr:twoCellAnchor>
  <xdr:twoCellAnchor>
    <xdr:from>
      <xdr:col>16</xdr:col>
      <xdr:colOff>217714</xdr:colOff>
      <xdr:row>3</xdr:row>
      <xdr:rowOff>130628</xdr:rowOff>
    </xdr:from>
    <xdr:to>
      <xdr:col>18</xdr:col>
      <xdr:colOff>479651</xdr:colOff>
      <xdr:row>6</xdr:row>
      <xdr:rowOff>18223</xdr:rowOff>
    </xdr:to>
    <xdr:sp macro="" textlink="">
      <xdr:nvSpPr>
        <xdr:cNvPr id="7" name="Retângulo de cantos arredondados 6">
          <a:hlinkClick xmlns:r="http://schemas.openxmlformats.org/officeDocument/2006/relationships" r:id="rId4"/>
        </xdr:cNvPr>
        <xdr:cNvSpPr/>
      </xdr:nvSpPr>
      <xdr:spPr>
        <a:xfrm>
          <a:off x="11876314" y="568778"/>
          <a:ext cx="1481137" cy="611495"/>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pt-BR" sz="1050" b="1"/>
            <a:t>CLIQU</a:t>
          </a:r>
          <a:r>
            <a:rPr lang="pt-BR" sz="1050" b="1" baseline="0"/>
            <a:t>E AQUI PAR A  VOLTAR AO SUMÁRIO</a:t>
          </a:r>
          <a:endParaRPr lang="pt-BR" sz="1050" b="1"/>
        </a:p>
      </xdr:txBody>
    </xdr:sp>
    <xdr:clientData/>
  </xdr:twoCellAnchor>
  <xdr:twoCellAnchor>
    <xdr:from>
      <xdr:col>19</xdr:col>
      <xdr:colOff>434686</xdr:colOff>
      <xdr:row>13</xdr:row>
      <xdr:rowOff>93507</xdr:rowOff>
    </xdr:from>
    <xdr:to>
      <xdr:col>20</xdr:col>
      <xdr:colOff>609599</xdr:colOff>
      <xdr:row>13</xdr:row>
      <xdr:rowOff>393700</xdr:rowOff>
    </xdr:to>
    <xdr:sp macro="" textlink="">
      <xdr:nvSpPr>
        <xdr:cNvPr id="8" name="CaixaDeTexto 7"/>
        <xdr:cNvSpPr txBox="1"/>
      </xdr:nvSpPr>
      <xdr:spPr>
        <a:xfrm>
          <a:off x="14112586" y="3255807"/>
          <a:ext cx="784513" cy="30019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pt-BR" sz="1200" b="1"/>
            <a:t>Legenda</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25</xdr:col>
      <xdr:colOff>1234440</xdr:colOff>
      <xdr:row>4</xdr:row>
      <xdr:rowOff>60960</xdr:rowOff>
    </xdr:from>
    <xdr:to>
      <xdr:col>26</xdr:col>
      <xdr:colOff>1435417</xdr:colOff>
      <xdr:row>6</xdr:row>
      <xdr:rowOff>133612</xdr:rowOff>
    </xdr:to>
    <xdr:sp macro="" textlink="">
      <xdr:nvSpPr>
        <xdr:cNvPr id="2" name="Retângulo de cantos arredondados 1">
          <a:hlinkClick xmlns:r="http://schemas.openxmlformats.org/officeDocument/2006/relationships" r:id="rId1"/>
        </xdr:cNvPr>
        <xdr:cNvSpPr/>
      </xdr:nvSpPr>
      <xdr:spPr>
        <a:xfrm>
          <a:off x="45935265" y="699135"/>
          <a:ext cx="1448752" cy="596527"/>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pt-BR" sz="1050" b="1"/>
            <a:t>CLIQU</a:t>
          </a:r>
          <a:r>
            <a:rPr lang="pt-BR" sz="1050" b="1" baseline="0"/>
            <a:t>E AQUI PAR A  VOLTAR AO SUMÁRIO</a:t>
          </a:r>
          <a:endParaRPr lang="pt-BR" sz="1050" b="1"/>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247203</xdr:colOff>
      <xdr:row>12</xdr:row>
      <xdr:rowOff>198557</xdr:rowOff>
    </xdr:from>
    <xdr:to>
      <xdr:col>13</xdr:col>
      <xdr:colOff>479004</xdr:colOff>
      <xdr:row>26</xdr:row>
      <xdr:rowOff>40403</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331024</xdr:colOff>
      <xdr:row>12</xdr:row>
      <xdr:rowOff>358851</xdr:rowOff>
    </xdr:from>
    <xdr:to>
      <xdr:col>13</xdr:col>
      <xdr:colOff>135467</xdr:colOff>
      <xdr:row>13</xdr:row>
      <xdr:rowOff>160868</xdr:rowOff>
    </xdr:to>
    <xdr:sp macro="" textlink="">
      <xdr:nvSpPr>
        <xdr:cNvPr id="3" name="CaixaDeTexto 2"/>
        <xdr:cNvSpPr txBox="1"/>
      </xdr:nvSpPr>
      <xdr:spPr>
        <a:xfrm>
          <a:off x="9170224" y="2695651"/>
          <a:ext cx="1633243" cy="5470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pt-BR" sz="1100" b="1"/>
            <a:t>SITUAÇÃO</a:t>
          </a:r>
          <a:r>
            <a:rPr lang="pt-BR" sz="1100" b="1" baseline="0"/>
            <a:t> DO PAN </a:t>
          </a:r>
        </a:p>
        <a:p>
          <a:pPr algn="r"/>
          <a:r>
            <a:rPr lang="pt-BR" sz="1100" b="1" baseline="0"/>
            <a:t>Monitoria Anual</a:t>
          </a:r>
          <a:endParaRPr lang="pt-BR" sz="1100" b="1"/>
        </a:p>
      </xdr:txBody>
    </xdr:sp>
    <xdr:clientData/>
  </xdr:twoCellAnchor>
  <xdr:twoCellAnchor>
    <xdr:from>
      <xdr:col>13</xdr:col>
      <xdr:colOff>585684</xdr:colOff>
      <xdr:row>12</xdr:row>
      <xdr:rowOff>236764</xdr:rowOff>
    </xdr:from>
    <xdr:to>
      <xdr:col>20</xdr:col>
      <xdr:colOff>290745</xdr:colOff>
      <xdr:row>27</xdr:row>
      <xdr:rowOff>29392</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585107</xdr:colOff>
      <xdr:row>29</xdr:row>
      <xdr:rowOff>72269</xdr:rowOff>
    </xdr:from>
    <xdr:to>
      <xdr:col>20</xdr:col>
      <xdr:colOff>342901</xdr:colOff>
      <xdr:row>41</xdr:row>
      <xdr:rowOff>190501</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126243</xdr:colOff>
      <xdr:row>12</xdr:row>
      <xdr:rowOff>310561</xdr:rowOff>
    </xdr:from>
    <xdr:to>
      <xdr:col>20</xdr:col>
      <xdr:colOff>217683</xdr:colOff>
      <xdr:row>14</xdr:row>
      <xdr:rowOff>65313</xdr:rowOff>
    </xdr:to>
    <xdr:sp macro="" textlink="">
      <xdr:nvSpPr>
        <xdr:cNvPr id="6" name="CaixaDeTexto 5"/>
        <xdr:cNvSpPr txBox="1"/>
      </xdr:nvSpPr>
      <xdr:spPr>
        <a:xfrm>
          <a:off x="12394443" y="2691811"/>
          <a:ext cx="1920240" cy="678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pt-BR" sz="1100" b="1"/>
            <a:t>SITUAÇÃO</a:t>
          </a:r>
          <a:r>
            <a:rPr lang="pt-BR" sz="1100" b="1" baseline="0"/>
            <a:t> DO PAN</a:t>
          </a:r>
        </a:p>
        <a:p>
          <a:pPr algn="r"/>
          <a:r>
            <a:rPr lang="pt-BR" sz="1100" b="1" baseline="0"/>
            <a:t>Após a Monitoria Anual</a:t>
          </a:r>
          <a:endParaRPr lang="pt-BR" sz="1100" b="1"/>
        </a:p>
      </xdr:txBody>
    </xdr:sp>
    <xdr:clientData/>
  </xdr:twoCellAnchor>
  <xdr:twoCellAnchor>
    <xdr:from>
      <xdr:col>16</xdr:col>
      <xdr:colOff>217714</xdr:colOff>
      <xdr:row>3</xdr:row>
      <xdr:rowOff>130628</xdr:rowOff>
    </xdr:from>
    <xdr:to>
      <xdr:col>18</xdr:col>
      <xdr:colOff>479651</xdr:colOff>
      <xdr:row>6</xdr:row>
      <xdr:rowOff>18223</xdr:rowOff>
    </xdr:to>
    <xdr:sp macro="" textlink="">
      <xdr:nvSpPr>
        <xdr:cNvPr id="7" name="Retângulo de cantos arredondados 6">
          <a:hlinkClick xmlns:r="http://schemas.openxmlformats.org/officeDocument/2006/relationships" r:id="rId4"/>
        </xdr:cNvPr>
        <xdr:cNvSpPr/>
      </xdr:nvSpPr>
      <xdr:spPr>
        <a:xfrm>
          <a:off x="11876314" y="568778"/>
          <a:ext cx="1481137" cy="611495"/>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pt-BR" sz="1050" b="1"/>
            <a:t>CLIQU</a:t>
          </a:r>
          <a:r>
            <a:rPr lang="pt-BR" sz="1050" b="1" baseline="0"/>
            <a:t>E AQUI PAR A  VOLTAR AO SUMÁRIO</a:t>
          </a:r>
          <a:endParaRPr lang="pt-BR" sz="1050" b="1"/>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25</xdr:col>
      <xdr:colOff>1234440</xdr:colOff>
      <xdr:row>4</xdr:row>
      <xdr:rowOff>60960</xdr:rowOff>
    </xdr:from>
    <xdr:to>
      <xdr:col>26</xdr:col>
      <xdr:colOff>1435417</xdr:colOff>
      <xdr:row>6</xdr:row>
      <xdr:rowOff>133612</xdr:rowOff>
    </xdr:to>
    <xdr:sp macro="" textlink="">
      <xdr:nvSpPr>
        <xdr:cNvPr id="2" name="Retângulo de cantos arredondados 1">
          <a:hlinkClick xmlns:r="http://schemas.openxmlformats.org/officeDocument/2006/relationships" r:id="rId1"/>
        </xdr:cNvPr>
        <xdr:cNvSpPr/>
      </xdr:nvSpPr>
      <xdr:spPr>
        <a:xfrm>
          <a:off x="45935265" y="699135"/>
          <a:ext cx="1448752" cy="596527"/>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pt-BR" sz="1050" b="1"/>
            <a:t>CLIQU</a:t>
          </a:r>
          <a:r>
            <a:rPr lang="pt-BR" sz="1050" b="1" baseline="0"/>
            <a:t>E AQUI PAR A  VOLTAR AO SUMÁRIO</a:t>
          </a:r>
          <a:endParaRPr lang="pt-BR" sz="1050" b="1"/>
        </a:p>
      </xdr:txBody>
    </xdr:sp>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www.matres.com.br/"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9.bin"/><Relationship Id="rId4" Type="http://schemas.openxmlformats.org/officeDocument/2006/relationships/comments" Target="../comments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package" Target="../embeddings/Documento_do_Word_20071.docx"/></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Z33"/>
  <sheetViews>
    <sheetView zoomScale="80" zoomScaleNormal="80" workbookViewId="0"/>
  </sheetViews>
  <sheetFormatPr defaultColWidth="9.140625" defaultRowHeight="15"/>
  <cols>
    <col min="1" max="16384" width="9.140625" style="4"/>
  </cols>
  <sheetData>
    <row r="1" spans="1:26" s="54" customFormat="1" ht="53.25" customHeight="1">
      <c r="B1" s="55"/>
      <c r="C1" s="55" t="s">
        <v>66</v>
      </c>
      <c r="D1" s="55"/>
      <c r="E1" s="55"/>
      <c r="F1" s="55"/>
      <c r="G1" s="55"/>
      <c r="H1" s="55"/>
      <c r="I1" s="55"/>
      <c r="J1" s="55"/>
      <c r="K1" s="55"/>
      <c r="L1" s="55"/>
      <c r="M1" s="55"/>
      <c r="N1" s="55"/>
      <c r="O1" s="55"/>
      <c r="P1" s="55"/>
      <c r="Q1" s="55"/>
      <c r="R1" s="55"/>
      <c r="S1" s="55"/>
      <c r="T1" s="55"/>
      <c r="U1" s="55"/>
      <c r="V1" s="55"/>
      <c r="W1" s="55"/>
      <c r="X1" s="55"/>
      <c r="Y1" s="55"/>
      <c r="Z1" s="55"/>
    </row>
    <row r="2" spans="1:26" s="58" customFormat="1" ht="6" customHeight="1">
      <c r="A2" s="56"/>
      <c r="B2" s="56"/>
      <c r="C2" s="56"/>
      <c r="D2" s="56"/>
      <c r="E2" s="56"/>
      <c r="F2" s="56"/>
      <c r="G2" s="56"/>
      <c r="H2" s="57"/>
      <c r="I2" s="57"/>
      <c r="J2" s="57"/>
      <c r="K2" s="57"/>
      <c r="L2" s="57"/>
      <c r="M2" s="57"/>
      <c r="N2" s="56"/>
      <c r="O2" s="56"/>
      <c r="P2" s="56"/>
    </row>
    <row r="3" spans="1:26" s="58" customFormat="1" ht="12.75"/>
    <row r="4" spans="1:26" s="58" customFormat="1" ht="22.5" customHeight="1"/>
    <row r="5" spans="1:26" s="58" customFormat="1" ht="18.75">
      <c r="A5" s="59" t="s">
        <v>67</v>
      </c>
      <c r="B5" s="59"/>
      <c r="C5" s="59"/>
    </row>
    <row r="6" spans="1:26" s="58" customFormat="1" ht="12.75"/>
    <row r="7" spans="1:26" s="58" customFormat="1" ht="12.75"/>
    <row r="8" spans="1:26" s="58" customFormat="1" ht="12.75"/>
    <row r="9" spans="1:26" s="58" customFormat="1" ht="12.75"/>
    <row r="10" spans="1:26" s="58" customFormat="1" ht="12.75"/>
    <row r="11" spans="1:26" s="58" customFormat="1" ht="12.75"/>
    <row r="12" spans="1:26" s="58" customFormat="1" ht="12.75"/>
    <row r="13" spans="1:26" s="58" customFormat="1" ht="12.75"/>
    <row r="14" spans="1:26" s="58" customFormat="1" ht="12.75"/>
    <row r="15" spans="1:26" s="58" customFormat="1" ht="12.75"/>
    <row r="16" spans="1:26" s="58" customFormat="1" ht="12.75"/>
    <row r="17" spans="11:18" s="58" customFormat="1" ht="12.75"/>
    <row r="18" spans="11:18" s="58" customFormat="1" ht="12.75"/>
    <row r="19" spans="11:18" s="58" customFormat="1" ht="12.75"/>
    <row r="20" spans="11:18" s="58" customFormat="1" ht="12.75"/>
    <row r="21" spans="11:18" s="58" customFormat="1" ht="12.75"/>
    <row r="22" spans="11:18" s="58" customFormat="1" ht="12.75"/>
    <row r="23" spans="11:18" s="58" customFormat="1" ht="12.75"/>
    <row r="24" spans="11:18" s="58" customFormat="1" ht="12.75"/>
    <row r="25" spans="11:18" s="58" customFormat="1" ht="12.75"/>
    <row r="26" spans="11:18" s="58" customFormat="1" ht="12.75">
      <c r="K26" s="60"/>
      <c r="R26" s="60" t="s">
        <v>68</v>
      </c>
    </row>
    <row r="27" spans="11:18" s="58" customFormat="1" ht="12.75"/>
    <row r="28" spans="11:18" s="58" customFormat="1" ht="12.75"/>
    <row r="29" spans="11:18" s="58" customFormat="1" ht="12.75"/>
    <row r="30" spans="11:18" s="58" customFormat="1" ht="12.75"/>
    <row r="31" spans="11:18" s="58" customFormat="1" ht="12.75"/>
    <row r="32" spans="11:18" s="58" customFormat="1" ht="12.75"/>
    <row r="33" s="58" customFormat="1" ht="12.75"/>
  </sheetData>
  <hyperlinks>
    <hyperlink ref="R26" r:id="rId1"/>
  </hyperlinks>
  <pageMargins left="0.511811024" right="0.511811024" top="0.78740157499999996" bottom="0.78740157499999996" header="0.31496062000000002" footer="0.31496062000000002"/>
  <drawing r:id="rId2"/>
</worksheet>
</file>

<file path=xl/worksheets/sheet10.xml><?xml version="1.0" encoding="utf-8"?>
<worksheet xmlns="http://schemas.openxmlformats.org/spreadsheetml/2006/main" xmlns:r="http://schemas.openxmlformats.org/officeDocument/2006/relationships">
  <sheetPr>
    <tabColor rgb="FFFF0000"/>
  </sheetPr>
  <dimension ref="A1:S68"/>
  <sheetViews>
    <sheetView showGridLines="0" tabSelected="1" zoomScale="80" zoomScaleNormal="80" zoomScalePageLayoutView="70" workbookViewId="0">
      <selection activeCell="D7" sqref="D7"/>
    </sheetView>
  </sheetViews>
  <sheetFormatPr defaultRowHeight="15"/>
  <cols>
    <col min="1" max="1" width="3.85546875" customWidth="1"/>
    <col min="2" max="2" width="36.7109375" customWidth="1"/>
    <col min="3" max="3" width="14.28515625" customWidth="1"/>
    <col min="5" max="5" width="11.5703125" customWidth="1"/>
    <col min="6" max="6" width="14" customWidth="1"/>
    <col min="10" max="10" width="8.28515625" customWidth="1"/>
    <col min="11" max="11" width="10.28515625" customWidth="1"/>
  </cols>
  <sheetData>
    <row r="1" spans="1:19" s="2" customFormat="1">
      <c r="A1" s="3" t="s">
        <v>0</v>
      </c>
      <c r="H1" s="15"/>
      <c r="I1" s="15"/>
      <c r="J1" s="15"/>
      <c r="K1" s="15"/>
      <c r="L1" s="15"/>
      <c r="M1" s="15"/>
    </row>
    <row r="2" spans="1:19" s="4" customFormat="1" ht="4.1500000000000004" customHeight="1">
      <c r="H2" s="16"/>
      <c r="I2" s="16"/>
      <c r="J2" s="16"/>
      <c r="K2" s="16"/>
      <c r="L2" s="16"/>
      <c r="M2" s="16"/>
    </row>
    <row r="3" spans="1:19" s="5" customFormat="1" ht="15.75" thickBot="1">
      <c r="A3" s="774" t="str">
        <f>'Monitoria Anual - 1'!A3</f>
        <v>PLANO DE AÇÃO NACIONAL PARA A CONSERVAÇÃO DO PATRIMONIO ESPELEOLÓGICO NAS ÁREAS CÁRSTICAS DA BACIA DO RIO SÃO FRANCISCO - PAN CAVERNAS DO SÃO FRANCISCO</v>
      </c>
      <c r="B3" s="774"/>
      <c r="C3" s="774"/>
      <c r="D3" s="774"/>
      <c r="E3" s="774"/>
      <c r="F3" s="774"/>
      <c r="G3" s="774"/>
      <c r="H3" s="774"/>
      <c r="I3" s="774"/>
      <c r="J3" s="774"/>
      <c r="K3" s="774"/>
      <c r="L3" s="774"/>
      <c r="M3" s="774"/>
      <c r="N3" s="774"/>
      <c r="O3" s="774"/>
      <c r="P3" s="774"/>
    </row>
    <row r="4" spans="1:19" s="1" customFormat="1" ht="15.75" thickTop="1">
      <c r="H4" s="17"/>
      <c r="I4" s="17"/>
      <c r="J4" s="17"/>
      <c r="K4" s="17"/>
      <c r="L4" s="17"/>
      <c r="M4" s="17"/>
    </row>
    <row r="5" spans="1:19" s="6" customFormat="1" ht="25.9" customHeight="1" thickBot="1">
      <c r="A5" s="7" t="s">
        <v>1</v>
      </c>
      <c r="B5" s="7"/>
      <c r="C5" s="11">
        <f>'Monitoria Anual - 1'!D5</f>
        <v>0</v>
      </c>
      <c r="D5" s="11"/>
      <c r="E5" s="11"/>
      <c r="F5" s="11"/>
      <c r="G5" s="11"/>
      <c r="H5" s="11"/>
      <c r="I5" s="11"/>
      <c r="J5" s="11"/>
      <c r="K5" s="11"/>
      <c r="L5" s="11"/>
      <c r="M5" s="11"/>
      <c r="N5" s="11"/>
      <c r="O5" s="11"/>
      <c r="P5" s="12"/>
    </row>
    <row r="6" spans="1:19" s="1" customFormat="1" ht="15.75" thickTop="1">
      <c r="H6" s="17"/>
      <c r="I6" s="17"/>
      <c r="J6" s="17"/>
      <c r="K6" s="17"/>
      <c r="L6" s="17"/>
      <c r="M6" s="17"/>
    </row>
    <row r="7" spans="1:19" s="1" customFormat="1" ht="15.75" thickBot="1">
      <c r="A7" s="7" t="s">
        <v>2</v>
      </c>
      <c r="B7" s="7"/>
      <c r="C7" s="213" t="s">
        <v>2816</v>
      </c>
      <c r="D7" s="8"/>
      <c r="E7" s="9"/>
      <c r="F7" s="9"/>
      <c r="G7" s="10"/>
      <c r="H7" s="17"/>
      <c r="I7" s="17"/>
      <c r="J7" s="17"/>
      <c r="K7" s="17"/>
      <c r="L7" s="17"/>
      <c r="M7" s="17"/>
    </row>
    <row r="8" spans="1:19" ht="15.75" thickTop="1"/>
    <row r="9" spans="1:19" ht="18.75">
      <c r="A9" s="49" t="s">
        <v>33</v>
      </c>
      <c r="B9" s="49"/>
      <c r="C9" s="49"/>
      <c r="D9" s="49"/>
      <c r="E9" s="49"/>
      <c r="F9" s="49"/>
      <c r="G9" s="49"/>
      <c r="H9" s="49"/>
      <c r="I9" s="49"/>
      <c r="J9" s="49"/>
      <c r="K9" s="49"/>
      <c r="L9" s="49"/>
      <c r="M9" s="49"/>
      <c r="N9" s="49"/>
      <c r="O9" s="49"/>
      <c r="P9" s="49"/>
      <c r="Q9" s="49"/>
      <c r="R9" s="49"/>
      <c r="S9" s="49"/>
    </row>
    <row r="11" spans="1:19">
      <c r="B11" s="27" t="s">
        <v>44</v>
      </c>
      <c r="C11" s="28"/>
      <c r="D11" s="28"/>
    </row>
    <row r="12" spans="1:19" ht="15.75" thickBot="1">
      <c r="E12" s="778" t="s">
        <v>83</v>
      </c>
      <c r="F12" s="779"/>
    </row>
    <row r="13" spans="1:19" ht="57.75" customHeight="1" thickTop="1" thickBot="1">
      <c r="B13" s="772" t="s">
        <v>35</v>
      </c>
      <c r="C13" s="773"/>
      <c r="D13" s="788"/>
      <c r="E13" s="776" t="s">
        <v>82</v>
      </c>
      <c r="F13" s="777"/>
    </row>
    <row r="14" spans="1:19" s="76" customFormat="1" ht="31.9" customHeight="1" thickTop="1" thickBot="1">
      <c r="B14" s="77" t="s">
        <v>41</v>
      </c>
      <c r="C14" s="79" t="s">
        <v>80</v>
      </c>
      <c r="D14" s="78" t="s">
        <v>42</v>
      </c>
      <c r="E14" s="79" t="s">
        <v>73</v>
      </c>
      <c r="F14" s="78" t="s">
        <v>42</v>
      </c>
    </row>
    <row r="15" spans="1:19" ht="16.5" thickTop="1">
      <c r="B15" s="50" t="s">
        <v>36</v>
      </c>
      <c r="C15" s="88"/>
      <c r="D15" s="89"/>
      <c r="E15" s="88">
        <v>7</v>
      </c>
      <c r="F15" s="89"/>
    </row>
    <row r="16" spans="1:19" ht="15.75">
      <c r="B16" s="36" t="s">
        <v>48</v>
      </c>
      <c r="C16" s="90">
        <f>COUNTA('Monitoria Anual 4'!I11:I110)</f>
        <v>1</v>
      </c>
      <c r="D16" s="91">
        <f>C16/C22</f>
        <v>0.01</v>
      </c>
      <c r="E16" s="90">
        <f>C16-0</f>
        <v>1</v>
      </c>
      <c r="F16" s="91">
        <f>E16/$E$22</f>
        <v>1.0752688172043012E-2</v>
      </c>
    </row>
    <row r="17" spans="2:18" ht="15.75">
      <c r="B17" s="29" t="s">
        <v>37</v>
      </c>
      <c r="C17" s="92">
        <f>COUNTA('Monitoria Anual 4'!J11:J110)</f>
        <v>24</v>
      </c>
      <c r="D17" s="93">
        <f>C17/C22</f>
        <v>0.24</v>
      </c>
      <c r="E17" s="92">
        <f>C17-6</f>
        <v>18</v>
      </c>
      <c r="F17" s="91">
        <f t="shared" ref="F17:F21" si="0">E17/$E$22</f>
        <v>0.19354838709677419</v>
      </c>
    </row>
    <row r="18" spans="2:18" ht="15.75">
      <c r="B18" s="30" t="s">
        <v>38</v>
      </c>
      <c r="C18" s="92">
        <f>COUNTA('Monitoria Anual 4'!K11:K110)</f>
        <v>21</v>
      </c>
      <c r="D18" s="93">
        <f>C18/C22</f>
        <v>0.21</v>
      </c>
      <c r="E18" s="92">
        <f>C18-1</f>
        <v>20</v>
      </c>
      <c r="F18" s="91">
        <f t="shared" si="0"/>
        <v>0.21505376344086022</v>
      </c>
    </row>
    <row r="19" spans="2:18" ht="15.75">
      <c r="B19" s="31" t="s">
        <v>39</v>
      </c>
      <c r="C19" s="92">
        <f>COUNTA('Monitoria Anual 4'!L11:L110)</f>
        <v>37</v>
      </c>
      <c r="D19" s="93">
        <f>C19/C22</f>
        <v>0.37</v>
      </c>
      <c r="E19" s="92">
        <f>C19-0</f>
        <v>37</v>
      </c>
      <c r="F19" s="91">
        <f t="shared" si="0"/>
        <v>0.39784946236559138</v>
      </c>
    </row>
    <row r="20" spans="2:18" ht="16.5" thickBot="1">
      <c r="B20" s="32" t="s">
        <v>40</v>
      </c>
      <c r="C20" s="92">
        <f>COUNTA('Monitoria Anual 4'!M11:M110)</f>
        <v>17</v>
      </c>
      <c r="D20" s="93">
        <f>C20/C22</f>
        <v>0.17</v>
      </c>
      <c r="E20" s="92">
        <f>C20-0</f>
        <v>17</v>
      </c>
      <c r="F20" s="91">
        <f t="shared" si="0"/>
        <v>0.18279569892473119</v>
      </c>
    </row>
    <row r="21" spans="2:18" ht="17.25" thickTop="1" thickBot="1">
      <c r="B21" s="85" t="s">
        <v>64</v>
      </c>
      <c r="C21" s="92"/>
      <c r="D21" s="93"/>
      <c r="E21" s="92"/>
      <c r="F21" s="91">
        <f t="shared" si="0"/>
        <v>0</v>
      </c>
    </row>
    <row r="22" spans="2:18" ht="16.5" thickTop="1" thickBot="1">
      <c r="B22" s="95" t="s">
        <v>43</v>
      </c>
      <c r="C22" s="96">
        <f>C16+C17+C18+C19+C20</f>
        <v>100</v>
      </c>
      <c r="D22" s="97">
        <f>SUM(D15:D21)</f>
        <v>1</v>
      </c>
      <c r="E22" s="96">
        <f>SUM(E16:E21)</f>
        <v>93</v>
      </c>
      <c r="F22" s="94">
        <f>SUM(F16:F21)</f>
        <v>1</v>
      </c>
    </row>
    <row r="23" spans="2:18" ht="16.5" thickTop="1" thickBot="1">
      <c r="B23" s="775" t="s">
        <v>79</v>
      </c>
      <c r="C23" s="775"/>
      <c r="D23" s="775"/>
      <c r="E23" s="100">
        <f>COUNTIF('Monitoria Anual 4'!N11:N110,'Monitoria Anual 4'!AF7)</f>
        <v>2</v>
      </c>
      <c r="F23" s="98"/>
    </row>
    <row r="24" spans="2:18" ht="16.5" thickTop="1" thickBot="1">
      <c r="B24" s="775" t="s">
        <v>78</v>
      </c>
      <c r="C24" s="775"/>
      <c r="D24" s="775"/>
      <c r="E24" s="100">
        <f>COUNTIF('Monitoria Anual 4'!N11:N110,'Monitoria Anual 4'!AF8)</f>
        <v>5</v>
      </c>
      <c r="F24" s="99"/>
    </row>
    <row r="25" spans="2:18" ht="15.75" thickTop="1"/>
    <row r="26" spans="2:18">
      <c r="B26" s="27" t="s">
        <v>45</v>
      </c>
      <c r="C26" s="28"/>
      <c r="D26" s="28"/>
    </row>
    <row r="27" spans="2:18" ht="3" customHeight="1"/>
    <row r="28" spans="2:18" ht="30.75" customHeight="1">
      <c r="B28" s="48" t="s">
        <v>34</v>
      </c>
      <c r="C28" s="35">
        <f>COUNTA('Monitoria Anual 4'!A11:A110)</f>
        <v>12</v>
      </c>
      <c r="O28" s="187"/>
      <c r="P28" s="187"/>
      <c r="Q28" s="187"/>
      <c r="R28" s="187"/>
    </row>
    <row r="29" spans="2:18" ht="6.6" customHeight="1" thickBot="1">
      <c r="O29" s="187"/>
      <c r="P29" s="187"/>
      <c r="Q29" s="187"/>
      <c r="R29" s="187"/>
    </row>
    <row r="30" spans="2:18" ht="16.5" thickTop="1" thickBot="1">
      <c r="B30" s="33" t="s">
        <v>46</v>
      </c>
      <c r="C30" s="83" t="s">
        <v>47</v>
      </c>
      <c r="D30" s="37"/>
      <c r="E30" s="38"/>
      <c r="F30" s="39"/>
      <c r="G30" s="40"/>
      <c r="H30" s="41"/>
      <c r="I30" s="42"/>
      <c r="O30" s="187"/>
      <c r="P30" s="187"/>
      <c r="Q30" s="187"/>
      <c r="R30" s="187"/>
    </row>
    <row r="31" spans="2:18" ht="15.75" thickTop="1">
      <c r="B31" s="43" t="s">
        <v>49</v>
      </c>
      <c r="C31" s="45">
        <f>COUNTA('Monitoria Anual 4'!B11:B18)</f>
        <v>8</v>
      </c>
      <c r="D31" s="178">
        <f>COUNTA('Monitoria Anual 4'!N11:N18)</f>
        <v>1</v>
      </c>
      <c r="E31" s="178">
        <f>COUNTA('Monitoria Anual 4'!I11:I18)</f>
        <v>0</v>
      </c>
      <c r="F31" s="178">
        <f>COUNTA('Monitoria Anual 4'!J11:J18)</f>
        <v>0</v>
      </c>
      <c r="G31" s="178">
        <f>COUNTA('Monitoria Anual 4'!K11:K18)</f>
        <v>1</v>
      </c>
      <c r="H31" s="178">
        <f>COUNTA('Monitoria Anual 4'!L11:L18)</f>
        <v>5</v>
      </c>
      <c r="I31" s="178">
        <f>COUNTA('Monitoria Anual 4'!M11:M18)</f>
        <v>2</v>
      </c>
    </row>
    <row r="32" spans="2:18">
      <c r="B32" s="44" t="s">
        <v>50</v>
      </c>
      <c r="C32" s="46">
        <f>COUNTA('Monitoria Anual 4'!B19:B45)</f>
        <v>27</v>
      </c>
      <c r="D32" s="46">
        <f>COUNTA('Monitoria Anual 4'!N19:N45)</f>
        <v>0</v>
      </c>
      <c r="E32" s="46">
        <f>COUNTA('Monitoria Anual 4'!I19:I45)</f>
        <v>0</v>
      </c>
      <c r="F32" s="46">
        <f>COUNTA('Monitoria Anual 4'!J19:J45)</f>
        <v>8</v>
      </c>
      <c r="G32" s="46">
        <f>COUNTA('Monitoria Anual 4'!K19:K45)</f>
        <v>4</v>
      </c>
      <c r="H32" s="46">
        <f>COUNTA('Monitoria Anual 4'!L19:L45)</f>
        <v>13</v>
      </c>
      <c r="I32" s="178">
        <f>COUNTA('Monitoria Anual 4'!M19:M45)</f>
        <v>2</v>
      </c>
    </row>
    <row r="33" spans="2:9">
      <c r="B33" s="44" t="s">
        <v>51</v>
      </c>
      <c r="C33" s="46">
        <f>COUNTA('Monitoria Anual 4'!B46:B49)</f>
        <v>4</v>
      </c>
      <c r="D33" s="46">
        <f>COUNTA('Monitoria Anual 4'!N46:N49)</f>
        <v>0</v>
      </c>
      <c r="E33" s="46">
        <f>COUNTA('Monitoria Anual 4'!I46:I49)</f>
        <v>0</v>
      </c>
      <c r="F33" s="46">
        <f>COUNTA('Monitoria Anual 4'!J46:J49)</f>
        <v>2</v>
      </c>
      <c r="G33" s="46">
        <f>COUNTA('Monitoria Anual 4'!K46:K49)</f>
        <v>0</v>
      </c>
      <c r="H33" s="46">
        <f>COUNTA('Monitoria Anual 4'!L46:L49)</f>
        <v>0</v>
      </c>
      <c r="I33" s="178">
        <f>COUNTA('Monitoria Anual 4'!M46:M49)</f>
        <v>2</v>
      </c>
    </row>
    <row r="34" spans="2:9">
      <c r="B34" s="44" t="s">
        <v>52</v>
      </c>
      <c r="C34" s="46">
        <f>COUNTA('Monitoria Anual 4'!B50:B56)</f>
        <v>7</v>
      </c>
      <c r="D34" s="46">
        <f>COUNTA('Monitoria Anual 4'!N50:N56)</f>
        <v>1</v>
      </c>
      <c r="E34" s="46">
        <f>COUNTA('Monitoria Anual 4'!I50:I56)</f>
        <v>0</v>
      </c>
      <c r="F34" s="46">
        <f>COUNTA('Monitoria Anual 4'!J50:J56)</f>
        <v>2</v>
      </c>
      <c r="G34" s="46">
        <f>COUNTA('Monitoria Anual 4'!K50:K56)</f>
        <v>1</v>
      </c>
      <c r="H34" s="46">
        <f>COUNTA('Monitoria Anual 4'!L50:L56)</f>
        <v>3</v>
      </c>
      <c r="I34" s="178">
        <f>COUNTA('Monitoria Anual 4'!M50:M56)</f>
        <v>1</v>
      </c>
    </row>
    <row r="35" spans="2:9">
      <c r="B35" s="44" t="s">
        <v>53</v>
      </c>
      <c r="C35" s="46">
        <f>COUNTA('Monitoria Anual 4'!B57:B63)</f>
        <v>7</v>
      </c>
      <c r="D35" s="46">
        <f>COUNTA('Monitoria Anual 4'!N57:N63)</f>
        <v>1</v>
      </c>
      <c r="E35" s="46">
        <f>COUNTA('Monitoria Anual 4'!I57:I63)</f>
        <v>0</v>
      </c>
      <c r="F35" s="46">
        <f>COUNTA('Monitoria Anual 4'!J57:J63)</f>
        <v>4</v>
      </c>
      <c r="G35" s="46">
        <f>COUNTA('Monitoria Anual 4'!K57:K63)</f>
        <v>2</v>
      </c>
      <c r="H35" s="46">
        <f>COUNTA('Monitoria Anual 4'!L57:L63)</f>
        <v>1</v>
      </c>
      <c r="I35" s="178">
        <f>COUNTA('Monitoria Anual 4'!M57:M63)</f>
        <v>0</v>
      </c>
    </row>
    <row r="36" spans="2:9">
      <c r="B36" s="44" t="s">
        <v>54</v>
      </c>
      <c r="C36" s="46">
        <f>COUNTA('Monitoria Anual 4'!B64:B66)</f>
        <v>3</v>
      </c>
      <c r="D36" s="46">
        <f>COUNTA('Monitoria Anual 4'!N64:N66)</f>
        <v>0</v>
      </c>
      <c r="E36" s="46">
        <f>COUNTA('Monitoria Anual 4'!I64:I66)</f>
        <v>0</v>
      </c>
      <c r="F36" s="46">
        <f>COUNTA('Monitoria Anual 4'!J64:J66)</f>
        <v>0</v>
      </c>
      <c r="G36" s="46">
        <f>COUNTA('Monitoria Anual 4'!K64:K66)</f>
        <v>1</v>
      </c>
      <c r="H36" s="46">
        <f>COUNTA('Monitoria Anual 4'!L64:L66)</f>
        <v>2</v>
      </c>
      <c r="I36" s="178">
        <f>COUNTA('Monitoria Anual 4'!M64:M66)</f>
        <v>0</v>
      </c>
    </row>
    <row r="37" spans="2:9">
      <c r="B37" s="44" t="s">
        <v>55</v>
      </c>
      <c r="C37" s="46">
        <f>COUNTA('Monitoria Anual 4'!B67:B70)</f>
        <v>4</v>
      </c>
      <c r="D37" s="46">
        <f>COUNTA('Monitoria Anual 4'!N67:N70)</f>
        <v>0</v>
      </c>
      <c r="E37" s="46">
        <f>COUNTA('Monitoria Anual 4'!I67:I70)</f>
        <v>0</v>
      </c>
      <c r="F37" s="46">
        <f>COUNTA('Monitoria Anual 4'!J67:J70)</f>
        <v>1</v>
      </c>
      <c r="G37" s="46">
        <f>COUNTA('Monitoria Anual 4'!K67:K70)</f>
        <v>0</v>
      </c>
      <c r="H37" s="46">
        <f>COUNTA('Monitoria Anual 4'!L67:L70)</f>
        <v>2</v>
      </c>
      <c r="I37" s="178">
        <f>COUNTA('Monitoria Anual 4'!M67:M70)</f>
        <v>1</v>
      </c>
    </row>
    <row r="38" spans="2:9">
      <c r="B38" s="44" t="s">
        <v>56</v>
      </c>
      <c r="C38" s="46">
        <f>COUNTA('Monitoria Anual 4'!B71:B78)</f>
        <v>8</v>
      </c>
      <c r="D38" s="46">
        <f>COUNTA('Monitoria Anual 4'!N71:N78)</f>
        <v>0</v>
      </c>
      <c r="E38" s="46">
        <f>COUNTA('Monitoria Anual 4'!I71:I78)</f>
        <v>0</v>
      </c>
      <c r="F38" s="46">
        <f>COUNTA('Monitoria Anual 4'!J71:J78)</f>
        <v>0</v>
      </c>
      <c r="G38" s="46">
        <f>COUNTA('Monitoria Anual 4'!K71:K78)</f>
        <v>4</v>
      </c>
      <c r="H38" s="46">
        <f>COUNTA('Monitoria Anual 4'!L71:L78)</f>
        <v>2</v>
      </c>
      <c r="I38" s="178">
        <f>COUNTA('Monitoria Anual 4'!M71:M78)</f>
        <v>2</v>
      </c>
    </row>
    <row r="39" spans="2:9">
      <c r="B39" s="44" t="s">
        <v>57</v>
      </c>
      <c r="C39" s="46">
        <f>COUNTA('Monitoria Anual 4'!B79:B82)</f>
        <v>4</v>
      </c>
      <c r="D39" s="46">
        <f>COUNTA('Monitoria Anual 4'!N79:N82)</f>
        <v>1</v>
      </c>
      <c r="E39" s="46">
        <f>COUNTA('Monitoria Anual 4'!I79:I82)</f>
        <v>0</v>
      </c>
      <c r="F39" s="46">
        <f>COUNTA('Monitoria Anual 4'!J79:J82)</f>
        <v>1</v>
      </c>
      <c r="G39" s="46">
        <f>COUNTA('Monitoria Anual 4'!K79:K82)</f>
        <v>1</v>
      </c>
      <c r="H39" s="46">
        <f>COUNTA('Monitoria Anual 4'!L79:L82)</f>
        <v>2</v>
      </c>
      <c r="I39" s="178">
        <f>COUNTA('Monitoria Anual 4'!M79:M82)</f>
        <v>0</v>
      </c>
    </row>
    <row r="40" spans="2:9">
      <c r="B40" s="167" t="s">
        <v>58</v>
      </c>
      <c r="C40" s="178">
        <f>COUNTA('Monitoria Anual 4'!B83:B95)</f>
        <v>13</v>
      </c>
      <c r="D40" s="178">
        <f>COUNTA('Monitoria Anual 4'!N83:N95)</f>
        <v>2</v>
      </c>
      <c r="E40" s="178">
        <f>COUNTA('Monitoria Anual 4'!I83:I95)</f>
        <v>0</v>
      </c>
      <c r="F40" s="178">
        <f>COUNTA('Monitoria Anual 4'!J83:J95)</f>
        <v>4</v>
      </c>
      <c r="G40" s="178">
        <f>COUNTA('Monitoria Anual 4'!K83:K95)</f>
        <v>4</v>
      </c>
      <c r="H40" s="178">
        <f>COUNTA('Monitoria Anual 4'!L83:L95)</f>
        <v>3</v>
      </c>
      <c r="I40" s="178">
        <f>COUNTA('Monitoria Anual 4'!M83:M95)</f>
        <v>2</v>
      </c>
    </row>
    <row r="41" spans="2:9">
      <c r="B41" s="167" t="s">
        <v>1048</v>
      </c>
      <c r="C41" s="178">
        <f>COUNTA('Monitoria Anual 4'!B96:B105)</f>
        <v>10</v>
      </c>
      <c r="D41" s="178">
        <f>COUNTA('Monitoria Anual 4'!N96:N105)</f>
        <v>1</v>
      </c>
      <c r="E41" s="178">
        <f>COUNTA('Monitoria Anual 4'!I96:I105)</f>
        <v>1</v>
      </c>
      <c r="F41" s="178">
        <f>COUNTA('Monitoria Anual 4'!J96:J105)</f>
        <v>1</v>
      </c>
      <c r="G41" s="178">
        <f>COUNTA('Monitoria Anual 4'!K96:K105)</f>
        <v>2</v>
      </c>
      <c r="H41" s="178">
        <f>COUNTA('Monitoria Anual 4'!L96:L105)</f>
        <v>3</v>
      </c>
      <c r="I41" s="178">
        <f>COUNTA('Monitoria Anual 4'!M96:M105)</f>
        <v>3</v>
      </c>
    </row>
    <row r="42" spans="2:9" ht="15.75" thickBot="1">
      <c r="B42" s="51" t="s">
        <v>1049</v>
      </c>
      <c r="C42" s="180">
        <f>COUNTA('Monitoria Anual 4'!B106:B110)</f>
        <v>5</v>
      </c>
      <c r="D42" s="180">
        <f>COUNTA('Monitoria Anual 4'!N106:N110)</f>
        <v>0</v>
      </c>
      <c r="E42" s="180">
        <f>COUNTA('Monitoria Anual 4'!I106:I110)</f>
        <v>0</v>
      </c>
      <c r="F42" s="180">
        <f>COUNTA('Monitoria Anual 4'!J106:J110)</f>
        <v>1</v>
      </c>
      <c r="G42" s="180">
        <f>COUNTA('Monitoria Anual 4'!K106:K110)</f>
        <v>1</v>
      </c>
      <c r="H42" s="180">
        <f>COUNTA('Monitoria Anual 4'!L106:L110)</f>
        <v>1</v>
      </c>
      <c r="I42" s="180">
        <f>COUNTA('Monitoria Anual 4'!M106:M110)</f>
        <v>2</v>
      </c>
    </row>
    <row r="43" spans="2:9" ht="15.75" thickTop="1"/>
    <row r="54" spans="2:9" ht="15.75" thickBot="1">
      <c r="B54" s="187" t="s">
        <v>2657</v>
      </c>
    </row>
    <row r="55" spans="2:9" ht="16.5" thickTop="1" thickBot="1">
      <c r="B55" s="33" t="s">
        <v>46</v>
      </c>
      <c r="C55" s="709" t="s">
        <v>47</v>
      </c>
      <c r="D55" s="37"/>
      <c r="E55" s="38"/>
      <c r="F55" s="39"/>
      <c r="G55" s="40"/>
      <c r="H55" s="41"/>
      <c r="I55" s="42"/>
    </row>
    <row r="56" spans="2:9" ht="15.75" thickTop="1">
      <c r="B56" s="717" t="s">
        <v>49</v>
      </c>
      <c r="C56" s="716">
        <v>7</v>
      </c>
      <c r="D56" s="720">
        <v>0</v>
      </c>
      <c r="E56" s="720">
        <v>0</v>
      </c>
      <c r="F56" s="720">
        <v>0</v>
      </c>
      <c r="G56" s="720"/>
      <c r="H56" s="720">
        <v>5</v>
      </c>
      <c r="I56" s="720">
        <v>2</v>
      </c>
    </row>
    <row r="57" spans="2:9">
      <c r="B57" s="44" t="s">
        <v>50</v>
      </c>
      <c r="C57" s="710">
        <v>26</v>
      </c>
      <c r="D57" s="178">
        <v>0</v>
      </c>
      <c r="E57" s="178">
        <v>0</v>
      </c>
      <c r="F57" s="636">
        <v>7</v>
      </c>
      <c r="G57" s="178">
        <v>4</v>
      </c>
      <c r="H57" s="178">
        <v>13</v>
      </c>
      <c r="I57" s="178">
        <v>2</v>
      </c>
    </row>
    <row r="58" spans="2:9">
      <c r="B58" s="44" t="s">
        <v>51</v>
      </c>
      <c r="C58" s="714">
        <v>4</v>
      </c>
      <c r="D58" s="178">
        <v>0</v>
      </c>
      <c r="E58" s="178">
        <v>0</v>
      </c>
      <c r="F58" s="636">
        <v>2</v>
      </c>
      <c r="G58" s="178">
        <v>0</v>
      </c>
      <c r="H58" s="178">
        <v>0</v>
      </c>
      <c r="I58" s="178">
        <v>2</v>
      </c>
    </row>
    <row r="59" spans="2:9">
      <c r="B59" s="718" t="s">
        <v>52</v>
      </c>
      <c r="C59" s="715">
        <v>6</v>
      </c>
      <c r="D59" s="720">
        <v>0</v>
      </c>
      <c r="E59" s="720">
        <v>0</v>
      </c>
      <c r="F59" s="720">
        <v>1</v>
      </c>
      <c r="G59" s="720">
        <v>1</v>
      </c>
      <c r="H59" s="720">
        <v>3</v>
      </c>
      <c r="I59" s="720">
        <v>1</v>
      </c>
    </row>
    <row r="60" spans="2:9">
      <c r="B60" s="718" t="s">
        <v>53</v>
      </c>
      <c r="C60" s="715">
        <v>6</v>
      </c>
      <c r="D60" s="720">
        <v>0</v>
      </c>
      <c r="E60" s="720">
        <v>0</v>
      </c>
      <c r="F60" s="720">
        <v>3</v>
      </c>
      <c r="G60" s="720">
        <v>2</v>
      </c>
      <c r="H60" s="720">
        <v>1</v>
      </c>
      <c r="I60" s="720">
        <v>0</v>
      </c>
    </row>
    <row r="61" spans="2:9">
      <c r="B61" s="44" t="s">
        <v>54</v>
      </c>
      <c r="C61" s="710">
        <v>3</v>
      </c>
      <c r="D61" s="178">
        <v>0</v>
      </c>
      <c r="E61" s="178">
        <v>0</v>
      </c>
      <c r="F61" s="636">
        <v>0</v>
      </c>
      <c r="G61" s="178">
        <v>1</v>
      </c>
      <c r="H61" s="178">
        <v>2</v>
      </c>
      <c r="I61" s="178"/>
    </row>
    <row r="62" spans="2:9">
      <c r="B62" s="44" t="s">
        <v>55</v>
      </c>
      <c r="C62" s="710">
        <v>4</v>
      </c>
      <c r="D62" s="178">
        <v>0</v>
      </c>
      <c r="E62" s="178">
        <v>0</v>
      </c>
      <c r="F62" s="636">
        <v>1</v>
      </c>
      <c r="G62" s="178"/>
      <c r="H62" s="178">
        <v>2</v>
      </c>
      <c r="I62" s="178">
        <v>1</v>
      </c>
    </row>
    <row r="63" spans="2:9">
      <c r="B63" s="44" t="s">
        <v>56</v>
      </c>
      <c r="C63" s="710">
        <v>8</v>
      </c>
      <c r="D63" s="178">
        <v>0</v>
      </c>
      <c r="E63" s="178">
        <v>0</v>
      </c>
      <c r="F63" s="636">
        <v>0</v>
      </c>
      <c r="G63" s="178">
        <v>4</v>
      </c>
      <c r="H63" s="178">
        <v>2</v>
      </c>
      <c r="I63" s="178">
        <v>2</v>
      </c>
    </row>
    <row r="64" spans="2:9">
      <c r="B64" s="44" t="s">
        <v>57</v>
      </c>
      <c r="C64" s="710">
        <v>3</v>
      </c>
      <c r="D64" s="178">
        <v>0</v>
      </c>
      <c r="E64" s="178">
        <v>0</v>
      </c>
      <c r="F64" s="636">
        <v>0</v>
      </c>
      <c r="G64" s="178">
        <v>1</v>
      </c>
      <c r="H64" s="178">
        <v>2</v>
      </c>
      <c r="I64" s="178"/>
    </row>
    <row r="65" spans="2:9">
      <c r="B65" s="719" t="s">
        <v>58</v>
      </c>
      <c r="C65" s="715">
        <v>11</v>
      </c>
      <c r="D65" s="720">
        <v>0</v>
      </c>
      <c r="E65" s="720">
        <v>0</v>
      </c>
      <c r="F65" s="720">
        <v>2</v>
      </c>
      <c r="G65" s="720">
        <v>4</v>
      </c>
      <c r="H65" s="720">
        <v>3</v>
      </c>
      <c r="I65" s="720">
        <v>2</v>
      </c>
    </row>
    <row r="66" spans="2:9">
      <c r="B66" s="719" t="s">
        <v>1048</v>
      </c>
      <c r="C66" s="715">
        <v>10</v>
      </c>
      <c r="D66" s="720">
        <v>0</v>
      </c>
      <c r="E66" s="720">
        <v>1</v>
      </c>
      <c r="F66" s="720">
        <v>1</v>
      </c>
      <c r="G66" s="720">
        <v>2</v>
      </c>
      <c r="H66" s="720">
        <v>3</v>
      </c>
      <c r="I66" s="720">
        <v>3</v>
      </c>
    </row>
    <row r="67" spans="2:9" ht="15.75" thickBot="1">
      <c r="B67" s="51" t="s">
        <v>1049</v>
      </c>
      <c r="C67" s="711">
        <v>5</v>
      </c>
      <c r="D67" s="180">
        <v>0</v>
      </c>
      <c r="E67" s="180">
        <v>0</v>
      </c>
      <c r="F67" s="713">
        <v>1</v>
      </c>
      <c r="G67" s="180">
        <v>1</v>
      </c>
      <c r="H67" s="180">
        <v>1</v>
      </c>
      <c r="I67" s="180">
        <v>2</v>
      </c>
    </row>
    <row r="68" spans="2:9" ht="15.75" thickTop="1">
      <c r="B68" s="187"/>
      <c r="C68" s="712"/>
      <c r="D68" s="187"/>
      <c r="E68" s="187"/>
      <c r="F68" s="187"/>
      <c r="G68" s="187"/>
      <c r="H68" s="187"/>
      <c r="I68" s="187"/>
    </row>
  </sheetData>
  <sheetProtection password="ECFE" sheet="1" objects="1" scenarios="1"/>
  <mergeCells count="6">
    <mergeCell ref="A3:P3"/>
    <mergeCell ref="B13:D13"/>
    <mergeCell ref="B23:D23"/>
    <mergeCell ref="B24:D24"/>
    <mergeCell ref="E12:F12"/>
    <mergeCell ref="E13:F13"/>
  </mergeCells>
  <conditionalFormatting sqref="D31:I42">
    <cfRule type="cellIs" dxfId="1" priority="21" stopIfTrue="1" operator="equal">
      <formula>0</formula>
    </cfRule>
  </conditionalFormatting>
  <conditionalFormatting sqref="D56:I67">
    <cfRule type="cellIs" dxfId="0" priority="1" stopIfTrue="1" operator="equal">
      <formula>0</formula>
    </cfRule>
  </conditionalFormatting>
  <pageMargins left="0.511811024" right="0.511811024" top="0.78740157499999996" bottom="0.78740157499999996" header="0.31496062000000002" footer="0.31496062000000002"/>
  <pageSetup scale="95" orientation="portrait" r:id="rId1"/>
  <colBreaks count="1" manualBreakCount="1">
    <brk id="9" max="1048575" man="1"/>
  </colBreaks>
  <drawing r:id="rId2"/>
  <legacyDrawing r:id="rId3"/>
</worksheet>
</file>

<file path=xl/worksheets/sheet2.xml><?xml version="1.0" encoding="utf-8"?>
<worksheet xmlns="http://schemas.openxmlformats.org/spreadsheetml/2006/main" xmlns:r="http://schemas.openxmlformats.org/officeDocument/2006/relationships">
  <dimension ref="A1:T44"/>
  <sheetViews>
    <sheetView showGridLines="0" topLeftCell="A81" zoomScale="85" zoomScaleNormal="85" workbookViewId="0"/>
  </sheetViews>
  <sheetFormatPr defaultRowHeight="15"/>
  <cols>
    <col min="2" max="2" width="8.85546875" customWidth="1"/>
  </cols>
  <sheetData>
    <row r="1" spans="1:18" s="2" customFormat="1">
      <c r="A1" s="3" t="s">
        <v>65</v>
      </c>
      <c r="I1" s="15"/>
      <c r="J1" s="15"/>
      <c r="K1" s="15"/>
      <c r="L1" s="15"/>
      <c r="M1" s="15"/>
      <c r="R1" s="15"/>
    </row>
    <row r="39" spans="17:20">
      <c r="Q39" s="72"/>
    </row>
    <row r="40" spans="17:20" ht="14.45" customHeight="1">
      <c r="Q40" s="752"/>
      <c r="R40" s="752"/>
      <c r="S40" s="752"/>
      <c r="T40" s="752"/>
    </row>
    <row r="41" spans="17:20">
      <c r="Q41" s="752"/>
      <c r="R41" s="752"/>
      <c r="S41" s="752"/>
      <c r="T41" s="752"/>
    </row>
    <row r="42" spans="17:20">
      <c r="Q42" s="752"/>
      <c r="R42" s="752"/>
      <c r="S42" s="752"/>
      <c r="T42" s="752"/>
    </row>
    <row r="43" spans="17:20">
      <c r="Q43" s="752"/>
      <c r="R43" s="752"/>
      <c r="S43" s="752"/>
      <c r="T43" s="752"/>
    </row>
    <row r="44" spans="17:20">
      <c r="Q44" s="752"/>
      <c r="R44" s="752"/>
      <c r="S44" s="752"/>
      <c r="T44" s="752"/>
    </row>
  </sheetData>
  <mergeCells count="1">
    <mergeCell ref="Q40:T44"/>
  </mergeCells>
  <pageMargins left="0.511811024" right="0.511811024" top="0.78740157499999996" bottom="0.78740157499999996" header="0.31496062000000002" footer="0.31496062000000002"/>
  <pageSetup orientation="portrait" r:id="rId1"/>
  <drawing r:id="rId2"/>
  <legacyDrawing r:id="rId3"/>
  <oleObjects>
    <oleObject progId="Word.Document.12" shapeId="11275" r:id="rId4"/>
  </oleObjects>
</worksheet>
</file>

<file path=xl/worksheets/sheet3.xml><?xml version="1.0" encoding="utf-8"?>
<worksheet xmlns="http://schemas.openxmlformats.org/spreadsheetml/2006/main" xmlns:r="http://schemas.openxmlformats.org/officeDocument/2006/relationships">
  <sheetPr>
    <tabColor rgb="FF00B0F0"/>
  </sheetPr>
  <dimension ref="A1:IA167"/>
  <sheetViews>
    <sheetView showGridLines="0" topLeftCell="A118" zoomScale="60" zoomScaleNormal="60" workbookViewId="0">
      <selection activeCell="C127" sqref="C127"/>
    </sheetView>
  </sheetViews>
  <sheetFormatPr defaultColWidth="8.85546875" defaultRowHeight="15"/>
  <cols>
    <col min="1" max="1" width="33.5703125" style="1" customWidth="1"/>
    <col min="2" max="2" width="41.7109375" style="1" customWidth="1"/>
    <col min="3" max="3" width="26.7109375" style="1" customWidth="1"/>
    <col min="4" max="4" width="15.28515625" style="1" customWidth="1"/>
    <col min="5" max="5" width="13.5703125" style="1" customWidth="1"/>
    <col min="6" max="6" width="27.5703125" style="1" customWidth="1"/>
    <col min="7" max="7" width="25.140625" style="1" customWidth="1"/>
    <col min="8" max="8" width="27.5703125" style="1" customWidth="1"/>
    <col min="9" max="9" width="20" style="17" customWidth="1"/>
    <col min="10" max="10" width="18.85546875" style="17" customWidth="1"/>
    <col min="11" max="11" width="19" style="17" customWidth="1"/>
    <col min="12" max="12" width="15.85546875" style="17" customWidth="1"/>
    <col min="13" max="13" width="17.7109375" style="17" customWidth="1"/>
    <col min="14" max="14" width="17.140625" style="17" customWidth="1"/>
    <col min="15" max="15" width="30.42578125" style="1" customWidth="1"/>
    <col min="16" max="16" width="20.7109375" style="1" customWidth="1"/>
    <col min="17" max="17" width="51.42578125" style="1" customWidth="1"/>
    <col min="18" max="18" width="26.7109375" style="1" customWidth="1"/>
    <col min="19" max="19" width="22.42578125" style="1" customWidth="1"/>
    <col min="20" max="21" width="28.85546875" style="1" customWidth="1"/>
    <col min="22" max="23" width="18.7109375" style="1" customWidth="1"/>
    <col min="24" max="24" width="19.7109375" style="1" customWidth="1"/>
    <col min="25" max="25" width="18.7109375" style="1" customWidth="1"/>
    <col min="26" max="26" width="36.28515625" style="1" customWidth="1"/>
    <col min="27" max="27" width="34.5703125" style="1" customWidth="1"/>
    <col min="28" max="28" width="27.7109375" style="1" customWidth="1"/>
    <col min="29" max="31" width="8.85546875" style="1"/>
    <col min="32" max="32" width="0" style="1" hidden="1" customWidth="1"/>
    <col min="33" max="16384" width="8.85546875" style="1"/>
  </cols>
  <sheetData>
    <row r="1" spans="1:235" s="2" customFormat="1" ht="26.25">
      <c r="A1" s="759" t="s">
        <v>1058</v>
      </c>
      <c r="B1" s="760"/>
      <c r="C1" s="760"/>
      <c r="D1" s="760"/>
      <c r="E1" s="760"/>
      <c r="F1" s="760"/>
      <c r="G1" s="760"/>
      <c r="H1" s="760"/>
      <c r="I1" s="678"/>
      <c r="J1" s="678"/>
      <c r="K1" s="678"/>
      <c r="L1" s="678"/>
      <c r="M1" s="678"/>
      <c r="N1" s="15"/>
    </row>
    <row r="2" spans="1:235" s="4" customFormat="1" ht="4.1500000000000004" customHeight="1">
      <c r="A2" s="668"/>
      <c r="B2" s="668"/>
      <c r="C2" s="668"/>
      <c r="D2" s="668"/>
      <c r="E2" s="668"/>
      <c r="F2" s="668"/>
      <c r="G2" s="668"/>
      <c r="H2" s="668"/>
      <c r="I2" s="668"/>
      <c r="J2" s="668"/>
      <c r="K2" s="668"/>
      <c r="L2" s="668"/>
      <c r="M2" s="668"/>
      <c r="N2" s="17"/>
      <c r="O2" s="113"/>
      <c r="P2" s="113"/>
      <c r="Q2" s="113"/>
      <c r="R2" s="113"/>
      <c r="S2" s="113"/>
      <c r="T2" s="113"/>
      <c r="U2" s="113"/>
      <c r="V2" s="113"/>
      <c r="W2" s="113"/>
      <c r="X2" s="113"/>
      <c r="Y2" s="113"/>
      <c r="Z2" s="113"/>
      <c r="AA2" s="113"/>
      <c r="AB2" s="113"/>
      <c r="AC2" s="113"/>
      <c r="AD2" s="113"/>
      <c r="AE2" s="113"/>
      <c r="AF2" s="113"/>
      <c r="AG2" s="113"/>
      <c r="AH2" s="113"/>
      <c r="AI2" s="113"/>
      <c r="AJ2" s="113"/>
      <c r="AK2" s="113"/>
      <c r="AL2" s="113"/>
      <c r="AM2" s="113"/>
      <c r="AN2" s="113"/>
      <c r="AO2" s="113"/>
      <c r="AP2" s="113"/>
      <c r="AQ2" s="113"/>
      <c r="AR2" s="113"/>
      <c r="AS2" s="113"/>
      <c r="AT2" s="113"/>
      <c r="AU2" s="113"/>
      <c r="AV2" s="113"/>
      <c r="AW2" s="113"/>
      <c r="AX2" s="113"/>
      <c r="AY2" s="113"/>
      <c r="AZ2" s="113"/>
      <c r="BA2" s="113"/>
      <c r="BB2" s="113"/>
      <c r="BC2" s="113"/>
      <c r="BD2" s="113"/>
      <c r="BE2" s="113"/>
      <c r="BF2" s="113"/>
      <c r="BG2" s="113"/>
      <c r="BH2" s="113"/>
      <c r="BI2" s="113"/>
      <c r="BJ2" s="113"/>
      <c r="BK2" s="113"/>
      <c r="BL2" s="113"/>
      <c r="BM2" s="113"/>
      <c r="BN2" s="113"/>
      <c r="BO2" s="113"/>
      <c r="BP2" s="113"/>
      <c r="BQ2" s="113"/>
      <c r="BR2" s="113"/>
      <c r="BS2" s="113"/>
      <c r="BT2" s="113"/>
      <c r="BU2" s="113"/>
      <c r="BV2" s="113"/>
      <c r="BW2" s="113"/>
      <c r="BX2" s="113"/>
      <c r="BY2" s="113"/>
      <c r="BZ2" s="113"/>
      <c r="CA2" s="113"/>
      <c r="CB2" s="113"/>
      <c r="CC2" s="113"/>
      <c r="CD2" s="113"/>
      <c r="CE2" s="113"/>
      <c r="CF2" s="113"/>
      <c r="CG2" s="113"/>
      <c r="CH2" s="113"/>
      <c r="CI2" s="113"/>
      <c r="CJ2" s="113"/>
      <c r="CK2" s="113"/>
      <c r="CL2" s="113"/>
      <c r="CM2" s="113"/>
      <c r="CN2" s="113"/>
      <c r="CO2" s="113"/>
      <c r="CP2" s="113"/>
      <c r="CQ2" s="113"/>
      <c r="CR2" s="113"/>
      <c r="CS2" s="113"/>
      <c r="CT2" s="113"/>
      <c r="CU2" s="113"/>
      <c r="CV2" s="113"/>
      <c r="CW2" s="113"/>
      <c r="CX2" s="113"/>
      <c r="CY2" s="113"/>
      <c r="CZ2" s="113"/>
      <c r="DA2" s="113"/>
      <c r="DB2" s="113"/>
      <c r="DC2" s="113"/>
      <c r="DD2" s="113"/>
      <c r="DE2" s="113"/>
      <c r="DF2" s="113"/>
      <c r="DG2" s="113"/>
      <c r="DH2" s="113"/>
      <c r="DI2" s="113"/>
      <c r="DJ2" s="113"/>
      <c r="DK2" s="113"/>
      <c r="DL2" s="113"/>
      <c r="DM2" s="113"/>
      <c r="DN2" s="113"/>
      <c r="DO2" s="113"/>
      <c r="DP2" s="113"/>
      <c r="DQ2" s="113"/>
      <c r="DR2" s="113"/>
      <c r="DS2" s="113"/>
      <c r="DT2" s="113"/>
      <c r="DU2" s="113"/>
      <c r="DV2" s="113"/>
      <c r="DW2" s="113"/>
      <c r="DX2" s="113"/>
      <c r="DY2" s="113"/>
      <c r="DZ2" s="113"/>
      <c r="EA2" s="113"/>
      <c r="EB2" s="113"/>
      <c r="EC2" s="113"/>
      <c r="ED2" s="113"/>
      <c r="EE2" s="113"/>
      <c r="EF2" s="113"/>
      <c r="EG2" s="113"/>
      <c r="EH2" s="113"/>
      <c r="EI2" s="113"/>
      <c r="EJ2" s="113"/>
      <c r="EK2" s="113"/>
      <c r="EL2" s="113"/>
      <c r="EM2" s="113"/>
      <c r="EN2" s="113"/>
      <c r="EO2" s="113"/>
      <c r="EP2" s="113"/>
      <c r="EQ2" s="113"/>
      <c r="ER2" s="113"/>
      <c r="ES2" s="113"/>
      <c r="ET2" s="113"/>
      <c r="EU2" s="113"/>
      <c r="EV2" s="113"/>
      <c r="EW2" s="113"/>
      <c r="EX2" s="113"/>
      <c r="EY2" s="113"/>
      <c r="EZ2" s="113"/>
      <c r="FA2" s="113"/>
      <c r="FB2" s="113"/>
      <c r="FC2" s="113"/>
      <c r="FD2" s="113"/>
      <c r="FE2" s="113"/>
      <c r="FF2" s="113"/>
      <c r="FG2" s="113"/>
      <c r="FH2" s="113"/>
      <c r="FI2" s="113"/>
      <c r="FJ2" s="113"/>
      <c r="FK2" s="113"/>
      <c r="FL2" s="113"/>
      <c r="FM2" s="113"/>
      <c r="FN2" s="113"/>
      <c r="FO2" s="113"/>
      <c r="FP2" s="113"/>
      <c r="FQ2" s="113"/>
      <c r="FR2" s="113"/>
      <c r="FS2" s="113"/>
      <c r="FT2" s="113"/>
      <c r="FU2" s="113"/>
      <c r="FV2" s="113"/>
      <c r="FW2" s="113"/>
      <c r="FX2" s="113"/>
      <c r="FY2" s="113"/>
      <c r="FZ2" s="113"/>
      <c r="GA2" s="113"/>
      <c r="GB2" s="113"/>
      <c r="GC2" s="113"/>
      <c r="GD2" s="113"/>
      <c r="GE2" s="113"/>
      <c r="GF2" s="113"/>
      <c r="GG2" s="113"/>
      <c r="GH2" s="113"/>
      <c r="GI2" s="113"/>
      <c r="GJ2" s="113"/>
      <c r="GK2" s="113"/>
      <c r="GL2" s="113"/>
      <c r="GM2" s="113"/>
      <c r="GN2" s="113"/>
      <c r="GO2" s="113"/>
      <c r="GP2" s="113"/>
      <c r="GQ2" s="113"/>
      <c r="GR2" s="113"/>
      <c r="GS2" s="113"/>
      <c r="GT2" s="113"/>
      <c r="GU2" s="113"/>
      <c r="GV2" s="113"/>
      <c r="GW2" s="113"/>
      <c r="GX2" s="113"/>
      <c r="GY2" s="113"/>
      <c r="GZ2" s="113"/>
      <c r="HA2" s="113"/>
      <c r="HB2" s="113"/>
      <c r="HC2" s="113"/>
      <c r="HD2" s="113"/>
      <c r="HE2" s="113"/>
      <c r="HF2" s="113"/>
      <c r="HG2" s="113"/>
      <c r="HH2" s="113"/>
      <c r="HI2" s="113"/>
      <c r="HJ2" s="113"/>
      <c r="HK2" s="113"/>
      <c r="HL2" s="113"/>
      <c r="HM2" s="113"/>
      <c r="HN2" s="113"/>
      <c r="HO2" s="113"/>
      <c r="HP2" s="113"/>
      <c r="HQ2" s="113"/>
      <c r="HR2" s="113"/>
      <c r="HS2" s="113"/>
    </row>
    <row r="3" spans="1:235" s="5" customFormat="1" ht="21.75" customHeight="1" thickBot="1">
      <c r="A3" s="761" t="s">
        <v>1052</v>
      </c>
      <c r="B3" s="761"/>
      <c r="C3" s="761"/>
      <c r="D3" s="761"/>
      <c r="E3" s="761"/>
      <c r="F3" s="761"/>
      <c r="G3" s="761"/>
      <c r="H3" s="667"/>
      <c r="I3" s="667"/>
      <c r="J3" s="667"/>
      <c r="K3" s="667"/>
      <c r="L3" s="667"/>
      <c r="M3" s="667"/>
      <c r="N3" s="113"/>
      <c r="O3" s="113"/>
      <c r="P3" s="113"/>
      <c r="Q3" s="113"/>
      <c r="R3" s="113"/>
      <c r="S3" s="113"/>
      <c r="T3" s="113"/>
      <c r="U3" s="113"/>
      <c r="V3" s="113"/>
      <c r="W3" s="113"/>
      <c r="X3" s="113"/>
      <c r="Y3" s="113"/>
      <c r="Z3" s="113"/>
      <c r="AA3" s="113"/>
      <c r="AB3" s="113"/>
      <c r="AC3" s="113"/>
      <c r="AD3" s="113"/>
      <c r="AE3" s="113"/>
      <c r="AF3" s="113"/>
      <c r="AG3" s="113"/>
      <c r="AH3" s="113"/>
      <c r="AI3" s="113"/>
      <c r="AJ3" s="113"/>
      <c r="AK3" s="113"/>
      <c r="AL3" s="113"/>
      <c r="AM3" s="113"/>
      <c r="AN3" s="113"/>
      <c r="AO3" s="113"/>
      <c r="AP3" s="113"/>
      <c r="AQ3" s="113"/>
      <c r="AR3" s="113"/>
      <c r="AS3" s="113"/>
      <c r="AT3" s="113"/>
      <c r="AU3" s="113"/>
      <c r="AV3" s="113"/>
      <c r="AW3" s="113"/>
      <c r="AX3" s="113"/>
      <c r="AY3" s="113"/>
      <c r="AZ3" s="113"/>
      <c r="BA3" s="113"/>
      <c r="BB3" s="113"/>
      <c r="BC3" s="113"/>
      <c r="BD3" s="113"/>
      <c r="BE3" s="113"/>
      <c r="BF3" s="113"/>
      <c r="BG3" s="113"/>
      <c r="BH3" s="113"/>
      <c r="BI3" s="113"/>
      <c r="BJ3" s="113"/>
      <c r="BK3" s="113"/>
      <c r="BL3" s="113"/>
      <c r="BM3" s="113"/>
      <c r="BN3" s="113"/>
      <c r="BO3" s="113"/>
      <c r="BP3" s="113"/>
      <c r="BQ3" s="113"/>
      <c r="BR3" s="113"/>
      <c r="BS3" s="113"/>
      <c r="BT3" s="113"/>
      <c r="BU3" s="113"/>
      <c r="BV3" s="113"/>
      <c r="BW3" s="113"/>
      <c r="BX3" s="113"/>
      <c r="BY3" s="113"/>
      <c r="BZ3" s="113"/>
      <c r="CA3" s="113"/>
      <c r="CB3" s="113"/>
      <c r="CC3" s="113"/>
      <c r="CD3" s="113"/>
      <c r="CE3" s="113"/>
      <c r="CF3" s="113"/>
      <c r="CG3" s="113"/>
      <c r="CH3" s="113"/>
      <c r="CI3" s="113"/>
      <c r="CJ3" s="113"/>
      <c r="CK3" s="113"/>
      <c r="CL3" s="113"/>
      <c r="CM3" s="113"/>
      <c r="CN3" s="113"/>
      <c r="CO3" s="113"/>
      <c r="CP3" s="113"/>
      <c r="CQ3" s="113"/>
      <c r="CR3" s="113"/>
      <c r="CS3" s="113"/>
      <c r="CT3" s="113"/>
      <c r="CU3" s="113"/>
      <c r="CV3" s="113"/>
      <c r="CW3" s="113"/>
      <c r="CX3" s="113"/>
      <c r="CY3" s="113"/>
      <c r="CZ3" s="113"/>
      <c r="DA3" s="113"/>
      <c r="DB3" s="113"/>
      <c r="DC3" s="113"/>
      <c r="DD3" s="113"/>
      <c r="DE3" s="113"/>
      <c r="DF3" s="113"/>
      <c r="DG3" s="113"/>
      <c r="DH3" s="113"/>
      <c r="DI3" s="113"/>
      <c r="DJ3" s="113"/>
      <c r="DK3" s="113"/>
      <c r="DL3" s="113"/>
      <c r="DM3" s="113"/>
      <c r="DN3" s="113"/>
      <c r="DO3" s="113"/>
      <c r="DP3" s="113"/>
      <c r="DQ3" s="113"/>
      <c r="DR3" s="113"/>
      <c r="DS3" s="113"/>
      <c r="DT3" s="113"/>
      <c r="DU3" s="113"/>
      <c r="DV3" s="113"/>
      <c r="DW3" s="113"/>
      <c r="DX3" s="113"/>
      <c r="DY3" s="113"/>
      <c r="DZ3" s="113"/>
      <c r="EA3" s="113"/>
      <c r="EB3" s="113"/>
      <c r="EC3" s="113"/>
      <c r="ED3" s="113"/>
      <c r="EE3" s="113"/>
      <c r="EF3" s="113"/>
      <c r="EG3" s="113"/>
      <c r="EH3" s="113"/>
      <c r="EI3" s="113"/>
      <c r="EJ3" s="113"/>
      <c r="EK3" s="113"/>
      <c r="EL3" s="113"/>
      <c r="EM3" s="113"/>
      <c r="EN3" s="113"/>
      <c r="EO3" s="113"/>
      <c r="EP3" s="113"/>
      <c r="EQ3" s="113"/>
      <c r="ER3" s="113"/>
      <c r="ES3" s="113"/>
      <c r="ET3" s="113"/>
      <c r="EU3" s="113"/>
      <c r="EV3" s="113"/>
      <c r="EW3" s="113"/>
      <c r="EX3" s="113"/>
      <c r="EY3" s="113"/>
      <c r="EZ3" s="113"/>
      <c r="FA3" s="113"/>
      <c r="FB3" s="113"/>
      <c r="FC3" s="113"/>
      <c r="FD3" s="113"/>
      <c r="FE3" s="113"/>
      <c r="FF3" s="113"/>
      <c r="FG3" s="113"/>
      <c r="FH3" s="113"/>
      <c r="FI3" s="113"/>
      <c r="FJ3" s="113"/>
      <c r="FK3" s="113"/>
      <c r="FL3" s="113"/>
      <c r="FM3" s="113"/>
      <c r="FN3" s="113"/>
      <c r="FO3" s="113"/>
      <c r="FP3" s="113"/>
      <c r="FQ3" s="113"/>
      <c r="FR3" s="113"/>
      <c r="FS3" s="113"/>
      <c r="FT3" s="113"/>
      <c r="FU3" s="113"/>
      <c r="FV3" s="113"/>
      <c r="FW3" s="113"/>
      <c r="FX3" s="113"/>
      <c r="FY3" s="113"/>
      <c r="FZ3" s="113"/>
      <c r="GA3" s="113"/>
      <c r="GB3" s="113"/>
      <c r="GC3" s="113"/>
      <c r="GD3" s="113"/>
      <c r="GE3" s="113"/>
      <c r="GF3" s="113"/>
      <c r="GG3" s="113"/>
      <c r="GH3" s="113"/>
      <c r="GI3" s="113"/>
      <c r="GJ3" s="113"/>
      <c r="GK3" s="113"/>
      <c r="GL3" s="113"/>
      <c r="GM3" s="113"/>
      <c r="GN3" s="113"/>
      <c r="GO3" s="113"/>
      <c r="GP3" s="113"/>
      <c r="GQ3" s="113"/>
      <c r="GR3" s="113"/>
      <c r="GS3" s="113"/>
      <c r="GT3" s="113"/>
      <c r="GU3" s="113"/>
      <c r="GV3" s="113"/>
      <c r="GW3" s="113"/>
      <c r="GX3" s="113"/>
      <c r="GY3" s="113"/>
      <c r="GZ3" s="113"/>
      <c r="HA3" s="113"/>
      <c r="HB3" s="113"/>
      <c r="HC3" s="113"/>
      <c r="HD3" s="113"/>
      <c r="HE3" s="113"/>
      <c r="HF3" s="113"/>
      <c r="HG3" s="113"/>
      <c r="HH3" s="113"/>
      <c r="HI3" s="113"/>
      <c r="HJ3" s="113"/>
      <c r="HK3" s="113"/>
      <c r="HL3" s="113"/>
      <c r="HM3" s="113"/>
      <c r="HN3" s="113"/>
      <c r="HO3" s="113"/>
      <c r="HP3" s="113"/>
      <c r="HQ3" s="113"/>
      <c r="HR3" s="113"/>
      <c r="HS3" s="113"/>
      <c r="HT3"/>
      <c r="HU3"/>
      <c r="HV3"/>
      <c r="HW3"/>
      <c r="HX3"/>
      <c r="HY3"/>
      <c r="HZ3"/>
      <c r="IA3"/>
    </row>
    <row r="4" spans="1:235" ht="5.25" customHeight="1" thickTop="1">
      <c r="A4" s="668"/>
      <c r="B4" s="668"/>
      <c r="C4" s="668"/>
      <c r="D4" s="668"/>
      <c r="E4" s="668"/>
      <c r="F4" s="668"/>
      <c r="G4" s="668"/>
      <c r="H4" s="668"/>
      <c r="I4" s="668"/>
      <c r="J4" s="668"/>
      <c r="K4" s="668"/>
      <c r="L4" s="668"/>
      <c r="M4" s="668"/>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c r="BD4" s="113"/>
      <c r="BE4" s="113"/>
      <c r="BF4" s="113"/>
      <c r="BG4" s="113"/>
      <c r="BH4" s="113"/>
      <c r="BI4" s="113"/>
      <c r="BJ4" s="113"/>
      <c r="BK4" s="113"/>
      <c r="BL4" s="113"/>
      <c r="BM4" s="113"/>
      <c r="BN4" s="113"/>
      <c r="BO4" s="113"/>
      <c r="BP4" s="113"/>
      <c r="BQ4" s="113"/>
      <c r="BR4" s="113"/>
      <c r="BS4" s="113"/>
      <c r="BT4" s="113"/>
      <c r="BU4" s="113"/>
      <c r="BV4" s="113"/>
      <c r="BW4" s="113"/>
      <c r="BX4" s="113"/>
      <c r="BY4" s="113"/>
      <c r="BZ4" s="113"/>
      <c r="CA4" s="113"/>
      <c r="CB4" s="113"/>
      <c r="CC4" s="113"/>
      <c r="CD4" s="113"/>
      <c r="CE4" s="113"/>
      <c r="CF4" s="113"/>
      <c r="CG4" s="113"/>
      <c r="CH4" s="113"/>
      <c r="CI4" s="113"/>
      <c r="CJ4" s="113"/>
      <c r="CK4" s="113"/>
      <c r="CL4" s="113"/>
      <c r="CM4" s="113"/>
      <c r="CN4" s="113"/>
      <c r="CO4" s="113"/>
      <c r="CP4" s="113"/>
      <c r="CQ4" s="113"/>
      <c r="CR4" s="113"/>
      <c r="CS4" s="113"/>
      <c r="CT4" s="113"/>
      <c r="CU4" s="113"/>
      <c r="CV4" s="113"/>
      <c r="CW4" s="113"/>
      <c r="CX4" s="113"/>
      <c r="CY4" s="113"/>
      <c r="CZ4" s="113"/>
      <c r="DA4" s="113"/>
      <c r="DB4" s="113"/>
      <c r="DC4" s="113"/>
      <c r="DD4" s="113"/>
      <c r="DE4" s="113"/>
      <c r="DF4" s="113"/>
      <c r="DG4" s="113"/>
      <c r="DH4" s="113"/>
      <c r="DI4" s="113"/>
      <c r="DJ4" s="113"/>
      <c r="DK4" s="113"/>
      <c r="DL4" s="113"/>
      <c r="DM4" s="113"/>
      <c r="DN4" s="113"/>
      <c r="DO4" s="113"/>
      <c r="DP4" s="113"/>
      <c r="DQ4" s="113"/>
      <c r="DR4" s="113"/>
      <c r="DS4" s="113"/>
      <c r="DT4" s="113"/>
      <c r="DU4" s="113"/>
      <c r="DV4" s="113"/>
      <c r="DW4" s="113"/>
      <c r="DX4" s="113"/>
      <c r="DY4" s="113"/>
      <c r="DZ4" s="113"/>
      <c r="EA4" s="113"/>
      <c r="EB4" s="113"/>
      <c r="EC4" s="113"/>
      <c r="ED4" s="113"/>
      <c r="EE4" s="113"/>
      <c r="EF4" s="113"/>
      <c r="EG4" s="113"/>
      <c r="EH4" s="113"/>
      <c r="EI4" s="113"/>
      <c r="EJ4" s="113"/>
      <c r="EK4" s="113"/>
      <c r="EL4" s="113"/>
      <c r="EM4" s="113"/>
      <c r="EN4" s="113"/>
      <c r="EO4" s="113"/>
      <c r="EP4" s="113"/>
      <c r="EQ4" s="113"/>
      <c r="ER4" s="113"/>
      <c r="ES4" s="113"/>
      <c r="ET4" s="113"/>
      <c r="EU4" s="113"/>
      <c r="EV4" s="113"/>
      <c r="EW4" s="113"/>
      <c r="EX4" s="113"/>
      <c r="EY4" s="113"/>
      <c r="EZ4" s="113"/>
      <c r="FA4" s="113"/>
      <c r="FB4" s="113"/>
      <c r="FC4" s="113"/>
      <c r="FD4" s="113"/>
      <c r="FE4" s="113"/>
      <c r="FF4" s="113"/>
      <c r="FG4" s="113"/>
      <c r="FH4" s="113"/>
      <c r="FI4" s="113"/>
      <c r="FJ4" s="113"/>
      <c r="FK4" s="113"/>
      <c r="FL4" s="113"/>
      <c r="FM4" s="113"/>
      <c r="FN4" s="113"/>
      <c r="FO4" s="113"/>
      <c r="FP4" s="113"/>
      <c r="FQ4" s="113"/>
      <c r="FR4" s="113"/>
      <c r="FS4" s="113"/>
      <c r="FT4" s="113"/>
      <c r="FU4" s="113"/>
      <c r="FV4" s="113"/>
      <c r="FW4" s="113"/>
      <c r="FX4" s="113"/>
      <c r="FY4" s="113"/>
      <c r="FZ4" s="113"/>
      <c r="GA4" s="113"/>
      <c r="GB4" s="113"/>
      <c r="GC4" s="113"/>
      <c r="GD4" s="113"/>
      <c r="GE4" s="113"/>
      <c r="GF4" s="113"/>
      <c r="GG4" s="113"/>
      <c r="GH4" s="113"/>
      <c r="GI4" s="113"/>
      <c r="GJ4" s="113"/>
      <c r="GK4" s="113"/>
      <c r="GL4" s="113"/>
      <c r="GM4" s="113"/>
      <c r="GN4" s="113"/>
      <c r="GO4" s="113"/>
      <c r="GP4" s="113"/>
      <c r="GQ4" s="113"/>
      <c r="GR4" s="113"/>
      <c r="GS4" s="113"/>
      <c r="GT4" s="113"/>
      <c r="GU4" s="113"/>
      <c r="GV4" s="113"/>
      <c r="GW4" s="113"/>
      <c r="GX4" s="113"/>
      <c r="GY4" s="113"/>
      <c r="GZ4" s="113"/>
      <c r="HA4" s="113"/>
      <c r="HB4" s="113"/>
      <c r="HC4" s="113"/>
      <c r="HD4" s="113"/>
      <c r="HE4" s="113"/>
      <c r="HF4" s="113"/>
      <c r="HG4" s="113"/>
      <c r="HH4" s="113"/>
      <c r="HI4" s="113"/>
      <c r="HJ4" s="113"/>
      <c r="HK4" s="113"/>
      <c r="HL4" s="113"/>
      <c r="HM4" s="113"/>
      <c r="HN4" s="113"/>
      <c r="HO4" s="113"/>
      <c r="HP4" s="113"/>
      <c r="HQ4" s="113"/>
      <c r="HR4" s="113"/>
      <c r="HS4" s="113"/>
      <c r="HT4"/>
      <c r="HU4"/>
      <c r="HV4"/>
      <c r="HW4"/>
      <c r="HX4"/>
      <c r="HY4"/>
      <c r="HZ4"/>
      <c r="IA4"/>
    </row>
    <row r="5" spans="1:235" s="6" customFormat="1" ht="110.25" customHeight="1">
      <c r="A5" s="767" t="s">
        <v>2300</v>
      </c>
      <c r="B5" s="768"/>
      <c r="C5" s="768"/>
      <c r="D5" s="768"/>
      <c r="E5" s="768"/>
      <c r="F5" s="768"/>
      <c r="G5" s="768"/>
      <c r="H5" s="768"/>
      <c r="I5" s="768"/>
      <c r="J5" s="768"/>
      <c r="K5" s="768"/>
      <c r="L5" s="768"/>
      <c r="M5" s="768"/>
      <c r="N5" s="113"/>
      <c r="O5" s="113"/>
      <c r="P5" s="113"/>
      <c r="Q5" s="113"/>
      <c r="R5" s="113"/>
      <c r="S5" s="113"/>
      <c r="T5" s="113"/>
      <c r="U5" s="113"/>
      <c r="V5" s="113"/>
      <c r="W5" s="113"/>
      <c r="X5" s="113"/>
      <c r="Y5" s="113"/>
      <c r="Z5" s="113"/>
      <c r="AA5" s="113"/>
      <c r="AB5" s="113"/>
      <c r="AC5" s="113"/>
      <c r="AD5" s="113"/>
      <c r="AE5" s="113"/>
      <c r="AF5" s="113"/>
      <c r="AG5" s="113"/>
      <c r="AH5" s="113"/>
      <c r="AI5" s="113"/>
      <c r="AJ5" s="113"/>
      <c r="AK5" s="113"/>
      <c r="AL5" s="113"/>
      <c r="AM5" s="113"/>
      <c r="AN5" s="113"/>
      <c r="AO5" s="113"/>
      <c r="AP5" s="113"/>
      <c r="AQ5" s="113"/>
      <c r="AR5" s="113"/>
      <c r="AS5" s="113"/>
      <c r="AT5" s="113"/>
      <c r="AU5" s="113"/>
      <c r="AV5" s="113"/>
      <c r="AW5" s="113"/>
      <c r="AX5" s="113"/>
      <c r="AY5" s="113"/>
      <c r="AZ5" s="113"/>
      <c r="BA5" s="113"/>
      <c r="BB5" s="113"/>
      <c r="BC5" s="113"/>
      <c r="BD5" s="113"/>
      <c r="BE5" s="113"/>
      <c r="BF5" s="113"/>
      <c r="BG5" s="113"/>
      <c r="BH5" s="113"/>
      <c r="BI5" s="113"/>
      <c r="BJ5" s="113"/>
      <c r="BK5" s="113"/>
      <c r="BL5" s="113"/>
      <c r="BM5" s="113"/>
      <c r="BN5" s="113"/>
      <c r="BO5" s="113"/>
      <c r="BP5" s="113"/>
      <c r="BQ5" s="113"/>
      <c r="BR5" s="113"/>
      <c r="BS5" s="113"/>
      <c r="BT5" s="113"/>
      <c r="BU5" s="113"/>
      <c r="BV5" s="113"/>
      <c r="BW5" s="113"/>
      <c r="BX5" s="113"/>
      <c r="BY5" s="113"/>
      <c r="BZ5" s="113"/>
      <c r="CA5" s="113"/>
      <c r="CB5" s="113"/>
      <c r="CC5" s="113"/>
      <c r="CD5" s="113"/>
      <c r="CE5" s="113"/>
      <c r="CF5" s="113"/>
      <c r="CG5" s="113"/>
      <c r="CH5" s="113"/>
      <c r="CI5" s="113"/>
      <c r="CJ5" s="113"/>
      <c r="CK5" s="113"/>
      <c r="CL5" s="113"/>
      <c r="CM5" s="113"/>
      <c r="CN5" s="113"/>
      <c r="CO5" s="113"/>
      <c r="CP5" s="113"/>
      <c r="CQ5" s="113"/>
      <c r="CR5" s="113"/>
      <c r="CS5" s="113"/>
      <c r="CT5" s="113"/>
      <c r="CU5" s="113"/>
      <c r="CV5" s="113"/>
      <c r="CW5" s="113"/>
      <c r="CX5" s="113"/>
      <c r="CY5" s="113"/>
      <c r="CZ5" s="113"/>
      <c r="DA5" s="113"/>
      <c r="DB5" s="113"/>
      <c r="DC5" s="113"/>
      <c r="DD5" s="113"/>
      <c r="DE5" s="113"/>
      <c r="DF5" s="113"/>
      <c r="DG5" s="113"/>
      <c r="DH5" s="113"/>
      <c r="DI5" s="113"/>
      <c r="DJ5" s="113"/>
      <c r="DK5" s="113"/>
      <c r="DL5" s="113"/>
      <c r="DM5" s="113"/>
      <c r="DN5" s="113"/>
      <c r="DO5" s="113"/>
      <c r="DP5" s="113"/>
      <c r="DQ5" s="113"/>
      <c r="DR5" s="113"/>
      <c r="DS5" s="113"/>
      <c r="DT5" s="113"/>
      <c r="DU5" s="113"/>
      <c r="DV5" s="113"/>
      <c r="DW5" s="113"/>
      <c r="DX5" s="113"/>
      <c r="DY5" s="113"/>
      <c r="DZ5" s="113"/>
      <c r="EA5" s="113"/>
      <c r="EB5" s="113"/>
      <c r="EC5" s="113"/>
      <c r="ED5" s="113"/>
      <c r="EE5" s="113"/>
      <c r="EF5" s="113"/>
      <c r="EG5" s="113"/>
      <c r="EH5" s="113"/>
      <c r="EI5" s="113"/>
      <c r="EJ5" s="113"/>
      <c r="EK5" s="113"/>
      <c r="EL5" s="113"/>
      <c r="EM5" s="113"/>
      <c r="EN5" s="113"/>
      <c r="EO5" s="113"/>
      <c r="EP5" s="113"/>
      <c r="EQ5" s="113"/>
      <c r="ER5" s="113"/>
      <c r="ES5" s="113"/>
      <c r="ET5" s="113"/>
      <c r="EU5" s="113"/>
      <c r="EV5" s="113"/>
      <c r="EW5" s="113"/>
      <c r="EX5" s="113"/>
      <c r="EY5" s="113"/>
      <c r="EZ5" s="113"/>
      <c r="FA5" s="113"/>
      <c r="FB5" s="113"/>
      <c r="FC5" s="113"/>
      <c r="FD5" s="113"/>
      <c r="FE5" s="113"/>
      <c r="FF5" s="113"/>
      <c r="FG5" s="113"/>
      <c r="FH5" s="113"/>
      <c r="FI5" s="113"/>
      <c r="FJ5" s="113"/>
      <c r="FK5" s="113"/>
      <c r="FL5" s="113"/>
      <c r="FM5" s="113"/>
      <c r="FN5" s="113"/>
      <c r="FO5" s="113"/>
      <c r="FP5" s="113"/>
      <c r="FQ5" s="113"/>
      <c r="FR5" s="113"/>
      <c r="FS5" s="113"/>
      <c r="FT5" s="113"/>
      <c r="FU5" s="113"/>
      <c r="FV5" s="113"/>
      <c r="FW5" s="113"/>
      <c r="FX5" s="113"/>
      <c r="FY5" s="113"/>
      <c r="FZ5" s="113"/>
      <c r="GA5" s="113"/>
      <c r="GB5" s="113"/>
      <c r="GC5" s="113"/>
      <c r="GD5" s="113"/>
      <c r="GE5" s="113"/>
      <c r="GF5" s="113"/>
      <c r="GG5" s="113"/>
      <c r="GH5" s="113"/>
      <c r="GI5" s="113"/>
      <c r="GJ5" s="113"/>
      <c r="GK5" s="113"/>
      <c r="GL5" s="113"/>
      <c r="GM5" s="113"/>
      <c r="GN5" s="113"/>
      <c r="GO5" s="113"/>
      <c r="GP5" s="113"/>
      <c r="GQ5" s="113"/>
      <c r="GR5" s="113"/>
      <c r="GS5" s="113"/>
      <c r="GT5" s="113"/>
      <c r="GU5" s="113"/>
      <c r="GV5" s="113"/>
      <c r="GW5" s="113"/>
      <c r="GX5" s="113"/>
      <c r="GY5" s="113"/>
      <c r="GZ5" s="113"/>
      <c r="HA5" s="113"/>
      <c r="HB5" s="113"/>
      <c r="HC5" s="113"/>
      <c r="HD5" s="113"/>
      <c r="HE5" s="113"/>
      <c r="HF5" s="113"/>
      <c r="HG5" s="113"/>
      <c r="HH5" s="113"/>
      <c r="HI5" s="113"/>
      <c r="HJ5" s="113"/>
      <c r="HK5" s="113"/>
      <c r="HL5" s="113"/>
      <c r="HM5" s="113"/>
      <c r="HN5" s="113"/>
      <c r="HO5" s="113"/>
      <c r="HP5" s="113"/>
      <c r="HQ5" s="113"/>
      <c r="HR5" s="113"/>
      <c r="HS5" s="113"/>
      <c r="HT5"/>
      <c r="HU5"/>
      <c r="HV5"/>
      <c r="HW5"/>
      <c r="HX5"/>
      <c r="HY5"/>
      <c r="HZ5"/>
      <c r="IA5"/>
    </row>
    <row r="6" spans="1:235" ht="7.5" customHeight="1">
      <c r="A6" s="677"/>
      <c r="B6" s="677"/>
      <c r="C6" s="677"/>
      <c r="D6" s="677"/>
      <c r="E6" s="677"/>
      <c r="F6" s="677"/>
      <c r="G6" s="677"/>
      <c r="H6" s="677"/>
      <c r="I6" s="677"/>
      <c r="J6" s="677"/>
      <c r="K6" s="677"/>
      <c r="L6" s="677"/>
      <c r="M6" s="677"/>
    </row>
    <row r="7" spans="1:235" ht="49.5" customHeight="1">
      <c r="A7" s="762" t="s">
        <v>2301</v>
      </c>
      <c r="B7" s="763"/>
      <c r="C7" s="763"/>
      <c r="D7" s="764" t="s">
        <v>2302</v>
      </c>
      <c r="E7" s="765"/>
      <c r="F7" s="765"/>
      <c r="G7" s="765"/>
      <c r="H7" s="766"/>
      <c r="I7" s="766"/>
      <c r="J7" s="766"/>
      <c r="K7" s="766"/>
      <c r="L7" s="766"/>
      <c r="M7" s="766"/>
      <c r="AF7" s="1" t="s">
        <v>74</v>
      </c>
    </row>
    <row r="8" spans="1:235" ht="37.5" customHeight="1" thickBot="1">
      <c r="A8" s="769" t="s">
        <v>12</v>
      </c>
      <c r="B8" s="770"/>
      <c r="C8" s="770"/>
      <c r="D8" s="770"/>
      <c r="E8" s="770"/>
      <c r="F8" s="770"/>
      <c r="G8" s="770"/>
      <c r="H8" s="771"/>
      <c r="I8" s="753" t="s">
        <v>69</v>
      </c>
      <c r="J8" s="754"/>
      <c r="K8" s="754"/>
      <c r="L8" s="754"/>
      <c r="M8" s="754"/>
      <c r="N8" s="754"/>
      <c r="O8" s="754"/>
      <c r="P8" s="754"/>
      <c r="Q8" s="754"/>
      <c r="R8" s="755"/>
      <c r="S8" s="75"/>
      <c r="T8" s="756" t="s">
        <v>31</v>
      </c>
      <c r="U8" s="757"/>
      <c r="V8" s="757"/>
      <c r="W8" s="757"/>
      <c r="X8" s="757"/>
      <c r="Y8" s="757"/>
      <c r="Z8" s="757"/>
      <c r="AA8" s="758"/>
    </row>
    <row r="9" spans="1:235" ht="112.5" customHeight="1" thickTop="1" thickBot="1">
      <c r="A9" s="205" t="s">
        <v>4</v>
      </c>
      <c r="B9" s="23" t="s">
        <v>5</v>
      </c>
      <c r="C9" s="23" t="s">
        <v>6</v>
      </c>
      <c r="D9" s="23" t="s">
        <v>10</v>
      </c>
      <c r="E9" s="23" t="s">
        <v>11</v>
      </c>
      <c r="F9" s="23" t="s">
        <v>7</v>
      </c>
      <c r="G9" s="23" t="s">
        <v>9</v>
      </c>
      <c r="H9" s="23" t="s">
        <v>72</v>
      </c>
      <c r="I9" s="18" t="s">
        <v>13</v>
      </c>
      <c r="J9" s="19" t="s">
        <v>14</v>
      </c>
      <c r="K9" s="20" t="s">
        <v>15</v>
      </c>
      <c r="L9" s="21" t="s">
        <v>16</v>
      </c>
      <c r="M9" s="22" t="s">
        <v>17</v>
      </c>
      <c r="N9" s="74" t="s">
        <v>18</v>
      </c>
      <c r="O9" s="24" t="s">
        <v>19</v>
      </c>
      <c r="P9" s="24" t="s">
        <v>20</v>
      </c>
      <c r="Q9" s="24" t="s">
        <v>21</v>
      </c>
      <c r="R9" s="24" t="s">
        <v>22</v>
      </c>
      <c r="S9" s="24" t="s">
        <v>70</v>
      </c>
      <c r="T9" s="25" t="s">
        <v>23</v>
      </c>
      <c r="U9" s="26" t="s">
        <v>24</v>
      </c>
      <c r="V9" s="26" t="s">
        <v>25</v>
      </c>
      <c r="W9" s="26" t="s">
        <v>26</v>
      </c>
      <c r="X9" s="26" t="s">
        <v>27</v>
      </c>
      <c r="Y9" s="26" t="s">
        <v>28</v>
      </c>
      <c r="Z9" s="26" t="s">
        <v>29</v>
      </c>
      <c r="AA9" s="26" t="s">
        <v>30</v>
      </c>
    </row>
    <row r="10" spans="1:235" ht="61.5" customHeight="1" thickTop="1" thickBot="1">
      <c r="A10" s="115" t="s">
        <v>742</v>
      </c>
      <c r="B10" s="103" t="s">
        <v>84</v>
      </c>
      <c r="C10" s="103" t="s">
        <v>85</v>
      </c>
      <c r="D10" s="118">
        <v>40940</v>
      </c>
      <c r="E10" s="118">
        <v>41244</v>
      </c>
      <c r="F10" s="103" t="s">
        <v>86</v>
      </c>
      <c r="G10" s="110" t="s">
        <v>87</v>
      </c>
      <c r="H10" s="128">
        <v>10000</v>
      </c>
      <c r="I10" s="103"/>
      <c r="J10" s="108"/>
      <c r="K10" s="14"/>
      <c r="L10" s="14" t="s">
        <v>71</v>
      </c>
      <c r="M10" s="14"/>
      <c r="N10" s="132"/>
      <c r="O10" s="110" t="s">
        <v>541</v>
      </c>
      <c r="P10" s="103" t="s">
        <v>542</v>
      </c>
      <c r="Q10" s="103"/>
      <c r="R10" s="103" t="s">
        <v>543</v>
      </c>
      <c r="S10" s="14"/>
      <c r="T10" s="150" t="s">
        <v>678</v>
      </c>
      <c r="U10" s="133" t="s">
        <v>655</v>
      </c>
      <c r="V10" s="144"/>
      <c r="W10" s="144">
        <v>42767</v>
      </c>
      <c r="X10" s="145"/>
      <c r="Y10" s="108"/>
      <c r="Z10" s="133" t="s">
        <v>928</v>
      </c>
      <c r="AA10" s="135" t="s">
        <v>929</v>
      </c>
    </row>
    <row r="11" spans="1:235" ht="35.1" customHeight="1" thickTop="1" thickBot="1">
      <c r="A11" s="112"/>
      <c r="B11" s="104" t="s">
        <v>88</v>
      </c>
      <c r="C11" s="104" t="s">
        <v>85</v>
      </c>
      <c r="D11" s="119">
        <v>40940</v>
      </c>
      <c r="E11" s="119">
        <v>41244</v>
      </c>
      <c r="F11" s="104" t="s">
        <v>89</v>
      </c>
      <c r="G11" s="105" t="s">
        <v>90</v>
      </c>
      <c r="H11" s="129">
        <v>10000</v>
      </c>
      <c r="I11" s="14"/>
      <c r="J11" s="107"/>
      <c r="K11" s="14"/>
      <c r="L11" s="14" t="s">
        <v>71</v>
      </c>
      <c r="M11" s="14"/>
      <c r="N11" s="132"/>
      <c r="O11" s="104" t="s">
        <v>544</v>
      </c>
      <c r="P11" s="104"/>
      <c r="Q11" s="104" t="s">
        <v>545</v>
      </c>
      <c r="R11" s="104" t="s">
        <v>546</v>
      </c>
      <c r="S11" s="13"/>
      <c r="T11" s="150" t="s">
        <v>658</v>
      </c>
      <c r="U11" s="133" t="s">
        <v>655</v>
      </c>
      <c r="V11" s="136"/>
      <c r="W11" s="144">
        <v>42767</v>
      </c>
      <c r="X11" s="146" t="s">
        <v>897</v>
      </c>
      <c r="Y11" s="137"/>
      <c r="Z11" s="135" t="s">
        <v>898</v>
      </c>
      <c r="AA11" s="135" t="s">
        <v>929</v>
      </c>
    </row>
    <row r="12" spans="1:235" ht="35.1" customHeight="1" thickTop="1">
      <c r="A12" s="112"/>
      <c r="B12" s="104" t="s">
        <v>91</v>
      </c>
      <c r="C12" s="104" t="s">
        <v>85</v>
      </c>
      <c r="D12" s="119">
        <v>40940</v>
      </c>
      <c r="E12" s="119">
        <v>41244</v>
      </c>
      <c r="F12" s="104" t="s">
        <v>92</v>
      </c>
      <c r="G12" s="105" t="s">
        <v>93</v>
      </c>
      <c r="H12" s="129">
        <v>10000</v>
      </c>
      <c r="I12" s="14"/>
      <c r="J12" s="107"/>
      <c r="K12" s="14"/>
      <c r="L12" s="14" t="s">
        <v>71</v>
      </c>
      <c r="M12" s="14"/>
      <c r="N12" s="132"/>
      <c r="O12" s="104" t="s">
        <v>547</v>
      </c>
      <c r="P12" s="104"/>
      <c r="Q12" s="105" t="s">
        <v>548</v>
      </c>
      <c r="R12" s="104" t="s">
        <v>549</v>
      </c>
      <c r="S12" s="13"/>
      <c r="T12" s="150" t="s">
        <v>659</v>
      </c>
      <c r="U12" s="134" t="s">
        <v>899</v>
      </c>
      <c r="V12" s="136"/>
      <c r="W12" s="136"/>
      <c r="X12" s="138" t="s">
        <v>675</v>
      </c>
      <c r="Y12" s="137"/>
      <c r="Z12" s="135" t="s">
        <v>1090</v>
      </c>
      <c r="AA12" s="135" t="s">
        <v>929</v>
      </c>
    </row>
    <row r="13" spans="1:235" ht="35.1" customHeight="1">
      <c r="A13" s="112"/>
      <c r="B13" s="104" t="s">
        <v>94</v>
      </c>
      <c r="C13" s="104" t="s">
        <v>95</v>
      </c>
      <c r="D13" s="119">
        <v>40969</v>
      </c>
      <c r="E13" s="119">
        <v>42767</v>
      </c>
      <c r="F13" s="104" t="s">
        <v>96</v>
      </c>
      <c r="G13" s="105" t="s">
        <v>97</v>
      </c>
      <c r="H13" s="129">
        <v>15000</v>
      </c>
      <c r="I13" s="14"/>
      <c r="J13" s="107"/>
      <c r="K13" s="14"/>
      <c r="L13" s="14" t="s">
        <v>71</v>
      </c>
      <c r="M13" s="14"/>
      <c r="N13" s="132"/>
      <c r="O13" s="104"/>
      <c r="P13" s="104"/>
      <c r="Q13" s="104"/>
      <c r="R13" s="104"/>
      <c r="S13" s="13"/>
      <c r="T13" s="150" t="s">
        <v>660</v>
      </c>
      <c r="U13" s="139" t="s">
        <v>899</v>
      </c>
      <c r="V13" s="136"/>
      <c r="W13" s="136"/>
      <c r="X13" s="136"/>
      <c r="Y13" s="137"/>
      <c r="Z13" s="135" t="s">
        <v>930</v>
      </c>
      <c r="AA13" s="135" t="s">
        <v>931</v>
      </c>
    </row>
    <row r="14" spans="1:235" ht="35.1" customHeight="1">
      <c r="A14" s="112"/>
      <c r="B14" s="104" t="s">
        <v>98</v>
      </c>
      <c r="C14" s="104" t="s">
        <v>85</v>
      </c>
      <c r="D14" s="119">
        <v>41000</v>
      </c>
      <c r="E14" s="119">
        <v>41456</v>
      </c>
      <c r="F14" s="104" t="s">
        <v>99</v>
      </c>
      <c r="G14" s="104" t="s">
        <v>100</v>
      </c>
      <c r="H14" s="129">
        <v>10000</v>
      </c>
      <c r="I14" s="14"/>
      <c r="J14" s="106" t="s">
        <v>71</v>
      </c>
      <c r="K14" s="14"/>
      <c r="L14" s="14"/>
      <c r="M14" s="14"/>
      <c r="N14" s="132"/>
      <c r="O14" s="105" t="s">
        <v>550</v>
      </c>
      <c r="P14" s="104"/>
      <c r="Q14" s="104"/>
      <c r="R14" s="104" t="s">
        <v>543</v>
      </c>
      <c r="S14" s="13"/>
      <c r="T14" s="150" t="s">
        <v>662</v>
      </c>
      <c r="U14" s="139" t="s">
        <v>663</v>
      </c>
      <c r="V14" s="136"/>
      <c r="W14" s="136"/>
      <c r="X14" s="136"/>
      <c r="Y14" s="137"/>
      <c r="Z14" s="135" t="s">
        <v>932</v>
      </c>
      <c r="AA14" s="135" t="s">
        <v>933</v>
      </c>
    </row>
    <row r="15" spans="1:235" ht="35.1" customHeight="1">
      <c r="A15" s="112"/>
      <c r="B15" s="104" t="s">
        <v>101</v>
      </c>
      <c r="C15" s="104" t="s">
        <v>102</v>
      </c>
      <c r="D15" s="119">
        <v>40940</v>
      </c>
      <c r="E15" s="119">
        <v>42767</v>
      </c>
      <c r="F15" s="104" t="s">
        <v>92</v>
      </c>
      <c r="G15" s="104" t="s">
        <v>103</v>
      </c>
      <c r="H15" s="129">
        <v>1000000</v>
      </c>
      <c r="I15" s="14"/>
      <c r="J15" s="107"/>
      <c r="K15" s="14"/>
      <c r="L15" s="14" t="s">
        <v>71</v>
      </c>
      <c r="M15" s="14"/>
      <c r="N15" s="132"/>
      <c r="O15" s="104" t="s">
        <v>551</v>
      </c>
      <c r="P15" s="104" t="s">
        <v>552</v>
      </c>
      <c r="Q15" s="104"/>
      <c r="R15" s="104" t="s">
        <v>549</v>
      </c>
      <c r="S15" s="13"/>
      <c r="T15" s="150" t="s">
        <v>679</v>
      </c>
      <c r="U15" s="139"/>
      <c r="V15" s="136"/>
      <c r="W15" s="136"/>
      <c r="X15" s="140" t="s">
        <v>900</v>
      </c>
      <c r="Y15" s="137"/>
      <c r="Z15" s="135" t="s">
        <v>934</v>
      </c>
      <c r="AA15" s="135" t="s">
        <v>935</v>
      </c>
    </row>
    <row r="16" spans="1:235" ht="68.25" customHeight="1">
      <c r="A16" s="112"/>
      <c r="B16" s="104" t="s">
        <v>104</v>
      </c>
      <c r="C16" s="104" t="s">
        <v>85</v>
      </c>
      <c r="D16" s="119">
        <v>40940</v>
      </c>
      <c r="E16" s="119">
        <v>41244</v>
      </c>
      <c r="F16" s="104" t="s">
        <v>105</v>
      </c>
      <c r="G16" s="104" t="s">
        <v>106</v>
      </c>
      <c r="H16" s="130"/>
      <c r="I16" s="14"/>
      <c r="J16" s="107"/>
      <c r="K16" s="14"/>
      <c r="L16" s="14" t="s">
        <v>71</v>
      </c>
      <c r="M16" s="14"/>
      <c r="N16" s="132"/>
      <c r="O16" s="105" t="s">
        <v>553</v>
      </c>
      <c r="P16" s="104"/>
      <c r="Q16" s="104"/>
      <c r="R16" s="104" t="s">
        <v>543</v>
      </c>
      <c r="S16" s="13"/>
      <c r="T16" s="150" t="s">
        <v>680</v>
      </c>
      <c r="U16" s="139"/>
      <c r="V16" s="136"/>
      <c r="W16" s="141">
        <v>41609</v>
      </c>
      <c r="X16" s="136"/>
      <c r="Y16" s="137" t="s">
        <v>677</v>
      </c>
      <c r="Z16" s="135" t="s">
        <v>936</v>
      </c>
      <c r="AA16" s="135" t="s">
        <v>937</v>
      </c>
    </row>
    <row r="17" spans="1:27" ht="35.1" customHeight="1">
      <c r="A17" s="112"/>
      <c r="B17" s="104" t="s">
        <v>107</v>
      </c>
      <c r="C17" s="104" t="s">
        <v>108</v>
      </c>
      <c r="D17" s="119">
        <v>40940</v>
      </c>
      <c r="E17" s="119">
        <v>41244</v>
      </c>
      <c r="F17" s="104" t="s">
        <v>92</v>
      </c>
      <c r="G17" s="104" t="s">
        <v>109</v>
      </c>
      <c r="H17" s="129">
        <v>100000</v>
      </c>
      <c r="I17" s="14"/>
      <c r="J17" s="107"/>
      <c r="K17" s="14"/>
      <c r="L17" s="14" t="s">
        <v>71</v>
      </c>
      <c r="M17" s="14"/>
      <c r="N17" s="132"/>
      <c r="O17" s="104" t="s">
        <v>554</v>
      </c>
      <c r="P17" s="104"/>
      <c r="Q17" s="104" t="s">
        <v>555</v>
      </c>
      <c r="R17" s="104" t="s">
        <v>556</v>
      </c>
      <c r="S17" s="13"/>
      <c r="T17" s="150" t="s">
        <v>667</v>
      </c>
      <c r="U17" s="139"/>
      <c r="V17" s="136"/>
      <c r="W17" s="141">
        <v>41456</v>
      </c>
      <c r="X17" s="136"/>
      <c r="Y17" s="137"/>
      <c r="Z17" s="139"/>
      <c r="AA17" s="135" t="s">
        <v>938</v>
      </c>
    </row>
    <row r="18" spans="1:27" ht="35.1" customHeight="1">
      <c r="A18" s="112"/>
      <c r="B18" s="104" t="s">
        <v>110</v>
      </c>
      <c r="C18" s="104" t="s">
        <v>111</v>
      </c>
      <c r="D18" s="119">
        <v>40940</v>
      </c>
      <c r="E18" s="119">
        <v>41609</v>
      </c>
      <c r="F18" s="104" t="s">
        <v>112</v>
      </c>
      <c r="G18" s="105" t="s">
        <v>113</v>
      </c>
      <c r="H18" s="129">
        <v>120000</v>
      </c>
      <c r="I18" s="14"/>
      <c r="J18" s="107" t="s">
        <v>71</v>
      </c>
      <c r="K18" s="14"/>
      <c r="L18" s="14"/>
      <c r="M18" s="14"/>
      <c r="N18" s="132"/>
      <c r="O18" s="104" t="s">
        <v>557</v>
      </c>
      <c r="P18" s="104"/>
      <c r="Q18" s="104" t="s">
        <v>558</v>
      </c>
      <c r="R18" s="104" t="s">
        <v>894</v>
      </c>
      <c r="S18" s="13"/>
      <c r="T18" s="150" t="s">
        <v>668</v>
      </c>
      <c r="U18" s="135" t="s">
        <v>901</v>
      </c>
      <c r="V18" s="136"/>
      <c r="W18" s="141">
        <v>42767</v>
      </c>
      <c r="X18" s="147" t="s">
        <v>902</v>
      </c>
      <c r="Y18" s="137"/>
      <c r="Z18" s="135" t="s">
        <v>903</v>
      </c>
      <c r="AA18" s="135" t="s">
        <v>939</v>
      </c>
    </row>
    <row r="19" spans="1:27" ht="35.1" customHeight="1">
      <c r="A19" s="112"/>
      <c r="B19" s="198" t="s">
        <v>1089</v>
      </c>
      <c r="C19" s="104" t="s">
        <v>114</v>
      </c>
      <c r="D19" s="119">
        <v>40940</v>
      </c>
      <c r="E19" s="119">
        <v>41244</v>
      </c>
      <c r="F19" s="104" t="s">
        <v>92</v>
      </c>
      <c r="G19" s="104" t="s">
        <v>115</v>
      </c>
      <c r="H19" s="129">
        <v>500000</v>
      </c>
      <c r="I19" s="14"/>
      <c r="J19" s="106" t="s">
        <v>71</v>
      </c>
      <c r="K19" s="14"/>
      <c r="L19" s="14"/>
      <c r="M19" s="14"/>
      <c r="N19" s="132" t="s">
        <v>75</v>
      </c>
      <c r="O19" s="104" t="s">
        <v>559</v>
      </c>
      <c r="P19" s="104"/>
      <c r="Q19" s="104" t="s">
        <v>1080</v>
      </c>
      <c r="R19" s="104" t="s">
        <v>560</v>
      </c>
      <c r="S19" s="13"/>
      <c r="T19" s="139"/>
      <c r="U19" s="139"/>
      <c r="V19" s="136"/>
      <c r="W19" s="136"/>
      <c r="X19" s="136"/>
      <c r="Y19" s="137"/>
      <c r="Z19" s="139"/>
      <c r="AA19" s="135" t="s">
        <v>940</v>
      </c>
    </row>
    <row r="20" spans="1:27" ht="35.1" customHeight="1">
      <c r="A20" s="112"/>
      <c r="B20" s="104" t="s">
        <v>116</v>
      </c>
      <c r="C20" s="104" t="s">
        <v>117</v>
      </c>
      <c r="D20" s="119">
        <v>40940</v>
      </c>
      <c r="E20" s="119">
        <v>41244</v>
      </c>
      <c r="F20" s="104" t="s">
        <v>89</v>
      </c>
      <c r="G20" s="104" t="s">
        <v>118</v>
      </c>
      <c r="H20" s="129">
        <v>30000</v>
      </c>
      <c r="I20" s="14"/>
      <c r="J20" s="107"/>
      <c r="K20" s="14"/>
      <c r="L20" s="14" t="s">
        <v>71</v>
      </c>
      <c r="M20" s="14"/>
      <c r="N20" s="132" t="s">
        <v>74</v>
      </c>
      <c r="O20" s="104" t="s">
        <v>561</v>
      </c>
      <c r="P20" s="104"/>
      <c r="Q20" s="104"/>
      <c r="R20" s="104" t="s">
        <v>546</v>
      </c>
      <c r="S20" s="13"/>
      <c r="T20" s="139"/>
      <c r="U20" s="139"/>
      <c r="V20" s="136"/>
      <c r="W20" s="136"/>
      <c r="X20" s="136"/>
      <c r="Y20" s="137"/>
      <c r="Z20" s="139"/>
      <c r="AA20" s="135" t="s">
        <v>1081</v>
      </c>
    </row>
    <row r="21" spans="1:27" ht="35.1" customHeight="1">
      <c r="A21" s="112"/>
      <c r="B21" s="104" t="s">
        <v>119</v>
      </c>
      <c r="C21" s="104" t="s">
        <v>120</v>
      </c>
      <c r="D21" s="119">
        <v>41214</v>
      </c>
      <c r="E21" s="119">
        <v>41122</v>
      </c>
      <c r="F21" s="104" t="s">
        <v>121</v>
      </c>
      <c r="G21" s="105" t="s">
        <v>122</v>
      </c>
      <c r="H21" s="129">
        <v>50000</v>
      </c>
      <c r="I21" s="14"/>
      <c r="J21" s="107"/>
      <c r="K21" s="14"/>
      <c r="L21" s="14"/>
      <c r="M21" s="14" t="s">
        <v>71</v>
      </c>
      <c r="N21" s="132"/>
      <c r="O21" s="104" t="s">
        <v>562</v>
      </c>
      <c r="P21" s="104"/>
      <c r="Q21" s="104" t="s">
        <v>893</v>
      </c>
      <c r="R21" s="104" t="s">
        <v>563</v>
      </c>
      <c r="S21" s="13"/>
      <c r="T21" s="150" t="s">
        <v>681</v>
      </c>
      <c r="U21" s="139"/>
      <c r="V21" s="136"/>
      <c r="W21" s="136"/>
      <c r="X21" s="136"/>
      <c r="Y21" s="137"/>
      <c r="Z21" s="139" t="s">
        <v>904</v>
      </c>
      <c r="AA21" s="135" t="s">
        <v>941</v>
      </c>
    </row>
    <row r="22" spans="1:27" ht="35.1" customHeight="1">
      <c r="A22" s="112"/>
      <c r="B22" s="104" t="s">
        <v>123</v>
      </c>
      <c r="C22" s="104" t="s">
        <v>124</v>
      </c>
      <c r="D22" s="119">
        <v>40940</v>
      </c>
      <c r="E22" s="119">
        <v>41609</v>
      </c>
      <c r="F22" s="104" t="s">
        <v>125</v>
      </c>
      <c r="G22" s="105" t="s">
        <v>126</v>
      </c>
      <c r="H22" s="129">
        <v>100000</v>
      </c>
      <c r="I22" s="14"/>
      <c r="J22" s="107"/>
      <c r="K22" s="14"/>
      <c r="L22" s="14" t="s">
        <v>71</v>
      </c>
      <c r="M22" s="14"/>
      <c r="N22" s="132"/>
      <c r="O22" s="105" t="s">
        <v>564</v>
      </c>
      <c r="P22" s="104" t="s">
        <v>565</v>
      </c>
      <c r="Q22" s="104" t="s">
        <v>566</v>
      </c>
      <c r="R22" s="104" t="s">
        <v>567</v>
      </c>
      <c r="S22" s="13"/>
      <c r="T22" s="150" t="s">
        <v>683</v>
      </c>
      <c r="U22" s="139"/>
      <c r="V22" s="136"/>
      <c r="W22" s="136"/>
      <c r="X22" s="136"/>
      <c r="Y22" s="137"/>
      <c r="Z22" s="139"/>
      <c r="AA22" s="139" t="s">
        <v>942</v>
      </c>
    </row>
    <row r="23" spans="1:27" ht="35.1" customHeight="1">
      <c r="A23" s="112"/>
      <c r="B23" s="104" t="s">
        <v>127</v>
      </c>
      <c r="C23" s="104" t="s">
        <v>128</v>
      </c>
      <c r="D23" s="119">
        <v>41334</v>
      </c>
      <c r="E23" s="119">
        <v>42767</v>
      </c>
      <c r="F23" s="104" t="s">
        <v>129</v>
      </c>
      <c r="G23" s="104" t="s">
        <v>130</v>
      </c>
      <c r="H23" s="129">
        <v>10000</v>
      </c>
      <c r="I23" s="14" t="s">
        <v>71</v>
      </c>
      <c r="J23" s="107"/>
      <c r="K23" s="14"/>
      <c r="L23" s="14"/>
      <c r="M23" s="14"/>
      <c r="N23" s="132"/>
      <c r="O23" s="104"/>
      <c r="P23" s="104"/>
      <c r="Q23" s="104"/>
      <c r="R23" s="104"/>
      <c r="S23" s="13"/>
      <c r="T23" s="150" t="s">
        <v>684</v>
      </c>
      <c r="U23" s="139"/>
      <c r="V23" s="136"/>
      <c r="W23" s="136"/>
      <c r="X23" s="136"/>
      <c r="Y23" s="137"/>
      <c r="Z23" s="135" t="s">
        <v>943</v>
      </c>
      <c r="AA23" s="139"/>
    </row>
    <row r="24" spans="1:27" ht="35.1" customHeight="1">
      <c r="A24" s="112"/>
      <c r="B24" s="198" t="s">
        <v>131</v>
      </c>
      <c r="C24" s="104" t="s">
        <v>132</v>
      </c>
      <c r="D24" s="119">
        <v>41640</v>
      </c>
      <c r="E24" s="119">
        <v>42767</v>
      </c>
      <c r="F24" s="104" t="s">
        <v>133</v>
      </c>
      <c r="G24" s="104" t="s">
        <v>134</v>
      </c>
      <c r="H24" s="129">
        <v>200000</v>
      </c>
      <c r="I24" s="14" t="s">
        <v>71</v>
      </c>
      <c r="J24" s="107"/>
      <c r="K24" s="14"/>
      <c r="L24" s="14"/>
      <c r="M24" s="14"/>
      <c r="N24" s="132" t="s">
        <v>75</v>
      </c>
      <c r="O24" s="104"/>
      <c r="P24" s="104"/>
      <c r="Q24" s="104"/>
      <c r="R24" s="104"/>
      <c r="S24" s="13"/>
      <c r="T24" s="139"/>
      <c r="U24" s="139"/>
      <c r="V24" s="136"/>
      <c r="W24" s="136"/>
      <c r="X24" s="136"/>
      <c r="Y24" s="137"/>
      <c r="Z24" s="139"/>
      <c r="AA24" s="135" t="s">
        <v>944</v>
      </c>
    </row>
    <row r="25" spans="1:27" ht="66" customHeight="1">
      <c r="A25" s="206"/>
      <c r="B25" s="104" t="s">
        <v>135</v>
      </c>
      <c r="C25" s="104" t="s">
        <v>136</v>
      </c>
      <c r="D25" s="195">
        <v>40940</v>
      </c>
      <c r="E25" s="195">
        <v>42767</v>
      </c>
      <c r="F25" s="104" t="s">
        <v>92</v>
      </c>
      <c r="G25" s="104" t="s">
        <v>137</v>
      </c>
      <c r="H25" s="129">
        <v>90000</v>
      </c>
      <c r="I25" s="14"/>
      <c r="J25" s="107" t="s">
        <v>71</v>
      </c>
      <c r="K25" s="14"/>
      <c r="L25" s="14"/>
      <c r="M25" s="14"/>
      <c r="N25" s="132" t="s">
        <v>75</v>
      </c>
      <c r="O25" s="104"/>
      <c r="P25" s="104"/>
      <c r="Q25" s="104" t="s">
        <v>568</v>
      </c>
      <c r="R25" s="104" t="s">
        <v>549</v>
      </c>
      <c r="S25" s="13"/>
      <c r="T25" s="139"/>
      <c r="U25" s="139"/>
      <c r="V25" s="136"/>
      <c r="W25" s="136"/>
      <c r="X25" s="136"/>
      <c r="Y25" s="137"/>
      <c r="Z25" s="139"/>
      <c r="AA25" s="135" t="s">
        <v>945</v>
      </c>
    </row>
    <row r="26" spans="1:27" ht="124.5" customHeight="1">
      <c r="A26" s="117" t="s">
        <v>741</v>
      </c>
      <c r="B26" s="104" t="s">
        <v>138</v>
      </c>
      <c r="C26" s="104" t="s">
        <v>139</v>
      </c>
      <c r="D26" s="119">
        <v>40940</v>
      </c>
      <c r="E26" s="119">
        <v>41244</v>
      </c>
      <c r="F26" s="104" t="s">
        <v>140</v>
      </c>
      <c r="G26" s="104" t="s">
        <v>141</v>
      </c>
      <c r="H26" s="130"/>
      <c r="I26" s="14"/>
      <c r="J26" s="107"/>
      <c r="K26" s="14"/>
      <c r="L26" s="14" t="s">
        <v>71</v>
      </c>
      <c r="M26" s="14"/>
      <c r="N26" s="132"/>
      <c r="O26" s="104"/>
      <c r="P26" s="104"/>
      <c r="Q26" s="104"/>
      <c r="R26" s="104"/>
      <c r="S26" s="13"/>
      <c r="T26" s="139" t="s">
        <v>1082</v>
      </c>
      <c r="U26" s="135" t="s">
        <v>686</v>
      </c>
      <c r="V26" s="136"/>
      <c r="W26" s="141">
        <v>42767</v>
      </c>
      <c r="X26" s="138" t="s">
        <v>905</v>
      </c>
      <c r="Y26" s="137"/>
      <c r="Z26" s="135" t="s">
        <v>906</v>
      </c>
      <c r="AA26" s="135" t="s">
        <v>946</v>
      </c>
    </row>
    <row r="27" spans="1:27" ht="158.25" customHeight="1">
      <c r="A27" s="63"/>
      <c r="B27" s="105" t="s">
        <v>142</v>
      </c>
      <c r="C27" s="104" t="s">
        <v>143</v>
      </c>
      <c r="D27" s="119">
        <v>40940</v>
      </c>
      <c r="E27" s="119">
        <v>41244</v>
      </c>
      <c r="F27" s="104" t="s">
        <v>144</v>
      </c>
      <c r="G27" s="104" t="s">
        <v>145</v>
      </c>
      <c r="H27" s="130"/>
      <c r="I27" s="14"/>
      <c r="J27" s="107"/>
      <c r="K27" s="14"/>
      <c r="L27" s="14" t="s">
        <v>71</v>
      </c>
      <c r="M27" s="14"/>
      <c r="N27" s="132"/>
      <c r="O27" s="104"/>
      <c r="P27" s="104"/>
      <c r="Q27" s="104"/>
      <c r="R27" s="104"/>
      <c r="S27" s="13"/>
      <c r="T27" s="139" t="s">
        <v>687</v>
      </c>
      <c r="U27" s="139"/>
      <c r="V27" s="136"/>
      <c r="W27" s="141">
        <v>41609</v>
      </c>
      <c r="X27" s="136"/>
      <c r="Y27" s="137"/>
      <c r="Z27" s="135" t="s">
        <v>907</v>
      </c>
      <c r="AA27" s="139"/>
    </row>
    <row r="28" spans="1:27" ht="81" customHeight="1">
      <c r="A28" s="63"/>
      <c r="B28" s="103" t="s">
        <v>146</v>
      </c>
      <c r="C28" s="103" t="s">
        <v>85</v>
      </c>
      <c r="D28" s="118">
        <v>40940</v>
      </c>
      <c r="E28" s="118">
        <v>41609</v>
      </c>
      <c r="F28" s="103" t="s">
        <v>147</v>
      </c>
      <c r="G28" s="103" t="s">
        <v>148</v>
      </c>
      <c r="H28" s="128">
        <v>200000</v>
      </c>
      <c r="I28" s="14"/>
      <c r="J28" s="106"/>
      <c r="K28" s="14"/>
      <c r="L28" s="14" t="s">
        <v>71</v>
      </c>
      <c r="M28" s="14"/>
      <c r="N28" s="132" t="s">
        <v>74</v>
      </c>
      <c r="O28" s="103"/>
      <c r="P28" s="103"/>
      <c r="Q28" s="103"/>
      <c r="R28" s="103"/>
      <c r="S28" s="14"/>
      <c r="T28" s="139"/>
      <c r="U28" s="139"/>
      <c r="V28" s="136"/>
      <c r="W28" s="136"/>
      <c r="X28" s="136"/>
      <c r="Y28" s="137"/>
      <c r="Z28" s="139"/>
      <c r="AA28" s="135" t="s">
        <v>1064</v>
      </c>
    </row>
    <row r="29" spans="1:27" ht="90" customHeight="1">
      <c r="A29" s="65"/>
      <c r="B29" s="103" t="s">
        <v>149</v>
      </c>
      <c r="C29" s="103" t="s">
        <v>85</v>
      </c>
      <c r="D29" s="118">
        <v>40940</v>
      </c>
      <c r="E29" s="118">
        <v>41609</v>
      </c>
      <c r="F29" s="103" t="s">
        <v>133</v>
      </c>
      <c r="G29" s="103" t="s">
        <v>150</v>
      </c>
      <c r="H29" s="128">
        <v>200000</v>
      </c>
      <c r="I29" s="14"/>
      <c r="J29" s="106"/>
      <c r="K29" s="14"/>
      <c r="L29" s="14" t="s">
        <v>71</v>
      </c>
      <c r="M29" s="14"/>
      <c r="N29" s="132" t="s">
        <v>74</v>
      </c>
      <c r="O29" s="103"/>
      <c r="P29" s="103"/>
      <c r="Q29" s="103"/>
      <c r="R29" s="103"/>
      <c r="S29" s="14"/>
      <c r="T29" s="139"/>
      <c r="U29" s="139"/>
      <c r="V29" s="136"/>
      <c r="W29" s="136"/>
      <c r="X29" s="136"/>
      <c r="Y29" s="137"/>
      <c r="Z29" s="139"/>
      <c r="AA29" s="135" t="s">
        <v>1065</v>
      </c>
    </row>
    <row r="30" spans="1:27" ht="89.25" customHeight="1">
      <c r="A30" s="65"/>
      <c r="B30" s="103" t="s">
        <v>151</v>
      </c>
      <c r="C30" s="103" t="s">
        <v>152</v>
      </c>
      <c r="D30" s="118">
        <v>40940</v>
      </c>
      <c r="E30" s="118">
        <v>41456</v>
      </c>
      <c r="F30" s="103" t="s">
        <v>86</v>
      </c>
      <c r="G30" s="110" t="s">
        <v>153</v>
      </c>
      <c r="H30" s="128">
        <v>80000</v>
      </c>
      <c r="I30" s="14"/>
      <c r="J30" s="107"/>
      <c r="K30" s="14"/>
      <c r="L30" s="14" t="s">
        <v>71</v>
      </c>
      <c r="M30" s="14"/>
      <c r="N30" s="132"/>
      <c r="O30" s="110" t="s">
        <v>569</v>
      </c>
      <c r="P30" s="103"/>
      <c r="Q30" s="103"/>
      <c r="R30" s="103" t="s">
        <v>543</v>
      </c>
      <c r="S30" s="14"/>
      <c r="T30" s="139" t="s">
        <v>703</v>
      </c>
      <c r="U30" s="139" t="s">
        <v>908</v>
      </c>
      <c r="V30" s="136"/>
      <c r="W30" s="141">
        <v>41609</v>
      </c>
      <c r="X30" s="145"/>
      <c r="Y30" s="137"/>
      <c r="Z30" s="135" t="s">
        <v>947</v>
      </c>
      <c r="AA30" s="139"/>
    </row>
    <row r="31" spans="1:27" ht="62.25" customHeight="1">
      <c r="A31" s="65"/>
      <c r="B31" s="103" t="s">
        <v>154</v>
      </c>
      <c r="C31" s="103" t="s">
        <v>155</v>
      </c>
      <c r="D31" s="118">
        <v>41091</v>
      </c>
      <c r="E31" s="118">
        <v>41456</v>
      </c>
      <c r="F31" s="103" t="s">
        <v>86</v>
      </c>
      <c r="G31" s="110" t="s">
        <v>156</v>
      </c>
      <c r="H31" s="128">
        <v>50000</v>
      </c>
      <c r="I31" s="14"/>
      <c r="J31" s="107"/>
      <c r="K31" s="14"/>
      <c r="L31" s="14" t="s">
        <v>71</v>
      </c>
      <c r="M31" s="14"/>
      <c r="N31" s="132"/>
      <c r="O31" s="110" t="s">
        <v>570</v>
      </c>
      <c r="P31" s="103" t="s">
        <v>571</v>
      </c>
      <c r="Q31" s="103"/>
      <c r="R31" s="103" t="s">
        <v>543</v>
      </c>
      <c r="S31" s="14"/>
      <c r="T31" s="139" t="s">
        <v>704</v>
      </c>
      <c r="U31" s="139" t="s">
        <v>909</v>
      </c>
      <c r="V31" s="136"/>
      <c r="W31" s="141">
        <v>41609</v>
      </c>
      <c r="X31" s="138" t="s">
        <v>910</v>
      </c>
      <c r="Y31" s="137"/>
      <c r="Z31" s="135" t="s">
        <v>948</v>
      </c>
      <c r="AA31" s="135" t="s">
        <v>949</v>
      </c>
    </row>
    <row r="32" spans="1:27" ht="35.1" customHeight="1">
      <c r="A32" s="65"/>
      <c r="B32" s="103" t="s">
        <v>157</v>
      </c>
      <c r="C32" s="103" t="s">
        <v>158</v>
      </c>
      <c r="D32" s="118">
        <v>40940</v>
      </c>
      <c r="E32" s="118">
        <v>41609</v>
      </c>
      <c r="F32" s="103" t="s">
        <v>159</v>
      </c>
      <c r="G32" s="103" t="s">
        <v>160</v>
      </c>
      <c r="H32" s="128">
        <v>30000</v>
      </c>
      <c r="I32" s="14"/>
      <c r="J32" s="107"/>
      <c r="K32" s="14"/>
      <c r="L32" s="14" t="s">
        <v>71</v>
      </c>
      <c r="M32" s="14"/>
      <c r="N32" s="132"/>
      <c r="O32" s="103"/>
      <c r="P32" s="103"/>
      <c r="Q32" s="103"/>
      <c r="R32" s="103"/>
      <c r="S32" s="14"/>
      <c r="T32" s="139" t="s">
        <v>705</v>
      </c>
      <c r="U32" s="139" t="s">
        <v>690</v>
      </c>
      <c r="V32" s="136"/>
      <c r="W32" s="141">
        <v>41974</v>
      </c>
      <c r="X32" s="136"/>
      <c r="Y32" s="137"/>
      <c r="Z32" s="135" t="s">
        <v>911</v>
      </c>
      <c r="AA32" s="135" t="s">
        <v>950</v>
      </c>
    </row>
    <row r="33" spans="1:27" ht="35.1" customHeight="1">
      <c r="A33" s="65"/>
      <c r="B33" s="103" t="s">
        <v>161</v>
      </c>
      <c r="C33" s="103" t="s">
        <v>162</v>
      </c>
      <c r="D33" s="118">
        <v>41183</v>
      </c>
      <c r="E33" s="118">
        <v>42767</v>
      </c>
      <c r="F33" s="103" t="s">
        <v>163</v>
      </c>
      <c r="G33" s="103" t="s">
        <v>164</v>
      </c>
      <c r="H33" s="128">
        <v>200000</v>
      </c>
      <c r="I33" s="14"/>
      <c r="J33" s="107"/>
      <c r="K33" s="14"/>
      <c r="L33" s="14" t="s">
        <v>32</v>
      </c>
      <c r="M33" s="14"/>
      <c r="N33" s="132"/>
      <c r="O33" s="110" t="s">
        <v>572</v>
      </c>
      <c r="P33" s="103"/>
      <c r="Q33" s="103"/>
      <c r="R33" s="103" t="s">
        <v>546</v>
      </c>
      <c r="S33" s="14"/>
      <c r="T33" s="139" t="s">
        <v>706</v>
      </c>
      <c r="U33" s="135" t="s">
        <v>692</v>
      </c>
      <c r="V33" s="136"/>
      <c r="W33" s="136"/>
      <c r="X33" s="136"/>
      <c r="Y33" s="142">
        <v>400000</v>
      </c>
      <c r="Z33" s="135" t="s">
        <v>951</v>
      </c>
      <c r="AA33" s="135" t="s">
        <v>952</v>
      </c>
    </row>
    <row r="34" spans="1:27" ht="35.1" customHeight="1">
      <c r="A34" s="63"/>
      <c r="B34" s="103" t="s">
        <v>165</v>
      </c>
      <c r="C34" s="103" t="s">
        <v>166</v>
      </c>
      <c r="D34" s="118">
        <v>41183</v>
      </c>
      <c r="E34" s="118">
        <v>42767</v>
      </c>
      <c r="F34" s="103" t="s">
        <v>89</v>
      </c>
      <c r="G34" s="103" t="s">
        <v>167</v>
      </c>
      <c r="H34" s="128">
        <v>200000</v>
      </c>
      <c r="I34" s="14"/>
      <c r="J34" s="106"/>
      <c r="K34" s="14"/>
      <c r="L34" s="14" t="s">
        <v>71</v>
      </c>
      <c r="M34" s="14"/>
      <c r="N34" s="132" t="s">
        <v>74</v>
      </c>
      <c r="O34" s="110" t="s">
        <v>572</v>
      </c>
      <c r="P34" s="103"/>
      <c r="Q34" s="103"/>
      <c r="R34" s="103" t="s">
        <v>546</v>
      </c>
      <c r="S34" s="14"/>
      <c r="T34" s="139"/>
      <c r="U34" s="139"/>
      <c r="V34" s="136"/>
      <c r="W34" s="136"/>
      <c r="X34" s="136"/>
      <c r="Y34" s="137"/>
      <c r="Z34" s="139"/>
      <c r="AA34" s="135" t="s">
        <v>1066</v>
      </c>
    </row>
    <row r="35" spans="1:27" ht="35.1" customHeight="1">
      <c r="A35" s="63"/>
      <c r="B35" s="103" t="s">
        <v>168</v>
      </c>
      <c r="C35" s="103" t="s">
        <v>169</v>
      </c>
      <c r="D35" s="118">
        <v>41306</v>
      </c>
      <c r="E35" s="118">
        <v>42767</v>
      </c>
      <c r="F35" s="103" t="s">
        <v>89</v>
      </c>
      <c r="G35" s="103" t="s">
        <v>170</v>
      </c>
      <c r="H35" s="128">
        <v>200000</v>
      </c>
      <c r="I35" s="14" t="s">
        <v>71</v>
      </c>
      <c r="J35" s="107"/>
      <c r="K35" s="14"/>
      <c r="L35" s="14"/>
      <c r="M35" s="14"/>
      <c r="N35" s="132"/>
      <c r="O35" s="103"/>
      <c r="P35" s="103"/>
      <c r="Q35" s="103"/>
      <c r="R35" s="103" t="s">
        <v>543</v>
      </c>
      <c r="S35" s="14"/>
      <c r="T35" s="139" t="s">
        <v>707</v>
      </c>
      <c r="U35" s="139"/>
      <c r="V35" s="136"/>
      <c r="W35" s="136"/>
      <c r="X35" s="136"/>
      <c r="Y35" s="137"/>
      <c r="Z35" s="135" t="s">
        <v>912</v>
      </c>
      <c r="AA35" s="192" t="s">
        <v>1069</v>
      </c>
    </row>
    <row r="36" spans="1:27" ht="35.1" customHeight="1">
      <c r="A36" s="63"/>
      <c r="B36" s="103" t="s">
        <v>171</v>
      </c>
      <c r="C36" s="103" t="s">
        <v>172</v>
      </c>
      <c r="D36" s="118">
        <v>40940</v>
      </c>
      <c r="E36" s="118">
        <v>42767</v>
      </c>
      <c r="F36" s="103" t="s">
        <v>173</v>
      </c>
      <c r="G36" s="110" t="s">
        <v>174</v>
      </c>
      <c r="H36" s="128">
        <v>750000</v>
      </c>
      <c r="I36" s="14"/>
      <c r="J36" s="107" t="s">
        <v>71</v>
      </c>
      <c r="K36" s="14"/>
      <c r="L36" s="14"/>
      <c r="M36" s="14"/>
      <c r="N36" s="132"/>
      <c r="O36" s="103"/>
      <c r="P36" s="103"/>
      <c r="Q36" s="103"/>
      <c r="R36" s="103"/>
      <c r="S36" s="14"/>
      <c r="T36" s="139" t="s">
        <v>708</v>
      </c>
      <c r="U36" s="139"/>
      <c r="V36" s="136"/>
      <c r="W36" s="136"/>
      <c r="X36" s="136"/>
      <c r="Y36" s="137"/>
      <c r="Z36" s="135" t="s">
        <v>913</v>
      </c>
      <c r="AA36" s="192" t="s">
        <v>953</v>
      </c>
    </row>
    <row r="37" spans="1:27" ht="35.1" customHeight="1">
      <c r="A37" s="63"/>
      <c r="B37" s="103" t="s">
        <v>175</v>
      </c>
      <c r="C37" s="103" t="s">
        <v>172</v>
      </c>
      <c r="D37" s="118">
        <v>40940</v>
      </c>
      <c r="E37" s="118">
        <v>42767</v>
      </c>
      <c r="F37" s="103" t="s">
        <v>176</v>
      </c>
      <c r="G37" s="110" t="s">
        <v>177</v>
      </c>
      <c r="H37" s="128">
        <v>750000</v>
      </c>
      <c r="I37" s="14"/>
      <c r="J37" s="107"/>
      <c r="K37" s="14"/>
      <c r="L37" s="14" t="s">
        <v>71</v>
      </c>
      <c r="M37" s="14"/>
      <c r="N37" s="132"/>
      <c r="O37" s="103"/>
      <c r="P37" s="103"/>
      <c r="Q37" s="103"/>
      <c r="R37" s="103"/>
      <c r="S37" s="14"/>
      <c r="T37" s="139" t="s">
        <v>709</v>
      </c>
      <c r="U37" s="139"/>
      <c r="V37" s="136"/>
      <c r="W37" s="136"/>
      <c r="X37" s="136"/>
      <c r="Y37" s="137"/>
      <c r="Z37" s="135" t="s">
        <v>914</v>
      </c>
      <c r="AA37" s="192" t="s">
        <v>953</v>
      </c>
    </row>
    <row r="38" spans="1:27" ht="35.1" customHeight="1">
      <c r="A38" s="63"/>
      <c r="B38" s="103" t="s">
        <v>178</v>
      </c>
      <c r="C38" s="103" t="s">
        <v>172</v>
      </c>
      <c r="D38" s="118">
        <v>40940</v>
      </c>
      <c r="E38" s="118">
        <v>42767</v>
      </c>
      <c r="F38" s="103" t="s">
        <v>179</v>
      </c>
      <c r="G38" s="103" t="s">
        <v>180</v>
      </c>
      <c r="H38" s="128">
        <v>1250000</v>
      </c>
      <c r="I38" s="14"/>
      <c r="J38" s="107" t="s">
        <v>71</v>
      </c>
      <c r="K38" s="14"/>
      <c r="L38" s="14"/>
      <c r="M38" s="14"/>
      <c r="N38" s="132"/>
      <c r="O38" s="103"/>
      <c r="P38" s="103"/>
      <c r="Q38" s="103"/>
      <c r="R38" s="103"/>
      <c r="S38" s="14"/>
      <c r="T38" s="139" t="s">
        <v>710</v>
      </c>
      <c r="U38" s="139"/>
      <c r="V38" s="136"/>
      <c r="W38" s="136"/>
      <c r="X38" s="136"/>
      <c r="Y38" s="137"/>
      <c r="Z38" s="135" t="s">
        <v>915</v>
      </c>
      <c r="AA38" s="192" t="s">
        <v>953</v>
      </c>
    </row>
    <row r="39" spans="1:27" ht="35.1" customHeight="1">
      <c r="A39" s="63"/>
      <c r="B39" s="103" t="s">
        <v>181</v>
      </c>
      <c r="C39" s="103" t="s">
        <v>182</v>
      </c>
      <c r="D39" s="118">
        <v>40940</v>
      </c>
      <c r="E39" s="118">
        <v>42767</v>
      </c>
      <c r="F39" s="103" t="s">
        <v>183</v>
      </c>
      <c r="G39" s="103" t="s">
        <v>184</v>
      </c>
      <c r="H39" s="128">
        <v>1000000</v>
      </c>
      <c r="I39" s="14"/>
      <c r="J39" s="107"/>
      <c r="K39" s="14"/>
      <c r="L39" s="14" t="s">
        <v>71</v>
      </c>
      <c r="M39" s="14"/>
      <c r="N39" s="132"/>
      <c r="O39" s="103"/>
      <c r="P39" s="103"/>
      <c r="Q39" s="103"/>
      <c r="R39" s="103"/>
      <c r="S39" s="14"/>
      <c r="T39" s="139" t="s">
        <v>711</v>
      </c>
      <c r="U39" s="139"/>
      <c r="V39" s="136"/>
      <c r="W39" s="136"/>
      <c r="X39" s="136"/>
      <c r="Y39" s="137"/>
      <c r="Z39" s="139"/>
      <c r="AA39" s="139"/>
    </row>
    <row r="40" spans="1:27" ht="35.1" customHeight="1">
      <c r="A40" s="65"/>
      <c r="B40" s="103" t="s">
        <v>185</v>
      </c>
      <c r="C40" s="103" t="s">
        <v>186</v>
      </c>
      <c r="D40" s="118">
        <v>40940</v>
      </c>
      <c r="E40" s="118">
        <v>42767</v>
      </c>
      <c r="F40" s="103" t="s">
        <v>187</v>
      </c>
      <c r="G40" s="103" t="s">
        <v>188</v>
      </c>
      <c r="H40" s="128">
        <v>1200000</v>
      </c>
      <c r="I40" s="14"/>
      <c r="J40" s="107" t="s">
        <v>71</v>
      </c>
      <c r="K40" s="14"/>
      <c r="L40" s="14"/>
      <c r="M40" s="14"/>
      <c r="N40" s="132"/>
      <c r="O40" s="103"/>
      <c r="P40" s="103"/>
      <c r="Q40" s="103"/>
      <c r="R40" s="103"/>
      <c r="S40" s="14"/>
      <c r="T40" s="139" t="s">
        <v>712</v>
      </c>
      <c r="U40" s="139"/>
      <c r="V40" s="136"/>
      <c r="W40" s="136"/>
      <c r="X40" s="136"/>
      <c r="Y40" s="137"/>
      <c r="Z40" s="135" t="s">
        <v>916</v>
      </c>
      <c r="AA40" s="139" t="s">
        <v>953</v>
      </c>
    </row>
    <row r="41" spans="1:27" ht="35.1" customHeight="1">
      <c r="A41" s="65"/>
      <c r="B41" s="103" t="s">
        <v>189</v>
      </c>
      <c r="C41" s="103" t="s">
        <v>190</v>
      </c>
      <c r="D41" s="118">
        <v>41456</v>
      </c>
      <c r="E41" s="118">
        <v>41699</v>
      </c>
      <c r="F41" s="103" t="s">
        <v>92</v>
      </c>
      <c r="G41" s="110" t="s">
        <v>191</v>
      </c>
      <c r="H41" s="128">
        <v>100000</v>
      </c>
      <c r="I41" s="14" t="s">
        <v>71</v>
      </c>
      <c r="J41" s="107"/>
      <c r="K41" s="14"/>
      <c r="L41" s="14"/>
      <c r="M41" s="14"/>
      <c r="N41" s="132"/>
      <c r="O41" s="103"/>
      <c r="P41" s="103"/>
      <c r="Q41" s="103"/>
      <c r="R41" s="103"/>
      <c r="S41" s="14"/>
      <c r="T41" s="139" t="s">
        <v>713</v>
      </c>
      <c r="U41" s="139"/>
      <c r="V41" s="136"/>
      <c r="W41" s="136"/>
      <c r="X41" s="136"/>
      <c r="Y41" s="137"/>
      <c r="Z41" s="139"/>
      <c r="AA41" s="139"/>
    </row>
    <row r="42" spans="1:27" ht="35.1" customHeight="1">
      <c r="A42" s="65"/>
      <c r="B42" s="103" t="s">
        <v>192</v>
      </c>
      <c r="C42" s="103" t="s">
        <v>193</v>
      </c>
      <c r="D42" s="118">
        <v>41334</v>
      </c>
      <c r="E42" s="118">
        <v>42767</v>
      </c>
      <c r="F42" s="103" t="s">
        <v>194</v>
      </c>
      <c r="G42" s="103" t="s">
        <v>195</v>
      </c>
      <c r="H42" s="128">
        <v>2000000</v>
      </c>
      <c r="I42" s="14" t="s">
        <v>71</v>
      </c>
      <c r="J42" s="107"/>
      <c r="K42" s="14"/>
      <c r="L42" s="14"/>
      <c r="M42" s="14"/>
      <c r="N42" s="132"/>
      <c r="O42" s="103"/>
      <c r="P42" s="103"/>
      <c r="Q42" s="103"/>
      <c r="R42" s="103" t="s">
        <v>573</v>
      </c>
      <c r="S42" s="14"/>
      <c r="T42" s="139" t="s">
        <v>1083</v>
      </c>
      <c r="U42" s="139"/>
      <c r="V42" s="136"/>
      <c r="W42" s="136"/>
      <c r="X42" s="136"/>
      <c r="Y42" s="137"/>
      <c r="Z42" s="139"/>
      <c r="AA42" s="135" t="s">
        <v>954</v>
      </c>
    </row>
    <row r="43" spans="1:27" ht="30.75" customHeight="1">
      <c r="A43" s="65"/>
      <c r="B43" s="103" t="s">
        <v>196</v>
      </c>
      <c r="C43" s="103" t="s">
        <v>197</v>
      </c>
      <c r="D43" s="118">
        <v>41334</v>
      </c>
      <c r="E43" s="118">
        <v>42767</v>
      </c>
      <c r="F43" s="103" t="s">
        <v>198</v>
      </c>
      <c r="G43" s="103" t="s">
        <v>199</v>
      </c>
      <c r="H43" s="131" t="s">
        <v>200</v>
      </c>
      <c r="I43" s="14" t="s">
        <v>71</v>
      </c>
      <c r="J43" s="107"/>
      <c r="K43" s="14"/>
      <c r="L43" s="14"/>
      <c r="M43" s="14"/>
      <c r="N43" s="132"/>
      <c r="O43" s="103"/>
      <c r="P43" s="103"/>
      <c r="Q43" s="103"/>
      <c r="R43" s="103"/>
      <c r="S43" s="14"/>
      <c r="T43" s="139" t="s">
        <v>714</v>
      </c>
      <c r="U43" s="139"/>
      <c r="V43" s="136"/>
      <c r="W43" s="136"/>
      <c r="X43" s="136"/>
      <c r="Y43" s="137"/>
      <c r="Z43" s="139"/>
      <c r="AA43" s="139"/>
    </row>
    <row r="44" spans="1:27" ht="35.1" customHeight="1">
      <c r="A44" s="65"/>
      <c r="B44" s="210" t="s">
        <v>201</v>
      </c>
      <c r="C44" s="103" t="s">
        <v>1067</v>
      </c>
      <c r="D44" s="118">
        <v>40940</v>
      </c>
      <c r="E44" s="118">
        <v>41244</v>
      </c>
      <c r="F44" s="103" t="s">
        <v>202</v>
      </c>
      <c r="G44" s="103" t="s">
        <v>203</v>
      </c>
      <c r="H44" s="128">
        <v>10000</v>
      </c>
      <c r="I44" s="14"/>
      <c r="J44" s="107"/>
      <c r="K44" s="14"/>
      <c r="L44" s="14" t="s">
        <v>71</v>
      </c>
      <c r="M44" s="14"/>
      <c r="N44" s="132"/>
      <c r="O44" s="103"/>
      <c r="P44" s="103"/>
      <c r="Q44" s="103"/>
      <c r="R44" s="103"/>
      <c r="S44" s="14"/>
      <c r="T44" s="139" t="s">
        <v>715</v>
      </c>
      <c r="U44" s="139" t="s">
        <v>695</v>
      </c>
      <c r="V44" s="136"/>
      <c r="W44" s="141">
        <v>42767</v>
      </c>
      <c r="X44" s="140" t="s">
        <v>917</v>
      </c>
      <c r="Y44" s="137"/>
      <c r="Z44" s="139" t="s">
        <v>918</v>
      </c>
      <c r="AA44" s="135" t="s">
        <v>1086</v>
      </c>
    </row>
    <row r="45" spans="1:27" ht="35.1" customHeight="1">
      <c r="A45" s="65"/>
      <c r="B45" s="103" t="s">
        <v>889</v>
      </c>
      <c r="C45" s="103" t="s">
        <v>204</v>
      </c>
      <c r="D45" s="118">
        <v>40940</v>
      </c>
      <c r="E45" s="118">
        <v>41244</v>
      </c>
      <c r="F45" s="103" t="s">
        <v>140</v>
      </c>
      <c r="G45" s="103" t="s">
        <v>203</v>
      </c>
      <c r="H45" s="131"/>
      <c r="I45" s="14"/>
      <c r="J45" s="107"/>
      <c r="K45" s="14"/>
      <c r="L45" s="14" t="s">
        <v>71</v>
      </c>
      <c r="M45" s="14"/>
      <c r="N45" s="132" t="s">
        <v>74</v>
      </c>
      <c r="O45" s="103" t="s">
        <v>574</v>
      </c>
      <c r="P45" s="110" t="s">
        <v>575</v>
      </c>
      <c r="Q45" s="103" t="s">
        <v>576</v>
      </c>
      <c r="R45" s="103" t="s">
        <v>577</v>
      </c>
      <c r="S45" s="14"/>
      <c r="T45" s="139"/>
      <c r="U45" s="139"/>
      <c r="V45" s="136"/>
      <c r="W45" s="136"/>
      <c r="X45" s="136"/>
      <c r="Y45" s="137"/>
      <c r="Z45" s="139"/>
      <c r="AA45" s="143" t="s">
        <v>1068</v>
      </c>
    </row>
    <row r="46" spans="1:27" ht="48" customHeight="1">
      <c r="A46" s="65"/>
      <c r="B46" s="103" t="s">
        <v>205</v>
      </c>
      <c r="C46" s="103" t="s">
        <v>206</v>
      </c>
      <c r="D46" s="118">
        <v>40940</v>
      </c>
      <c r="E46" s="118">
        <v>41244</v>
      </c>
      <c r="F46" s="103" t="s">
        <v>207</v>
      </c>
      <c r="G46" s="103" t="s">
        <v>208</v>
      </c>
      <c r="H46" s="131"/>
      <c r="I46" s="14"/>
      <c r="J46" s="106"/>
      <c r="K46" s="14"/>
      <c r="L46" s="14" t="s">
        <v>71</v>
      </c>
      <c r="M46" s="14"/>
      <c r="N46" s="132" t="s">
        <v>74</v>
      </c>
      <c r="O46" s="103"/>
      <c r="P46" s="103"/>
      <c r="Q46" s="103"/>
      <c r="R46" s="103"/>
      <c r="S46" s="14"/>
      <c r="T46" s="139"/>
      <c r="U46" s="139"/>
      <c r="V46" s="136"/>
      <c r="W46" s="136"/>
      <c r="X46" s="136"/>
      <c r="Y46" s="137"/>
      <c r="Z46" s="139"/>
      <c r="AA46" s="143" t="s">
        <v>1068</v>
      </c>
    </row>
    <row r="47" spans="1:27" ht="35.1" customHeight="1">
      <c r="A47" s="65"/>
      <c r="B47" s="103" t="s">
        <v>209</v>
      </c>
      <c r="C47" s="103" t="s">
        <v>210</v>
      </c>
      <c r="D47" s="118">
        <v>40940</v>
      </c>
      <c r="E47" s="118">
        <v>41244</v>
      </c>
      <c r="F47" s="103" t="s">
        <v>211</v>
      </c>
      <c r="G47" s="103" t="s">
        <v>212</v>
      </c>
      <c r="H47" s="131"/>
      <c r="I47" s="14"/>
      <c r="J47" s="106" t="s">
        <v>71</v>
      </c>
      <c r="K47" s="14"/>
      <c r="L47" s="14"/>
      <c r="M47" s="14"/>
      <c r="N47" s="132" t="s">
        <v>74</v>
      </c>
      <c r="O47" s="103"/>
      <c r="P47" s="103"/>
      <c r="Q47" s="103"/>
      <c r="R47" s="103"/>
      <c r="S47" s="14"/>
      <c r="T47" s="139"/>
      <c r="U47" s="139"/>
      <c r="V47" s="136"/>
      <c r="W47" s="136"/>
      <c r="X47" s="136"/>
      <c r="Y47" s="137"/>
      <c r="Z47" s="139"/>
      <c r="AA47" s="143" t="s">
        <v>1070</v>
      </c>
    </row>
    <row r="48" spans="1:27" ht="35.1" customHeight="1">
      <c r="A48" s="65"/>
      <c r="B48" s="103" t="s">
        <v>213</v>
      </c>
      <c r="C48" s="103" t="s">
        <v>214</v>
      </c>
      <c r="D48" s="118">
        <v>41275</v>
      </c>
      <c r="E48" s="118">
        <v>42186</v>
      </c>
      <c r="F48" s="103" t="s">
        <v>207</v>
      </c>
      <c r="G48" s="103" t="s">
        <v>215</v>
      </c>
      <c r="H48" s="128">
        <v>200000</v>
      </c>
      <c r="I48" s="14" t="s">
        <v>71</v>
      </c>
      <c r="J48" s="107"/>
      <c r="K48" s="14"/>
      <c r="L48" s="14"/>
      <c r="M48" s="14"/>
      <c r="N48" s="132"/>
      <c r="O48" s="103"/>
      <c r="P48" s="103"/>
      <c r="Q48" s="103"/>
      <c r="R48" s="103"/>
      <c r="S48" s="14"/>
      <c r="T48" s="139" t="s">
        <v>1084</v>
      </c>
      <c r="U48" s="139"/>
      <c r="V48" s="136"/>
      <c r="W48" s="136"/>
      <c r="X48" s="136"/>
      <c r="Y48" s="137"/>
      <c r="Z48" s="139"/>
      <c r="AA48" s="135" t="s">
        <v>955</v>
      </c>
    </row>
    <row r="49" spans="1:27" ht="35.1" customHeight="1">
      <c r="A49" s="65"/>
      <c r="B49" s="103" t="s">
        <v>216</v>
      </c>
      <c r="C49" s="103" t="s">
        <v>217</v>
      </c>
      <c r="D49" s="118">
        <v>40940</v>
      </c>
      <c r="E49" s="118">
        <v>42767</v>
      </c>
      <c r="F49" s="103" t="s">
        <v>218</v>
      </c>
      <c r="G49" s="103" t="s">
        <v>219</v>
      </c>
      <c r="H49" s="128">
        <v>200000</v>
      </c>
      <c r="I49" s="14"/>
      <c r="J49" s="107" t="s">
        <v>71</v>
      </c>
      <c r="K49" s="14"/>
      <c r="L49" s="14"/>
      <c r="M49" s="14"/>
      <c r="N49" s="132"/>
      <c r="O49" s="103"/>
      <c r="P49" s="103"/>
      <c r="Q49" s="103"/>
      <c r="R49" s="103"/>
      <c r="S49" s="14"/>
      <c r="T49" s="139" t="s">
        <v>716</v>
      </c>
      <c r="U49" s="135" t="s">
        <v>698</v>
      </c>
      <c r="V49" s="136"/>
      <c r="W49" s="136"/>
      <c r="X49" s="138" t="s">
        <v>919</v>
      </c>
      <c r="Y49" s="137"/>
      <c r="Z49" s="135" t="s">
        <v>920</v>
      </c>
      <c r="AA49" s="139" t="s">
        <v>955</v>
      </c>
    </row>
    <row r="50" spans="1:27" ht="35.1" customHeight="1">
      <c r="A50" s="65"/>
      <c r="B50" s="103" t="s">
        <v>220</v>
      </c>
      <c r="C50" s="103" t="s">
        <v>214</v>
      </c>
      <c r="D50" s="118">
        <v>40940</v>
      </c>
      <c r="E50" s="118">
        <v>42767</v>
      </c>
      <c r="F50" s="103" t="s">
        <v>221</v>
      </c>
      <c r="G50" s="103" t="s">
        <v>222</v>
      </c>
      <c r="H50" s="128">
        <v>200000</v>
      </c>
      <c r="I50" s="14"/>
      <c r="J50" s="106" t="s">
        <v>71</v>
      </c>
      <c r="K50" s="14"/>
      <c r="L50" s="14"/>
      <c r="M50" s="14"/>
      <c r="N50" s="132" t="s">
        <v>74</v>
      </c>
      <c r="O50" s="103"/>
      <c r="P50" s="103"/>
      <c r="Q50" s="103"/>
      <c r="R50" s="103"/>
      <c r="S50" s="14"/>
      <c r="T50" s="139"/>
      <c r="U50" s="139"/>
      <c r="V50" s="136"/>
      <c r="W50" s="136"/>
      <c r="X50" s="136"/>
      <c r="Y50" s="137"/>
      <c r="Z50" s="139"/>
      <c r="AA50" s="143" t="s">
        <v>1071</v>
      </c>
    </row>
    <row r="51" spans="1:27" ht="35.1" customHeight="1">
      <c r="A51" s="65"/>
      <c r="B51" s="103" t="s">
        <v>223</v>
      </c>
      <c r="C51" s="103" t="s">
        <v>224</v>
      </c>
      <c r="D51" s="118">
        <v>40940</v>
      </c>
      <c r="E51" s="118">
        <v>42767</v>
      </c>
      <c r="F51" s="103" t="s">
        <v>225</v>
      </c>
      <c r="G51" s="103" t="s">
        <v>226</v>
      </c>
      <c r="H51" s="131" t="s">
        <v>227</v>
      </c>
      <c r="I51" s="14"/>
      <c r="J51" s="107" t="s">
        <v>71</v>
      </c>
      <c r="K51" s="14"/>
      <c r="L51" s="14"/>
      <c r="M51" s="14"/>
      <c r="N51" s="132"/>
      <c r="O51" s="103"/>
      <c r="P51" s="103"/>
      <c r="Q51" s="103"/>
      <c r="R51" s="103"/>
      <c r="S51" s="14"/>
      <c r="T51" s="139" t="s">
        <v>717</v>
      </c>
      <c r="U51" s="139"/>
      <c r="V51" s="136"/>
      <c r="W51" s="136"/>
      <c r="X51" s="138" t="s">
        <v>729</v>
      </c>
      <c r="Y51" s="137"/>
      <c r="Z51" s="139" t="s">
        <v>921</v>
      </c>
      <c r="AA51" s="143" t="s">
        <v>956</v>
      </c>
    </row>
    <row r="52" spans="1:27" ht="35.1" customHeight="1">
      <c r="A52" s="65"/>
      <c r="B52" s="103" t="s">
        <v>228</v>
      </c>
      <c r="C52" s="103" t="s">
        <v>229</v>
      </c>
      <c r="D52" s="118">
        <v>40940</v>
      </c>
      <c r="E52" s="118">
        <v>42767</v>
      </c>
      <c r="F52" s="103" t="s">
        <v>230</v>
      </c>
      <c r="G52" s="103" t="s">
        <v>231</v>
      </c>
      <c r="H52" s="131" t="s">
        <v>232</v>
      </c>
      <c r="I52" s="14"/>
      <c r="J52" s="107"/>
      <c r="K52" s="14"/>
      <c r="L52" s="14" t="s">
        <v>71</v>
      </c>
      <c r="M52" s="14"/>
      <c r="N52" s="132"/>
      <c r="O52" s="103"/>
      <c r="P52" s="103"/>
      <c r="Q52" s="103"/>
      <c r="R52" s="103"/>
      <c r="S52" s="14"/>
      <c r="T52" s="139" t="s">
        <v>718</v>
      </c>
      <c r="U52" s="139"/>
      <c r="V52" s="136"/>
      <c r="W52" s="136"/>
      <c r="X52" s="136"/>
      <c r="Y52" s="137"/>
      <c r="Z52" s="135" t="s">
        <v>922</v>
      </c>
      <c r="AA52" s="135" t="s">
        <v>957</v>
      </c>
    </row>
    <row r="53" spans="1:27" ht="35.1" customHeight="1">
      <c r="A53" s="65"/>
      <c r="B53" s="103" t="s">
        <v>233</v>
      </c>
      <c r="C53" s="103" t="s">
        <v>85</v>
      </c>
      <c r="D53" s="118">
        <v>40940</v>
      </c>
      <c r="E53" s="66" t="s">
        <v>540</v>
      </c>
      <c r="F53" s="103" t="s">
        <v>234</v>
      </c>
      <c r="G53" s="103" t="s">
        <v>235</v>
      </c>
      <c r="H53" s="128">
        <v>50000</v>
      </c>
      <c r="I53" s="14"/>
      <c r="J53" s="107" t="s">
        <v>71</v>
      </c>
      <c r="K53" s="14"/>
      <c r="L53" s="14"/>
      <c r="M53" s="14"/>
      <c r="N53" s="132"/>
      <c r="O53" s="103"/>
      <c r="P53" s="103"/>
      <c r="Q53" s="103"/>
      <c r="R53" s="103"/>
      <c r="S53" s="14"/>
      <c r="T53" s="139" t="s">
        <v>719</v>
      </c>
      <c r="U53" s="139"/>
      <c r="V53" s="136"/>
      <c r="W53" s="136"/>
      <c r="X53" s="136"/>
      <c r="Y53" s="137"/>
      <c r="Z53" s="139"/>
      <c r="AA53" s="135" t="s">
        <v>958</v>
      </c>
    </row>
    <row r="54" spans="1:27" ht="35.1" customHeight="1">
      <c r="A54" s="65"/>
      <c r="B54" s="103" t="s">
        <v>236</v>
      </c>
      <c r="C54" s="103" t="s">
        <v>237</v>
      </c>
      <c r="D54" s="118">
        <v>40940</v>
      </c>
      <c r="E54" s="118" t="s">
        <v>540</v>
      </c>
      <c r="F54" s="103" t="s">
        <v>238</v>
      </c>
      <c r="G54" s="103" t="s">
        <v>239</v>
      </c>
      <c r="H54" s="131" t="s">
        <v>240</v>
      </c>
      <c r="I54" s="14"/>
      <c r="J54" s="106" t="s">
        <v>71</v>
      </c>
      <c r="K54" s="14"/>
      <c r="L54" s="14"/>
      <c r="M54" s="14"/>
      <c r="N54" s="132"/>
      <c r="O54" s="103"/>
      <c r="P54" s="103"/>
      <c r="Q54" s="103"/>
      <c r="R54" s="103"/>
      <c r="S54" s="14"/>
      <c r="T54" s="139" t="s">
        <v>720</v>
      </c>
      <c r="U54" s="139"/>
      <c r="V54" s="136"/>
      <c r="W54" s="136"/>
      <c r="X54" s="136"/>
      <c r="Y54" s="137"/>
      <c r="Z54" s="139"/>
      <c r="AA54" s="135" t="s">
        <v>958</v>
      </c>
    </row>
    <row r="55" spans="1:27" ht="35.1" customHeight="1">
      <c r="A55" s="65"/>
      <c r="B55" s="103" t="s">
        <v>241</v>
      </c>
      <c r="C55" s="103" t="s">
        <v>242</v>
      </c>
      <c r="D55" s="118">
        <v>40940</v>
      </c>
      <c r="E55" s="66" t="s">
        <v>540</v>
      </c>
      <c r="F55" s="103" t="s">
        <v>243</v>
      </c>
      <c r="G55" s="103" t="s">
        <v>244</v>
      </c>
      <c r="H55" s="128">
        <v>300000</v>
      </c>
      <c r="I55" s="14"/>
      <c r="J55" s="107"/>
      <c r="K55" s="14"/>
      <c r="L55" s="14" t="s">
        <v>71</v>
      </c>
      <c r="M55" s="14"/>
      <c r="N55" s="132"/>
      <c r="O55" s="103" t="s">
        <v>578</v>
      </c>
      <c r="P55" s="103"/>
      <c r="Q55" s="103"/>
      <c r="R55" s="103"/>
      <c r="S55" s="14"/>
      <c r="T55" s="139" t="s">
        <v>721</v>
      </c>
      <c r="U55" s="139"/>
      <c r="V55" s="136"/>
      <c r="W55" s="141">
        <v>41974</v>
      </c>
      <c r="X55" s="136"/>
      <c r="Y55" s="137"/>
      <c r="Z55" s="139"/>
      <c r="AA55" s="135" t="s">
        <v>959</v>
      </c>
    </row>
    <row r="56" spans="1:27" ht="35.1" customHeight="1">
      <c r="A56" s="65"/>
      <c r="B56" s="103" t="s">
        <v>245</v>
      </c>
      <c r="C56" s="103" t="s">
        <v>246</v>
      </c>
      <c r="D56" s="118">
        <v>40940</v>
      </c>
      <c r="E56" s="118">
        <v>42339</v>
      </c>
      <c r="F56" s="103" t="s">
        <v>92</v>
      </c>
      <c r="G56" s="103" t="s">
        <v>247</v>
      </c>
      <c r="H56" s="131" t="s">
        <v>248</v>
      </c>
      <c r="I56" s="14"/>
      <c r="J56" s="107" t="s">
        <v>71</v>
      </c>
      <c r="K56" s="14"/>
      <c r="L56" s="14"/>
      <c r="M56" s="14"/>
      <c r="N56" s="132"/>
      <c r="O56" s="103"/>
      <c r="P56" s="103"/>
      <c r="Q56" s="103"/>
      <c r="R56" s="103"/>
      <c r="S56" s="14"/>
      <c r="T56" s="139" t="s">
        <v>722</v>
      </c>
      <c r="U56" s="139"/>
      <c r="V56" s="136"/>
      <c r="W56" s="141">
        <v>41487</v>
      </c>
      <c r="X56" s="136"/>
      <c r="Y56" s="137"/>
      <c r="Z56" s="135" t="s">
        <v>923</v>
      </c>
      <c r="AA56" s="135" t="s">
        <v>960</v>
      </c>
    </row>
    <row r="57" spans="1:27" ht="35.1" customHeight="1">
      <c r="A57" s="64"/>
      <c r="B57" s="103" t="s">
        <v>249</v>
      </c>
      <c r="C57" s="103" t="s">
        <v>250</v>
      </c>
      <c r="D57" s="118">
        <v>41091</v>
      </c>
      <c r="E57" s="118">
        <v>42767</v>
      </c>
      <c r="F57" s="103" t="s">
        <v>251</v>
      </c>
      <c r="G57" s="103" t="s">
        <v>252</v>
      </c>
      <c r="H57" s="131"/>
      <c r="I57" s="14"/>
      <c r="J57" s="107"/>
      <c r="K57" s="14"/>
      <c r="L57" s="14" t="s">
        <v>71</v>
      </c>
      <c r="M57" s="14"/>
      <c r="N57" s="132"/>
      <c r="O57" s="103"/>
      <c r="P57" s="103"/>
      <c r="Q57" s="103"/>
      <c r="R57" s="103"/>
      <c r="S57" s="14"/>
      <c r="T57" s="139" t="s">
        <v>1085</v>
      </c>
      <c r="U57" s="139" t="s">
        <v>701</v>
      </c>
      <c r="V57" s="136"/>
      <c r="W57" s="136"/>
      <c r="X57" s="136"/>
      <c r="Y57" s="137"/>
      <c r="Z57" s="139" t="s">
        <v>924</v>
      </c>
      <c r="AA57" s="139"/>
    </row>
    <row r="58" spans="1:27" ht="35.1" customHeight="1">
      <c r="A58" s="117" t="s">
        <v>877</v>
      </c>
      <c r="B58" s="104" t="s">
        <v>253</v>
      </c>
      <c r="C58" s="104" t="s">
        <v>254</v>
      </c>
      <c r="D58" s="119">
        <v>40940</v>
      </c>
      <c r="E58" s="119">
        <v>41244</v>
      </c>
      <c r="F58" s="104" t="s">
        <v>255</v>
      </c>
      <c r="G58" s="104" t="s">
        <v>256</v>
      </c>
      <c r="H58" s="129">
        <v>20000</v>
      </c>
      <c r="I58" s="14"/>
      <c r="J58" s="106" t="s">
        <v>71</v>
      </c>
      <c r="K58" s="14"/>
      <c r="L58" s="14"/>
      <c r="M58" s="14"/>
      <c r="N58" s="132" t="s">
        <v>75</v>
      </c>
      <c r="O58" s="104"/>
      <c r="P58" s="104"/>
      <c r="Q58" s="104"/>
      <c r="R58" s="104"/>
      <c r="S58" s="13"/>
      <c r="T58" s="137"/>
      <c r="U58" s="139"/>
      <c r="V58" s="136"/>
      <c r="W58" s="136"/>
      <c r="X58" s="136"/>
      <c r="Y58" s="137"/>
      <c r="Z58" s="139"/>
      <c r="AA58" s="135" t="s">
        <v>961</v>
      </c>
    </row>
    <row r="59" spans="1:27" ht="35.1" customHeight="1">
      <c r="A59" s="63"/>
      <c r="B59" s="104" t="s">
        <v>257</v>
      </c>
      <c r="C59" s="104" t="s">
        <v>258</v>
      </c>
      <c r="D59" s="119">
        <v>40940</v>
      </c>
      <c r="E59" s="119">
        <v>41244</v>
      </c>
      <c r="F59" s="104" t="s">
        <v>92</v>
      </c>
      <c r="G59" s="104" t="s">
        <v>259</v>
      </c>
      <c r="H59" s="129">
        <v>30000</v>
      </c>
      <c r="I59" s="14"/>
      <c r="J59" s="107"/>
      <c r="K59" s="14"/>
      <c r="L59" s="14" t="s">
        <v>71</v>
      </c>
      <c r="M59" s="14"/>
      <c r="N59" s="132"/>
      <c r="O59" s="104"/>
      <c r="P59" s="104"/>
      <c r="Q59" s="104"/>
      <c r="R59" s="104"/>
      <c r="S59" s="13"/>
      <c r="T59" s="194" t="s">
        <v>733</v>
      </c>
      <c r="U59" s="139"/>
      <c r="V59" s="136"/>
      <c r="W59" s="141">
        <v>41609</v>
      </c>
      <c r="X59" s="136"/>
      <c r="Y59" s="137"/>
      <c r="Z59" s="139"/>
      <c r="AA59" s="211" t="s">
        <v>1091</v>
      </c>
    </row>
    <row r="60" spans="1:27" ht="35.1" customHeight="1">
      <c r="A60" s="63"/>
      <c r="B60" s="104" t="s">
        <v>260</v>
      </c>
      <c r="C60" s="104" t="s">
        <v>261</v>
      </c>
      <c r="D60" s="119">
        <v>40940</v>
      </c>
      <c r="E60" s="119">
        <v>41579</v>
      </c>
      <c r="F60" s="104" t="s">
        <v>92</v>
      </c>
      <c r="G60" s="104" t="s">
        <v>262</v>
      </c>
      <c r="H60" s="129">
        <v>150000</v>
      </c>
      <c r="I60" s="14" t="s">
        <v>32</v>
      </c>
      <c r="J60" s="107"/>
      <c r="K60" s="14"/>
      <c r="L60" s="14"/>
      <c r="M60" s="14"/>
      <c r="N60" s="132"/>
      <c r="O60" s="104"/>
      <c r="P60" s="104"/>
      <c r="Q60" s="104"/>
      <c r="R60" s="104"/>
      <c r="S60" s="13"/>
      <c r="T60" s="194" t="s">
        <v>734</v>
      </c>
      <c r="U60" s="139"/>
      <c r="V60" s="141">
        <v>41306</v>
      </c>
      <c r="W60" s="141">
        <v>41944</v>
      </c>
      <c r="X60" s="138" t="s">
        <v>737</v>
      </c>
      <c r="Y60" s="137"/>
      <c r="Z60" s="135" t="s">
        <v>962</v>
      </c>
      <c r="AA60" s="135" t="s">
        <v>963</v>
      </c>
    </row>
    <row r="61" spans="1:27" ht="35.1" customHeight="1">
      <c r="A61" s="65"/>
      <c r="B61" s="105" t="s">
        <v>263</v>
      </c>
      <c r="C61" s="103" t="s">
        <v>264</v>
      </c>
      <c r="D61" s="118">
        <v>41275</v>
      </c>
      <c r="E61" s="118">
        <v>41609</v>
      </c>
      <c r="F61" s="103" t="s">
        <v>265</v>
      </c>
      <c r="G61" s="103" t="s">
        <v>266</v>
      </c>
      <c r="H61" s="128">
        <v>1000000</v>
      </c>
      <c r="I61" s="14" t="s">
        <v>71</v>
      </c>
      <c r="J61" s="107"/>
      <c r="K61" s="14"/>
      <c r="L61" s="14"/>
      <c r="M61" s="14"/>
      <c r="N61" s="132"/>
      <c r="O61" s="103"/>
      <c r="P61" s="103"/>
      <c r="Q61" s="103"/>
      <c r="R61" s="103"/>
      <c r="S61" s="14"/>
      <c r="T61" s="204" t="s">
        <v>874</v>
      </c>
      <c r="U61" s="14"/>
      <c r="V61" s="14"/>
      <c r="W61" s="14"/>
      <c r="X61" s="14"/>
      <c r="Y61" s="14"/>
      <c r="Z61" s="14"/>
      <c r="AA61" s="14"/>
    </row>
    <row r="62" spans="1:27" ht="35.1" customHeight="1">
      <c r="A62" s="65"/>
      <c r="B62" s="104" t="s">
        <v>267</v>
      </c>
      <c r="C62" s="103" t="s">
        <v>268</v>
      </c>
      <c r="D62" s="118">
        <v>40940</v>
      </c>
      <c r="E62" s="118">
        <v>41974</v>
      </c>
      <c r="F62" s="103" t="s">
        <v>269</v>
      </c>
      <c r="G62" s="103" t="s">
        <v>270</v>
      </c>
      <c r="H62" s="131" t="s">
        <v>271</v>
      </c>
      <c r="I62" s="14"/>
      <c r="J62" s="107"/>
      <c r="K62" s="14"/>
      <c r="L62" s="14" t="s">
        <v>71</v>
      </c>
      <c r="M62" s="14"/>
      <c r="N62" s="132"/>
      <c r="O62" s="103" t="s">
        <v>579</v>
      </c>
      <c r="P62" s="103" t="s">
        <v>580</v>
      </c>
      <c r="Q62" s="103"/>
      <c r="R62" s="103" t="s">
        <v>581</v>
      </c>
      <c r="S62" s="14"/>
      <c r="T62" s="193" t="s">
        <v>723</v>
      </c>
      <c r="U62" s="14"/>
      <c r="V62" s="14"/>
      <c r="W62" s="14"/>
      <c r="X62" s="14"/>
      <c r="Y62" s="14"/>
      <c r="Z62" s="14"/>
      <c r="AA62" s="14"/>
    </row>
    <row r="63" spans="1:27" ht="35.1" customHeight="1">
      <c r="A63" s="117" t="s">
        <v>878</v>
      </c>
      <c r="B63" s="104" t="s">
        <v>272</v>
      </c>
      <c r="C63" s="104" t="s">
        <v>273</v>
      </c>
      <c r="D63" s="119">
        <v>40940</v>
      </c>
      <c r="E63" s="119">
        <v>41061</v>
      </c>
      <c r="F63" s="104" t="s">
        <v>92</v>
      </c>
      <c r="G63" s="104" t="s">
        <v>274</v>
      </c>
      <c r="H63" s="130"/>
      <c r="I63" s="14"/>
      <c r="J63" s="107"/>
      <c r="K63" s="14"/>
      <c r="L63" s="14"/>
      <c r="M63" s="14" t="s">
        <v>32</v>
      </c>
      <c r="N63" s="132"/>
      <c r="O63" s="105" t="s">
        <v>582</v>
      </c>
      <c r="P63" s="104" t="s">
        <v>583</v>
      </c>
      <c r="Q63" s="105" t="s">
        <v>584</v>
      </c>
      <c r="R63" s="104" t="s">
        <v>585</v>
      </c>
      <c r="S63" s="13"/>
      <c r="T63" s="204" t="s">
        <v>744</v>
      </c>
      <c r="U63" s="139"/>
      <c r="V63" s="136"/>
      <c r="W63" s="138" t="s">
        <v>964</v>
      </c>
      <c r="X63" s="136"/>
      <c r="Y63" s="137"/>
      <c r="Z63" s="139"/>
      <c r="AA63" s="135" t="s">
        <v>965</v>
      </c>
    </row>
    <row r="64" spans="1:27" ht="35.1" customHeight="1">
      <c r="A64" s="63"/>
      <c r="B64" s="104" t="s">
        <v>275</v>
      </c>
      <c r="C64" s="104" t="s">
        <v>276</v>
      </c>
      <c r="D64" s="119">
        <v>40940</v>
      </c>
      <c r="E64" s="119">
        <v>41244</v>
      </c>
      <c r="F64" s="104" t="s">
        <v>277</v>
      </c>
      <c r="G64" s="104" t="s">
        <v>278</v>
      </c>
      <c r="H64" s="130"/>
      <c r="I64" s="14"/>
      <c r="J64" s="107" t="s">
        <v>71</v>
      </c>
      <c r="K64" s="14"/>
      <c r="L64" s="14"/>
      <c r="M64" s="14"/>
      <c r="N64" s="132"/>
      <c r="O64" s="104" t="s">
        <v>586</v>
      </c>
      <c r="P64" s="104"/>
      <c r="Q64" s="104" t="s">
        <v>587</v>
      </c>
      <c r="R64" s="104" t="s">
        <v>585</v>
      </c>
      <c r="S64" s="13"/>
      <c r="T64" s="204" t="s">
        <v>275</v>
      </c>
      <c r="U64" s="139"/>
      <c r="V64" s="136"/>
      <c r="W64" s="136"/>
      <c r="X64" s="136"/>
      <c r="Y64" s="137"/>
      <c r="Z64" s="139"/>
      <c r="AA64" s="135" t="s">
        <v>966</v>
      </c>
    </row>
    <row r="65" spans="1:27" ht="35.1" customHeight="1">
      <c r="A65" s="65"/>
      <c r="B65" s="105" t="s">
        <v>279</v>
      </c>
      <c r="C65" s="104" t="s">
        <v>280</v>
      </c>
      <c r="D65" s="119">
        <v>40940</v>
      </c>
      <c r="E65" s="119">
        <v>42767</v>
      </c>
      <c r="F65" s="104" t="s">
        <v>92</v>
      </c>
      <c r="G65" s="104" t="s">
        <v>281</v>
      </c>
      <c r="H65" s="129">
        <v>50000</v>
      </c>
      <c r="I65" s="14"/>
      <c r="J65" s="107"/>
      <c r="K65" s="14"/>
      <c r="L65" s="14" t="s">
        <v>71</v>
      </c>
      <c r="M65" s="14"/>
      <c r="N65" s="132"/>
      <c r="O65" s="104" t="s">
        <v>588</v>
      </c>
      <c r="P65" s="104"/>
      <c r="Q65" s="104"/>
      <c r="R65" s="104" t="s">
        <v>585</v>
      </c>
      <c r="S65" s="13"/>
      <c r="T65" s="204" t="s">
        <v>749</v>
      </c>
      <c r="U65" s="139"/>
      <c r="V65" s="136"/>
      <c r="W65" s="136"/>
      <c r="X65" s="136"/>
      <c r="Y65" s="137"/>
      <c r="Z65" s="139"/>
      <c r="AA65" s="139"/>
    </row>
    <row r="66" spans="1:27" ht="35.1" customHeight="1">
      <c r="A66" s="65"/>
      <c r="B66" s="104" t="s">
        <v>282</v>
      </c>
      <c r="C66" s="104" t="s">
        <v>283</v>
      </c>
      <c r="D66" s="119">
        <v>40940</v>
      </c>
      <c r="E66" s="119">
        <v>42767</v>
      </c>
      <c r="F66" s="104" t="s">
        <v>144</v>
      </c>
      <c r="G66" s="104" t="s">
        <v>284</v>
      </c>
      <c r="H66" s="129">
        <v>50000</v>
      </c>
      <c r="I66" s="14"/>
      <c r="J66" s="107"/>
      <c r="K66" s="14"/>
      <c r="L66" s="14" t="s">
        <v>71</v>
      </c>
      <c r="M66" s="14"/>
      <c r="N66" s="132"/>
      <c r="O66" s="104" t="s">
        <v>589</v>
      </c>
      <c r="P66" s="104" t="s">
        <v>590</v>
      </c>
      <c r="Q66" s="104"/>
      <c r="R66" s="104" t="s">
        <v>585</v>
      </c>
      <c r="S66" s="13"/>
      <c r="T66" s="204" t="s">
        <v>750</v>
      </c>
      <c r="U66" s="139"/>
      <c r="V66" s="136"/>
      <c r="W66" s="136"/>
      <c r="X66" s="136"/>
      <c r="Y66" s="137"/>
      <c r="Z66" s="139"/>
      <c r="AA66" s="139"/>
    </row>
    <row r="67" spans="1:27" ht="54.75" customHeight="1">
      <c r="A67" s="65"/>
      <c r="B67" s="104" t="s">
        <v>285</v>
      </c>
      <c r="C67" s="104" t="s">
        <v>286</v>
      </c>
      <c r="D67" s="119">
        <v>40940</v>
      </c>
      <c r="E67" s="119">
        <v>41426</v>
      </c>
      <c r="F67" s="104" t="s">
        <v>287</v>
      </c>
      <c r="G67" s="104" t="s">
        <v>288</v>
      </c>
      <c r="H67" s="130"/>
      <c r="I67" s="14"/>
      <c r="J67" s="106" t="s">
        <v>71</v>
      </c>
      <c r="K67" s="14"/>
      <c r="L67" s="14"/>
      <c r="M67" s="14"/>
      <c r="N67" s="132" t="s">
        <v>75</v>
      </c>
      <c r="O67" s="104" t="s">
        <v>591</v>
      </c>
      <c r="P67" s="104"/>
      <c r="Q67" s="104" t="s">
        <v>592</v>
      </c>
      <c r="R67" s="104" t="s">
        <v>585</v>
      </c>
      <c r="S67" s="13"/>
      <c r="T67" s="137"/>
      <c r="U67" s="139"/>
      <c r="V67" s="136"/>
      <c r="W67" s="136"/>
      <c r="X67" s="136"/>
      <c r="Y67" s="137"/>
      <c r="Z67" s="139"/>
      <c r="AA67" s="135" t="s">
        <v>967</v>
      </c>
    </row>
    <row r="68" spans="1:27" ht="35.1" customHeight="1">
      <c r="A68" s="65"/>
      <c r="B68" s="104" t="s">
        <v>289</v>
      </c>
      <c r="C68" s="104" t="s">
        <v>290</v>
      </c>
      <c r="D68" s="119">
        <v>40940</v>
      </c>
      <c r="E68" s="119">
        <v>41426</v>
      </c>
      <c r="F68" s="104" t="s">
        <v>291</v>
      </c>
      <c r="G68" s="104" t="s">
        <v>292</v>
      </c>
      <c r="H68" s="130"/>
      <c r="I68" s="14"/>
      <c r="J68" s="107" t="s">
        <v>71</v>
      </c>
      <c r="K68" s="14"/>
      <c r="L68" s="14"/>
      <c r="M68" s="14"/>
      <c r="N68" s="132"/>
      <c r="O68" s="104" t="s">
        <v>593</v>
      </c>
      <c r="P68" s="104"/>
      <c r="Q68" s="104"/>
      <c r="R68" s="104" t="s">
        <v>594</v>
      </c>
      <c r="S68" s="13"/>
      <c r="T68" s="194" t="s">
        <v>751</v>
      </c>
      <c r="U68" s="139"/>
      <c r="V68" s="136"/>
      <c r="W68" s="149">
        <v>41944</v>
      </c>
      <c r="X68" s="136"/>
      <c r="Y68" s="137"/>
      <c r="Z68" s="139"/>
      <c r="AA68" s="135" t="s">
        <v>968</v>
      </c>
    </row>
    <row r="69" spans="1:27" ht="35.1" customHeight="1">
      <c r="A69" s="65"/>
      <c r="B69" s="104" t="s">
        <v>293</v>
      </c>
      <c r="C69" s="104" t="s">
        <v>294</v>
      </c>
      <c r="D69" s="119">
        <v>40940</v>
      </c>
      <c r="E69" s="119">
        <v>41122</v>
      </c>
      <c r="F69" s="104" t="s">
        <v>295</v>
      </c>
      <c r="G69" s="104" t="s">
        <v>296</v>
      </c>
      <c r="H69" s="129">
        <v>150000</v>
      </c>
      <c r="I69" s="14"/>
      <c r="J69" s="107"/>
      <c r="K69" s="14"/>
      <c r="L69" s="14"/>
      <c r="M69" s="14" t="s">
        <v>32</v>
      </c>
      <c r="N69" s="132"/>
      <c r="O69" s="104" t="s">
        <v>595</v>
      </c>
      <c r="P69" s="105" t="s">
        <v>596</v>
      </c>
      <c r="Q69" s="104"/>
      <c r="R69" s="104" t="s">
        <v>585</v>
      </c>
      <c r="S69" s="13"/>
      <c r="T69" s="194" t="s">
        <v>752</v>
      </c>
      <c r="U69" s="139"/>
      <c r="V69" s="136"/>
      <c r="W69" s="136"/>
      <c r="X69" s="136"/>
      <c r="Y69" s="137"/>
      <c r="Z69" s="139"/>
      <c r="AA69" s="135" t="s">
        <v>969</v>
      </c>
    </row>
    <row r="70" spans="1:27" ht="35.1" customHeight="1">
      <c r="A70" s="63"/>
      <c r="B70" s="104" t="s">
        <v>297</v>
      </c>
      <c r="C70" s="104" t="s">
        <v>298</v>
      </c>
      <c r="D70" s="195">
        <v>41487</v>
      </c>
      <c r="E70" s="195">
        <v>42675</v>
      </c>
      <c r="F70" s="104" t="s">
        <v>92</v>
      </c>
      <c r="G70" s="104" t="s">
        <v>299</v>
      </c>
      <c r="H70" s="129">
        <v>100000</v>
      </c>
      <c r="I70" s="14" t="s">
        <v>71</v>
      </c>
      <c r="J70" s="106"/>
      <c r="K70" s="14"/>
      <c r="L70" s="14"/>
      <c r="M70" s="14"/>
      <c r="N70" s="132"/>
      <c r="O70" s="104" t="s">
        <v>597</v>
      </c>
      <c r="P70" s="104"/>
      <c r="Q70" s="104" t="s">
        <v>598</v>
      </c>
      <c r="R70" s="104" t="s">
        <v>585</v>
      </c>
      <c r="S70" s="13"/>
      <c r="T70" s="194" t="s">
        <v>753</v>
      </c>
      <c r="U70" s="139"/>
      <c r="V70" s="196">
        <v>41487</v>
      </c>
      <c r="W70" s="196">
        <v>42675</v>
      </c>
      <c r="X70" s="136"/>
      <c r="Y70" s="137"/>
      <c r="Z70" s="139"/>
      <c r="AA70" s="148" t="s">
        <v>970</v>
      </c>
    </row>
    <row r="71" spans="1:27" ht="35.1" customHeight="1">
      <c r="A71" s="63"/>
      <c r="B71" s="110" t="s">
        <v>300</v>
      </c>
      <c r="C71" s="103" t="s">
        <v>301</v>
      </c>
      <c r="D71" s="118">
        <v>40940</v>
      </c>
      <c r="E71" s="118">
        <v>41487</v>
      </c>
      <c r="F71" s="103" t="s">
        <v>140</v>
      </c>
      <c r="G71" s="103" t="s">
        <v>302</v>
      </c>
      <c r="H71" s="131"/>
      <c r="I71" s="14"/>
      <c r="J71" s="107"/>
      <c r="K71" s="14"/>
      <c r="L71" s="14" t="s">
        <v>71</v>
      </c>
      <c r="M71" s="14"/>
      <c r="N71" s="132"/>
      <c r="O71" s="103" t="s">
        <v>599</v>
      </c>
      <c r="P71" s="110" t="s">
        <v>600</v>
      </c>
      <c r="Q71" s="103" t="s">
        <v>601</v>
      </c>
      <c r="R71" s="103" t="s">
        <v>567</v>
      </c>
      <c r="S71" s="14"/>
      <c r="T71" s="194" t="s">
        <v>754</v>
      </c>
      <c r="U71" s="139"/>
      <c r="V71" s="136"/>
      <c r="W71" s="136"/>
      <c r="X71" s="136"/>
      <c r="Y71" s="137"/>
      <c r="Z71" s="139"/>
      <c r="AA71" s="150"/>
    </row>
    <row r="72" spans="1:27" ht="35.1" customHeight="1">
      <c r="A72" s="63"/>
      <c r="B72" s="103" t="s">
        <v>303</v>
      </c>
      <c r="C72" s="103" t="s">
        <v>304</v>
      </c>
      <c r="D72" s="118">
        <v>40940</v>
      </c>
      <c r="E72" s="118">
        <v>42767</v>
      </c>
      <c r="F72" s="103" t="s">
        <v>305</v>
      </c>
      <c r="G72" s="103" t="s">
        <v>306</v>
      </c>
      <c r="H72" s="128">
        <v>100000</v>
      </c>
      <c r="I72" s="14"/>
      <c r="J72" s="107"/>
      <c r="K72" s="14"/>
      <c r="L72" s="14" t="s">
        <v>71</v>
      </c>
      <c r="M72" s="14"/>
      <c r="N72" s="132"/>
      <c r="O72" s="103"/>
      <c r="P72" s="103"/>
      <c r="Q72" s="103"/>
      <c r="R72" s="103"/>
      <c r="S72" s="14"/>
      <c r="T72" s="194" t="s">
        <v>755</v>
      </c>
      <c r="U72" s="139"/>
      <c r="V72" s="136"/>
      <c r="W72" s="136"/>
      <c r="X72" s="136"/>
      <c r="Y72" s="137"/>
      <c r="Z72" s="139"/>
      <c r="AA72" s="148" t="s">
        <v>971</v>
      </c>
    </row>
    <row r="73" spans="1:27" ht="35.1" customHeight="1">
      <c r="A73" s="63"/>
      <c r="B73" s="110" t="s">
        <v>307</v>
      </c>
      <c r="C73" s="103" t="s">
        <v>308</v>
      </c>
      <c r="D73" s="118">
        <v>40940</v>
      </c>
      <c r="E73" s="118">
        <v>41609</v>
      </c>
      <c r="F73" s="103" t="s">
        <v>333</v>
      </c>
      <c r="G73" s="103" t="s">
        <v>309</v>
      </c>
      <c r="H73" s="128">
        <v>5000</v>
      </c>
      <c r="I73" s="14"/>
      <c r="J73" s="107" t="s">
        <v>71</v>
      </c>
      <c r="K73" s="14"/>
      <c r="L73" s="14"/>
      <c r="M73" s="14"/>
      <c r="N73" s="132"/>
      <c r="O73" s="103" t="s">
        <v>602</v>
      </c>
      <c r="P73" s="103"/>
      <c r="Q73" s="103" t="s">
        <v>603</v>
      </c>
      <c r="R73" s="103" t="s">
        <v>585</v>
      </c>
      <c r="S73" s="14"/>
      <c r="T73" s="194" t="s">
        <v>756</v>
      </c>
      <c r="U73" s="139"/>
      <c r="V73" s="136"/>
      <c r="W73" s="136"/>
      <c r="X73" s="136"/>
      <c r="Y73" s="137"/>
      <c r="Z73" s="139"/>
      <c r="AA73" s="139"/>
    </row>
    <row r="74" spans="1:27" ht="63" customHeight="1">
      <c r="A74" s="117" t="s">
        <v>879</v>
      </c>
      <c r="B74" s="104" t="s">
        <v>310</v>
      </c>
      <c r="C74" s="104" t="s">
        <v>311</v>
      </c>
      <c r="D74" s="195">
        <v>41306</v>
      </c>
      <c r="E74" s="195">
        <v>41579</v>
      </c>
      <c r="F74" s="104" t="s">
        <v>305</v>
      </c>
      <c r="G74" s="104" t="s">
        <v>312</v>
      </c>
      <c r="H74" s="129">
        <v>5000</v>
      </c>
      <c r="I74" s="14" t="s">
        <v>71</v>
      </c>
      <c r="J74" s="109"/>
      <c r="K74" s="14"/>
      <c r="L74" s="14"/>
      <c r="M74" s="14"/>
      <c r="N74" s="132"/>
      <c r="O74" s="104"/>
      <c r="P74" s="104"/>
      <c r="Q74" s="104"/>
      <c r="R74" s="104"/>
      <c r="S74" s="13"/>
      <c r="T74" s="194" t="s">
        <v>777</v>
      </c>
      <c r="U74" s="139"/>
      <c r="V74" s="196">
        <v>41306</v>
      </c>
      <c r="W74" s="196">
        <v>41579</v>
      </c>
      <c r="X74" s="136"/>
      <c r="Y74" s="137"/>
      <c r="Z74" s="139"/>
      <c r="AA74" s="135" t="s">
        <v>972</v>
      </c>
    </row>
    <row r="75" spans="1:27" ht="35.1" customHeight="1">
      <c r="A75" s="63"/>
      <c r="B75" s="104" t="s">
        <v>313</v>
      </c>
      <c r="C75" s="104" t="s">
        <v>314</v>
      </c>
      <c r="D75" s="119">
        <v>40940</v>
      </c>
      <c r="E75" s="119">
        <v>41306</v>
      </c>
      <c r="F75" s="104" t="s">
        <v>315</v>
      </c>
      <c r="G75" s="104" t="s">
        <v>316</v>
      </c>
      <c r="H75" s="129">
        <v>5000</v>
      </c>
      <c r="I75" s="14"/>
      <c r="J75" s="109" t="s">
        <v>71</v>
      </c>
      <c r="K75" s="14"/>
      <c r="L75" s="14"/>
      <c r="M75" s="14"/>
      <c r="N75" s="132"/>
      <c r="O75" s="104"/>
      <c r="P75" s="104"/>
      <c r="Q75" s="104"/>
      <c r="R75" s="104"/>
      <c r="S75" s="13"/>
      <c r="T75" s="194" t="s">
        <v>973</v>
      </c>
      <c r="U75" s="139"/>
      <c r="V75" s="136"/>
      <c r="W75" s="136"/>
      <c r="X75" s="136"/>
      <c r="Y75" s="137"/>
      <c r="Z75" s="139"/>
      <c r="AA75" s="135" t="s">
        <v>974</v>
      </c>
    </row>
    <row r="76" spans="1:27" ht="35.1" customHeight="1">
      <c r="A76" s="63"/>
      <c r="B76" s="104" t="s">
        <v>317</v>
      </c>
      <c r="C76" s="104" t="s">
        <v>318</v>
      </c>
      <c r="D76" s="119">
        <v>40940</v>
      </c>
      <c r="E76" s="119">
        <v>42767</v>
      </c>
      <c r="F76" s="104" t="s">
        <v>305</v>
      </c>
      <c r="G76" s="104" t="s">
        <v>319</v>
      </c>
      <c r="H76" s="129">
        <v>100000</v>
      </c>
      <c r="I76" s="14"/>
      <c r="J76" s="109"/>
      <c r="K76" s="14"/>
      <c r="L76" s="14" t="s">
        <v>71</v>
      </c>
      <c r="M76" s="14"/>
      <c r="N76" s="132"/>
      <c r="O76" s="104"/>
      <c r="P76" s="104"/>
      <c r="Q76" s="104"/>
      <c r="R76" s="104"/>
      <c r="S76" s="13"/>
      <c r="T76" s="137"/>
      <c r="U76" s="139"/>
      <c r="V76" s="136"/>
      <c r="W76" s="136"/>
      <c r="X76" s="136"/>
      <c r="Y76" s="137"/>
      <c r="Z76" s="139"/>
      <c r="AA76" s="139"/>
    </row>
    <row r="77" spans="1:27" ht="35.1" customHeight="1">
      <c r="A77" s="63"/>
      <c r="B77" s="104" t="s">
        <v>320</v>
      </c>
      <c r="C77" s="104" t="s">
        <v>321</v>
      </c>
      <c r="D77" s="119">
        <v>40940</v>
      </c>
      <c r="E77" s="119">
        <v>41974</v>
      </c>
      <c r="F77" s="104" t="s">
        <v>305</v>
      </c>
      <c r="G77" s="104" t="s">
        <v>322</v>
      </c>
      <c r="H77" s="129">
        <v>300000</v>
      </c>
      <c r="I77" s="14"/>
      <c r="J77" s="109"/>
      <c r="K77" s="14"/>
      <c r="L77" s="14" t="s">
        <v>71</v>
      </c>
      <c r="M77" s="14"/>
      <c r="N77" s="132"/>
      <c r="O77" s="104"/>
      <c r="P77" s="104"/>
      <c r="Q77" s="104"/>
      <c r="R77" s="104"/>
      <c r="S77" s="13"/>
      <c r="T77" s="194" t="s">
        <v>975</v>
      </c>
      <c r="U77" s="139"/>
      <c r="V77" s="136"/>
      <c r="W77" s="141">
        <v>43040</v>
      </c>
      <c r="X77" s="136"/>
      <c r="Y77" s="137"/>
      <c r="Z77" s="139"/>
      <c r="AA77" s="135" t="s">
        <v>976</v>
      </c>
    </row>
    <row r="78" spans="1:27" ht="35.1" customHeight="1">
      <c r="A78" s="65"/>
      <c r="B78" s="104" t="s">
        <v>323</v>
      </c>
      <c r="C78" s="104" t="s">
        <v>324</v>
      </c>
      <c r="D78" s="195">
        <v>41306</v>
      </c>
      <c r="E78" s="195">
        <v>41426</v>
      </c>
      <c r="F78" s="104" t="s">
        <v>183</v>
      </c>
      <c r="G78" s="104" t="s">
        <v>325</v>
      </c>
      <c r="H78" s="129">
        <v>10000</v>
      </c>
      <c r="I78" s="14" t="s">
        <v>71</v>
      </c>
      <c r="J78" s="109"/>
      <c r="K78" s="14"/>
      <c r="L78" s="14"/>
      <c r="M78" s="14"/>
      <c r="N78" s="132"/>
      <c r="O78" s="104"/>
      <c r="P78" s="104"/>
      <c r="Q78" s="104"/>
      <c r="R78" s="104"/>
      <c r="S78" s="13"/>
      <c r="T78" s="194" t="s">
        <v>772</v>
      </c>
      <c r="U78" s="139"/>
      <c r="V78" s="196">
        <v>41306</v>
      </c>
      <c r="W78" s="196">
        <v>41426</v>
      </c>
      <c r="X78" s="136"/>
      <c r="Y78" s="137"/>
      <c r="Z78" s="139"/>
      <c r="AA78" s="135" t="s">
        <v>977</v>
      </c>
    </row>
    <row r="79" spans="1:27" ht="35.1" customHeight="1">
      <c r="A79" s="65"/>
      <c r="B79" s="104" t="s">
        <v>326</v>
      </c>
      <c r="C79" s="104" t="s">
        <v>327</v>
      </c>
      <c r="D79" s="119">
        <v>40940</v>
      </c>
      <c r="E79" s="119">
        <v>41306</v>
      </c>
      <c r="F79" s="104" t="s">
        <v>86</v>
      </c>
      <c r="G79" s="104" t="s">
        <v>299</v>
      </c>
      <c r="H79" s="130"/>
      <c r="I79" s="14"/>
      <c r="J79" s="109"/>
      <c r="K79" s="14" t="s">
        <v>71</v>
      </c>
      <c r="L79" s="14"/>
      <c r="M79" s="14"/>
      <c r="N79" s="132"/>
      <c r="O79" s="105" t="s">
        <v>604</v>
      </c>
      <c r="P79" s="104"/>
      <c r="Q79" s="104"/>
      <c r="R79" s="104" t="s">
        <v>543</v>
      </c>
      <c r="S79" s="13"/>
      <c r="T79" s="137"/>
      <c r="U79" s="139"/>
      <c r="V79" s="136"/>
      <c r="W79" s="141">
        <v>41456</v>
      </c>
      <c r="X79" s="136"/>
      <c r="Y79" s="137"/>
      <c r="Z79" s="139"/>
      <c r="AA79" s="135" t="s">
        <v>978</v>
      </c>
    </row>
    <row r="80" spans="1:27" ht="35.1" customHeight="1">
      <c r="A80" s="65"/>
      <c r="B80" s="104" t="s">
        <v>328</v>
      </c>
      <c r="C80" s="104" t="s">
        <v>329</v>
      </c>
      <c r="D80" s="119">
        <v>41061</v>
      </c>
      <c r="E80" s="119">
        <v>41974</v>
      </c>
      <c r="F80" s="104" t="s">
        <v>86</v>
      </c>
      <c r="G80" s="104" t="s">
        <v>330</v>
      </c>
      <c r="H80" s="129">
        <v>100000</v>
      </c>
      <c r="I80" s="14"/>
      <c r="J80" s="109" t="s">
        <v>71</v>
      </c>
      <c r="K80" s="14"/>
      <c r="L80" s="14"/>
      <c r="M80" s="14"/>
      <c r="N80" s="132"/>
      <c r="O80" s="105" t="s">
        <v>605</v>
      </c>
      <c r="P80" s="104"/>
      <c r="Q80" s="104"/>
      <c r="R80" s="104" t="s">
        <v>543</v>
      </c>
      <c r="S80" s="13"/>
      <c r="T80" s="137"/>
      <c r="U80" s="139"/>
      <c r="V80" s="136"/>
      <c r="W80" s="136"/>
      <c r="X80" s="136"/>
      <c r="Y80" s="137"/>
      <c r="Z80" s="139"/>
      <c r="AA80" s="135" t="s">
        <v>979</v>
      </c>
    </row>
    <row r="81" spans="1:27" ht="35.1" customHeight="1">
      <c r="A81" s="117" t="s">
        <v>880</v>
      </c>
      <c r="B81" s="104" t="s">
        <v>331</v>
      </c>
      <c r="C81" s="104" t="s">
        <v>332</v>
      </c>
      <c r="D81" s="119">
        <v>41275</v>
      </c>
      <c r="E81" s="119">
        <v>41974</v>
      </c>
      <c r="F81" s="104" t="s">
        <v>333</v>
      </c>
      <c r="G81" s="104" t="s">
        <v>334</v>
      </c>
      <c r="H81" s="129">
        <v>200000</v>
      </c>
      <c r="I81" s="14" t="s">
        <v>71</v>
      </c>
      <c r="J81" s="107"/>
      <c r="K81" s="14"/>
      <c r="L81" s="14"/>
      <c r="M81" s="14"/>
      <c r="N81" s="132"/>
      <c r="O81" s="104"/>
      <c r="P81" s="104"/>
      <c r="Q81" s="104"/>
      <c r="R81" s="104"/>
      <c r="S81" s="13"/>
      <c r="T81" s="137"/>
      <c r="U81" s="139"/>
      <c r="V81" s="136"/>
      <c r="W81" s="136"/>
      <c r="X81" s="136"/>
      <c r="Y81" s="137"/>
      <c r="Z81" s="139"/>
      <c r="AA81" s="139"/>
    </row>
    <row r="82" spans="1:27" ht="35.1" customHeight="1">
      <c r="A82" s="63"/>
      <c r="B82" s="104" t="s">
        <v>335</v>
      </c>
      <c r="C82" s="104" t="s">
        <v>336</v>
      </c>
      <c r="D82" s="195">
        <v>41306</v>
      </c>
      <c r="E82" s="195">
        <v>41974</v>
      </c>
      <c r="F82" s="104" t="s">
        <v>337</v>
      </c>
      <c r="G82" s="104" t="s">
        <v>338</v>
      </c>
      <c r="H82" s="129">
        <v>500000</v>
      </c>
      <c r="I82" s="14" t="s">
        <v>71</v>
      </c>
      <c r="J82" s="107"/>
      <c r="K82" s="14"/>
      <c r="L82" s="14"/>
      <c r="M82" s="14"/>
      <c r="N82" s="132"/>
      <c r="O82" s="104" t="s">
        <v>606</v>
      </c>
      <c r="P82" s="104"/>
      <c r="Q82" s="104" t="s">
        <v>607</v>
      </c>
      <c r="R82" s="104" t="s">
        <v>608</v>
      </c>
      <c r="S82" s="13"/>
      <c r="T82" s="137"/>
      <c r="U82" s="139"/>
      <c r="V82" s="141">
        <v>41306</v>
      </c>
      <c r="W82" s="136"/>
      <c r="X82" s="136"/>
      <c r="Y82" s="137"/>
      <c r="Z82" s="135" t="s">
        <v>980</v>
      </c>
      <c r="AA82" s="135" t="s">
        <v>981</v>
      </c>
    </row>
    <row r="83" spans="1:27" ht="35.1" customHeight="1">
      <c r="A83" s="63"/>
      <c r="B83" s="105" t="s">
        <v>339</v>
      </c>
      <c r="C83" s="104" t="s">
        <v>340</v>
      </c>
      <c r="D83" s="119">
        <v>42005</v>
      </c>
      <c r="E83" s="119">
        <v>42339</v>
      </c>
      <c r="F83" s="104" t="s">
        <v>337</v>
      </c>
      <c r="G83" s="104" t="s">
        <v>341</v>
      </c>
      <c r="H83" s="129">
        <v>10000</v>
      </c>
      <c r="I83" s="14" t="s">
        <v>71</v>
      </c>
      <c r="J83" s="107"/>
      <c r="K83" s="14"/>
      <c r="L83" s="14"/>
      <c r="M83" s="14"/>
      <c r="N83" s="132"/>
      <c r="O83" s="104"/>
      <c r="P83" s="104"/>
      <c r="Q83" s="104" t="s">
        <v>607</v>
      </c>
      <c r="R83" s="104" t="s">
        <v>608</v>
      </c>
      <c r="S83" s="13"/>
      <c r="T83" s="137"/>
      <c r="U83" s="139"/>
      <c r="V83" s="136"/>
      <c r="W83" s="136"/>
      <c r="X83" s="136"/>
      <c r="Y83" s="137"/>
      <c r="Z83" s="135" t="s">
        <v>980</v>
      </c>
      <c r="AA83" s="143" t="s">
        <v>982</v>
      </c>
    </row>
    <row r="84" spans="1:27" ht="35.1" customHeight="1">
      <c r="A84" s="63"/>
      <c r="B84" s="104" t="s">
        <v>342</v>
      </c>
      <c r="C84" s="104" t="s">
        <v>539</v>
      </c>
      <c r="D84" s="119">
        <v>41640</v>
      </c>
      <c r="E84" s="119">
        <v>42767</v>
      </c>
      <c r="F84" s="104" t="s">
        <v>133</v>
      </c>
      <c r="G84" s="104" t="s">
        <v>343</v>
      </c>
      <c r="H84" s="129">
        <v>200000</v>
      </c>
      <c r="I84" s="14" t="s">
        <v>71</v>
      </c>
      <c r="J84" s="107"/>
      <c r="K84" s="14"/>
      <c r="L84" s="14"/>
      <c r="M84" s="14"/>
      <c r="N84" s="132"/>
      <c r="O84" s="104"/>
      <c r="P84" s="104"/>
      <c r="Q84" s="104"/>
      <c r="R84" s="104"/>
      <c r="S84" s="13"/>
      <c r="T84" s="194" t="s">
        <v>1087</v>
      </c>
      <c r="U84" s="139"/>
      <c r="V84" s="136"/>
      <c r="W84" s="136"/>
      <c r="X84" s="136"/>
      <c r="Y84" s="137"/>
      <c r="Z84" s="135" t="s">
        <v>980</v>
      </c>
      <c r="AA84" s="135" t="s">
        <v>983</v>
      </c>
    </row>
    <row r="85" spans="1:27" ht="35.1" customHeight="1">
      <c r="A85" s="117" t="s">
        <v>881</v>
      </c>
      <c r="B85" s="104" t="s">
        <v>344</v>
      </c>
      <c r="C85" s="104" t="s">
        <v>345</v>
      </c>
      <c r="D85" s="119">
        <v>40940</v>
      </c>
      <c r="E85" s="119">
        <v>41244</v>
      </c>
      <c r="F85" s="104" t="s">
        <v>346</v>
      </c>
      <c r="G85" s="104" t="s">
        <v>334</v>
      </c>
      <c r="H85" s="129"/>
      <c r="I85" s="14"/>
      <c r="J85" s="107"/>
      <c r="K85" s="14"/>
      <c r="L85" s="14" t="s">
        <v>71</v>
      </c>
      <c r="M85" s="14"/>
      <c r="N85" s="132"/>
      <c r="O85" s="105" t="s">
        <v>609</v>
      </c>
      <c r="P85" s="104"/>
      <c r="Q85" s="104"/>
      <c r="R85" s="104" t="s">
        <v>543</v>
      </c>
      <c r="S85" s="13"/>
      <c r="T85" s="135" t="s">
        <v>984</v>
      </c>
      <c r="U85" s="139"/>
      <c r="V85" s="136"/>
      <c r="W85" s="141">
        <v>41456</v>
      </c>
      <c r="X85" s="136"/>
      <c r="Y85" s="137"/>
      <c r="Z85" s="139"/>
      <c r="AA85" s="135" t="s">
        <v>985</v>
      </c>
    </row>
    <row r="86" spans="1:27" ht="35.1" customHeight="1">
      <c r="A86" s="63"/>
      <c r="B86" s="104" t="s">
        <v>536</v>
      </c>
      <c r="C86" s="104" t="s">
        <v>158</v>
      </c>
      <c r="D86" s="119">
        <v>41091</v>
      </c>
      <c r="E86" s="119">
        <v>41609</v>
      </c>
      <c r="F86" s="104" t="s">
        <v>105</v>
      </c>
      <c r="G86" s="104" t="s">
        <v>338</v>
      </c>
      <c r="H86" s="129">
        <v>500000</v>
      </c>
      <c r="I86" s="14"/>
      <c r="J86" s="107"/>
      <c r="K86" s="14"/>
      <c r="L86" s="14" t="s">
        <v>71</v>
      </c>
      <c r="M86" s="14"/>
      <c r="N86" s="132"/>
      <c r="O86" s="105" t="s">
        <v>610</v>
      </c>
      <c r="P86" s="104" t="s">
        <v>611</v>
      </c>
      <c r="Q86" s="104"/>
      <c r="R86" s="104" t="s">
        <v>543</v>
      </c>
      <c r="S86" s="13"/>
      <c r="T86" s="137"/>
      <c r="U86" s="139"/>
      <c r="V86" s="136"/>
      <c r="W86" s="136"/>
      <c r="X86" s="136"/>
      <c r="Y86" s="137"/>
      <c r="Z86" s="139"/>
      <c r="AA86" s="139"/>
    </row>
    <row r="87" spans="1:27" ht="35.1" customHeight="1">
      <c r="A87" s="63"/>
      <c r="B87" s="104" t="s">
        <v>347</v>
      </c>
      <c r="C87" s="104" t="s">
        <v>348</v>
      </c>
      <c r="D87" s="119">
        <v>41456</v>
      </c>
      <c r="E87" s="119">
        <v>42767</v>
      </c>
      <c r="F87" s="104" t="s">
        <v>277</v>
      </c>
      <c r="G87" s="105" t="s">
        <v>341</v>
      </c>
      <c r="H87" s="129">
        <v>100000</v>
      </c>
      <c r="I87" s="14" t="s">
        <v>71</v>
      </c>
      <c r="J87" s="107"/>
      <c r="K87" s="14"/>
      <c r="L87" s="14"/>
      <c r="M87" s="14"/>
      <c r="N87" s="132"/>
      <c r="O87" s="104"/>
      <c r="P87" s="104"/>
      <c r="Q87" s="104"/>
      <c r="R87" s="104" t="s">
        <v>567</v>
      </c>
      <c r="S87" s="13"/>
      <c r="T87" s="137"/>
      <c r="U87" s="139"/>
      <c r="V87" s="136"/>
      <c r="W87" s="136"/>
      <c r="X87" s="136"/>
      <c r="Y87" s="137"/>
      <c r="Z87" s="139"/>
      <c r="AA87" s="139"/>
    </row>
    <row r="88" spans="1:27" ht="35.1" customHeight="1">
      <c r="A88" s="63"/>
      <c r="B88" s="104" t="s">
        <v>349</v>
      </c>
      <c r="C88" s="104" t="s">
        <v>350</v>
      </c>
      <c r="D88" s="119">
        <v>41456</v>
      </c>
      <c r="E88" s="119">
        <v>42767</v>
      </c>
      <c r="F88" s="104" t="s">
        <v>144</v>
      </c>
      <c r="G88" s="104" t="s">
        <v>343</v>
      </c>
      <c r="H88" s="129">
        <v>500000</v>
      </c>
      <c r="I88" s="14" t="s">
        <v>71</v>
      </c>
      <c r="J88" s="107"/>
      <c r="K88" s="14"/>
      <c r="L88" s="14"/>
      <c r="M88" s="14"/>
      <c r="N88" s="132"/>
      <c r="O88" s="104"/>
      <c r="P88" s="104"/>
      <c r="Q88" s="104"/>
      <c r="R88" s="104" t="s">
        <v>567</v>
      </c>
      <c r="S88" s="13"/>
      <c r="T88" s="137"/>
      <c r="U88" s="139"/>
      <c r="V88" s="136"/>
      <c r="W88" s="136"/>
      <c r="X88" s="136"/>
      <c r="Y88" s="137"/>
      <c r="Z88" s="139"/>
      <c r="AA88" s="139"/>
    </row>
    <row r="89" spans="1:27" ht="35.1" customHeight="1">
      <c r="A89" s="117" t="s">
        <v>882</v>
      </c>
      <c r="B89" s="104" t="s">
        <v>351</v>
      </c>
      <c r="C89" s="104" t="s">
        <v>352</v>
      </c>
      <c r="D89" s="119">
        <v>40940</v>
      </c>
      <c r="E89" s="119">
        <v>41244</v>
      </c>
      <c r="F89" s="104" t="s">
        <v>353</v>
      </c>
      <c r="G89" s="104" t="s">
        <v>354</v>
      </c>
      <c r="H89" s="130"/>
      <c r="I89" s="14"/>
      <c r="J89" s="107" t="s">
        <v>71</v>
      </c>
      <c r="K89" s="14"/>
      <c r="L89" s="14"/>
      <c r="M89" s="14"/>
      <c r="N89" s="132"/>
      <c r="O89" s="104" t="s">
        <v>612</v>
      </c>
      <c r="P89" s="104"/>
      <c r="Q89" s="104"/>
      <c r="R89" s="104" t="s">
        <v>543</v>
      </c>
      <c r="S89" s="13"/>
      <c r="T89" s="194" t="s">
        <v>870</v>
      </c>
      <c r="U89" s="139"/>
      <c r="V89" s="136"/>
      <c r="W89" s="141">
        <v>41426</v>
      </c>
      <c r="X89" s="138" t="s">
        <v>986</v>
      </c>
      <c r="Y89" s="137"/>
      <c r="Z89" s="135" t="s">
        <v>987</v>
      </c>
      <c r="AA89" s="135" t="s">
        <v>988</v>
      </c>
    </row>
    <row r="90" spans="1:27" ht="35.1" customHeight="1">
      <c r="A90" s="63"/>
      <c r="B90" s="104" t="s">
        <v>355</v>
      </c>
      <c r="C90" s="104" t="s">
        <v>356</v>
      </c>
      <c r="D90" s="119">
        <v>41275</v>
      </c>
      <c r="E90" s="119">
        <v>42767</v>
      </c>
      <c r="F90" s="104" t="s">
        <v>357</v>
      </c>
      <c r="G90" s="105" t="s">
        <v>358</v>
      </c>
      <c r="H90" s="129">
        <v>500000</v>
      </c>
      <c r="I90" s="14" t="s">
        <v>71</v>
      </c>
      <c r="J90" s="107"/>
      <c r="K90" s="14"/>
      <c r="L90" s="14"/>
      <c r="M90" s="14"/>
      <c r="N90" s="132"/>
      <c r="O90" s="104"/>
      <c r="P90" s="104"/>
      <c r="Q90" s="104"/>
      <c r="R90" s="104" t="s">
        <v>613</v>
      </c>
      <c r="S90" s="13"/>
      <c r="T90" s="194" t="s">
        <v>871</v>
      </c>
      <c r="U90" s="139"/>
      <c r="V90" s="136"/>
      <c r="W90" s="136"/>
      <c r="X90" s="136"/>
      <c r="Y90" s="137"/>
      <c r="Z90" s="139"/>
      <c r="AA90" s="135" t="s">
        <v>989</v>
      </c>
    </row>
    <row r="91" spans="1:27" ht="35.1" customHeight="1">
      <c r="A91" s="63"/>
      <c r="B91" s="104" t="s">
        <v>359</v>
      </c>
      <c r="C91" s="104" t="s">
        <v>360</v>
      </c>
      <c r="D91" s="119">
        <v>40940</v>
      </c>
      <c r="E91" s="119">
        <v>41456</v>
      </c>
      <c r="F91" s="104" t="s">
        <v>129</v>
      </c>
      <c r="G91" s="104" t="s">
        <v>361</v>
      </c>
      <c r="H91" s="129">
        <v>150000</v>
      </c>
      <c r="I91" s="14"/>
      <c r="J91" s="106" t="s">
        <v>71</v>
      </c>
      <c r="K91" s="14"/>
      <c r="L91" s="14"/>
      <c r="M91" s="14"/>
      <c r="N91" s="132"/>
      <c r="O91" s="104" t="s">
        <v>614</v>
      </c>
      <c r="P91" s="104"/>
      <c r="Q91" s="104"/>
      <c r="R91" s="104" t="s">
        <v>615</v>
      </c>
      <c r="S91" s="13"/>
      <c r="T91" s="194" t="s">
        <v>872</v>
      </c>
      <c r="U91" s="139"/>
      <c r="V91" s="141">
        <v>41306</v>
      </c>
      <c r="W91" s="141">
        <v>41579</v>
      </c>
      <c r="X91" s="136"/>
      <c r="Y91" s="137"/>
      <c r="Z91" s="139"/>
      <c r="AA91" s="135" t="s">
        <v>990</v>
      </c>
    </row>
    <row r="92" spans="1:27" ht="35.1" customHeight="1">
      <c r="A92" s="63"/>
      <c r="B92" s="104" t="s">
        <v>362</v>
      </c>
      <c r="C92" s="104" t="s">
        <v>363</v>
      </c>
      <c r="D92" s="119">
        <v>41456</v>
      </c>
      <c r="E92" s="119">
        <v>41821</v>
      </c>
      <c r="F92" s="104" t="s">
        <v>129</v>
      </c>
      <c r="G92" s="104" t="s">
        <v>364</v>
      </c>
      <c r="H92" s="129">
        <v>20000</v>
      </c>
      <c r="I92" s="14" t="s">
        <v>71</v>
      </c>
      <c r="J92" s="107"/>
      <c r="K92" s="14"/>
      <c r="L92" s="14"/>
      <c r="M92" s="14"/>
      <c r="N92" s="132"/>
      <c r="O92" s="104"/>
      <c r="P92" s="104"/>
      <c r="Q92" s="104"/>
      <c r="R92" s="104" t="s">
        <v>615</v>
      </c>
      <c r="S92" s="13"/>
      <c r="T92" s="194" t="s">
        <v>873</v>
      </c>
      <c r="U92" s="139"/>
      <c r="V92" s="136"/>
      <c r="W92" s="136"/>
      <c r="X92" s="136"/>
      <c r="Y92" s="137"/>
      <c r="Z92" s="139"/>
      <c r="AA92" s="135" t="s">
        <v>991</v>
      </c>
    </row>
    <row r="93" spans="1:27" ht="77.25" customHeight="1">
      <c r="A93" s="117" t="s">
        <v>883</v>
      </c>
      <c r="B93" s="104" t="s">
        <v>365</v>
      </c>
      <c r="C93" s="104" t="s">
        <v>366</v>
      </c>
      <c r="D93" s="119">
        <v>41275</v>
      </c>
      <c r="E93" s="119">
        <v>41791</v>
      </c>
      <c r="F93" s="104" t="s">
        <v>96</v>
      </c>
      <c r="G93" s="104" t="s">
        <v>367</v>
      </c>
      <c r="H93" s="130"/>
      <c r="I93" s="14" t="s">
        <v>71</v>
      </c>
      <c r="J93" s="107"/>
      <c r="K93" s="14"/>
      <c r="L93" s="14"/>
      <c r="M93" s="14"/>
      <c r="N93" s="132" t="s">
        <v>75</v>
      </c>
      <c r="O93" s="104"/>
      <c r="P93" s="104"/>
      <c r="Q93" s="104"/>
      <c r="R93" s="104"/>
      <c r="S93" s="13"/>
      <c r="T93" s="137"/>
      <c r="U93" s="135"/>
      <c r="V93" s="136"/>
      <c r="W93" s="141"/>
      <c r="X93" s="136"/>
      <c r="Y93" s="137"/>
      <c r="Z93" s="139"/>
      <c r="AA93" s="211" t="s">
        <v>1092</v>
      </c>
    </row>
    <row r="94" spans="1:27" ht="59.25" customHeight="1">
      <c r="A94" s="63"/>
      <c r="B94" s="104" t="s">
        <v>368</v>
      </c>
      <c r="C94" s="104" t="s">
        <v>369</v>
      </c>
      <c r="D94" s="119">
        <v>41306</v>
      </c>
      <c r="E94" s="119">
        <v>41671</v>
      </c>
      <c r="F94" s="104" t="s">
        <v>925</v>
      </c>
      <c r="G94" s="104" t="s">
        <v>367</v>
      </c>
      <c r="H94" s="129">
        <v>500000</v>
      </c>
      <c r="I94" s="14" t="s">
        <v>71</v>
      </c>
      <c r="J94" s="107"/>
      <c r="K94" s="14"/>
      <c r="L94" s="14"/>
      <c r="M94" s="14"/>
      <c r="N94" s="132"/>
      <c r="O94" s="104"/>
      <c r="P94" s="104"/>
      <c r="Q94" s="104"/>
      <c r="R94" s="104" t="s">
        <v>543</v>
      </c>
      <c r="S94" s="13"/>
      <c r="T94" s="194" t="s">
        <v>1072</v>
      </c>
      <c r="U94" s="135" t="s">
        <v>732</v>
      </c>
      <c r="V94" s="136"/>
      <c r="W94" s="141">
        <v>43040</v>
      </c>
      <c r="X94" s="151" t="s">
        <v>905</v>
      </c>
      <c r="Y94" s="137"/>
      <c r="Z94" s="139"/>
      <c r="AA94" s="135" t="s">
        <v>1093</v>
      </c>
    </row>
    <row r="95" spans="1:27" ht="35.1" customHeight="1">
      <c r="A95" s="117" t="s">
        <v>884</v>
      </c>
      <c r="B95" s="104" t="s">
        <v>370</v>
      </c>
      <c r="C95" s="104" t="s">
        <v>371</v>
      </c>
      <c r="D95" s="195">
        <v>41306</v>
      </c>
      <c r="E95" s="195">
        <v>42675</v>
      </c>
      <c r="F95" s="104" t="s">
        <v>372</v>
      </c>
      <c r="G95" s="104" t="s">
        <v>373</v>
      </c>
      <c r="H95" s="129">
        <v>500000</v>
      </c>
      <c r="I95" s="14" t="s">
        <v>71</v>
      </c>
      <c r="J95" s="107"/>
      <c r="K95" s="14"/>
      <c r="L95" s="14"/>
      <c r="M95" s="14"/>
      <c r="N95" s="132"/>
      <c r="O95" s="104"/>
      <c r="P95" s="104"/>
      <c r="Q95" s="104"/>
      <c r="R95" s="104"/>
      <c r="S95" s="13"/>
      <c r="T95" s="194" t="s">
        <v>724</v>
      </c>
      <c r="U95" s="135"/>
      <c r="V95" s="197">
        <v>41306</v>
      </c>
      <c r="W95" s="196">
        <v>42675</v>
      </c>
      <c r="X95" s="136"/>
      <c r="Y95" s="137"/>
      <c r="Z95" s="139"/>
      <c r="AA95" s="211" t="s">
        <v>1094</v>
      </c>
    </row>
    <row r="96" spans="1:27" ht="35.1" customHeight="1">
      <c r="A96" s="63"/>
      <c r="B96" s="104" t="s">
        <v>374</v>
      </c>
      <c r="C96" s="104" t="s">
        <v>375</v>
      </c>
      <c r="D96" s="195">
        <v>41306</v>
      </c>
      <c r="E96" s="195">
        <v>41609</v>
      </c>
      <c r="F96" s="104" t="s">
        <v>230</v>
      </c>
      <c r="G96" s="104" t="s">
        <v>376</v>
      </c>
      <c r="H96" s="129">
        <v>500000</v>
      </c>
      <c r="I96" s="14" t="s">
        <v>71</v>
      </c>
      <c r="J96" s="107"/>
      <c r="K96" s="14"/>
      <c r="L96" s="14"/>
      <c r="M96" s="14"/>
      <c r="N96" s="132"/>
      <c r="O96" s="104"/>
      <c r="P96" s="104"/>
      <c r="Q96" s="104"/>
      <c r="R96" s="104"/>
      <c r="S96" s="13"/>
      <c r="T96" s="194" t="s">
        <v>725</v>
      </c>
      <c r="U96" s="135" t="s">
        <v>732</v>
      </c>
      <c r="V96" s="197">
        <v>41306</v>
      </c>
      <c r="W96" s="196">
        <v>43040</v>
      </c>
      <c r="X96" s="151" t="s">
        <v>905</v>
      </c>
      <c r="Y96" s="137"/>
      <c r="Z96" s="139"/>
      <c r="AA96" s="135" t="s">
        <v>992</v>
      </c>
    </row>
    <row r="97" spans="1:27" ht="35.1" customHeight="1">
      <c r="A97" s="63"/>
      <c r="B97" s="104" t="s">
        <v>377</v>
      </c>
      <c r="C97" s="104" t="s">
        <v>378</v>
      </c>
      <c r="D97" s="119">
        <v>40940</v>
      </c>
      <c r="E97" s="119">
        <v>41244</v>
      </c>
      <c r="F97" s="104" t="s">
        <v>144</v>
      </c>
      <c r="G97" s="104" t="s">
        <v>379</v>
      </c>
      <c r="H97" s="129">
        <v>50000</v>
      </c>
      <c r="I97" s="14"/>
      <c r="J97" s="107"/>
      <c r="K97" s="14"/>
      <c r="L97" s="14"/>
      <c r="M97" s="14" t="s">
        <v>71</v>
      </c>
      <c r="N97" s="132"/>
      <c r="O97" s="104"/>
      <c r="P97" s="104"/>
      <c r="Q97" s="104"/>
      <c r="R97" s="104"/>
      <c r="S97" s="13"/>
      <c r="T97" s="194" t="s">
        <v>735</v>
      </c>
      <c r="U97" s="135"/>
      <c r="V97" s="136"/>
      <c r="W97" s="141"/>
      <c r="X97" s="136"/>
      <c r="Y97" s="137"/>
      <c r="Z97" s="139"/>
      <c r="AA97" s="192"/>
    </row>
    <row r="98" spans="1:27" ht="35.1" customHeight="1">
      <c r="A98" s="63"/>
      <c r="B98" s="104" t="s">
        <v>380</v>
      </c>
      <c r="C98" s="104" t="s">
        <v>381</v>
      </c>
      <c r="D98" s="119">
        <v>40940</v>
      </c>
      <c r="E98" s="119">
        <v>41244</v>
      </c>
      <c r="F98" s="104" t="s">
        <v>305</v>
      </c>
      <c r="G98" s="104" t="s">
        <v>382</v>
      </c>
      <c r="H98" s="130"/>
      <c r="I98" s="14"/>
      <c r="J98" s="107" t="s">
        <v>71</v>
      </c>
      <c r="K98" s="14"/>
      <c r="L98" s="14"/>
      <c r="M98" s="14"/>
      <c r="N98" s="132"/>
      <c r="O98" s="104"/>
      <c r="P98" s="104"/>
      <c r="Q98" s="104"/>
      <c r="R98" s="104"/>
      <c r="S98" s="13"/>
      <c r="T98" s="194" t="s">
        <v>736</v>
      </c>
      <c r="U98" s="135" t="s">
        <v>732</v>
      </c>
      <c r="V98" s="136"/>
      <c r="W98" s="141">
        <v>43040</v>
      </c>
      <c r="X98" s="138" t="s">
        <v>905</v>
      </c>
      <c r="Y98" s="137"/>
      <c r="Z98" s="139"/>
      <c r="AA98" s="135" t="s">
        <v>992</v>
      </c>
    </row>
    <row r="99" spans="1:27" ht="35.1" customHeight="1">
      <c r="A99" s="117" t="s">
        <v>885</v>
      </c>
      <c r="B99" s="104" t="s">
        <v>383</v>
      </c>
      <c r="C99" s="104" t="s">
        <v>384</v>
      </c>
      <c r="D99" s="119">
        <v>40940</v>
      </c>
      <c r="E99" s="119">
        <v>41244</v>
      </c>
      <c r="F99" s="104" t="s">
        <v>92</v>
      </c>
      <c r="G99" s="104" t="s">
        <v>385</v>
      </c>
      <c r="H99" s="129">
        <v>10000</v>
      </c>
      <c r="I99" s="14"/>
      <c r="J99" s="106"/>
      <c r="K99" s="14"/>
      <c r="L99" s="14" t="s">
        <v>71</v>
      </c>
      <c r="M99" s="14"/>
      <c r="N99" s="132"/>
      <c r="O99" s="104" t="s">
        <v>616</v>
      </c>
      <c r="P99" s="104"/>
      <c r="Q99" s="104" t="s">
        <v>617</v>
      </c>
      <c r="R99" s="104" t="s">
        <v>618</v>
      </c>
      <c r="S99" s="13"/>
      <c r="T99" s="194" t="s">
        <v>826</v>
      </c>
      <c r="U99" s="139"/>
      <c r="V99" s="136"/>
      <c r="W99" s="141">
        <v>42767</v>
      </c>
      <c r="X99" s="136"/>
      <c r="Y99" s="137"/>
      <c r="Z99" s="139"/>
      <c r="AA99" s="135" t="s">
        <v>993</v>
      </c>
    </row>
    <row r="100" spans="1:27" ht="35.1" customHeight="1">
      <c r="A100" s="65"/>
      <c r="B100" s="105" t="s">
        <v>386</v>
      </c>
      <c r="C100" s="104" t="s">
        <v>387</v>
      </c>
      <c r="D100" s="119">
        <v>40940</v>
      </c>
      <c r="E100" s="119">
        <v>41244</v>
      </c>
      <c r="F100" s="104" t="s">
        <v>388</v>
      </c>
      <c r="G100" s="104" t="s">
        <v>385</v>
      </c>
      <c r="H100" s="129">
        <v>10000</v>
      </c>
      <c r="I100" s="14"/>
      <c r="J100" s="107"/>
      <c r="K100" s="14"/>
      <c r="L100" s="14" t="s">
        <v>71</v>
      </c>
      <c r="M100" s="14"/>
      <c r="N100" s="132"/>
      <c r="O100" s="105" t="s">
        <v>619</v>
      </c>
      <c r="P100" s="104"/>
      <c r="Q100" s="104"/>
      <c r="R100" s="104" t="s">
        <v>543</v>
      </c>
      <c r="S100" s="13"/>
      <c r="T100" s="194" t="s">
        <v>827</v>
      </c>
      <c r="U100" s="139"/>
      <c r="V100" s="136"/>
      <c r="W100" s="141">
        <v>41791</v>
      </c>
      <c r="X100" s="136"/>
      <c r="Y100" s="137"/>
      <c r="Z100" s="139"/>
      <c r="AA100" s="135" t="s">
        <v>994</v>
      </c>
    </row>
    <row r="101" spans="1:27" ht="35.1" customHeight="1">
      <c r="A101" s="65"/>
      <c r="B101" s="104" t="s">
        <v>389</v>
      </c>
      <c r="C101" s="104" t="s">
        <v>390</v>
      </c>
      <c r="D101" s="119">
        <v>41306</v>
      </c>
      <c r="E101" s="119">
        <v>42767</v>
      </c>
      <c r="F101" s="104" t="s">
        <v>144</v>
      </c>
      <c r="G101" s="104" t="s">
        <v>391</v>
      </c>
      <c r="H101" s="129">
        <v>750000</v>
      </c>
      <c r="I101" s="14" t="s">
        <v>71</v>
      </c>
      <c r="J101" s="107"/>
      <c r="K101" s="14"/>
      <c r="L101" s="14"/>
      <c r="M101" s="14"/>
      <c r="N101" s="132"/>
      <c r="O101" s="104"/>
      <c r="P101" s="104"/>
      <c r="Q101" s="104"/>
      <c r="R101" s="104"/>
      <c r="S101" s="13"/>
      <c r="T101" s="194" t="s">
        <v>1073</v>
      </c>
      <c r="U101" s="139"/>
      <c r="V101" s="136"/>
      <c r="W101" s="136"/>
      <c r="X101" s="136"/>
      <c r="Y101" s="137"/>
      <c r="Z101" s="139"/>
      <c r="AA101" s="135" t="s">
        <v>995</v>
      </c>
    </row>
    <row r="102" spans="1:27" ht="35.1" customHeight="1">
      <c r="A102" s="65"/>
      <c r="B102" s="104" t="s">
        <v>392</v>
      </c>
      <c r="C102" s="104" t="s">
        <v>393</v>
      </c>
      <c r="D102" s="119">
        <v>40940</v>
      </c>
      <c r="E102" s="119">
        <v>42767</v>
      </c>
      <c r="F102" s="104" t="s">
        <v>211</v>
      </c>
      <c r="G102" s="104" t="s">
        <v>394</v>
      </c>
      <c r="H102" s="129">
        <v>500000</v>
      </c>
      <c r="I102" s="14"/>
      <c r="J102" s="107"/>
      <c r="K102" s="14"/>
      <c r="L102" s="14" t="s">
        <v>71</v>
      </c>
      <c r="M102" s="14"/>
      <c r="N102" s="132"/>
      <c r="O102" s="104" t="s">
        <v>620</v>
      </c>
      <c r="P102" s="104"/>
      <c r="Q102" s="104"/>
      <c r="R102" s="104" t="s">
        <v>621</v>
      </c>
      <c r="S102" s="13"/>
      <c r="T102" s="194" t="s">
        <v>828</v>
      </c>
      <c r="U102" s="139"/>
      <c r="V102" s="136"/>
      <c r="W102" s="136"/>
      <c r="X102" s="136"/>
      <c r="Y102" s="137"/>
      <c r="Z102" s="139"/>
      <c r="AA102" s="139"/>
    </row>
    <row r="103" spans="1:27" ht="35.1" customHeight="1">
      <c r="A103" s="65"/>
      <c r="B103" s="104" t="s">
        <v>395</v>
      </c>
      <c r="C103" s="104" t="s">
        <v>396</v>
      </c>
      <c r="D103" s="119">
        <v>40969</v>
      </c>
      <c r="E103" s="119">
        <v>41974</v>
      </c>
      <c r="F103" s="104" t="s">
        <v>92</v>
      </c>
      <c r="G103" s="104" t="s">
        <v>397</v>
      </c>
      <c r="H103" s="129">
        <v>500000</v>
      </c>
      <c r="I103" s="14"/>
      <c r="J103" s="106"/>
      <c r="K103" s="14"/>
      <c r="L103" s="14" t="s">
        <v>71</v>
      </c>
      <c r="M103" s="14"/>
      <c r="N103" s="132"/>
      <c r="O103" s="104" t="s">
        <v>622</v>
      </c>
      <c r="P103" s="104" t="s">
        <v>623</v>
      </c>
      <c r="Q103" s="104"/>
      <c r="R103" s="104" t="s">
        <v>618</v>
      </c>
      <c r="S103" s="13"/>
      <c r="T103" s="194" t="s">
        <v>1074</v>
      </c>
      <c r="U103" s="139"/>
      <c r="V103" s="136"/>
      <c r="W103" s="136"/>
      <c r="X103" s="136"/>
      <c r="Y103" s="137"/>
      <c r="Z103" s="139"/>
      <c r="AA103" s="135" t="s">
        <v>996</v>
      </c>
    </row>
    <row r="104" spans="1:27" ht="35.1" customHeight="1">
      <c r="A104" s="65"/>
      <c r="B104" s="104" t="s">
        <v>398</v>
      </c>
      <c r="C104" s="104" t="s">
        <v>399</v>
      </c>
      <c r="D104" s="119">
        <v>40940</v>
      </c>
      <c r="E104" s="119">
        <v>41244</v>
      </c>
      <c r="F104" s="104" t="s">
        <v>400</v>
      </c>
      <c r="G104" s="104" t="s">
        <v>401</v>
      </c>
      <c r="H104" s="129">
        <v>10000</v>
      </c>
      <c r="I104" s="14"/>
      <c r="J104" s="107"/>
      <c r="K104" s="14"/>
      <c r="L104" s="14" t="s">
        <v>71</v>
      </c>
      <c r="M104" s="14"/>
      <c r="N104" s="132"/>
      <c r="O104" s="105" t="s">
        <v>624</v>
      </c>
      <c r="P104" s="104" t="s">
        <v>625</v>
      </c>
      <c r="Q104" s="104" t="s">
        <v>626</v>
      </c>
      <c r="R104" s="104" t="s">
        <v>627</v>
      </c>
      <c r="S104" s="13"/>
      <c r="T104" s="194" t="s">
        <v>829</v>
      </c>
      <c r="U104" s="139"/>
      <c r="V104" s="136"/>
      <c r="W104" s="141">
        <v>42767</v>
      </c>
      <c r="X104" s="136"/>
      <c r="Y104" s="152" t="s">
        <v>997</v>
      </c>
      <c r="Z104" s="135" t="s">
        <v>998</v>
      </c>
      <c r="AA104" s="135" t="s">
        <v>999</v>
      </c>
    </row>
    <row r="105" spans="1:27" ht="35.1" customHeight="1">
      <c r="A105" s="65"/>
      <c r="B105" s="104" t="s">
        <v>402</v>
      </c>
      <c r="C105" s="104" t="s">
        <v>390</v>
      </c>
      <c r="D105" s="119">
        <v>41306</v>
      </c>
      <c r="E105" s="119">
        <v>42767</v>
      </c>
      <c r="F105" s="104" t="s">
        <v>403</v>
      </c>
      <c r="G105" s="104" t="s">
        <v>404</v>
      </c>
      <c r="H105" s="129">
        <v>800000</v>
      </c>
      <c r="I105" s="14" t="s">
        <v>71</v>
      </c>
      <c r="J105" s="107"/>
      <c r="K105" s="14"/>
      <c r="L105" s="14"/>
      <c r="M105" s="14"/>
      <c r="N105" s="132"/>
      <c r="O105" s="104"/>
      <c r="P105" s="104"/>
      <c r="Q105" s="104"/>
      <c r="R105" s="104" t="s">
        <v>628</v>
      </c>
      <c r="S105" s="13"/>
      <c r="T105" s="194" t="s">
        <v>830</v>
      </c>
      <c r="U105" s="139"/>
      <c r="V105" s="136"/>
      <c r="W105" s="136"/>
      <c r="X105" s="136"/>
      <c r="Y105" s="137"/>
      <c r="Z105" s="139"/>
      <c r="AA105" s="135"/>
    </row>
    <row r="106" spans="1:27" ht="35.1" customHeight="1">
      <c r="A106" s="65"/>
      <c r="B106" s="104" t="s">
        <v>405</v>
      </c>
      <c r="C106" s="104" t="s">
        <v>387</v>
      </c>
      <c r="D106" s="119">
        <v>41334</v>
      </c>
      <c r="E106" s="119">
        <v>41518</v>
      </c>
      <c r="F106" s="104" t="s">
        <v>406</v>
      </c>
      <c r="G106" s="104" t="s">
        <v>407</v>
      </c>
      <c r="H106" s="129">
        <v>200000</v>
      </c>
      <c r="I106" s="14" t="s">
        <v>71</v>
      </c>
      <c r="J106" s="107"/>
      <c r="K106" s="14"/>
      <c r="L106" s="14"/>
      <c r="M106" s="14"/>
      <c r="N106" s="132"/>
      <c r="O106" s="104"/>
      <c r="P106" s="104"/>
      <c r="Q106" s="104"/>
      <c r="R106" s="104" t="s">
        <v>628</v>
      </c>
      <c r="S106" s="13"/>
      <c r="T106" s="194" t="s">
        <v>831</v>
      </c>
      <c r="U106" s="139"/>
      <c r="V106" s="136"/>
      <c r="W106" s="136"/>
      <c r="X106" s="136"/>
      <c r="Y106" s="137"/>
      <c r="Z106" s="139"/>
      <c r="AA106" s="135" t="s">
        <v>1000</v>
      </c>
    </row>
    <row r="107" spans="1:27" ht="35.1" customHeight="1">
      <c r="A107" s="65"/>
      <c r="B107" s="104" t="s">
        <v>408</v>
      </c>
      <c r="C107" s="104" t="s">
        <v>409</v>
      </c>
      <c r="D107" s="119">
        <v>41518</v>
      </c>
      <c r="E107" s="119">
        <v>42767</v>
      </c>
      <c r="F107" s="104" t="s">
        <v>406</v>
      </c>
      <c r="G107" s="104" t="s">
        <v>410</v>
      </c>
      <c r="H107" s="129">
        <v>1000000</v>
      </c>
      <c r="I107" s="14" t="s">
        <v>71</v>
      </c>
      <c r="J107" s="107"/>
      <c r="K107" s="14"/>
      <c r="L107" s="14"/>
      <c r="M107" s="14"/>
      <c r="N107" s="132"/>
      <c r="O107" s="104"/>
      <c r="P107" s="104"/>
      <c r="Q107" s="104"/>
      <c r="R107" s="104" t="s">
        <v>628</v>
      </c>
      <c r="S107" s="13"/>
      <c r="T107" s="194" t="s">
        <v>832</v>
      </c>
      <c r="U107" s="139"/>
      <c r="V107" s="136"/>
      <c r="W107" s="136"/>
      <c r="X107" s="136"/>
      <c r="Y107" s="137"/>
      <c r="Z107" s="139"/>
      <c r="AA107" s="135" t="s">
        <v>1000</v>
      </c>
    </row>
    <row r="108" spans="1:27" ht="35.1" customHeight="1">
      <c r="A108" s="65"/>
      <c r="B108" s="104" t="s">
        <v>411</v>
      </c>
      <c r="C108" s="104" t="s">
        <v>412</v>
      </c>
      <c r="D108" s="119">
        <v>41091</v>
      </c>
      <c r="E108" s="119">
        <v>42767</v>
      </c>
      <c r="F108" s="104" t="s">
        <v>144</v>
      </c>
      <c r="G108" s="104" t="s">
        <v>413</v>
      </c>
      <c r="H108" s="129">
        <v>10000</v>
      </c>
      <c r="I108" s="14"/>
      <c r="J108" s="107"/>
      <c r="K108" s="14"/>
      <c r="L108" s="14" t="s">
        <v>71</v>
      </c>
      <c r="M108" s="14"/>
      <c r="N108" s="132"/>
      <c r="O108" s="104" t="s">
        <v>629</v>
      </c>
      <c r="P108" s="104"/>
      <c r="Q108" s="104" t="s">
        <v>630</v>
      </c>
      <c r="R108" s="104" t="s">
        <v>618</v>
      </c>
      <c r="S108" s="13"/>
      <c r="T108" s="194" t="s">
        <v>833</v>
      </c>
      <c r="U108" s="139"/>
      <c r="V108" s="136"/>
      <c r="W108" s="136"/>
      <c r="X108" s="136"/>
      <c r="Y108" s="137"/>
      <c r="Z108" s="139"/>
      <c r="AA108" s="139"/>
    </row>
    <row r="109" spans="1:27" ht="35.1" customHeight="1">
      <c r="A109" s="114"/>
      <c r="B109" s="104" t="s">
        <v>414</v>
      </c>
      <c r="C109" s="104" t="s">
        <v>415</v>
      </c>
      <c r="D109" s="119">
        <v>40969</v>
      </c>
      <c r="E109" s="119">
        <v>41974</v>
      </c>
      <c r="F109" s="104" t="s">
        <v>416</v>
      </c>
      <c r="G109" s="104" t="s">
        <v>417</v>
      </c>
      <c r="H109" s="129">
        <v>700000</v>
      </c>
      <c r="I109" s="14"/>
      <c r="J109" s="186" t="s">
        <v>71</v>
      </c>
      <c r="K109" s="14"/>
      <c r="L109" s="14"/>
      <c r="M109" s="14"/>
      <c r="N109" s="132" t="s">
        <v>74</v>
      </c>
      <c r="O109" s="104" t="s">
        <v>612</v>
      </c>
      <c r="P109" s="104"/>
      <c r="Q109" s="104"/>
      <c r="R109" s="104" t="s">
        <v>543</v>
      </c>
      <c r="S109" s="13"/>
      <c r="T109" s="194" t="s">
        <v>835</v>
      </c>
      <c r="U109" s="139"/>
      <c r="V109" s="136"/>
      <c r="W109" s="136"/>
      <c r="X109" s="136"/>
      <c r="Y109" s="137"/>
      <c r="Z109" s="139"/>
      <c r="AA109" s="135" t="s">
        <v>1075</v>
      </c>
    </row>
    <row r="110" spans="1:27" ht="35.1" customHeight="1">
      <c r="A110" s="65"/>
      <c r="B110" s="104" t="s">
        <v>418</v>
      </c>
      <c r="C110" s="104" t="s">
        <v>419</v>
      </c>
      <c r="D110" s="119">
        <v>40940</v>
      </c>
      <c r="E110" s="119">
        <v>41244</v>
      </c>
      <c r="F110" s="104" t="s">
        <v>420</v>
      </c>
      <c r="G110" s="104" t="s">
        <v>421</v>
      </c>
      <c r="H110" s="129">
        <v>10000</v>
      </c>
      <c r="I110" s="14"/>
      <c r="J110" s="107"/>
      <c r="K110" s="14" t="s">
        <v>71</v>
      </c>
      <c r="L110" s="14"/>
      <c r="M110" s="14"/>
      <c r="N110" s="132"/>
      <c r="O110" s="105" t="s">
        <v>631</v>
      </c>
      <c r="P110" s="104"/>
      <c r="Q110" s="104" t="s">
        <v>632</v>
      </c>
      <c r="R110" s="104" t="s">
        <v>633</v>
      </c>
      <c r="S110" s="13"/>
      <c r="T110" s="194" t="s">
        <v>834</v>
      </c>
      <c r="U110" s="139"/>
      <c r="V110" s="136"/>
      <c r="W110" s="136"/>
      <c r="X110" s="136"/>
      <c r="Y110" s="137"/>
      <c r="Z110" s="139"/>
      <c r="AA110" s="135" t="s">
        <v>1001</v>
      </c>
    </row>
    <row r="111" spans="1:27" ht="35.1" customHeight="1">
      <c r="A111" s="65"/>
      <c r="B111" s="104" t="s">
        <v>422</v>
      </c>
      <c r="C111" s="104" t="s">
        <v>423</v>
      </c>
      <c r="D111" s="119">
        <v>41487</v>
      </c>
      <c r="E111" s="119">
        <v>42767</v>
      </c>
      <c r="F111" s="104" t="s">
        <v>406</v>
      </c>
      <c r="G111" s="104" t="s">
        <v>424</v>
      </c>
      <c r="H111" s="129">
        <v>600000</v>
      </c>
      <c r="I111" s="14" t="s">
        <v>71</v>
      </c>
      <c r="J111" s="107"/>
      <c r="K111" s="14"/>
      <c r="L111" s="14"/>
      <c r="M111" s="14"/>
      <c r="N111" s="132"/>
      <c r="O111" s="104"/>
      <c r="P111" s="104"/>
      <c r="Q111" s="104"/>
      <c r="R111" s="104" t="s">
        <v>543</v>
      </c>
      <c r="S111" s="13"/>
      <c r="T111" s="194" t="s">
        <v>835</v>
      </c>
      <c r="U111" s="139"/>
      <c r="V111" s="136"/>
      <c r="W111" s="136"/>
      <c r="X111" s="136"/>
      <c r="Y111" s="137"/>
      <c r="Z111" s="139"/>
      <c r="AA111" s="135" t="s">
        <v>1002</v>
      </c>
    </row>
    <row r="112" spans="1:27" ht="35.1" customHeight="1">
      <c r="A112" s="65"/>
      <c r="B112" s="104" t="s">
        <v>425</v>
      </c>
      <c r="C112" s="104" t="s">
        <v>426</v>
      </c>
      <c r="D112" s="119">
        <v>41456</v>
      </c>
      <c r="E112" s="119">
        <v>42767</v>
      </c>
      <c r="F112" s="104" t="s">
        <v>427</v>
      </c>
      <c r="G112" s="104" t="s">
        <v>428</v>
      </c>
      <c r="H112" s="129">
        <v>100000</v>
      </c>
      <c r="I112" s="14" t="s">
        <v>71</v>
      </c>
      <c r="J112" s="107"/>
      <c r="K112" s="14"/>
      <c r="L112" s="14"/>
      <c r="M112" s="14"/>
      <c r="N112" s="132"/>
      <c r="O112" s="104"/>
      <c r="P112" s="104"/>
      <c r="Q112" s="104"/>
      <c r="R112" s="104" t="s">
        <v>543</v>
      </c>
      <c r="S112" s="13"/>
      <c r="T112" s="194" t="s">
        <v>836</v>
      </c>
      <c r="U112" s="139"/>
      <c r="V112" s="136"/>
      <c r="W112" s="136"/>
      <c r="X112" s="136"/>
      <c r="Y112" s="152" t="s">
        <v>1003</v>
      </c>
      <c r="Z112" s="139"/>
      <c r="AA112" s="143" t="s">
        <v>1004</v>
      </c>
    </row>
    <row r="113" spans="1:27" ht="35.1" customHeight="1">
      <c r="A113" s="65"/>
      <c r="B113" s="104" t="s">
        <v>429</v>
      </c>
      <c r="C113" s="104" t="s">
        <v>430</v>
      </c>
      <c r="D113" s="119">
        <v>40940</v>
      </c>
      <c r="E113" s="119">
        <v>41456</v>
      </c>
      <c r="F113" s="104" t="s">
        <v>431</v>
      </c>
      <c r="G113" s="104" t="s">
        <v>424</v>
      </c>
      <c r="H113" s="129">
        <v>140000</v>
      </c>
      <c r="I113" s="14"/>
      <c r="J113" s="107"/>
      <c r="K113" s="14"/>
      <c r="L113" s="14" t="s">
        <v>71</v>
      </c>
      <c r="M113" s="14"/>
      <c r="N113" s="132" t="s">
        <v>74</v>
      </c>
      <c r="O113" s="104"/>
      <c r="P113" s="104"/>
      <c r="Q113" s="104"/>
      <c r="R113" s="104" t="s">
        <v>628</v>
      </c>
      <c r="S113" s="13"/>
      <c r="T113" s="139"/>
      <c r="U113" s="139"/>
      <c r="V113" s="136"/>
      <c r="W113" s="136"/>
      <c r="X113" s="136"/>
      <c r="Y113" s="137"/>
      <c r="Z113" s="139"/>
      <c r="AA113" s="135" t="s">
        <v>1076</v>
      </c>
    </row>
    <row r="114" spans="1:27" ht="35.1" customHeight="1">
      <c r="A114" s="66"/>
      <c r="B114" s="104" t="s">
        <v>432</v>
      </c>
      <c r="C114" s="104" t="s">
        <v>433</v>
      </c>
      <c r="D114" s="119">
        <v>40940</v>
      </c>
      <c r="E114" s="119">
        <v>42767</v>
      </c>
      <c r="F114" s="104" t="s">
        <v>434</v>
      </c>
      <c r="G114" s="104" t="s">
        <v>435</v>
      </c>
      <c r="H114" s="129">
        <v>10000</v>
      </c>
      <c r="I114" s="14"/>
      <c r="J114" s="107"/>
      <c r="K114" s="14"/>
      <c r="L114" s="14" t="s">
        <v>71</v>
      </c>
      <c r="M114" s="14"/>
      <c r="N114" s="132"/>
      <c r="O114" s="105" t="s">
        <v>634</v>
      </c>
      <c r="P114" s="104" t="s">
        <v>635</v>
      </c>
      <c r="Q114" s="105" t="s">
        <v>636</v>
      </c>
      <c r="R114" s="104" t="s">
        <v>637</v>
      </c>
      <c r="S114" s="13"/>
      <c r="T114" s="194" t="s">
        <v>1077</v>
      </c>
      <c r="U114" s="139"/>
      <c r="V114" s="136"/>
      <c r="W114" s="136"/>
      <c r="X114" s="136"/>
      <c r="Y114" s="137"/>
      <c r="Z114" s="139" t="s">
        <v>1005</v>
      </c>
      <c r="AA114" s="135" t="s">
        <v>1006</v>
      </c>
    </row>
    <row r="115" spans="1:27" ht="35.1" customHeight="1">
      <c r="A115" s="117" t="s">
        <v>886</v>
      </c>
      <c r="B115" s="104" t="s">
        <v>436</v>
      </c>
      <c r="C115" s="104" t="s">
        <v>437</v>
      </c>
      <c r="D115" s="119">
        <v>40940</v>
      </c>
      <c r="E115" s="119">
        <v>42767</v>
      </c>
      <c r="F115" s="104" t="s">
        <v>92</v>
      </c>
      <c r="G115" s="104" t="s">
        <v>438</v>
      </c>
      <c r="H115" s="129" t="s">
        <v>439</v>
      </c>
      <c r="I115" s="14"/>
      <c r="J115" s="107"/>
      <c r="K115" s="14"/>
      <c r="L115" s="14" t="s">
        <v>71</v>
      </c>
      <c r="M115" s="14"/>
      <c r="N115" s="132"/>
      <c r="O115" s="104"/>
      <c r="P115" s="104"/>
      <c r="Q115" s="104"/>
      <c r="R115" s="104"/>
      <c r="S115" s="13"/>
      <c r="T115" s="135" t="s">
        <v>838</v>
      </c>
      <c r="U115" s="139"/>
      <c r="V115" s="136"/>
      <c r="W115" s="136"/>
      <c r="X115" s="136"/>
      <c r="Y115" s="137"/>
      <c r="Z115" s="139"/>
      <c r="AA115" s="135" t="s">
        <v>1007</v>
      </c>
    </row>
    <row r="116" spans="1:27" ht="35.1" customHeight="1">
      <c r="A116" s="65"/>
      <c r="B116" s="104" t="s">
        <v>440</v>
      </c>
      <c r="C116" s="104" t="s">
        <v>441</v>
      </c>
      <c r="D116" s="119">
        <v>40940</v>
      </c>
      <c r="E116" s="119">
        <v>42767</v>
      </c>
      <c r="F116" s="104" t="s">
        <v>211</v>
      </c>
      <c r="G116" s="104" t="s">
        <v>442</v>
      </c>
      <c r="H116" s="129">
        <v>10000</v>
      </c>
      <c r="I116" s="14"/>
      <c r="J116" s="107"/>
      <c r="K116" s="14"/>
      <c r="L116" s="14" t="s">
        <v>71</v>
      </c>
      <c r="M116" s="14"/>
      <c r="N116" s="132"/>
      <c r="O116" s="105" t="s">
        <v>638</v>
      </c>
      <c r="P116" s="104"/>
      <c r="Q116" s="104"/>
      <c r="R116" s="104" t="s">
        <v>621</v>
      </c>
      <c r="S116" s="13"/>
      <c r="T116" s="194" t="s">
        <v>839</v>
      </c>
      <c r="U116" s="135" t="s">
        <v>1008</v>
      </c>
      <c r="V116" s="136"/>
      <c r="W116" s="136"/>
      <c r="X116" s="136"/>
      <c r="Y116" s="137"/>
      <c r="Z116" s="139"/>
      <c r="AA116" s="135" t="s">
        <v>1009</v>
      </c>
    </row>
    <row r="117" spans="1:27" ht="35.1" customHeight="1">
      <c r="A117" s="65"/>
      <c r="B117" s="198" t="s">
        <v>443</v>
      </c>
      <c r="C117" s="198" t="s">
        <v>294</v>
      </c>
      <c r="D117" s="199">
        <v>40940</v>
      </c>
      <c r="E117" s="199">
        <v>42767</v>
      </c>
      <c r="F117" s="198" t="s">
        <v>92</v>
      </c>
      <c r="G117" s="198" t="s">
        <v>444</v>
      </c>
      <c r="H117" s="200">
        <v>600000</v>
      </c>
      <c r="I117" s="14"/>
      <c r="J117" s="107"/>
      <c r="K117" s="14"/>
      <c r="L117" s="14" t="s">
        <v>71</v>
      </c>
      <c r="M117" s="14"/>
      <c r="N117" s="132"/>
      <c r="O117" s="104"/>
      <c r="P117" s="104"/>
      <c r="Q117" s="104"/>
      <c r="R117" s="104"/>
      <c r="S117" s="13"/>
      <c r="T117" s="135" t="s">
        <v>840</v>
      </c>
      <c r="U117" s="139"/>
      <c r="V117" s="136"/>
      <c r="W117" s="136"/>
      <c r="X117" s="136"/>
      <c r="Y117" s="137"/>
      <c r="Z117" s="139" t="s">
        <v>1010</v>
      </c>
      <c r="AA117" s="135" t="s">
        <v>1011</v>
      </c>
    </row>
    <row r="118" spans="1:27" ht="35.1" customHeight="1">
      <c r="A118" s="65"/>
      <c r="B118" s="198" t="s">
        <v>445</v>
      </c>
      <c r="C118" s="198" t="s">
        <v>446</v>
      </c>
      <c r="D118" s="195">
        <v>41487</v>
      </c>
      <c r="E118" s="195">
        <v>42767</v>
      </c>
      <c r="F118" s="198" t="s">
        <v>447</v>
      </c>
      <c r="G118" s="201" t="s">
        <v>448</v>
      </c>
      <c r="H118" s="202" t="s">
        <v>449</v>
      </c>
      <c r="I118" s="14" t="s">
        <v>71</v>
      </c>
      <c r="J118" s="107"/>
      <c r="K118" s="14"/>
      <c r="L118" s="14"/>
      <c r="M118" s="14"/>
      <c r="N118" s="132"/>
      <c r="O118" s="105" t="s">
        <v>639</v>
      </c>
      <c r="P118" s="104"/>
      <c r="Q118" s="104" t="s">
        <v>640</v>
      </c>
      <c r="R118" s="104" t="s">
        <v>641</v>
      </c>
      <c r="S118" s="13"/>
      <c r="T118" s="135" t="s">
        <v>841</v>
      </c>
      <c r="U118" s="139"/>
      <c r="V118" s="136"/>
      <c r="W118" s="136"/>
      <c r="X118" s="136"/>
      <c r="Y118" s="137"/>
      <c r="Z118" s="139"/>
      <c r="AA118" s="135" t="s">
        <v>1012</v>
      </c>
    </row>
    <row r="119" spans="1:27" ht="35.1" customHeight="1">
      <c r="A119" s="65"/>
      <c r="B119" s="104" t="s">
        <v>450</v>
      </c>
      <c r="C119" s="104" t="s">
        <v>451</v>
      </c>
      <c r="D119" s="119">
        <v>41487</v>
      </c>
      <c r="E119" s="119">
        <v>42767</v>
      </c>
      <c r="F119" s="104" t="s">
        <v>133</v>
      </c>
      <c r="G119" s="104" t="s">
        <v>452</v>
      </c>
      <c r="H119" s="129">
        <v>150000</v>
      </c>
      <c r="I119" s="14" t="s">
        <v>71</v>
      </c>
      <c r="J119" s="107"/>
      <c r="K119" s="14"/>
      <c r="L119" s="14"/>
      <c r="M119" s="14"/>
      <c r="N119" s="132"/>
      <c r="O119" s="104"/>
      <c r="P119" s="104"/>
      <c r="Q119" s="104"/>
      <c r="R119" s="104"/>
      <c r="S119" s="13"/>
      <c r="T119" s="194" t="s">
        <v>842</v>
      </c>
      <c r="U119" s="139"/>
      <c r="V119" s="136"/>
      <c r="W119" s="136"/>
      <c r="X119" s="136"/>
      <c r="Y119" s="137"/>
      <c r="Z119" s="139"/>
      <c r="AA119" s="135" t="s">
        <v>1013</v>
      </c>
    </row>
    <row r="120" spans="1:27" ht="35.1" customHeight="1">
      <c r="A120" s="65"/>
      <c r="B120" s="104" t="s">
        <v>453</v>
      </c>
      <c r="C120" s="104" t="s">
        <v>454</v>
      </c>
      <c r="D120" s="195">
        <v>41487</v>
      </c>
      <c r="E120" s="199">
        <v>42767</v>
      </c>
      <c r="F120" s="104" t="s">
        <v>140</v>
      </c>
      <c r="G120" s="104" t="s">
        <v>455</v>
      </c>
      <c r="H120" s="129">
        <v>5000</v>
      </c>
      <c r="I120" s="14" t="s">
        <v>71</v>
      </c>
      <c r="J120" s="107"/>
      <c r="K120" s="14"/>
      <c r="L120" s="14"/>
      <c r="M120" s="14"/>
      <c r="N120" s="132"/>
      <c r="O120" s="104" t="s">
        <v>642</v>
      </c>
      <c r="P120" s="104"/>
      <c r="Q120" s="104" t="s">
        <v>576</v>
      </c>
      <c r="R120" s="104" t="s">
        <v>567</v>
      </c>
      <c r="S120" s="13"/>
      <c r="T120" s="194" t="s">
        <v>843</v>
      </c>
      <c r="U120" s="139"/>
      <c r="V120" s="196">
        <v>41487</v>
      </c>
      <c r="W120" s="196">
        <v>42767</v>
      </c>
      <c r="X120" s="140" t="s">
        <v>1014</v>
      </c>
      <c r="Y120" s="137"/>
      <c r="Z120" s="135" t="s">
        <v>1015</v>
      </c>
      <c r="AA120" s="135" t="s">
        <v>1016</v>
      </c>
    </row>
    <row r="121" spans="1:27" ht="35.1" customHeight="1">
      <c r="A121" s="117" t="s">
        <v>887</v>
      </c>
      <c r="B121" s="104" t="s">
        <v>456</v>
      </c>
      <c r="C121" s="104" t="s">
        <v>457</v>
      </c>
      <c r="D121" s="195">
        <v>41306</v>
      </c>
      <c r="E121" s="195">
        <v>41609</v>
      </c>
      <c r="F121" s="104" t="s">
        <v>458</v>
      </c>
      <c r="G121" s="104" t="s">
        <v>459</v>
      </c>
      <c r="H121" s="129">
        <v>30000</v>
      </c>
      <c r="I121" s="14" t="s">
        <v>71</v>
      </c>
      <c r="J121" s="107"/>
      <c r="K121" s="14"/>
      <c r="L121" s="14"/>
      <c r="M121" s="14"/>
      <c r="N121" s="132"/>
      <c r="O121" s="104"/>
      <c r="P121" s="104"/>
      <c r="Q121" s="104"/>
      <c r="R121" s="104"/>
      <c r="S121" s="13"/>
      <c r="T121" s="194" t="s">
        <v>845</v>
      </c>
      <c r="U121" s="139"/>
      <c r="V121" s="196">
        <v>41306</v>
      </c>
      <c r="W121" s="196">
        <v>41609</v>
      </c>
      <c r="X121" s="138" t="s">
        <v>1017</v>
      </c>
      <c r="Y121" s="137"/>
      <c r="Z121" s="135" t="s">
        <v>1018</v>
      </c>
      <c r="AA121" s="135" t="s">
        <v>1019</v>
      </c>
    </row>
    <row r="122" spans="1:27" ht="35.1" customHeight="1">
      <c r="A122" s="65"/>
      <c r="B122" s="105" t="s">
        <v>460</v>
      </c>
      <c r="C122" s="104" t="s">
        <v>461</v>
      </c>
      <c r="D122" s="195">
        <v>41487</v>
      </c>
      <c r="E122" s="195">
        <v>42767</v>
      </c>
      <c r="F122" s="104" t="s">
        <v>462</v>
      </c>
      <c r="G122" s="104" t="s">
        <v>463</v>
      </c>
      <c r="H122" s="129">
        <v>300000</v>
      </c>
      <c r="I122" s="14" t="s">
        <v>71</v>
      </c>
      <c r="J122" s="107"/>
      <c r="K122" s="14"/>
      <c r="L122" s="14"/>
      <c r="M122" s="14"/>
      <c r="N122" s="132"/>
      <c r="O122" s="104"/>
      <c r="P122" s="104"/>
      <c r="Q122" s="104"/>
      <c r="R122" s="104"/>
      <c r="S122" s="13"/>
      <c r="T122" s="194" t="s">
        <v>846</v>
      </c>
      <c r="U122" s="139"/>
      <c r="V122" s="196">
        <v>41487</v>
      </c>
      <c r="W122" s="203">
        <v>42767</v>
      </c>
      <c r="X122" s="140"/>
      <c r="Y122" s="137"/>
      <c r="Z122" s="135" t="s">
        <v>1020</v>
      </c>
      <c r="AA122" s="135" t="s">
        <v>1021</v>
      </c>
    </row>
    <row r="123" spans="1:27" ht="35.1" customHeight="1">
      <c r="A123" s="65"/>
      <c r="B123" s="104" t="s">
        <v>464</v>
      </c>
      <c r="C123" s="104" t="s">
        <v>465</v>
      </c>
      <c r="D123" s="119">
        <v>41122</v>
      </c>
      <c r="E123" s="119">
        <v>42767</v>
      </c>
      <c r="F123" s="104" t="s">
        <v>211</v>
      </c>
      <c r="G123" s="104" t="s">
        <v>466</v>
      </c>
      <c r="H123" s="129">
        <v>5000</v>
      </c>
      <c r="I123" s="14"/>
      <c r="J123" s="107" t="s">
        <v>71</v>
      </c>
      <c r="K123" s="14"/>
      <c r="L123" s="14"/>
      <c r="M123" s="14"/>
      <c r="N123" s="132"/>
      <c r="O123" s="104"/>
      <c r="P123" s="104"/>
      <c r="Q123" s="104"/>
      <c r="R123" s="104" t="s">
        <v>543</v>
      </c>
      <c r="S123" s="13"/>
      <c r="T123" s="194" t="s">
        <v>1078</v>
      </c>
      <c r="U123" s="139"/>
      <c r="V123" s="136"/>
      <c r="W123" s="136"/>
      <c r="X123" s="136"/>
      <c r="Y123" s="137"/>
      <c r="Z123" s="139"/>
      <c r="AA123" s="135" t="s">
        <v>1022</v>
      </c>
    </row>
    <row r="124" spans="1:27" ht="35.1" customHeight="1">
      <c r="A124" s="65"/>
      <c r="B124" s="104" t="s">
        <v>467</v>
      </c>
      <c r="C124" s="104" t="s">
        <v>419</v>
      </c>
      <c r="D124" s="119">
        <v>41334</v>
      </c>
      <c r="E124" s="119">
        <v>41730</v>
      </c>
      <c r="F124" s="104" t="s">
        <v>230</v>
      </c>
      <c r="G124" s="104" t="s">
        <v>468</v>
      </c>
      <c r="H124" s="129">
        <v>200000</v>
      </c>
      <c r="I124" s="14" t="s">
        <v>71</v>
      </c>
      <c r="J124" s="107"/>
      <c r="K124" s="14"/>
      <c r="L124" s="14"/>
      <c r="M124" s="14"/>
      <c r="N124" s="132"/>
      <c r="O124" s="104"/>
      <c r="P124" s="104"/>
      <c r="Q124" s="104"/>
      <c r="R124" s="104"/>
      <c r="S124" s="13"/>
      <c r="T124" s="194" t="s">
        <v>847</v>
      </c>
      <c r="U124" s="139"/>
      <c r="V124" s="136"/>
      <c r="W124" s="136"/>
      <c r="X124" s="136"/>
      <c r="Y124" s="137"/>
      <c r="Z124" s="139"/>
      <c r="AA124" s="135" t="s">
        <v>1023</v>
      </c>
    </row>
    <row r="125" spans="1:27" ht="55.5" customHeight="1">
      <c r="A125" s="65"/>
      <c r="B125" s="104" t="s">
        <v>537</v>
      </c>
      <c r="C125" s="104" t="s">
        <v>469</v>
      </c>
      <c r="D125" s="119">
        <v>41487</v>
      </c>
      <c r="E125" s="119">
        <v>42767</v>
      </c>
      <c r="F125" s="104" t="s">
        <v>92</v>
      </c>
      <c r="G125" s="104" t="s">
        <v>470</v>
      </c>
      <c r="H125" s="129">
        <v>20000</v>
      </c>
      <c r="I125" s="14" t="s">
        <v>71</v>
      </c>
      <c r="J125" s="107"/>
      <c r="K125" s="14"/>
      <c r="L125" s="14"/>
      <c r="M125" s="14"/>
      <c r="N125" s="132"/>
      <c r="O125" s="104"/>
      <c r="P125" s="104"/>
      <c r="Q125" s="104"/>
      <c r="R125" s="104"/>
      <c r="S125" s="13"/>
      <c r="T125" s="194" t="s">
        <v>848</v>
      </c>
      <c r="U125" s="139"/>
      <c r="V125" s="136"/>
      <c r="W125" s="136"/>
      <c r="X125" s="136"/>
      <c r="Y125" s="137"/>
      <c r="Z125" s="139" t="s">
        <v>1024</v>
      </c>
      <c r="AA125" s="135" t="s">
        <v>1025</v>
      </c>
    </row>
    <row r="126" spans="1:27" ht="35.1" customHeight="1">
      <c r="A126" s="65"/>
      <c r="B126" s="104" t="s">
        <v>471</v>
      </c>
      <c r="C126" s="104" t="s">
        <v>472</v>
      </c>
      <c r="D126" s="119">
        <v>40940</v>
      </c>
      <c r="E126" s="119">
        <v>41306</v>
      </c>
      <c r="F126" s="104" t="s">
        <v>473</v>
      </c>
      <c r="G126" s="104" t="s">
        <v>474</v>
      </c>
      <c r="H126" s="129">
        <v>600000</v>
      </c>
      <c r="I126" s="14"/>
      <c r="J126" s="107"/>
      <c r="K126" s="14"/>
      <c r="L126" s="14" t="s">
        <v>71</v>
      </c>
      <c r="M126" s="14"/>
      <c r="N126" s="132"/>
      <c r="O126" s="104"/>
      <c r="P126" s="104"/>
      <c r="Q126" s="104"/>
      <c r="R126" s="104"/>
      <c r="S126" s="13"/>
      <c r="T126" s="135" t="s">
        <v>849</v>
      </c>
      <c r="U126" s="139"/>
      <c r="V126" s="141"/>
      <c r="W126" s="141">
        <v>41974</v>
      </c>
      <c r="X126" s="138" t="s">
        <v>1026</v>
      </c>
      <c r="Y126" s="137"/>
      <c r="Z126" s="139" t="s">
        <v>1027</v>
      </c>
      <c r="AA126" s="135" t="s">
        <v>1028</v>
      </c>
    </row>
    <row r="127" spans="1:27" ht="35.1" customHeight="1">
      <c r="A127" s="65"/>
      <c r="B127" s="104" t="s">
        <v>475</v>
      </c>
      <c r="C127" s="104" t="s">
        <v>476</v>
      </c>
      <c r="D127" s="119">
        <v>41122</v>
      </c>
      <c r="E127" s="119">
        <v>42767</v>
      </c>
      <c r="F127" s="104" t="s">
        <v>477</v>
      </c>
      <c r="G127" s="104" t="s">
        <v>478</v>
      </c>
      <c r="H127" s="129">
        <v>120000</v>
      </c>
      <c r="I127" s="14"/>
      <c r="J127" s="107"/>
      <c r="K127" s="14"/>
      <c r="L127" s="14" t="s">
        <v>71</v>
      </c>
      <c r="M127" s="14"/>
      <c r="N127" s="132"/>
      <c r="O127" s="104"/>
      <c r="P127" s="104"/>
      <c r="Q127" s="104"/>
      <c r="R127" s="104"/>
      <c r="S127" s="13"/>
      <c r="T127" s="194" t="s">
        <v>850</v>
      </c>
      <c r="U127" s="139"/>
      <c r="V127" s="136"/>
      <c r="W127" s="136"/>
      <c r="X127" s="136"/>
      <c r="Y127" s="137"/>
      <c r="Z127" s="139"/>
      <c r="AA127" s="135" t="s">
        <v>1029</v>
      </c>
    </row>
    <row r="128" spans="1:27" ht="35.1" customHeight="1">
      <c r="A128" s="65"/>
      <c r="B128" s="104" t="s">
        <v>479</v>
      </c>
      <c r="C128" s="104" t="s">
        <v>480</v>
      </c>
      <c r="D128" s="119">
        <v>41061</v>
      </c>
      <c r="E128" s="119">
        <v>42767</v>
      </c>
      <c r="F128" s="104" t="s">
        <v>86</v>
      </c>
      <c r="G128" s="104" t="s">
        <v>481</v>
      </c>
      <c r="H128" s="129">
        <v>200000</v>
      </c>
      <c r="I128" s="14"/>
      <c r="J128" s="107" t="s">
        <v>71</v>
      </c>
      <c r="K128" s="14"/>
      <c r="L128" s="14"/>
      <c r="M128" s="14"/>
      <c r="N128" s="132"/>
      <c r="O128" s="104" t="s">
        <v>643</v>
      </c>
      <c r="P128" s="104"/>
      <c r="Q128" s="104"/>
      <c r="R128" s="104" t="s">
        <v>543</v>
      </c>
      <c r="S128" s="13"/>
      <c r="T128" s="135" t="s">
        <v>851</v>
      </c>
      <c r="U128" s="139" t="s">
        <v>807</v>
      </c>
      <c r="V128" s="136"/>
      <c r="W128" s="136"/>
      <c r="X128" s="136" t="s">
        <v>905</v>
      </c>
      <c r="Y128" s="137"/>
      <c r="Z128" s="139"/>
      <c r="AA128" s="135" t="s">
        <v>1030</v>
      </c>
    </row>
    <row r="129" spans="1:27" ht="35.1" customHeight="1">
      <c r="A129" s="65"/>
      <c r="B129" s="104" t="s">
        <v>482</v>
      </c>
      <c r="C129" s="104" t="s">
        <v>483</v>
      </c>
      <c r="D129" s="119">
        <v>41214</v>
      </c>
      <c r="E129" s="119">
        <v>41579</v>
      </c>
      <c r="F129" s="104" t="s">
        <v>140</v>
      </c>
      <c r="G129" s="104" t="s">
        <v>484</v>
      </c>
      <c r="H129" s="129">
        <v>150000</v>
      </c>
      <c r="I129" s="14"/>
      <c r="J129" s="107"/>
      <c r="K129" s="14"/>
      <c r="L129" s="14" t="s">
        <v>71</v>
      </c>
      <c r="M129" s="14"/>
      <c r="N129" s="132"/>
      <c r="O129" s="104" t="s">
        <v>644</v>
      </c>
      <c r="P129" s="105" t="s">
        <v>645</v>
      </c>
      <c r="Q129" s="104"/>
      <c r="R129" s="104" t="s">
        <v>567</v>
      </c>
      <c r="S129" s="13"/>
      <c r="T129" s="194" t="s">
        <v>852</v>
      </c>
      <c r="U129" s="139"/>
      <c r="V129" s="136"/>
      <c r="W129" s="136"/>
      <c r="X129" s="136"/>
      <c r="Y129" s="137"/>
      <c r="Z129" s="139"/>
      <c r="AA129" s="139"/>
    </row>
    <row r="130" spans="1:27" ht="35.1" customHeight="1">
      <c r="A130" s="65"/>
      <c r="B130" s="104" t="s">
        <v>485</v>
      </c>
      <c r="C130" s="104" t="s">
        <v>486</v>
      </c>
      <c r="D130" s="119">
        <v>41640</v>
      </c>
      <c r="E130" s="119">
        <v>42767</v>
      </c>
      <c r="F130" s="104" t="s">
        <v>487</v>
      </c>
      <c r="G130" s="104" t="s">
        <v>184</v>
      </c>
      <c r="H130" s="129">
        <v>300000</v>
      </c>
      <c r="I130" s="14"/>
      <c r="J130" s="107"/>
      <c r="K130" s="14"/>
      <c r="L130" s="14" t="s">
        <v>71</v>
      </c>
      <c r="M130" s="14"/>
      <c r="N130" s="132"/>
      <c r="O130" s="104"/>
      <c r="P130" s="104"/>
      <c r="Q130" s="104"/>
      <c r="R130" s="104"/>
      <c r="S130" s="13"/>
      <c r="T130" s="194" t="s">
        <v>853</v>
      </c>
      <c r="U130" s="139"/>
      <c r="V130" s="141">
        <v>40940</v>
      </c>
      <c r="W130" s="136"/>
      <c r="X130" s="136"/>
      <c r="Y130" s="137"/>
      <c r="Z130" s="139"/>
      <c r="AA130" s="135" t="s">
        <v>1031</v>
      </c>
    </row>
    <row r="131" spans="1:27" ht="35.1" customHeight="1">
      <c r="A131" s="65"/>
      <c r="B131" s="104" t="s">
        <v>488</v>
      </c>
      <c r="C131" s="104" t="s">
        <v>489</v>
      </c>
      <c r="D131" s="119">
        <v>40940</v>
      </c>
      <c r="E131" s="119">
        <v>41487</v>
      </c>
      <c r="F131" s="104" t="s">
        <v>490</v>
      </c>
      <c r="G131" s="104" t="s">
        <v>491</v>
      </c>
      <c r="H131" s="129">
        <v>300000</v>
      </c>
      <c r="I131" s="14"/>
      <c r="J131" s="107"/>
      <c r="K131" s="14"/>
      <c r="L131" s="14" t="s">
        <v>71</v>
      </c>
      <c r="M131" s="14"/>
      <c r="N131" s="132"/>
      <c r="O131" s="104"/>
      <c r="P131" s="104"/>
      <c r="Q131" s="104"/>
      <c r="R131" s="104"/>
      <c r="S131" s="13"/>
      <c r="T131" s="194" t="s">
        <v>854</v>
      </c>
      <c r="U131" s="139"/>
      <c r="V131" s="136"/>
      <c r="W131" s="136"/>
      <c r="X131" s="136"/>
      <c r="Y131" s="137"/>
      <c r="Z131" s="139"/>
      <c r="AA131" s="135" t="s">
        <v>1032</v>
      </c>
    </row>
    <row r="132" spans="1:27" ht="35.1" customHeight="1">
      <c r="A132" s="65"/>
      <c r="B132" s="104" t="s">
        <v>492</v>
      </c>
      <c r="C132" s="104" t="s">
        <v>538</v>
      </c>
      <c r="D132" s="119">
        <v>41122</v>
      </c>
      <c r="E132" s="119">
        <v>42767</v>
      </c>
      <c r="F132" s="104" t="s">
        <v>493</v>
      </c>
      <c r="G132" s="104" t="s">
        <v>494</v>
      </c>
      <c r="H132" s="129">
        <v>120000</v>
      </c>
      <c r="I132" s="14"/>
      <c r="J132" s="107" t="s">
        <v>71</v>
      </c>
      <c r="K132" s="14"/>
      <c r="L132" s="14"/>
      <c r="M132" s="14"/>
      <c r="N132" s="132"/>
      <c r="O132" s="104"/>
      <c r="P132" s="104"/>
      <c r="Q132" s="104"/>
      <c r="R132" s="104"/>
      <c r="S132" s="13"/>
      <c r="T132" s="194" t="s">
        <v>855</v>
      </c>
      <c r="U132" s="139"/>
      <c r="V132" s="136"/>
      <c r="W132" s="136"/>
      <c r="X132" s="136"/>
      <c r="Y132" s="137"/>
      <c r="Z132" s="139"/>
      <c r="AA132" s="139"/>
    </row>
    <row r="133" spans="1:27" ht="35.1" customHeight="1">
      <c r="A133" s="65"/>
      <c r="B133" s="104" t="s">
        <v>495</v>
      </c>
      <c r="C133" s="104" t="s">
        <v>496</v>
      </c>
      <c r="D133" s="119">
        <v>41122</v>
      </c>
      <c r="E133" s="119">
        <v>42767</v>
      </c>
      <c r="F133" s="104" t="s">
        <v>497</v>
      </c>
      <c r="G133" s="104" t="s">
        <v>498</v>
      </c>
      <c r="H133" s="129">
        <v>200000</v>
      </c>
      <c r="I133" s="14"/>
      <c r="J133" s="107" t="s">
        <v>71</v>
      </c>
      <c r="K133" s="14"/>
      <c r="L133" s="14"/>
      <c r="M133" s="14"/>
      <c r="N133" s="132"/>
      <c r="O133" s="104"/>
      <c r="P133" s="104"/>
      <c r="Q133" s="104"/>
      <c r="R133" s="104"/>
      <c r="S133" s="13"/>
      <c r="T133" s="194" t="s">
        <v>856</v>
      </c>
      <c r="U133" s="139"/>
      <c r="V133" s="136"/>
      <c r="W133" s="136"/>
      <c r="X133" s="136"/>
      <c r="Y133" s="137"/>
      <c r="Z133" s="139"/>
      <c r="AA133" s="135" t="s">
        <v>1033</v>
      </c>
    </row>
    <row r="134" spans="1:27" ht="35.1" customHeight="1">
      <c r="A134" s="65"/>
      <c r="B134" s="104" t="s">
        <v>499</v>
      </c>
      <c r="C134" s="104" t="s">
        <v>500</v>
      </c>
      <c r="D134" s="119">
        <v>41061</v>
      </c>
      <c r="E134" s="119">
        <v>42767</v>
      </c>
      <c r="F134" s="104" t="s">
        <v>477</v>
      </c>
      <c r="G134" s="104" t="s">
        <v>501</v>
      </c>
      <c r="H134" s="129">
        <v>5000</v>
      </c>
      <c r="I134" s="14"/>
      <c r="J134" s="107" t="s">
        <v>71</v>
      </c>
      <c r="K134" s="14"/>
      <c r="L134" s="14"/>
      <c r="M134" s="14"/>
      <c r="N134" s="132"/>
      <c r="O134" s="104"/>
      <c r="P134" s="104"/>
      <c r="Q134" s="104"/>
      <c r="R134" s="104"/>
      <c r="S134" s="13"/>
      <c r="T134" s="194" t="s">
        <v>1079</v>
      </c>
      <c r="U134" s="139"/>
      <c r="V134" s="136"/>
      <c r="W134" s="136"/>
      <c r="X134" s="136"/>
      <c r="Y134" s="137"/>
      <c r="Z134" s="139"/>
      <c r="AA134" s="143" t="s">
        <v>1034</v>
      </c>
    </row>
    <row r="135" spans="1:27" s="113" customFormat="1" ht="35.1" customHeight="1">
      <c r="A135" s="114"/>
      <c r="B135" s="127" t="s">
        <v>890</v>
      </c>
      <c r="C135" s="126" t="s">
        <v>808</v>
      </c>
      <c r="D135" s="122" t="s">
        <v>926</v>
      </c>
      <c r="E135" s="122" t="s">
        <v>927</v>
      </c>
      <c r="F135" s="104" t="s">
        <v>817</v>
      </c>
      <c r="G135" s="116" t="s">
        <v>891</v>
      </c>
      <c r="H135" s="123">
        <v>20000</v>
      </c>
      <c r="I135" s="120" t="s">
        <v>71</v>
      </c>
      <c r="J135" s="120"/>
      <c r="K135" s="120"/>
      <c r="L135" s="120"/>
      <c r="M135" s="120"/>
      <c r="N135" s="132"/>
      <c r="O135" s="121"/>
      <c r="P135" s="121"/>
      <c r="Q135" s="121"/>
      <c r="R135" s="121"/>
      <c r="S135" s="124"/>
      <c r="T135" s="194" t="s">
        <v>857</v>
      </c>
      <c r="U135" s="139"/>
      <c r="V135" s="136"/>
      <c r="W135" s="136"/>
      <c r="X135" s="136"/>
      <c r="Y135" s="137"/>
      <c r="Z135" s="139"/>
      <c r="AA135" s="143" t="s">
        <v>1035</v>
      </c>
    </row>
    <row r="136" spans="1:27" ht="35.1" customHeight="1">
      <c r="A136" s="117" t="s">
        <v>888</v>
      </c>
      <c r="B136" s="104" t="s">
        <v>502</v>
      </c>
      <c r="C136" s="104" t="s">
        <v>419</v>
      </c>
      <c r="D136" s="119">
        <v>40940</v>
      </c>
      <c r="E136" s="119">
        <v>41061</v>
      </c>
      <c r="F136" s="104" t="s">
        <v>503</v>
      </c>
      <c r="G136" s="104" t="s">
        <v>504</v>
      </c>
      <c r="H136" s="129">
        <v>25000</v>
      </c>
      <c r="I136" s="14"/>
      <c r="J136" s="106"/>
      <c r="K136" s="14" t="s">
        <v>71</v>
      </c>
      <c r="L136" s="14"/>
      <c r="M136" s="14"/>
      <c r="N136" s="132"/>
      <c r="O136" s="104"/>
      <c r="P136" s="104"/>
      <c r="Q136" s="104"/>
      <c r="R136" s="104"/>
      <c r="S136" s="13"/>
      <c r="T136" s="194" t="s">
        <v>859</v>
      </c>
      <c r="U136" s="139"/>
      <c r="V136" s="136"/>
      <c r="W136" s="149">
        <v>41395</v>
      </c>
      <c r="X136" s="138" t="s">
        <v>1036</v>
      </c>
      <c r="Y136" s="137"/>
      <c r="Z136" s="139"/>
      <c r="AA136" s="135" t="s">
        <v>1037</v>
      </c>
    </row>
    <row r="137" spans="1:27" ht="35.1" customHeight="1">
      <c r="A137" s="65"/>
      <c r="B137" s="104" t="s">
        <v>505</v>
      </c>
      <c r="C137" s="104" t="s">
        <v>419</v>
      </c>
      <c r="D137" s="119">
        <v>40940</v>
      </c>
      <c r="E137" s="119">
        <v>41061</v>
      </c>
      <c r="F137" s="104" t="s">
        <v>506</v>
      </c>
      <c r="G137" s="104" t="s">
        <v>507</v>
      </c>
      <c r="H137" s="129">
        <v>25000</v>
      </c>
      <c r="I137" s="14"/>
      <c r="J137" s="107"/>
      <c r="K137" s="14"/>
      <c r="L137" s="14" t="s">
        <v>71</v>
      </c>
      <c r="M137" s="14"/>
      <c r="N137" s="132"/>
      <c r="O137" s="104" t="s">
        <v>646</v>
      </c>
      <c r="P137" s="104"/>
      <c r="Q137" s="104"/>
      <c r="R137" s="104" t="s">
        <v>647</v>
      </c>
      <c r="S137" s="13"/>
      <c r="T137" s="194" t="s">
        <v>860</v>
      </c>
      <c r="U137" s="139"/>
      <c r="V137" s="136"/>
      <c r="W137" s="149">
        <v>41395</v>
      </c>
      <c r="X137" s="136"/>
      <c r="Y137" s="137"/>
      <c r="Z137" s="139" t="s">
        <v>1038</v>
      </c>
      <c r="AA137" s="135" t="s">
        <v>1039</v>
      </c>
    </row>
    <row r="138" spans="1:27" ht="35.1" customHeight="1">
      <c r="A138" s="65"/>
      <c r="B138" s="104" t="s">
        <v>508</v>
      </c>
      <c r="C138" s="104" t="s">
        <v>419</v>
      </c>
      <c r="D138" s="119">
        <v>40940</v>
      </c>
      <c r="E138" s="119">
        <v>41090</v>
      </c>
      <c r="F138" s="104" t="s">
        <v>129</v>
      </c>
      <c r="G138" s="104" t="s">
        <v>509</v>
      </c>
      <c r="H138" s="129">
        <v>25000</v>
      </c>
      <c r="I138" s="14"/>
      <c r="J138" s="107"/>
      <c r="K138" s="14"/>
      <c r="L138" s="14" t="s">
        <v>71</v>
      </c>
      <c r="M138" s="14"/>
      <c r="N138" s="132"/>
      <c r="O138" s="104" t="s">
        <v>648</v>
      </c>
      <c r="P138" s="104" t="s">
        <v>649</v>
      </c>
      <c r="Q138" s="104" t="s">
        <v>650</v>
      </c>
      <c r="R138" s="104" t="s">
        <v>651</v>
      </c>
      <c r="S138" s="13"/>
      <c r="T138" s="194" t="s">
        <v>861</v>
      </c>
      <c r="U138" s="139"/>
      <c r="V138" s="136"/>
      <c r="W138" s="149">
        <v>41395</v>
      </c>
      <c r="X138" s="136"/>
      <c r="Y138" s="137"/>
      <c r="Z138" s="139" t="s">
        <v>1040</v>
      </c>
      <c r="AA138" s="135" t="s">
        <v>1041</v>
      </c>
    </row>
    <row r="139" spans="1:27" ht="35.1" customHeight="1">
      <c r="A139" s="65"/>
      <c r="B139" s="104" t="s">
        <v>510</v>
      </c>
      <c r="C139" s="104" t="s">
        <v>511</v>
      </c>
      <c r="D139" s="195">
        <v>41426</v>
      </c>
      <c r="E139" s="195">
        <v>41639</v>
      </c>
      <c r="F139" s="104" t="s">
        <v>512</v>
      </c>
      <c r="G139" s="104" t="s">
        <v>513</v>
      </c>
      <c r="H139" s="129">
        <v>70000</v>
      </c>
      <c r="I139" s="14" t="s">
        <v>71</v>
      </c>
      <c r="J139" s="106"/>
      <c r="K139" s="14"/>
      <c r="L139" s="14"/>
      <c r="M139" s="14"/>
      <c r="N139" s="132"/>
      <c r="O139" s="104" t="s">
        <v>652</v>
      </c>
      <c r="P139" s="105" t="s">
        <v>653</v>
      </c>
      <c r="Q139" s="104" t="s">
        <v>654</v>
      </c>
      <c r="R139" s="104" t="s">
        <v>543</v>
      </c>
      <c r="S139" s="13"/>
      <c r="T139" s="194" t="s">
        <v>862</v>
      </c>
      <c r="U139" s="139"/>
      <c r="V139" s="196">
        <v>41426</v>
      </c>
      <c r="W139" s="196">
        <v>41609</v>
      </c>
      <c r="X139" s="136"/>
      <c r="Y139" s="137"/>
      <c r="Z139" s="139"/>
      <c r="AA139" s="135" t="s">
        <v>1042</v>
      </c>
    </row>
    <row r="140" spans="1:27" ht="35.1" customHeight="1">
      <c r="A140" s="65"/>
      <c r="B140" s="104" t="s">
        <v>514</v>
      </c>
      <c r="C140" s="104" t="s">
        <v>515</v>
      </c>
      <c r="D140" s="195">
        <v>41306</v>
      </c>
      <c r="E140" s="195">
        <v>42794</v>
      </c>
      <c r="F140" s="104" t="s">
        <v>516</v>
      </c>
      <c r="G140" s="104" t="s">
        <v>517</v>
      </c>
      <c r="H140" s="129">
        <v>50000</v>
      </c>
      <c r="I140" s="14" t="s">
        <v>71</v>
      </c>
      <c r="J140" s="107"/>
      <c r="K140" s="14"/>
      <c r="L140" s="14"/>
      <c r="M140" s="14"/>
      <c r="N140" s="132"/>
      <c r="O140" s="104" t="s">
        <v>612</v>
      </c>
      <c r="P140" s="104"/>
      <c r="Q140" s="104"/>
      <c r="R140" s="104" t="s">
        <v>543</v>
      </c>
      <c r="S140" s="13"/>
      <c r="T140" s="194" t="s">
        <v>863</v>
      </c>
      <c r="U140" s="135" t="s">
        <v>820</v>
      </c>
      <c r="V140" s="141">
        <v>41306</v>
      </c>
      <c r="W140" s="141">
        <v>42767</v>
      </c>
      <c r="X140" s="136"/>
      <c r="Y140" s="137"/>
      <c r="Z140" s="139"/>
      <c r="AA140" s="135" t="s">
        <v>1043</v>
      </c>
    </row>
    <row r="141" spans="1:27" ht="35.1" customHeight="1">
      <c r="A141" s="65"/>
      <c r="B141" s="104" t="s">
        <v>518</v>
      </c>
      <c r="C141" s="104" t="s">
        <v>519</v>
      </c>
      <c r="D141" s="119">
        <v>41334</v>
      </c>
      <c r="E141" s="119">
        <v>42767</v>
      </c>
      <c r="F141" s="104" t="s">
        <v>520</v>
      </c>
      <c r="G141" s="104" t="s">
        <v>521</v>
      </c>
      <c r="H141" s="129">
        <v>600000</v>
      </c>
      <c r="I141" s="14" t="s">
        <v>32</v>
      </c>
      <c r="J141" s="107"/>
      <c r="K141" s="14"/>
      <c r="L141" s="14"/>
      <c r="M141" s="14"/>
      <c r="N141" s="132"/>
      <c r="O141" s="104" t="s">
        <v>612</v>
      </c>
      <c r="P141" s="104"/>
      <c r="Q141" s="104"/>
      <c r="R141" s="104" t="s">
        <v>543</v>
      </c>
      <c r="S141" s="13"/>
      <c r="T141" s="135" t="s">
        <v>864</v>
      </c>
      <c r="U141" s="139"/>
      <c r="V141" s="136"/>
      <c r="W141" s="136"/>
      <c r="X141" s="136"/>
      <c r="Y141" s="137"/>
      <c r="Z141" s="139" t="s">
        <v>1044</v>
      </c>
      <c r="AA141" s="135" t="s">
        <v>1045</v>
      </c>
    </row>
    <row r="142" spans="1:27" ht="35.1" customHeight="1">
      <c r="A142" s="65"/>
      <c r="B142" s="104" t="s">
        <v>522</v>
      </c>
      <c r="C142" s="104" t="s">
        <v>523</v>
      </c>
      <c r="D142" s="119">
        <v>41334</v>
      </c>
      <c r="E142" s="119">
        <v>42767</v>
      </c>
      <c r="F142" s="104" t="s">
        <v>520</v>
      </c>
      <c r="G142" s="104" t="s">
        <v>524</v>
      </c>
      <c r="H142" s="129">
        <v>1000000</v>
      </c>
      <c r="I142" s="14" t="s">
        <v>32</v>
      </c>
      <c r="J142" s="107"/>
      <c r="K142" s="14"/>
      <c r="L142" s="14"/>
      <c r="M142" s="14"/>
      <c r="N142" s="132"/>
      <c r="O142" s="104"/>
      <c r="P142" s="104"/>
      <c r="Q142" s="104"/>
      <c r="R142" s="104"/>
      <c r="S142" s="13"/>
      <c r="T142" s="194" t="s">
        <v>865</v>
      </c>
      <c r="U142" s="139"/>
      <c r="V142" s="141">
        <v>41640</v>
      </c>
      <c r="W142" s="136"/>
      <c r="X142" s="136"/>
      <c r="Y142" s="137"/>
      <c r="Z142" s="139"/>
      <c r="AA142" s="135" t="s">
        <v>1046</v>
      </c>
    </row>
    <row r="143" spans="1:27" ht="35.1" customHeight="1">
      <c r="A143" s="65"/>
      <c r="B143" s="104" t="s">
        <v>525</v>
      </c>
      <c r="C143" s="104" t="s">
        <v>526</v>
      </c>
      <c r="D143" s="119">
        <v>41334</v>
      </c>
      <c r="E143" s="119">
        <v>41913</v>
      </c>
      <c r="F143" s="104" t="s">
        <v>427</v>
      </c>
      <c r="G143" s="105" t="s">
        <v>527</v>
      </c>
      <c r="H143" s="129">
        <v>100000</v>
      </c>
      <c r="I143" s="14" t="s">
        <v>32</v>
      </c>
      <c r="J143" s="107"/>
      <c r="K143" s="14"/>
      <c r="L143" s="14"/>
      <c r="M143" s="14"/>
      <c r="N143" s="132"/>
      <c r="O143" s="104"/>
      <c r="P143" s="104"/>
      <c r="Q143" s="104"/>
      <c r="R143" s="104"/>
      <c r="S143" s="13"/>
      <c r="T143" s="194" t="s">
        <v>866</v>
      </c>
      <c r="U143" s="139"/>
      <c r="V143" s="141">
        <v>41640</v>
      </c>
      <c r="W143" s="136"/>
      <c r="X143" s="136"/>
      <c r="Y143" s="137"/>
      <c r="Z143" s="139"/>
      <c r="AA143" s="135" t="s">
        <v>1047</v>
      </c>
    </row>
    <row r="144" spans="1:27" ht="35.1" customHeight="1">
      <c r="A144" s="65"/>
      <c r="B144" s="104" t="s">
        <v>528</v>
      </c>
      <c r="C144" s="104" t="s">
        <v>529</v>
      </c>
      <c r="D144" s="119">
        <v>41334</v>
      </c>
      <c r="E144" s="119">
        <v>42767</v>
      </c>
      <c r="F144" s="104" t="s">
        <v>530</v>
      </c>
      <c r="G144" s="104" t="s">
        <v>531</v>
      </c>
      <c r="H144" s="129">
        <v>500000</v>
      </c>
      <c r="I144" s="14" t="s">
        <v>32</v>
      </c>
      <c r="J144" s="107"/>
      <c r="K144" s="14"/>
      <c r="L144" s="14"/>
      <c r="M144" s="14"/>
      <c r="N144" s="132"/>
      <c r="O144" s="104"/>
      <c r="P144" s="104"/>
      <c r="Q144" s="104"/>
      <c r="R144" s="104"/>
      <c r="S144" s="13"/>
      <c r="T144" s="194" t="s">
        <v>867</v>
      </c>
      <c r="U144" s="139"/>
      <c r="V144" s="141">
        <v>41640</v>
      </c>
      <c r="W144" s="136"/>
      <c r="X144" s="136"/>
      <c r="Y144" s="137"/>
      <c r="Z144" s="139"/>
      <c r="AA144" s="135" t="s">
        <v>1047</v>
      </c>
    </row>
    <row r="145" spans="1:27" ht="35.1" customHeight="1">
      <c r="A145" s="66"/>
      <c r="B145" s="104" t="s">
        <v>532</v>
      </c>
      <c r="C145" s="104" t="s">
        <v>533</v>
      </c>
      <c r="D145" s="119">
        <v>41334</v>
      </c>
      <c r="E145" s="119">
        <v>41699</v>
      </c>
      <c r="F145" s="104" t="s">
        <v>534</v>
      </c>
      <c r="G145" s="104" t="s">
        <v>535</v>
      </c>
      <c r="H145" s="129">
        <v>200000</v>
      </c>
      <c r="I145" s="14" t="s">
        <v>32</v>
      </c>
      <c r="J145" s="107"/>
      <c r="K145" s="14"/>
      <c r="L145" s="14"/>
      <c r="M145" s="14"/>
      <c r="N145" s="132"/>
      <c r="O145" s="104" t="s">
        <v>892</v>
      </c>
      <c r="P145" s="104"/>
      <c r="Q145" s="125" t="s">
        <v>895</v>
      </c>
      <c r="R145" s="104" t="s">
        <v>896</v>
      </c>
      <c r="S145" s="13"/>
      <c r="T145" s="194" t="s">
        <v>868</v>
      </c>
      <c r="U145" s="139"/>
      <c r="V145" s="141">
        <v>41640</v>
      </c>
      <c r="W145" s="136"/>
      <c r="X145" s="136"/>
      <c r="Y145" s="137"/>
      <c r="Z145" s="139"/>
      <c r="AA145" s="135" t="s">
        <v>1047</v>
      </c>
    </row>
    <row r="148" spans="1:27" ht="15.75" thickBot="1"/>
    <row r="149" spans="1:27" ht="35.25" thickTop="1" thickBot="1">
      <c r="A149" s="86" t="s">
        <v>59</v>
      </c>
      <c r="B149" s="53">
        <f>COUNTA(B154:B154,B157:B157,B160:B162,B165:B167)</f>
        <v>2</v>
      </c>
    </row>
    <row r="150" spans="1:27" ht="15.75" thickTop="1"/>
    <row r="151" spans="1:27">
      <c r="K151" s="157"/>
    </row>
    <row r="152" spans="1:27" ht="15.75" thickBot="1">
      <c r="K152" s="156"/>
      <c r="L152" s="156"/>
      <c r="M152" s="156"/>
      <c r="N152" s="156"/>
      <c r="O152" s="111"/>
      <c r="P152" s="111"/>
      <c r="Q152" s="111"/>
      <c r="R152" s="111"/>
      <c r="S152" s="111"/>
      <c r="T152" s="111"/>
    </row>
    <row r="153" spans="1:27" ht="17.25" thickTop="1" thickBot="1">
      <c r="A153" s="86" t="s">
        <v>63</v>
      </c>
      <c r="B153" s="86" t="s">
        <v>62</v>
      </c>
      <c r="C153" s="87" t="s">
        <v>6</v>
      </c>
      <c r="D153" s="87" t="s">
        <v>10</v>
      </c>
      <c r="E153" s="87" t="s">
        <v>11</v>
      </c>
      <c r="F153" s="87" t="s">
        <v>8</v>
      </c>
      <c r="G153" s="87" t="s">
        <v>7</v>
      </c>
      <c r="H153" s="87" t="s">
        <v>9</v>
      </c>
      <c r="I153" s="87" t="s">
        <v>81</v>
      </c>
      <c r="K153" s="156"/>
      <c r="L153" s="156"/>
      <c r="M153" s="156"/>
      <c r="N153" s="156"/>
      <c r="O153" s="111"/>
      <c r="P153" s="111"/>
      <c r="Q153" s="111"/>
      <c r="R153" s="111"/>
      <c r="S153" s="111"/>
      <c r="T153" s="111"/>
    </row>
    <row r="154" spans="1:27" ht="195.75" customHeight="1" thickTop="1">
      <c r="A154" s="154" t="s">
        <v>742</v>
      </c>
      <c r="B154" s="153" t="s">
        <v>685</v>
      </c>
      <c r="C154" s="170" t="s">
        <v>672</v>
      </c>
      <c r="D154" s="171">
        <v>41306</v>
      </c>
      <c r="E154" s="171">
        <v>42401</v>
      </c>
      <c r="F154" s="175">
        <v>200000</v>
      </c>
      <c r="G154" s="172" t="s">
        <v>1054</v>
      </c>
      <c r="H154" s="173" t="s">
        <v>1055</v>
      </c>
      <c r="I154" s="174" t="s">
        <v>1056</v>
      </c>
      <c r="K154" s="158"/>
      <c r="L154" s="159"/>
      <c r="M154" s="160"/>
      <c r="N154" s="161"/>
      <c r="O154" s="161"/>
      <c r="P154" s="162"/>
      <c r="Q154" s="163"/>
      <c r="R154" s="159"/>
      <c r="S154" s="159"/>
      <c r="T154" s="164"/>
    </row>
    <row r="155" spans="1:27" ht="15.75" thickBot="1">
      <c r="A155" s="169"/>
    </row>
    <row r="156" spans="1:27" ht="17.25" thickTop="1" thickBot="1">
      <c r="A156" s="86" t="s">
        <v>63</v>
      </c>
      <c r="B156" s="86" t="s">
        <v>62</v>
      </c>
      <c r="C156" s="86" t="s">
        <v>6</v>
      </c>
      <c r="D156" s="86" t="s">
        <v>10</v>
      </c>
      <c r="E156" s="86" t="s">
        <v>11</v>
      </c>
      <c r="F156" s="86" t="s">
        <v>8</v>
      </c>
      <c r="G156" s="86" t="s">
        <v>7</v>
      </c>
      <c r="H156" s="86" t="s">
        <v>9</v>
      </c>
      <c r="I156" s="87" t="s">
        <v>81</v>
      </c>
    </row>
    <row r="157" spans="1:27" ht="90.75" thickTop="1">
      <c r="A157" s="154" t="s">
        <v>878</v>
      </c>
      <c r="B157" s="155" t="s">
        <v>1088</v>
      </c>
      <c r="C157" s="176" t="s">
        <v>747</v>
      </c>
      <c r="D157" s="181">
        <v>41306</v>
      </c>
      <c r="E157" s="184">
        <v>41579</v>
      </c>
      <c r="F157" s="182" t="s">
        <v>769</v>
      </c>
      <c r="G157" s="182" t="s">
        <v>905</v>
      </c>
      <c r="H157" s="183" t="s">
        <v>1057</v>
      </c>
      <c r="I157" s="177"/>
    </row>
    <row r="158" spans="1:27" ht="15.75" thickBot="1">
      <c r="A158" s="169"/>
    </row>
    <row r="159" spans="1:27" ht="17.25" thickTop="1" thickBot="1">
      <c r="A159" s="86" t="s">
        <v>63</v>
      </c>
      <c r="B159" s="86" t="s">
        <v>62</v>
      </c>
      <c r="C159" s="86" t="s">
        <v>6</v>
      </c>
      <c r="D159" s="86" t="s">
        <v>10</v>
      </c>
      <c r="E159" s="86" t="s">
        <v>11</v>
      </c>
      <c r="F159" s="86" t="s">
        <v>8</v>
      </c>
      <c r="G159" s="86" t="s">
        <v>7</v>
      </c>
      <c r="H159" s="86" t="s">
        <v>9</v>
      </c>
      <c r="I159" s="87" t="s">
        <v>81</v>
      </c>
    </row>
    <row r="160" spans="1:27" ht="15.75" thickTop="1">
      <c r="A160" s="73" t="s">
        <v>60</v>
      </c>
      <c r="B160" s="52"/>
      <c r="C160" s="52"/>
      <c r="D160" s="52"/>
      <c r="E160" s="52"/>
      <c r="F160" s="52"/>
      <c r="G160" s="52"/>
      <c r="H160" s="52"/>
      <c r="I160" s="52"/>
    </row>
    <row r="161" spans="1:9">
      <c r="A161" s="61"/>
      <c r="B161" s="52"/>
      <c r="C161" s="52"/>
      <c r="D161" s="52"/>
      <c r="E161" s="52"/>
      <c r="F161" s="52"/>
      <c r="G161" s="52"/>
      <c r="H161" s="52"/>
      <c r="I161" s="52"/>
    </row>
    <row r="162" spans="1:9">
      <c r="A162" s="61"/>
      <c r="B162" s="52"/>
      <c r="C162" s="52"/>
      <c r="D162" s="52"/>
      <c r="E162" s="52"/>
      <c r="F162" s="52"/>
      <c r="G162" s="52"/>
      <c r="H162" s="52"/>
      <c r="I162" s="52"/>
    </row>
    <row r="163" spans="1:9" ht="15.75" thickBot="1">
      <c r="A163" s="169"/>
    </row>
    <row r="164" spans="1:9" ht="17.25" thickTop="1" thickBot="1">
      <c r="A164" s="87" t="s">
        <v>63</v>
      </c>
      <c r="B164" s="87" t="s">
        <v>62</v>
      </c>
      <c r="C164" s="87" t="s">
        <v>6</v>
      </c>
      <c r="D164" s="87" t="s">
        <v>10</v>
      </c>
      <c r="E164" s="87" t="s">
        <v>11</v>
      </c>
      <c r="F164" s="87" t="s">
        <v>8</v>
      </c>
      <c r="G164" s="87" t="s">
        <v>7</v>
      </c>
      <c r="H164" s="87" t="s">
        <v>9</v>
      </c>
      <c r="I164" s="87" t="s">
        <v>81</v>
      </c>
    </row>
    <row r="165" spans="1:9" ht="15.75" thickTop="1">
      <c r="A165" s="73" t="s">
        <v>60</v>
      </c>
      <c r="B165" s="52"/>
      <c r="C165" s="52"/>
      <c r="D165" s="52"/>
      <c r="E165" s="52"/>
      <c r="F165" s="52"/>
      <c r="G165" s="52"/>
      <c r="H165" s="52"/>
      <c r="I165" s="52"/>
    </row>
    <row r="166" spans="1:9">
      <c r="A166" s="61"/>
      <c r="B166" s="52"/>
      <c r="C166" s="52"/>
      <c r="D166" s="52"/>
      <c r="E166" s="52"/>
      <c r="F166" s="52"/>
      <c r="G166" s="52"/>
      <c r="H166" s="52"/>
      <c r="I166" s="52"/>
    </row>
    <row r="167" spans="1:9">
      <c r="A167" s="62"/>
      <c r="B167" s="52"/>
      <c r="C167" s="52"/>
      <c r="D167" s="52"/>
      <c r="E167" s="52"/>
      <c r="F167" s="52"/>
      <c r="G167" s="52"/>
      <c r="H167" s="52"/>
      <c r="I167" s="52"/>
    </row>
  </sheetData>
  <mergeCells count="8">
    <mergeCell ref="I8:R8"/>
    <mergeCell ref="T8:AA8"/>
    <mergeCell ref="A1:H1"/>
    <mergeCell ref="A3:G3"/>
    <mergeCell ref="A7:C7"/>
    <mergeCell ref="D7:M7"/>
    <mergeCell ref="A5:M5"/>
    <mergeCell ref="A8:H8"/>
  </mergeCells>
  <conditionalFormatting sqref="AF7">
    <cfRule type="cellIs" dxfId="61" priority="512" stopIfTrue="1" operator="equal">
      <formula>$AF$7</formula>
    </cfRule>
  </conditionalFormatting>
  <conditionalFormatting sqref="I10:I145">
    <cfRule type="cellIs" dxfId="60" priority="511" stopIfTrue="1" operator="equal">
      <formula>"x"</formula>
    </cfRule>
  </conditionalFormatting>
  <conditionalFormatting sqref="J10:J145">
    <cfRule type="cellIs" dxfId="59" priority="510" operator="equal">
      <formula>"x"</formula>
    </cfRule>
  </conditionalFormatting>
  <conditionalFormatting sqref="K10:K145">
    <cfRule type="cellIs" dxfId="58" priority="509" operator="equal">
      <formula>"x"</formula>
    </cfRule>
  </conditionalFormatting>
  <conditionalFormatting sqref="L10:L145">
    <cfRule type="cellIs" dxfId="57" priority="508" stopIfTrue="1" operator="equal">
      <formula>"x"</formula>
    </cfRule>
  </conditionalFormatting>
  <conditionalFormatting sqref="M10:N145">
    <cfRule type="cellIs" dxfId="56" priority="507" operator="equal">
      <formula>"x"</formula>
    </cfRule>
  </conditionalFormatting>
  <conditionalFormatting sqref="N98 N102:N108 N110:N112 N114:N145">
    <cfRule type="cellIs" dxfId="55" priority="239" stopIfTrue="1" operator="equal">
      <formula>"x"</formula>
    </cfRule>
  </conditionalFormatting>
  <conditionalFormatting sqref="N10:N145">
    <cfRule type="cellIs" dxfId="54" priority="199" stopIfTrue="1" operator="equal">
      <formula>#REF!</formula>
    </cfRule>
    <cfRule type="cellIs" dxfId="53" priority="202" stopIfTrue="1" operator="equal">
      <formula>$AF$7</formula>
    </cfRule>
  </conditionalFormatting>
  <dataValidations count="1">
    <dataValidation type="list" allowBlank="1" showInputMessage="1" showErrorMessage="1" sqref="N10:N145">
      <formula1>$AF$7:$AF$7</formula1>
    </dataValidation>
  </dataValidations>
  <pageMargins left="0.511811024" right="0.511811024" top="0.78740157499999996" bottom="0.78740157499999996" header="0.31496062000000002" footer="0.31496062000000002"/>
  <pageSetup orientation="portrait" r:id="rId1"/>
  <drawing r:id="rId2"/>
</worksheet>
</file>

<file path=xl/worksheets/sheet4.xml><?xml version="1.0" encoding="utf-8"?>
<worksheet xmlns="http://schemas.openxmlformats.org/spreadsheetml/2006/main" xmlns:r="http://schemas.openxmlformats.org/officeDocument/2006/relationships">
  <sheetPr>
    <tabColor rgb="FF00B0F0"/>
  </sheetPr>
  <dimension ref="A1:S48"/>
  <sheetViews>
    <sheetView showGridLines="0" zoomScale="74" zoomScaleNormal="74" zoomScalePageLayoutView="70" workbookViewId="0">
      <selection activeCell="B8" sqref="B8"/>
    </sheetView>
  </sheetViews>
  <sheetFormatPr defaultRowHeight="15"/>
  <cols>
    <col min="1" max="1" width="0.85546875" customWidth="1"/>
    <col min="2" max="2" width="36.7109375" customWidth="1"/>
    <col min="3" max="3" width="14.28515625" customWidth="1"/>
    <col min="5" max="5" width="13.28515625" customWidth="1"/>
    <col min="6" max="6" width="11.28515625" customWidth="1"/>
  </cols>
  <sheetData>
    <row r="1" spans="1:19" s="2" customFormat="1">
      <c r="A1" s="3" t="s">
        <v>0</v>
      </c>
      <c r="H1" s="15"/>
      <c r="I1" s="15"/>
      <c r="J1" s="15"/>
      <c r="K1" s="15"/>
      <c r="L1" s="15"/>
      <c r="M1" s="15"/>
    </row>
    <row r="2" spans="1:19" s="4" customFormat="1" ht="4.1500000000000004" customHeight="1">
      <c r="H2" s="16"/>
      <c r="I2" s="16"/>
      <c r="J2" s="16"/>
      <c r="K2" s="16"/>
      <c r="L2" s="16"/>
      <c r="M2" s="16"/>
    </row>
    <row r="3" spans="1:19" s="5" customFormat="1" ht="15.75" thickBot="1">
      <c r="A3" s="774" t="str">
        <f>'Monitoria Anual - 1'!A3</f>
        <v>PLANO DE AÇÃO NACIONAL PARA A CONSERVAÇÃO DO PATRIMONIO ESPELEOLÓGICO NAS ÁREAS CÁRSTICAS DA BACIA DO RIO SÃO FRANCISCO - PAN CAVERNAS DO SÃO FRANCISCO</v>
      </c>
      <c r="B3" s="774"/>
      <c r="C3" s="774"/>
      <c r="D3" s="774"/>
      <c r="E3" s="774"/>
      <c r="F3" s="774"/>
      <c r="G3" s="774"/>
      <c r="H3" s="774"/>
      <c r="I3" s="774"/>
      <c r="J3" s="774"/>
      <c r="K3" s="774"/>
      <c r="L3" s="774"/>
      <c r="M3" s="774"/>
      <c r="N3" s="774"/>
      <c r="O3" s="774"/>
      <c r="P3" s="774"/>
    </row>
    <row r="4" spans="1:19" s="1" customFormat="1" ht="15.75" thickTop="1">
      <c r="H4" s="17"/>
      <c r="I4" s="17"/>
      <c r="J4" s="17"/>
      <c r="K4" s="17"/>
      <c r="L4" s="17"/>
      <c r="M4" s="17"/>
    </row>
    <row r="5" spans="1:19" s="6" customFormat="1" ht="38.25" customHeight="1" thickBot="1">
      <c r="A5" s="7" t="s">
        <v>1</v>
      </c>
      <c r="B5" s="212" t="s">
        <v>1053</v>
      </c>
      <c r="C5" s="11">
        <f>'Monitoria Anual - 1'!D5</f>
        <v>0</v>
      </c>
      <c r="D5" s="11"/>
      <c r="E5" s="11"/>
      <c r="F5" s="11"/>
      <c r="G5" s="11"/>
      <c r="H5" s="11"/>
      <c r="I5" s="11"/>
      <c r="J5" s="11"/>
      <c r="K5" s="11"/>
      <c r="L5" s="11"/>
      <c r="M5" s="11"/>
      <c r="N5" s="11"/>
      <c r="O5" s="11"/>
      <c r="P5" s="12"/>
    </row>
    <row r="6" spans="1:19" s="1" customFormat="1" ht="15.75" thickTop="1">
      <c r="H6" s="17"/>
      <c r="I6" s="17"/>
      <c r="J6" s="17"/>
      <c r="K6" s="17"/>
      <c r="L6" s="17"/>
      <c r="M6" s="17"/>
    </row>
    <row r="7" spans="1:19" s="1" customFormat="1" ht="15.75" thickBot="1">
      <c r="A7" s="7" t="s">
        <v>2</v>
      </c>
      <c r="B7" s="7"/>
      <c r="C7" s="213">
        <v>41221</v>
      </c>
      <c r="D7" s="8"/>
      <c r="E7" s="9"/>
      <c r="F7" s="9"/>
      <c r="G7" s="10"/>
      <c r="H7" s="17"/>
      <c r="I7" s="17"/>
      <c r="J7" s="17"/>
      <c r="K7" s="17"/>
      <c r="L7" s="17"/>
      <c r="M7" s="17"/>
    </row>
    <row r="8" spans="1:19" ht="15.75" thickTop="1"/>
    <row r="9" spans="1:19" ht="18.75">
      <c r="A9" s="49" t="s">
        <v>33</v>
      </c>
      <c r="B9" s="49"/>
      <c r="C9" s="49"/>
      <c r="D9" s="49"/>
      <c r="E9" s="49"/>
      <c r="F9" s="49"/>
      <c r="G9" s="49"/>
      <c r="H9" s="49"/>
      <c r="I9" s="49"/>
      <c r="J9" s="49"/>
      <c r="K9" s="49"/>
      <c r="L9" s="49"/>
      <c r="M9" s="49"/>
      <c r="N9" s="49"/>
      <c r="O9" s="49"/>
      <c r="P9" s="49"/>
      <c r="Q9" s="49"/>
      <c r="R9" s="49"/>
      <c r="S9" s="49"/>
    </row>
    <row r="11" spans="1:19">
      <c r="B11" s="27" t="s">
        <v>44</v>
      </c>
      <c r="C11" s="28"/>
      <c r="D11" s="28"/>
    </row>
    <row r="12" spans="1:19" ht="15.75" thickBot="1">
      <c r="E12" s="778" t="s">
        <v>83</v>
      </c>
      <c r="F12" s="779"/>
    </row>
    <row r="13" spans="1:19" ht="60.75" customHeight="1" thickTop="1" thickBot="1">
      <c r="B13" s="772" t="s">
        <v>35</v>
      </c>
      <c r="C13" s="773"/>
      <c r="D13" s="773"/>
      <c r="E13" s="776" t="s">
        <v>82</v>
      </c>
      <c r="F13" s="777"/>
    </row>
    <row r="14" spans="1:19" s="76" customFormat="1" ht="31.9" customHeight="1" thickTop="1" thickBot="1">
      <c r="B14" s="77" t="s">
        <v>41</v>
      </c>
      <c r="C14" s="79" t="s">
        <v>80</v>
      </c>
      <c r="D14" s="78" t="s">
        <v>42</v>
      </c>
      <c r="E14" s="101" t="s">
        <v>73</v>
      </c>
      <c r="F14" s="102" t="s">
        <v>42</v>
      </c>
    </row>
    <row r="15" spans="1:19" ht="16.5" thickTop="1">
      <c r="B15" s="50" t="s">
        <v>36</v>
      </c>
      <c r="C15" s="88"/>
      <c r="D15" s="89"/>
      <c r="E15" s="88">
        <f>COUNTA('Monitoria Anual - 1'!N10:N145)</f>
        <v>16</v>
      </c>
      <c r="F15" s="89"/>
    </row>
    <row r="16" spans="1:19" ht="15.75">
      <c r="B16" s="36" t="s">
        <v>48</v>
      </c>
      <c r="C16" s="90">
        <f>COUNTA('Monitoria Anual - 1'!I10:I145)</f>
        <v>45</v>
      </c>
      <c r="D16" s="91">
        <f>C16/C22</f>
        <v>0.33088235294117646</v>
      </c>
      <c r="E16" s="90">
        <f>C16-2</f>
        <v>43</v>
      </c>
      <c r="F16" s="91">
        <f>E16/$E$22</f>
        <v>0.35245901639344263</v>
      </c>
    </row>
    <row r="17" spans="2:17" ht="15.75">
      <c r="B17" s="29" t="s">
        <v>37</v>
      </c>
      <c r="C17" s="92">
        <f>COUNTA('Monitoria Anual - 1'!J10:J145)</f>
        <v>30</v>
      </c>
      <c r="D17" s="93">
        <f>C17/C22</f>
        <v>0.22058823529411764</v>
      </c>
      <c r="E17" s="92">
        <f>C17-7</f>
        <v>23</v>
      </c>
      <c r="F17" s="91">
        <f t="shared" ref="F17:F21" si="0">E17/$E$22</f>
        <v>0.18852459016393441</v>
      </c>
    </row>
    <row r="18" spans="2:17" ht="15.75">
      <c r="B18" s="30" t="s">
        <v>38</v>
      </c>
      <c r="C18" s="92">
        <f>COUNTA('Monitoria Anual - 1'!K10:K145)</f>
        <v>3</v>
      </c>
      <c r="D18" s="93">
        <f>C18/C22</f>
        <v>2.2058823529411766E-2</v>
      </c>
      <c r="E18" s="92">
        <f>C18</f>
        <v>3</v>
      </c>
      <c r="F18" s="91">
        <f t="shared" si="0"/>
        <v>2.4590163934426229E-2</v>
      </c>
    </row>
    <row r="19" spans="2:17" ht="15.75">
      <c r="B19" s="31" t="s">
        <v>39</v>
      </c>
      <c r="C19" s="92">
        <f>COUNTA('Monitoria Anual - 1'!L10:L145)</f>
        <v>54</v>
      </c>
      <c r="D19" s="93">
        <f>C19/C22</f>
        <v>0.39705882352941174</v>
      </c>
      <c r="E19" s="92">
        <f>C19-7</f>
        <v>47</v>
      </c>
      <c r="F19" s="91">
        <f t="shared" si="0"/>
        <v>0.38524590163934425</v>
      </c>
    </row>
    <row r="20" spans="2:17" ht="16.5" thickBot="1">
      <c r="B20" s="32" t="s">
        <v>40</v>
      </c>
      <c r="C20" s="92">
        <v>4</v>
      </c>
      <c r="D20" s="93">
        <f>C20/C22</f>
        <v>2.9411764705882353E-2</v>
      </c>
      <c r="E20" s="92">
        <v>4</v>
      </c>
      <c r="F20" s="91">
        <f t="shared" si="0"/>
        <v>3.2786885245901641E-2</v>
      </c>
    </row>
    <row r="21" spans="2:17" ht="17.25" thickTop="1" thickBot="1">
      <c r="B21" s="85" t="s">
        <v>64</v>
      </c>
      <c r="C21" s="92">
        <v>0</v>
      </c>
      <c r="D21" s="93">
        <f>C21/C22</f>
        <v>0</v>
      </c>
      <c r="E21" s="92">
        <f>'Monitoria Anual - 1'!B149</f>
        <v>2</v>
      </c>
      <c r="F21" s="91">
        <f t="shared" si="0"/>
        <v>1.6393442622950821E-2</v>
      </c>
    </row>
    <row r="22" spans="2:17" ht="16.5" thickTop="1" thickBot="1">
      <c r="B22" s="95" t="s">
        <v>43</v>
      </c>
      <c r="C22" s="96">
        <f>C16+C17+C18+C19+C20+C21</f>
        <v>136</v>
      </c>
      <c r="D22" s="97">
        <f>SUM(D15:D21)</f>
        <v>1</v>
      </c>
      <c r="E22" s="96">
        <f>SUM(E16:E21)</f>
        <v>122</v>
      </c>
      <c r="F22" s="94">
        <f>SUM(F16:F21)</f>
        <v>1</v>
      </c>
    </row>
    <row r="23" spans="2:17" ht="16.5" thickTop="1" thickBot="1">
      <c r="B23" s="775" t="s">
        <v>79</v>
      </c>
      <c r="C23" s="775"/>
      <c r="D23" s="775"/>
      <c r="E23" s="100">
        <f>COUNTIF('Monitoria Anual - 1'!N10:N145,'Monitoria Anual - 1'!AF7)</f>
        <v>10</v>
      </c>
      <c r="F23" s="98"/>
    </row>
    <row r="24" spans="2:17" ht="16.5" thickTop="1" thickBot="1">
      <c r="B24" s="775" t="s">
        <v>78</v>
      </c>
      <c r="C24" s="775"/>
      <c r="D24" s="775"/>
      <c r="E24" s="100">
        <f>COUNTIF('Monitoria Anual - 1'!N10:N145,'Monitoria Anual - 1'!#REF!)</f>
        <v>0</v>
      </c>
      <c r="F24" s="99"/>
    </row>
    <row r="25" spans="2:17" ht="15.75" thickTop="1"/>
    <row r="26" spans="2:17">
      <c r="B26" s="27" t="s">
        <v>45</v>
      </c>
      <c r="C26" s="28"/>
      <c r="D26" s="28"/>
    </row>
    <row r="27" spans="2:17" ht="3" customHeight="1"/>
    <row r="28" spans="2:17" ht="36" customHeight="1">
      <c r="B28" s="48" t="s">
        <v>34</v>
      </c>
      <c r="C28" s="35">
        <f>COUNTA('Monitoria Anual - 1'!A10:A145)</f>
        <v>14</v>
      </c>
      <c r="O28" t="s">
        <v>76</v>
      </c>
      <c r="Q28" t="s">
        <v>77</v>
      </c>
    </row>
    <row r="29" spans="2:17" ht="6.6" customHeight="1" thickBot="1">
      <c r="C29">
        <f>C16-4</f>
        <v>41</v>
      </c>
    </row>
    <row r="30" spans="2:17" ht="16.5" thickTop="1" thickBot="1">
      <c r="B30" s="33" t="s">
        <v>46</v>
      </c>
      <c r="C30" s="34" t="s">
        <v>47</v>
      </c>
      <c r="D30" s="37"/>
      <c r="E30" s="38"/>
      <c r="F30" s="39"/>
      <c r="G30" s="40"/>
      <c r="H30" s="41"/>
      <c r="I30" s="42"/>
    </row>
    <row r="31" spans="2:17" ht="15.75" thickTop="1">
      <c r="B31" s="43" t="s">
        <v>49</v>
      </c>
      <c r="C31" s="45">
        <f>COUNTA('Monitoria Anual - 1'!B10:B25)</f>
        <v>16</v>
      </c>
      <c r="D31" s="178">
        <f>COUNTA('Monitoria Anual - 1'!N10:N25)</f>
        <v>4</v>
      </c>
      <c r="E31" s="207">
        <f>COUNTA('Monitoria Anual - 1'!I10:I25)</f>
        <v>2</v>
      </c>
      <c r="F31" s="208">
        <f>COUNTA('Monitoria Anual - 1'!J10:J25)</f>
        <v>4</v>
      </c>
      <c r="G31" s="208">
        <f>COUNTA('Monitoria Anual - 1'!K10:K25)</f>
        <v>0</v>
      </c>
      <c r="H31" s="208">
        <f>COUNTA('Monitoria Anual - 1'!L10:L25)</f>
        <v>9</v>
      </c>
      <c r="I31" s="209">
        <f>COUNTA('Monitoria Anual - 1'!M10:M25)</f>
        <v>1</v>
      </c>
    </row>
    <row r="32" spans="2:17">
      <c r="B32" s="44" t="s">
        <v>50</v>
      </c>
      <c r="C32" s="46">
        <f>COUNTA('Monitoria Anual - 1'!B26:B57)</f>
        <v>32</v>
      </c>
      <c r="D32" s="46">
        <f>COUNTA('Monitoria Anual - 1'!N26:N57)</f>
        <v>7</v>
      </c>
      <c r="E32" s="46">
        <f>COUNTA('Monitoria Anual - 1'!I26:I57)</f>
        <v>5</v>
      </c>
      <c r="F32" s="46">
        <f>COUNTA('Monitoria Anual - 1'!J26:J57)</f>
        <v>10</v>
      </c>
      <c r="G32" s="46">
        <f>COUNTA('Monitoria Anual - 1'!K26:K57)</f>
        <v>0</v>
      </c>
      <c r="H32" s="46">
        <f>COUNTA('Monitoria Anual - 1'!L26:L57)</f>
        <v>17</v>
      </c>
      <c r="I32" s="46">
        <f>COUNTA('Monitoria Anual - 1'!M26:M57)</f>
        <v>0</v>
      </c>
    </row>
    <row r="33" spans="2:10">
      <c r="B33" s="44" t="s">
        <v>51</v>
      </c>
      <c r="C33" s="46">
        <f>COUNTA('Monitoria Anual - 1'!B58:B62)</f>
        <v>5</v>
      </c>
      <c r="D33" s="46">
        <f>COUNTA('Monitoria Anual - 1'!N58:N62)</f>
        <v>1</v>
      </c>
      <c r="E33" s="46">
        <f>COUNTA('Monitoria Anual - 1'!I58:I62)</f>
        <v>2</v>
      </c>
      <c r="F33" s="46">
        <f>COUNTA('Monitoria Anual - 1'!J58:J62)</f>
        <v>1</v>
      </c>
      <c r="G33" s="46">
        <f>COUNTA('Monitoria Anual - 1'!K58:K62)</f>
        <v>0</v>
      </c>
      <c r="H33" s="46">
        <f>COUNTA('Monitoria Anual - 1'!L58:L62)</f>
        <v>2</v>
      </c>
      <c r="I33" s="46">
        <f>COUNTA('Monitoria Anual - 1'!M58:M62)</f>
        <v>0</v>
      </c>
    </row>
    <row r="34" spans="2:10">
      <c r="B34" s="44" t="s">
        <v>52</v>
      </c>
      <c r="C34" s="46">
        <f>COUNTA('Monitoria Anual - 1'!B63:B73)</f>
        <v>11</v>
      </c>
      <c r="D34" s="46">
        <f>COUNTA('Monitoria Anual - 1'!N63:N73)</f>
        <v>1</v>
      </c>
      <c r="E34" s="46">
        <f>COUNTA('Monitoria Anual - 1'!I63:I73)</f>
        <v>1</v>
      </c>
      <c r="F34" s="46">
        <f>COUNTA('Monitoria Anual - 1'!J63:J73)</f>
        <v>4</v>
      </c>
      <c r="G34" s="46">
        <f>COUNTA('Monitoria Anual - 1'!K63:K73)</f>
        <v>0</v>
      </c>
      <c r="H34" s="46">
        <f>COUNTA('Monitoria Anual - 1'!L63:L73)</f>
        <v>4</v>
      </c>
      <c r="I34" s="46">
        <f>COUNTA('Monitoria Anual - 1'!M63:M73)</f>
        <v>2</v>
      </c>
    </row>
    <row r="35" spans="2:10">
      <c r="B35" s="44" t="s">
        <v>53</v>
      </c>
      <c r="C35" s="46">
        <f>COUNTA('Monitoria Anual - 1'!B74:B80)</f>
        <v>7</v>
      </c>
      <c r="D35" s="46">
        <f>COUNTA('Monitoria Anual - 1'!N74:N80)</f>
        <v>0</v>
      </c>
      <c r="E35" s="46">
        <f>COUNTA('Monitoria Anual - 1'!I74:I80)</f>
        <v>2</v>
      </c>
      <c r="F35" s="46">
        <f>COUNTA('Monitoria Anual - 1'!J74:J80)</f>
        <v>2</v>
      </c>
      <c r="G35" s="46">
        <f>COUNTA('Monitoria Anual - 1'!K74:K80)</f>
        <v>1</v>
      </c>
      <c r="H35" s="46">
        <f>COUNTA('Monitoria Anual - 1'!L74:L80)</f>
        <v>2</v>
      </c>
      <c r="I35" s="46">
        <f>COUNTA('Monitoria Anual - 1'!M74:M80)</f>
        <v>0</v>
      </c>
    </row>
    <row r="36" spans="2:10">
      <c r="B36" s="44" t="s">
        <v>54</v>
      </c>
      <c r="C36" s="46">
        <f>COUNTA('Monitoria Anual - 1'!B81:B84)</f>
        <v>4</v>
      </c>
      <c r="D36" s="46">
        <f>COUNTA('Monitoria Anual - 1'!N81:N84)</f>
        <v>0</v>
      </c>
      <c r="E36" s="46">
        <f>COUNTA('Monitoria Anual - 1'!I81:I84)</f>
        <v>4</v>
      </c>
      <c r="F36" s="46">
        <f>COUNTA('Monitoria Anual - 1'!J81:J84)</f>
        <v>0</v>
      </c>
      <c r="G36" s="46">
        <f>COUNTA('Monitoria Anual - 1'!K81:K84)</f>
        <v>0</v>
      </c>
      <c r="H36" s="46">
        <f>COUNTA('Monitoria Anual - 1'!L81:L84)</f>
        <v>0</v>
      </c>
      <c r="I36" s="46">
        <f>COUNTA('Monitoria Anual - 1'!M81:M84)</f>
        <v>0</v>
      </c>
    </row>
    <row r="37" spans="2:10">
      <c r="B37" s="166" t="s">
        <v>55</v>
      </c>
      <c r="C37" s="46">
        <f>COUNTA('Monitoria Anual - 1'!B85:B88)</f>
        <v>4</v>
      </c>
      <c r="D37" s="46">
        <f>COUNTA('Monitoria Anual - 1'!N85:N88)</f>
        <v>0</v>
      </c>
      <c r="E37" s="46">
        <f>COUNTA('Monitoria Anual - 1'!I85:I88)</f>
        <v>2</v>
      </c>
      <c r="F37" s="46">
        <f>COUNTA('Monitoria Anual - 1'!J85:J88)</f>
        <v>0</v>
      </c>
      <c r="G37" s="46">
        <f>COUNTA('Monitoria Anual - 1'!K85:K88)</f>
        <v>0</v>
      </c>
      <c r="H37" s="46">
        <f>COUNTA('Monitoria Anual - 1'!L85:L88)</f>
        <v>2</v>
      </c>
      <c r="I37" s="46">
        <f>COUNTA('Monitoria Anual - 1'!M85:M88)</f>
        <v>0</v>
      </c>
    </row>
    <row r="38" spans="2:10">
      <c r="B38" s="166" t="s">
        <v>56</v>
      </c>
      <c r="C38" s="46">
        <f>COUNTA('Monitoria Anual - 1'!B89:B92)</f>
        <v>4</v>
      </c>
      <c r="D38" s="46">
        <f>COUNTA('Monitoria Anual - 1'!N89:N92)</f>
        <v>0</v>
      </c>
      <c r="E38" s="46">
        <f>COUNTA('Monitoria Anual - 1'!I89:I92)</f>
        <v>2</v>
      </c>
      <c r="F38" s="46">
        <f>COUNTA('Monitoria Anual - 1'!J89:J92)</f>
        <v>2</v>
      </c>
      <c r="G38" s="46">
        <f>COUNTA('Monitoria Anual - 1'!K89:K92)</f>
        <v>0</v>
      </c>
      <c r="H38" s="46">
        <f>COUNTA('Monitoria Anual - 1'!L89:L92)</f>
        <v>0</v>
      </c>
      <c r="I38" s="46">
        <f>COUNTA('Monitoria Anual - 1'!M89:M92)</f>
        <v>0</v>
      </c>
    </row>
    <row r="39" spans="2:10">
      <c r="B39" s="166" t="s">
        <v>57</v>
      </c>
      <c r="C39" s="46">
        <f>COUNTA('Monitoria Anual - 1'!B93:B94)</f>
        <v>2</v>
      </c>
      <c r="D39" s="46">
        <f>COUNTA('Monitoria Anual - 1'!N93:N94)</f>
        <v>1</v>
      </c>
      <c r="E39" s="46">
        <f>COUNTA('Monitoria Anual - 1'!I93:I94)</f>
        <v>2</v>
      </c>
      <c r="F39" s="46">
        <f>COUNTA('Monitoria Anual - 1'!J93:J94)</f>
        <v>0</v>
      </c>
      <c r="G39" s="46">
        <f>COUNTA('Monitoria Anual - 1'!K93:K94)</f>
        <v>0</v>
      </c>
      <c r="H39" s="46">
        <f>COUNTA('Monitoria Anual - 1'!L93:L94)</f>
        <v>0</v>
      </c>
      <c r="I39" s="46">
        <f>COUNTA('Monitoria Anual - 1'!M93:M94)</f>
        <v>0</v>
      </c>
    </row>
    <row r="40" spans="2:10">
      <c r="B40" s="167" t="s">
        <v>58</v>
      </c>
      <c r="C40" s="46">
        <f>COUNTA('Monitoria Anual - 1'!B95:B98)</f>
        <v>4</v>
      </c>
      <c r="D40" s="46">
        <f>COUNTA('Monitoria Anual - 1'!N95:N98)</f>
        <v>0</v>
      </c>
      <c r="E40" s="46">
        <f>COUNTA('Monitoria Anual - 1'!I95:I98)</f>
        <v>2</v>
      </c>
      <c r="F40" s="46">
        <f>COUNTA('Monitoria Anual - 1'!J95:J98)</f>
        <v>1</v>
      </c>
      <c r="G40" s="46">
        <f>COUNTA('Monitoria Anual - 1'!K95:K98)</f>
        <v>0</v>
      </c>
      <c r="H40" s="46">
        <f>COUNTA('Monitoria Anual - 1'!L95:L98)</f>
        <v>0</v>
      </c>
      <c r="I40" s="46">
        <f>COUNTA('Monitoria Anual - 1'!M95:M98)</f>
        <v>1</v>
      </c>
    </row>
    <row r="41" spans="2:10">
      <c r="B41" s="167" t="s">
        <v>1048</v>
      </c>
      <c r="C41" s="46">
        <f>COUNTA('Monitoria Anual - 1'!B99:B114)</f>
        <v>16</v>
      </c>
      <c r="D41" s="46">
        <f>COUNTA('Monitoria Anual - 1'!N99:N114)</f>
        <v>2</v>
      </c>
      <c r="E41" s="46">
        <f>COUNTA('Monitoria Anual - 1'!I99:I114)</f>
        <v>6</v>
      </c>
      <c r="F41" s="46">
        <f>COUNTA('Monitoria Anual - 1'!J99:J114)</f>
        <v>1</v>
      </c>
      <c r="G41" s="46">
        <f>COUNTA('Monitoria Anual - 1'!K99:K114)</f>
        <v>1</v>
      </c>
      <c r="H41" s="46">
        <f>COUNTA('Monitoria Anual - 1'!L99:L114)</f>
        <v>8</v>
      </c>
      <c r="I41" s="46"/>
    </row>
    <row r="42" spans="2:10">
      <c r="B42" s="167" t="s">
        <v>1049</v>
      </c>
      <c r="C42" s="46">
        <f>COUNTA('Monitoria Anual - 1'!B115:B120)</f>
        <v>6</v>
      </c>
      <c r="D42" s="46">
        <f>COUNTA('Monitoria Anual - 1'!N115:N120)</f>
        <v>0</v>
      </c>
      <c r="E42" s="46">
        <f>COUNTA('Monitoria Anual - 1'!I115:I120)</f>
        <v>3</v>
      </c>
      <c r="F42" s="46">
        <f>COUNTA('Monitoria Anual - 1'!J115:J120)</f>
        <v>0</v>
      </c>
      <c r="G42" s="46">
        <f>COUNTA('Monitoria Anual - 1'!K115:K120)</f>
        <v>0</v>
      </c>
      <c r="H42" s="46">
        <f>COUNTA('Monitoria Anual - 1'!L115:L120)</f>
        <v>3</v>
      </c>
      <c r="I42" s="46"/>
    </row>
    <row r="43" spans="2:10">
      <c r="B43" s="167" t="s">
        <v>1050</v>
      </c>
      <c r="C43" s="46">
        <f>COUNTA('Monitoria Anual - 1'!B121:B135)</f>
        <v>15</v>
      </c>
      <c r="D43" s="46">
        <f>COUNTA('Monitoria Anual - 1'!N121:N135)</f>
        <v>0</v>
      </c>
      <c r="E43" s="46">
        <f>COUNTA('Monitoria Anual - 1'!I121:I135)</f>
        <v>5</v>
      </c>
      <c r="F43" s="46">
        <f>COUNTA('Monitoria Anual - 1'!J121:J135)</f>
        <v>5</v>
      </c>
      <c r="G43" s="46">
        <f>COUNTA('Monitoria Anual - 1'!K121:K135)</f>
        <v>0</v>
      </c>
      <c r="H43" s="46">
        <f>COUNTA('Monitoria Anual - 1'!L121:L135)</f>
        <v>5</v>
      </c>
      <c r="I43" s="46"/>
    </row>
    <row r="44" spans="2:10" ht="15.75" thickBot="1">
      <c r="B44" s="165" t="s">
        <v>1051</v>
      </c>
      <c r="C44" s="168">
        <f>COUNTA('Monitoria Anual - 1'!B136:B145)</f>
        <v>10</v>
      </c>
      <c r="D44" s="168">
        <f>COUNTA('Monitoria Anual - 1'!N136:N145)</f>
        <v>0</v>
      </c>
      <c r="E44" s="168">
        <f>COUNTA('Monitoria Anual - 1'!I136:I145)</f>
        <v>7</v>
      </c>
      <c r="F44" s="168">
        <f>COUNTA('Monitoria Anual - 1'!J136:J145)</f>
        <v>0</v>
      </c>
      <c r="G44" s="168">
        <f>COUNTA('Monitoria Anual - 1'!K136:K145)</f>
        <v>1</v>
      </c>
      <c r="H44" s="168">
        <f>COUNTA('Monitoria Anual - 1'!L136:L145)</f>
        <v>2</v>
      </c>
      <c r="I44" s="168">
        <f>COUNTA('Monitoria Anual - 1'!M136:M145)</f>
        <v>0</v>
      </c>
    </row>
    <row r="45" spans="2:10" ht="15.75" thickTop="1">
      <c r="C45" s="188"/>
      <c r="D45" s="189"/>
      <c r="E45" s="188"/>
      <c r="F45" s="188"/>
      <c r="G45" s="188"/>
      <c r="H45" s="188"/>
      <c r="I45" s="188"/>
      <c r="J45" s="188"/>
    </row>
    <row r="46" spans="2:10">
      <c r="D46" s="191"/>
      <c r="E46" s="190"/>
    </row>
    <row r="48" spans="2:10">
      <c r="B48" s="187"/>
    </row>
  </sheetData>
  <mergeCells count="6">
    <mergeCell ref="B13:D13"/>
    <mergeCell ref="A3:P3"/>
    <mergeCell ref="B23:D23"/>
    <mergeCell ref="B24:D24"/>
    <mergeCell ref="E13:F13"/>
    <mergeCell ref="E12:F12"/>
  </mergeCells>
  <conditionalFormatting sqref="E44:I44 E31:I39">
    <cfRule type="cellIs" dxfId="52" priority="6" stopIfTrue="1" operator="equal">
      <formula>0</formula>
    </cfRule>
  </conditionalFormatting>
  <conditionalFormatting sqref="F31">
    <cfRule type="cellIs" dxfId="51" priority="5" operator="equal">
      <formula>0</formula>
    </cfRule>
  </conditionalFormatting>
  <conditionalFormatting sqref="G31">
    <cfRule type="cellIs" dxfId="50" priority="4" operator="equal">
      <formula>0</formula>
    </cfRule>
  </conditionalFormatting>
  <conditionalFormatting sqref="H31">
    <cfRule type="cellIs" dxfId="49" priority="3" operator="equal">
      <formula>0</formula>
    </cfRule>
  </conditionalFormatting>
  <conditionalFormatting sqref="I31">
    <cfRule type="cellIs" dxfId="48" priority="2" operator="equal">
      <formula>0</formula>
    </cfRule>
  </conditionalFormatting>
  <conditionalFormatting sqref="E40:I43">
    <cfRule type="cellIs" dxfId="47" priority="1" stopIfTrue="1" operator="equal">
      <formula>0</formula>
    </cfRule>
  </conditionalFormatting>
  <pageMargins left="0.511811024" right="0.511811024" top="0.78740157499999996" bottom="0.78740157499999996" header="0.31496062000000002" footer="0.31496062000000002"/>
  <pageSetup scale="95" orientation="portrait" r:id="rId1"/>
  <colBreaks count="1" manualBreakCount="1">
    <brk id="9" max="1048575" man="1"/>
  </colBreaks>
  <drawing r:id="rId2"/>
  <legacyDrawing r:id="rId3"/>
</worksheet>
</file>

<file path=xl/worksheets/sheet5.xml><?xml version="1.0" encoding="utf-8"?>
<worksheet xmlns="http://schemas.openxmlformats.org/spreadsheetml/2006/main" xmlns:r="http://schemas.openxmlformats.org/officeDocument/2006/relationships">
  <sheetPr filterMode="1">
    <tabColor rgb="FF00B050"/>
  </sheetPr>
  <dimension ref="A1:DL142"/>
  <sheetViews>
    <sheetView showGridLines="0" topLeftCell="D1" zoomScale="62" zoomScaleNormal="62" workbookViewId="0">
      <selection activeCell="AA84" sqref="E84:AA84"/>
    </sheetView>
  </sheetViews>
  <sheetFormatPr defaultColWidth="33.5703125" defaultRowHeight="26.25"/>
  <cols>
    <col min="1" max="1" width="40.140625" style="216" customWidth="1"/>
    <col min="2" max="2" width="97.140625" style="216" customWidth="1"/>
    <col min="3" max="3" width="32" style="216" customWidth="1"/>
    <col min="4" max="4" width="18" style="216" customWidth="1"/>
    <col min="5" max="5" width="18.5703125" style="216" customWidth="1"/>
    <col min="6" max="6" width="36.140625" style="216" customWidth="1"/>
    <col min="7" max="7" width="66.42578125" style="216" customWidth="1"/>
    <col min="8" max="8" width="26.5703125" style="216" customWidth="1"/>
    <col min="9" max="9" width="27.7109375" style="216" customWidth="1"/>
    <col min="10" max="10" width="21.7109375" style="216" customWidth="1"/>
    <col min="11" max="11" width="19" style="216" customWidth="1"/>
    <col min="12" max="12" width="16.85546875" style="216" customWidth="1"/>
    <col min="13" max="13" width="14.85546875" style="216" customWidth="1"/>
    <col min="14" max="14" width="25.7109375" style="216" customWidth="1"/>
    <col min="15" max="15" width="123.28515625" style="216" customWidth="1"/>
    <col min="16" max="16" width="65" style="216" customWidth="1"/>
    <col min="17" max="17" width="67.140625" style="216" customWidth="1"/>
    <col min="18" max="18" width="31.28515625" style="216" customWidth="1"/>
    <col min="19" max="19" width="92.28515625" style="216" customWidth="1"/>
    <col min="20" max="20" width="75.140625" style="216" customWidth="1"/>
    <col min="21" max="21" width="35.140625" style="216" customWidth="1"/>
    <col min="22" max="22" width="23.140625" style="216" customWidth="1"/>
    <col min="23" max="23" width="25.7109375" style="216" customWidth="1"/>
    <col min="24" max="24" width="63.7109375" style="216" customWidth="1"/>
    <col min="25" max="25" width="45.28515625" style="216" customWidth="1"/>
    <col min="26" max="26" width="56.7109375" style="216" customWidth="1"/>
    <col min="27" max="27" width="62.140625" style="216" customWidth="1"/>
    <col min="28" max="31" width="33.5703125" style="216"/>
    <col min="32" max="32" width="11" style="216" bestFit="1" customWidth="1"/>
    <col min="33" max="16384" width="33.5703125" style="216"/>
  </cols>
  <sheetData>
    <row r="1" spans="1:116" s="214" customFormat="1" ht="28.5" customHeight="1" thickBot="1">
      <c r="A1" s="759" t="s">
        <v>1058</v>
      </c>
      <c r="B1" s="760"/>
      <c r="C1" s="760"/>
      <c r="D1" s="760"/>
      <c r="E1" s="760"/>
      <c r="F1" s="760"/>
      <c r="G1" s="760"/>
      <c r="H1" s="760"/>
      <c r="I1" s="665"/>
      <c r="J1" s="665"/>
      <c r="K1" s="665"/>
      <c r="L1" s="665"/>
      <c r="M1" s="665"/>
      <c r="N1" s="665"/>
      <c r="O1" s="665"/>
      <c r="P1" s="665"/>
      <c r="Q1" s="665"/>
      <c r="R1" s="665"/>
      <c r="S1" s="665"/>
      <c r="T1" s="665"/>
      <c r="U1" s="665"/>
      <c r="V1" s="665"/>
      <c r="W1" s="665"/>
      <c r="X1" s="665"/>
      <c r="Y1" s="665"/>
      <c r="Z1" s="665"/>
      <c r="AA1" s="665"/>
    </row>
    <row r="2" spans="1:116" s="215" customFormat="1" ht="5.25" customHeight="1" thickTop="1">
      <c r="A2" s="668"/>
      <c r="B2" s="668"/>
      <c r="C2" s="668"/>
      <c r="D2" s="668"/>
      <c r="E2" s="668"/>
      <c r="F2" s="668"/>
      <c r="G2" s="668"/>
      <c r="H2" s="668"/>
      <c r="I2" s="666"/>
      <c r="J2" s="666"/>
      <c r="K2" s="666"/>
      <c r="L2" s="666"/>
      <c r="M2" s="666"/>
      <c r="N2" s="666"/>
      <c r="O2" s="666"/>
      <c r="P2" s="666"/>
      <c r="Q2" s="666"/>
      <c r="R2" s="666"/>
      <c r="S2" s="666"/>
      <c r="T2" s="666"/>
      <c r="U2" s="666"/>
      <c r="V2" s="666"/>
      <c r="W2" s="666"/>
      <c r="X2" s="666"/>
      <c r="Y2" s="666"/>
      <c r="Z2" s="666"/>
      <c r="AA2" s="666"/>
    </row>
    <row r="3" spans="1:116" s="265" customFormat="1" ht="30" customHeight="1">
      <c r="A3" s="761" t="s">
        <v>1052</v>
      </c>
      <c r="B3" s="761"/>
      <c r="C3" s="761"/>
      <c r="D3" s="761"/>
      <c r="E3" s="761"/>
      <c r="F3" s="761"/>
      <c r="G3" s="761"/>
      <c r="H3" s="667"/>
      <c r="I3" s="667"/>
      <c r="J3" s="667"/>
      <c r="K3" s="667"/>
      <c r="L3" s="667"/>
      <c r="M3" s="667"/>
      <c r="O3" s="667"/>
      <c r="P3" s="667"/>
      <c r="Q3" s="667"/>
    </row>
    <row r="4" spans="1:116" s="668" customFormat="1" ht="5.25" customHeight="1">
      <c r="N4" s="265"/>
      <c r="O4" s="265"/>
      <c r="P4" s="265"/>
      <c r="Q4" s="265"/>
      <c r="R4" s="265"/>
      <c r="S4" s="265"/>
      <c r="T4" s="265"/>
      <c r="U4" s="265"/>
      <c r="V4" s="265"/>
      <c r="W4" s="265"/>
      <c r="X4" s="265"/>
      <c r="Y4" s="265"/>
      <c r="Z4" s="265"/>
      <c r="AA4" s="265"/>
      <c r="AB4" s="265"/>
      <c r="AC4" s="265"/>
      <c r="AD4" s="265"/>
      <c r="AE4" s="265"/>
      <c r="AF4" s="265"/>
      <c r="AG4" s="265"/>
      <c r="AH4" s="265"/>
      <c r="AI4" s="265"/>
      <c r="AJ4" s="265"/>
      <c r="AK4" s="265"/>
      <c r="AL4" s="265"/>
      <c r="AM4" s="265"/>
      <c r="AN4" s="265"/>
      <c r="AO4" s="265"/>
      <c r="AP4" s="265"/>
      <c r="AQ4" s="265"/>
      <c r="AR4" s="265"/>
      <c r="AS4" s="265"/>
      <c r="AT4" s="265"/>
      <c r="AU4" s="265"/>
      <c r="AV4" s="265"/>
      <c r="AW4" s="265"/>
      <c r="AX4" s="265"/>
      <c r="AY4" s="265"/>
      <c r="AZ4" s="265"/>
      <c r="BA4" s="265"/>
      <c r="BB4" s="265"/>
      <c r="BC4" s="265"/>
      <c r="BD4" s="265"/>
      <c r="BE4" s="265"/>
      <c r="BF4" s="265"/>
      <c r="BG4" s="265"/>
      <c r="BH4" s="265"/>
      <c r="BI4" s="265"/>
      <c r="BJ4" s="265"/>
      <c r="BK4" s="265"/>
      <c r="BL4" s="265"/>
      <c r="BM4" s="265"/>
      <c r="BN4" s="265"/>
      <c r="BO4" s="265"/>
      <c r="BP4" s="265"/>
      <c r="BQ4" s="265"/>
      <c r="BR4" s="265"/>
      <c r="BS4" s="265"/>
      <c r="BT4" s="265"/>
      <c r="BU4" s="265"/>
      <c r="BV4" s="265"/>
      <c r="BW4" s="265"/>
      <c r="BX4" s="265"/>
      <c r="BY4" s="265"/>
      <c r="BZ4" s="265"/>
      <c r="CA4" s="265"/>
      <c r="CB4" s="265"/>
      <c r="CC4" s="265"/>
      <c r="CD4" s="265"/>
      <c r="CE4" s="265"/>
      <c r="CF4" s="265"/>
      <c r="CG4" s="265"/>
      <c r="CH4" s="265"/>
      <c r="CI4" s="265"/>
      <c r="CJ4" s="265"/>
      <c r="CK4" s="265"/>
      <c r="CL4" s="265"/>
      <c r="CM4" s="265"/>
      <c r="CN4" s="265"/>
      <c r="CO4" s="265"/>
      <c r="CP4" s="265"/>
      <c r="CQ4" s="265"/>
      <c r="CR4" s="265"/>
      <c r="CS4" s="265"/>
      <c r="CT4" s="265"/>
      <c r="CU4" s="265"/>
      <c r="CV4" s="265"/>
      <c r="CW4" s="265"/>
      <c r="CX4" s="265"/>
      <c r="CY4" s="265"/>
      <c r="CZ4" s="265"/>
      <c r="DA4" s="265"/>
      <c r="DB4" s="265"/>
      <c r="DC4" s="265"/>
      <c r="DD4" s="265"/>
      <c r="DE4" s="265"/>
      <c r="DF4" s="265"/>
      <c r="DG4" s="265"/>
      <c r="DH4" s="265"/>
      <c r="DI4" s="265"/>
      <c r="DJ4" s="265"/>
      <c r="DK4" s="265"/>
      <c r="DL4" s="265"/>
    </row>
    <row r="5" spans="1:116" s="669" customFormat="1" ht="79.5" customHeight="1">
      <c r="A5" s="767" t="s">
        <v>2300</v>
      </c>
      <c r="B5" s="782"/>
      <c r="C5" s="782"/>
      <c r="D5" s="782"/>
      <c r="E5" s="782"/>
      <c r="F5" s="782"/>
      <c r="G5" s="782"/>
      <c r="H5" s="670"/>
      <c r="I5" s="670"/>
      <c r="J5" s="670"/>
      <c r="K5" s="670"/>
      <c r="L5" s="670"/>
      <c r="M5" s="670"/>
    </row>
    <row r="6" spans="1:116" s="215" customFormat="1" ht="6" customHeight="1">
      <c r="N6" s="216"/>
      <c r="O6" s="216"/>
      <c r="P6" s="216"/>
      <c r="Q6" s="216"/>
      <c r="R6" s="216"/>
      <c r="S6" s="216"/>
      <c r="T6" s="216"/>
      <c r="U6" s="216"/>
      <c r="V6" s="216"/>
      <c r="W6" s="216"/>
      <c r="X6" s="216"/>
      <c r="Y6" s="216"/>
      <c r="Z6" s="216"/>
      <c r="AA6" s="216"/>
      <c r="AB6" s="216"/>
      <c r="AC6" s="216"/>
      <c r="AD6" s="216"/>
      <c r="AE6" s="216"/>
      <c r="AF6" s="216"/>
      <c r="AG6" s="216"/>
      <c r="AH6" s="216"/>
      <c r="AI6" s="216"/>
      <c r="AJ6" s="216"/>
      <c r="AK6" s="216"/>
      <c r="AL6" s="216"/>
      <c r="AM6" s="216"/>
      <c r="AN6" s="216"/>
      <c r="AO6" s="216"/>
      <c r="AP6" s="216"/>
      <c r="AQ6" s="216"/>
      <c r="AR6" s="216"/>
      <c r="AS6" s="216"/>
      <c r="AT6" s="216"/>
      <c r="AU6" s="216"/>
      <c r="AV6" s="216"/>
      <c r="AW6" s="216"/>
      <c r="AX6" s="216"/>
      <c r="AY6" s="216"/>
      <c r="AZ6" s="216"/>
      <c r="BA6" s="216"/>
      <c r="BB6" s="216"/>
      <c r="BC6" s="216"/>
      <c r="BD6" s="216"/>
      <c r="BE6" s="216"/>
      <c r="BF6" s="216"/>
      <c r="BG6" s="216"/>
      <c r="BH6" s="216"/>
      <c r="BI6" s="216"/>
      <c r="BJ6" s="216"/>
      <c r="BK6" s="216"/>
      <c r="BL6" s="216"/>
      <c r="BM6" s="216"/>
      <c r="BN6" s="216"/>
      <c r="BO6" s="216"/>
      <c r="BP6" s="216"/>
      <c r="BQ6" s="216"/>
      <c r="BR6" s="216"/>
      <c r="BS6" s="216"/>
      <c r="BT6" s="216"/>
      <c r="BU6" s="216"/>
      <c r="BV6" s="216"/>
      <c r="BW6" s="216"/>
      <c r="BX6" s="216"/>
      <c r="BY6" s="216"/>
      <c r="BZ6" s="216"/>
      <c r="CA6" s="216"/>
      <c r="CB6" s="216"/>
      <c r="CC6" s="216"/>
      <c r="CD6" s="216"/>
      <c r="CE6" s="216"/>
      <c r="CF6" s="216"/>
      <c r="CG6" s="216"/>
      <c r="CH6" s="216"/>
      <c r="CI6" s="216"/>
      <c r="CJ6" s="216"/>
      <c r="CK6" s="216"/>
      <c r="CL6" s="216"/>
      <c r="CM6" s="216"/>
      <c r="CN6" s="216"/>
      <c r="CO6" s="216"/>
      <c r="CP6" s="216"/>
      <c r="CQ6" s="216"/>
      <c r="CR6" s="216"/>
      <c r="CS6" s="216"/>
      <c r="CT6" s="216"/>
      <c r="CU6" s="216"/>
      <c r="CV6" s="216"/>
      <c r="CW6" s="216"/>
      <c r="CX6" s="216"/>
      <c r="CY6" s="216"/>
      <c r="CZ6" s="216"/>
      <c r="DA6" s="216"/>
      <c r="DB6" s="216"/>
      <c r="DC6" s="216"/>
      <c r="DD6" s="216"/>
      <c r="DE6" s="216"/>
      <c r="DF6" s="216"/>
      <c r="DG6" s="216"/>
      <c r="DH6" s="216"/>
      <c r="DI6" s="216"/>
      <c r="DJ6" s="216"/>
      <c r="DK6" s="216"/>
      <c r="DL6" s="216"/>
    </row>
    <row r="7" spans="1:116" ht="33" customHeight="1" thickBot="1">
      <c r="A7" s="783" t="s">
        <v>2301</v>
      </c>
      <c r="B7" s="784"/>
      <c r="C7" s="784"/>
      <c r="D7" s="785" t="s">
        <v>1059</v>
      </c>
      <c r="E7" s="786"/>
      <c r="F7" s="786"/>
      <c r="G7" s="786"/>
      <c r="H7" s="787"/>
      <c r="I7" s="787"/>
      <c r="J7" s="787"/>
      <c r="K7" s="787"/>
      <c r="L7" s="787"/>
      <c r="M7" s="787"/>
      <c r="AF7" s="216" t="s">
        <v>74</v>
      </c>
    </row>
    <row r="8" spans="1:116" ht="129" customHeight="1" thickTop="1" thickBot="1">
      <c r="A8" s="493" t="s">
        <v>4</v>
      </c>
      <c r="B8" s="493" t="s">
        <v>5</v>
      </c>
      <c r="C8" s="493" t="s">
        <v>6</v>
      </c>
      <c r="D8" s="493" t="s">
        <v>10</v>
      </c>
      <c r="E8" s="493" t="s">
        <v>11</v>
      </c>
      <c r="F8" s="493" t="s">
        <v>7</v>
      </c>
      <c r="G8" s="493" t="s">
        <v>9</v>
      </c>
      <c r="H8" s="493" t="s">
        <v>72</v>
      </c>
      <c r="I8" s="671" t="s">
        <v>13</v>
      </c>
      <c r="J8" s="672" t="s">
        <v>14</v>
      </c>
      <c r="K8" s="673" t="s">
        <v>15</v>
      </c>
      <c r="L8" s="674" t="s">
        <v>16</v>
      </c>
      <c r="M8" s="675" t="s">
        <v>17</v>
      </c>
      <c r="N8" s="676" t="s">
        <v>18</v>
      </c>
      <c r="O8" s="494" t="s">
        <v>19</v>
      </c>
      <c r="P8" s="494" t="s">
        <v>20</v>
      </c>
      <c r="Q8" s="494" t="s">
        <v>21</v>
      </c>
      <c r="R8" s="494" t="s">
        <v>22</v>
      </c>
      <c r="S8" s="494" t="s">
        <v>70</v>
      </c>
      <c r="T8" s="495" t="s">
        <v>23</v>
      </c>
      <c r="U8" s="496" t="s">
        <v>24</v>
      </c>
      <c r="V8" s="496" t="s">
        <v>25</v>
      </c>
      <c r="W8" s="496" t="s">
        <v>26</v>
      </c>
      <c r="X8" s="496" t="s">
        <v>27</v>
      </c>
      <c r="Y8" s="496" t="s">
        <v>28</v>
      </c>
      <c r="Z8" s="496" t="s">
        <v>29</v>
      </c>
      <c r="AA8" s="496" t="s">
        <v>30</v>
      </c>
    </row>
    <row r="9" spans="1:116" ht="129.94999999999999" hidden="1" customHeight="1" thickTop="1" thickBot="1">
      <c r="A9" s="218" t="s">
        <v>742</v>
      </c>
      <c r="B9" s="219" t="s">
        <v>1652</v>
      </c>
      <c r="C9" s="219" t="s">
        <v>899</v>
      </c>
      <c r="D9" s="332" t="s">
        <v>656</v>
      </c>
      <c r="E9" s="332" t="s">
        <v>657</v>
      </c>
      <c r="F9" s="333" t="s">
        <v>86</v>
      </c>
      <c r="G9" s="220" t="s">
        <v>1373</v>
      </c>
      <c r="H9" s="334" t="s">
        <v>1867</v>
      </c>
      <c r="I9" s="221"/>
      <c r="J9" s="221"/>
      <c r="K9" s="222"/>
      <c r="L9" s="221" t="s">
        <v>71</v>
      </c>
      <c r="M9" s="335"/>
      <c r="N9" s="336"/>
      <c r="O9" s="223" t="s">
        <v>1210</v>
      </c>
      <c r="P9" s="222"/>
      <c r="Q9" s="281" t="s">
        <v>1199</v>
      </c>
      <c r="R9" s="224" t="s">
        <v>1196</v>
      </c>
      <c r="S9" s="272" t="s">
        <v>1709</v>
      </c>
      <c r="T9" s="218"/>
      <c r="U9" s="218"/>
      <c r="V9" s="225"/>
      <c r="W9" s="226"/>
      <c r="X9" s="227"/>
      <c r="Y9" s="221"/>
      <c r="Z9" s="220" t="s">
        <v>1372</v>
      </c>
      <c r="AA9" s="222"/>
    </row>
    <row r="10" spans="1:116" ht="125.25" hidden="1" customHeight="1" thickTop="1" thickBot="1">
      <c r="A10" s="337"/>
      <c r="B10" s="219" t="s">
        <v>658</v>
      </c>
      <c r="C10" s="219" t="s">
        <v>899</v>
      </c>
      <c r="D10" s="338" t="s">
        <v>656</v>
      </c>
      <c r="E10" s="338" t="s">
        <v>657</v>
      </c>
      <c r="F10" s="339" t="s">
        <v>1765</v>
      </c>
      <c r="G10" s="340" t="s">
        <v>1375</v>
      </c>
      <c r="H10" s="334" t="s">
        <v>1867</v>
      </c>
      <c r="I10" s="342"/>
      <c r="J10" s="343"/>
      <c r="K10" s="222"/>
      <c r="L10" s="344" t="s">
        <v>71</v>
      </c>
      <c r="M10" s="345"/>
      <c r="N10" s="336"/>
      <c r="O10" s="228" t="s">
        <v>1137</v>
      </c>
      <c r="P10" s="228" t="s">
        <v>1096</v>
      </c>
      <c r="Q10" s="281" t="s">
        <v>1199</v>
      </c>
      <c r="R10" s="228" t="s">
        <v>1097</v>
      </c>
      <c r="S10" s="228" t="s">
        <v>1314</v>
      </c>
      <c r="T10" s="229"/>
      <c r="U10" s="229"/>
      <c r="V10" s="230"/>
      <c r="W10" s="231"/>
      <c r="X10" s="229"/>
      <c r="Y10" s="230"/>
      <c r="Z10" s="230" t="s">
        <v>1374</v>
      </c>
      <c r="AA10" s="232"/>
    </row>
    <row r="11" spans="1:116" ht="129.94999999999999" hidden="1" customHeight="1" thickTop="1" thickBot="1">
      <c r="A11" s="337"/>
      <c r="B11" s="219" t="s">
        <v>659</v>
      </c>
      <c r="C11" s="219" t="s">
        <v>655</v>
      </c>
      <c r="D11" s="346" t="s">
        <v>656</v>
      </c>
      <c r="E11" s="346" t="s">
        <v>657</v>
      </c>
      <c r="F11" s="347" t="s">
        <v>675</v>
      </c>
      <c r="G11" s="340" t="s">
        <v>1377</v>
      </c>
      <c r="H11" s="334" t="s">
        <v>1867</v>
      </c>
      <c r="I11" s="342"/>
      <c r="J11" s="343"/>
      <c r="K11" s="222"/>
      <c r="L11" s="344" t="s">
        <v>71</v>
      </c>
      <c r="M11" s="345"/>
      <c r="N11" s="348"/>
      <c r="O11" s="228" t="s">
        <v>1138</v>
      </c>
      <c r="P11" s="232"/>
      <c r="Q11" s="281" t="s">
        <v>1199</v>
      </c>
      <c r="R11" s="228" t="s">
        <v>1112</v>
      </c>
      <c r="S11" s="281" t="s">
        <v>1709</v>
      </c>
      <c r="T11" s="233"/>
      <c r="U11" s="234"/>
      <c r="V11" s="230"/>
      <c r="W11" s="230"/>
      <c r="X11" s="230"/>
      <c r="Y11" s="230"/>
      <c r="Z11" s="230" t="s">
        <v>1376</v>
      </c>
      <c r="AA11" s="232"/>
    </row>
    <row r="12" spans="1:116" ht="129.94999999999999" hidden="1" customHeight="1" thickTop="1" thickBot="1">
      <c r="A12" s="337"/>
      <c r="B12" s="219" t="s">
        <v>660</v>
      </c>
      <c r="C12" s="219" t="s">
        <v>899</v>
      </c>
      <c r="D12" s="349" t="s">
        <v>661</v>
      </c>
      <c r="E12" s="349" t="s">
        <v>657</v>
      </c>
      <c r="F12" s="293" t="s">
        <v>1720</v>
      </c>
      <c r="G12" s="340" t="s">
        <v>1379</v>
      </c>
      <c r="H12" s="334" t="s">
        <v>1867</v>
      </c>
      <c r="I12" s="342"/>
      <c r="J12" s="343"/>
      <c r="K12" s="222"/>
      <c r="L12" s="344" t="s">
        <v>71</v>
      </c>
      <c r="M12" s="345"/>
      <c r="N12" s="336"/>
      <c r="O12" s="235" t="s">
        <v>1139</v>
      </c>
      <c r="P12" s="232"/>
      <c r="Q12" s="281" t="s">
        <v>1199</v>
      </c>
      <c r="R12" s="228" t="s">
        <v>1112</v>
      </c>
      <c r="S12" s="281" t="s">
        <v>1709</v>
      </c>
      <c r="T12" s="234"/>
      <c r="U12" s="230"/>
      <c r="V12" s="230"/>
      <c r="W12" s="230"/>
      <c r="X12" s="230"/>
      <c r="Y12" s="230"/>
      <c r="Z12" s="230" t="s">
        <v>1378</v>
      </c>
      <c r="AA12" s="232"/>
    </row>
    <row r="13" spans="1:116" ht="129.94999999999999" hidden="1" customHeight="1" thickTop="1">
      <c r="A13" s="337"/>
      <c r="B13" s="219" t="s">
        <v>662</v>
      </c>
      <c r="C13" s="219" t="s">
        <v>1509</v>
      </c>
      <c r="D13" s="350" t="s">
        <v>664</v>
      </c>
      <c r="E13" s="350" t="s">
        <v>794</v>
      </c>
      <c r="F13" s="333" t="s">
        <v>86</v>
      </c>
      <c r="G13" s="333" t="s">
        <v>1767</v>
      </c>
      <c r="H13" s="334" t="s">
        <v>1867</v>
      </c>
      <c r="I13" s="342"/>
      <c r="J13" s="343" t="s">
        <v>71</v>
      </c>
      <c r="K13" s="222"/>
      <c r="L13" s="344"/>
      <c r="M13" s="345"/>
      <c r="N13" s="336"/>
      <c r="O13" s="236" t="s">
        <v>1177</v>
      </c>
      <c r="P13" s="236"/>
      <c r="Q13" s="236" t="s">
        <v>1100</v>
      </c>
      <c r="R13" s="236" t="s">
        <v>1101</v>
      </c>
      <c r="S13" s="237"/>
      <c r="T13" s="230"/>
      <c r="U13" s="230"/>
      <c r="V13" s="230"/>
      <c r="W13" s="283" t="s">
        <v>1566</v>
      </c>
      <c r="X13" s="230"/>
      <c r="Y13" s="230"/>
      <c r="Z13" s="230"/>
      <c r="AA13" s="232"/>
    </row>
    <row r="14" spans="1:116" ht="129.94999999999999" hidden="1" customHeight="1" thickBot="1">
      <c r="A14" s="337"/>
      <c r="B14" s="219" t="s">
        <v>1653</v>
      </c>
      <c r="C14" s="219" t="s">
        <v>1644</v>
      </c>
      <c r="D14" s="351" t="s">
        <v>656</v>
      </c>
      <c r="E14" s="351" t="s">
        <v>657</v>
      </c>
      <c r="F14" s="527" t="s">
        <v>163</v>
      </c>
      <c r="G14" s="340" t="s">
        <v>1381</v>
      </c>
      <c r="H14" s="341">
        <v>1000000</v>
      </c>
      <c r="I14" s="342"/>
      <c r="J14" s="343"/>
      <c r="K14" s="222"/>
      <c r="L14" s="344" t="s">
        <v>71</v>
      </c>
      <c r="M14" s="345"/>
      <c r="N14" s="336"/>
      <c r="O14" s="238" t="s">
        <v>1768</v>
      </c>
      <c r="P14" s="228" t="s">
        <v>1098</v>
      </c>
      <c r="Q14" s="238" t="s">
        <v>1309</v>
      </c>
      <c r="R14" s="228" t="s">
        <v>1097</v>
      </c>
      <c r="S14" s="238" t="s">
        <v>1364</v>
      </c>
      <c r="T14" s="230"/>
      <c r="U14" s="230" t="s">
        <v>1644</v>
      </c>
      <c r="V14" s="230"/>
      <c r="W14" s="283"/>
      <c r="X14" s="230"/>
      <c r="Y14" s="230"/>
      <c r="Z14" s="219" t="s">
        <v>1380</v>
      </c>
      <c r="AA14" s="219" t="s">
        <v>1643</v>
      </c>
    </row>
    <row r="15" spans="1:116" ht="129.94999999999999" hidden="1" customHeight="1" thickTop="1">
      <c r="A15" s="337"/>
      <c r="B15" s="219" t="s">
        <v>680</v>
      </c>
      <c r="C15" s="219" t="s">
        <v>85</v>
      </c>
      <c r="D15" s="352" t="s">
        <v>656</v>
      </c>
      <c r="E15" s="352" t="s">
        <v>1557</v>
      </c>
      <c r="F15" s="296" t="s">
        <v>86</v>
      </c>
      <c r="G15" s="340" t="s">
        <v>1382</v>
      </c>
      <c r="H15" s="334" t="s">
        <v>1867</v>
      </c>
      <c r="I15" s="342"/>
      <c r="J15" s="343"/>
      <c r="K15" s="222"/>
      <c r="L15" s="344" t="s">
        <v>32</v>
      </c>
      <c r="M15" s="345"/>
      <c r="N15" s="336"/>
      <c r="O15" s="236" t="s">
        <v>1157</v>
      </c>
      <c r="P15" s="237"/>
      <c r="Q15" s="237"/>
      <c r="R15" s="236" t="s">
        <v>1101</v>
      </c>
      <c r="S15" s="228"/>
      <c r="T15" s="230"/>
      <c r="U15" s="230"/>
      <c r="V15" s="284">
        <v>40940</v>
      </c>
      <c r="W15" s="283" t="s">
        <v>1852</v>
      </c>
      <c r="X15" s="230"/>
      <c r="Y15" s="230"/>
      <c r="Z15" s="230" t="s">
        <v>1383</v>
      </c>
      <c r="AA15" s="232"/>
    </row>
    <row r="16" spans="1:116" ht="129.94999999999999" hidden="1" customHeight="1">
      <c r="A16" s="337"/>
      <c r="B16" s="219" t="s">
        <v>667</v>
      </c>
      <c r="C16" s="219" t="s">
        <v>108</v>
      </c>
      <c r="D16" s="353" t="s">
        <v>656</v>
      </c>
      <c r="E16" s="353" t="s">
        <v>793</v>
      </c>
      <c r="F16" s="347" t="s">
        <v>92</v>
      </c>
      <c r="G16" s="340" t="s">
        <v>1385</v>
      </c>
      <c r="H16" s="341">
        <v>100000</v>
      </c>
      <c r="I16" s="342"/>
      <c r="J16" s="343" t="s">
        <v>71</v>
      </c>
      <c r="K16" s="222"/>
      <c r="L16" s="344"/>
      <c r="M16" s="345"/>
      <c r="N16" s="336"/>
      <c r="O16" s="236" t="s">
        <v>1211</v>
      </c>
      <c r="P16" s="238" t="s">
        <v>1095</v>
      </c>
      <c r="Q16" s="238" t="s">
        <v>1165</v>
      </c>
      <c r="R16" s="238" t="s">
        <v>1166</v>
      </c>
      <c r="S16" s="281" t="s">
        <v>1321</v>
      </c>
      <c r="T16" s="230"/>
      <c r="U16" s="230"/>
      <c r="V16" s="230"/>
      <c r="W16" s="283" t="s">
        <v>1567</v>
      </c>
      <c r="X16" s="230"/>
      <c r="Y16" s="230"/>
      <c r="Z16" s="230" t="s">
        <v>1384</v>
      </c>
      <c r="AA16" s="232"/>
    </row>
    <row r="17" spans="1:27" ht="165.75" hidden="1" customHeight="1">
      <c r="A17" s="337"/>
      <c r="B17" s="219" t="s">
        <v>1178</v>
      </c>
      <c r="C17" s="219" t="s">
        <v>901</v>
      </c>
      <c r="D17" s="354" t="s">
        <v>656</v>
      </c>
      <c r="E17" s="354" t="s">
        <v>657</v>
      </c>
      <c r="F17" s="295" t="s">
        <v>1209</v>
      </c>
      <c r="G17" s="340" t="s">
        <v>1387</v>
      </c>
      <c r="H17" s="341">
        <v>120000</v>
      </c>
      <c r="I17" s="342"/>
      <c r="J17" s="343" t="s">
        <v>71</v>
      </c>
      <c r="K17" s="222"/>
      <c r="L17" s="344"/>
      <c r="M17" s="345"/>
      <c r="N17" s="336"/>
      <c r="O17" s="236" t="s">
        <v>1179</v>
      </c>
      <c r="P17" s="232"/>
      <c r="Q17" s="232"/>
      <c r="R17" s="232"/>
      <c r="S17" s="239"/>
      <c r="T17" s="219" t="s">
        <v>1769</v>
      </c>
      <c r="U17" s="240"/>
      <c r="V17" s="230"/>
      <c r="W17" s="283"/>
      <c r="X17" s="241" t="s">
        <v>1475</v>
      </c>
      <c r="Y17" s="230"/>
      <c r="Z17" s="230" t="s">
        <v>1386</v>
      </c>
      <c r="AA17" s="232"/>
    </row>
    <row r="18" spans="1:27" ht="129.94999999999999" hidden="1" customHeight="1">
      <c r="A18" s="337"/>
      <c r="B18" s="219" t="s">
        <v>1654</v>
      </c>
      <c r="C18" s="219" t="s">
        <v>1202</v>
      </c>
      <c r="D18" s="355" t="s">
        <v>656</v>
      </c>
      <c r="E18" s="356" t="s">
        <v>702</v>
      </c>
      <c r="F18" s="339" t="s">
        <v>682</v>
      </c>
      <c r="G18" s="340" t="s">
        <v>1369</v>
      </c>
      <c r="H18" s="341" t="s">
        <v>1867</v>
      </c>
      <c r="I18" s="342"/>
      <c r="J18" s="343"/>
      <c r="K18" s="222"/>
      <c r="L18" s="344"/>
      <c r="M18" s="345" t="s">
        <v>71</v>
      </c>
      <c r="N18" s="336"/>
      <c r="O18" s="242"/>
      <c r="P18" s="281" t="s">
        <v>1200</v>
      </c>
      <c r="Q18" s="232"/>
      <c r="R18" s="281" t="s">
        <v>1201</v>
      </c>
      <c r="S18" s="281" t="s">
        <v>1370</v>
      </c>
      <c r="T18" s="219"/>
      <c r="U18" s="219" t="s">
        <v>1606</v>
      </c>
      <c r="V18" s="219"/>
      <c r="W18" s="283"/>
      <c r="X18" s="230"/>
      <c r="Y18" s="230" t="s">
        <v>1371</v>
      </c>
      <c r="Z18" s="230"/>
      <c r="AA18" s="232"/>
    </row>
    <row r="19" spans="1:27" ht="129.94999999999999" hidden="1" customHeight="1" thickBot="1">
      <c r="A19" s="337"/>
      <c r="B19" s="219" t="s">
        <v>1655</v>
      </c>
      <c r="C19" s="219" t="s">
        <v>124</v>
      </c>
      <c r="D19" s="357" t="s">
        <v>656</v>
      </c>
      <c r="E19" s="357" t="s">
        <v>657</v>
      </c>
      <c r="F19" s="347" t="s">
        <v>125</v>
      </c>
      <c r="G19" s="340" t="s">
        <v>1388</v>
      </c>
      <c r="H19" s="341">
        <v>100000</v>
      </c>
      <c r="I19" s="342"/>
      <c r="J19" s="343"/>
      <c r="K19" s="222" t="s">
        <v>71</v>
      </c>
      <c r="L19" s="344"/>
      <c r="M19" s="345"/>
      <c r="N19" s="336"/>
      <c r="O19" s="236" t="s">
        <v>1158</v>
      </c>
      <c r="P19" s="232"/>
      <c r="Q19" s="238" t="s">
        <v>1143</v>
      </c>
      <c r="R19" s="236" t="s">
        <v>1118</v>
      </c>
      <c r="S19" s="243" t="s">
        <v>1368</v>
      </c>
      <c r="T19" s="230" t="s">
        <v>1770</v>
      </c>
      <c r="U19" s="219" t="s">
        <v>1604</v>
      </c>
      <c r="V19" s="280"/>
      <c r="W19" s="283" t="s">
        <v>1568</v>
      </c>
      <c r="X19" s="230"/>
      <c r="Y19" s="230"/>
      <c r="Z19" s="219" t="s">
        <v>1389</v>
      </c>
      <c r="AA19" s="281" t="s">
        <v>1315</v>
      </c>
    </row>
    <row r="20" spans="1:27" ht="129.94999999999999" hidden="1" customHeight="1" thickTop="1">
      <c r="A20" s="337"/>
      <c r="B20" s="219" t="s">
        <v>1751</v>
      </c>
      <c r="C20" s="219" t="s">
        <v>1510</v>
      </c>
      <c r="D20" s="358" t="s">
        <v>671</v>
      </c>
      <c r="E20" s="358" t="s">
        <v>657</v>
      </c>
      <c r="F20" s="333" t="s">
        <v>86</v>
      </c>
      <c r="G20" s="340" t="s">
        <v>1391</v>
      </c>
      <c r="H20" s="341" t="s">
        <v>1867</v>
      </c>
      <c r="I20" s="342"/>
      <c r="J20" s="343" t="s">
        <v>71</v>
      </c>
      <c r="K20" s="222"/>
      <c r="L20" s="344"/>
      <c r="M20" s="345"/>
      <c r="N20" s="336"/>
      <c r="O20" s="236" t="s">
        <v>1179</v>
      </c>
      <c r="P20" s="232"/>
      <c r="Q20" s="244" t="s">
        <v>1197</v>
      </c>
      <c r="R20" s="244" t="s">
        <v>615</v>
      </c>
      <c r="S20" s="245"/>
      <c r="T20" s="219" t="s">
        <v>1608</v>
      </c>
      <c r="U20" s="219" t="s">
        <v>1605</v>
      </c>
      <c r="V20" s="230"/>
      <c r="W20" s="283"/>
      <c r="X20" s="219" t="s">
        <v>1476</v>
      </c>
      <c r="Y20" s="230"/>
      <c r="Z20" s="219" t="s">
        <v>1390</v>
      </c>
      <c r="AA20" s="232"/>
    </row>
    <row r="21" spans="1:27" ht="129.94999999999999" hidden="1" customHeight="1">
      <c r="A21" s="337"/>
      <c r="B21" s="219" t="s">
        <v>1748</v>
      </c>
      <c r="C21" s="219" t="s">
        <v>672</v>
      </c>
      <c r="D21" s="359" t="s">
        <v>673</v>
      </c>
      <c r="E21" s="359" t="s">
        <v>674</v>
      </c>
      <c r="F21" s="246" t="s">
        <v>676</v>
      </c>
      <c r="G21" s="246" t="s">
        <v>1393</v>
      </c>
      <c r="H21" s="360">
        <v>200000</v>
      </c>
      <c r="I21" s="361"/>
      <c r="J21" s="361"/>
      <c r="K21" s="247"/>
      <c r="L21" s="361" t="s">
        <v>71</v>
      </c>
      <c r="M21" s="362"/>
      <c r="N21" s="363"/>
      <c r="O21" s="236" t="s">
        <v>1140</v>
      </c>
      <c r="P21" s="246" t="s">
        <v>1204</v>
      </c>
      <c r="Q21" s="246" t="s">
        <v>1203</v>
      </c>
      <c r="R21" s="238" t="s">
        <v>1141</v>
      </c>
      <c r="S21" s="246" t="s">
        <v>1212</v>
      </c>
      <c r="T21" s="248"/>
      <c r="U21" s="248"/>
      <c r="V21" s="248"/>
      <c r="W21" s="283"/>
      <c r="X21" s="248"/>
      <c r="Y21" s="248"/>
      <c r="Z21" s="248" t="s">
        <v>1392</v>
      </c>
      <c r="AA21" s="249"/>
    </row>
    <row r="22" spans="1:27" ht="129.94999999999999" hidden="1" customHeight="1">
      <c r="A22" s="364" t="s">
        <v>741</v>
      </c>
      <c r="B22" s="243" t="s">
        <v>1595</v>
      </c>
      <c r="C22" s="365" t="s">
        <v>686</v>
      </c>
      <c r="D22" s="366" t="s">
        <v>656</v>
      </c>
      <c r="E22" s="366" t="s">
        <v>657</v>
      </c>
      <c r="F22" s="347" t="s">
        <v>92</v>
      </c>
      <c r="G22" s="250" t="s">
        <v>1395</v>
      </c>
      <c r="H22" s="367" t="s">
        <v>1867</v>
      </c>
      <c r="I22" s="250"/>
      <c r="J22" s="250"/>
      <c r="K22" s="251"/>
      <c r="L22" s="250" t="s">
        <v>71</v>
      </c>
      <c r="M22" s="251"/>
      <c r="N22" s="368"/>
      <c r="O22" s="243" t="s">
        <v>1706</v>
      </c>
      <c r="P22" s="251"/>
      <c r="Q22" s="251"/>
      <c r="R22" s="243" t="s">
        <v>1213</v>
      </c>
      <c r="S22" s="243" t="s">
        <v>1705</v>
      </c>
      <c r="T22" s="272" t="s">
        <v>1609</v>
      </c>
      <c r="U22" s="219" t="s">
        <v>1322</v>
      </c>
      <c r="V22" s="222"/>
      <c r="W22" s="283"/>
      <c r="X22" s="222"/>
      <c r="Y22" s="222"/>
      <c r="Z22" s="250" t="s">
        <v>1394</v>
      </c>
      <c r="AA22" s="330" t="s">
        <v>1705</v>
      </c>
    </row>
    <row r="23" spans="1:27" ht="189" hidden="1" customHeight="1">
      <c r="A23" s="337"/>
      <c r="B23" s="219" t="s">
        <v>1759</v>
      </c>
      <c r="C23" s="369" t="s">
        <v>143</v>
      </c>
      <c r="D23" s="370" t="s">
        <v>656</v>
      </c>
      <c r="E23" s="370" t="s">
        <v>793</v>
      </c>
      <c r="F23" s="347" t="s">
        <v>92</v>
      </c>
      <c r="G23" s="252" t="s">
        <v>1771</v>
      </c>
      <c r="H23" s="371" t="s">
        <v>1867</v>
      </c>
      <c r="I23" s="372"/>
      <c r="J23" s="373"/>
      <c r="K23" s="222"/>
      <c r="L23" s="374" t="s">
        <v>71</v>
      </c>
      <c r="M23" s="222"/>
      <c r="N23" s="336"/>
      <c r="O23" s="243" t="s">
        <v>1146</v>
      </c>
      <c r="P23" s="243"/>
      <c r="Q23" s="243"/>
      <c r="R23" s="243" t="s">
        <v>1142</v>
      </c>
      <c r="S23" s="285"/>
      <c r="T23" s="219" t="s">
        <v>1648</v>
      </c>
      <c r="U23" s="281" t="s">
        <v>1323</v>
      </c>
      <c r="V23" s="232"/>
      <c r="W23" s="283" t="s">
        <v>1569</v>
      </c>
      <c r="X23" s="232"/>
      <c r="Y23" s="232"/>
      <c r="Z23" s="281" t="s">
        <v>1420</v>
      </c>
      <c r="AA23" s="281" t="s">
        <v>1647</v>
      </c>
    </row>
    <row r="24" spans="1:27" ht="129.94999999999999" hidden="1" customHeight="1">
      <c r="A24" s="337"/>
      <c r="B24" s="219" t="s">
        <v>1721</v>
      </c>
      <c r="C24" s="375" t="s">
        <v>1754</v>
      </c>
      <c r="D24" s="370" t="s">
        <v>656</v>
      </c>
      <c r="E24" s="370" t="s">
        <v>691</v>
      </c>
      <c r="F24" s="376" t="s">
        <v>1062</v>
      </c>
      <c r="G24" s="377" t="s">
        <v>1418</v>
      </c>
      <c r="H24" s="378">
        <v>30000</v>
      </c>
      <c r="I24" s="372"/>
      <c r="J24" s="373"/>
      <c r="K24" s="222"/>
      <c r="L24" s="374" t="s">
        <v>71</v>
      </c>
      <c r="M24" s="222"/>
      <c r="N24" s="336"/>
      <c r="O24" s="238" t="s">
        <v>1159</v>
      </c>
      <c r="P24" s="222"/>
      <c r="Q24" s="222"/>
      <c r="R24" s="238" t="s">
        <v>1151</v>
      </c>
      <c r="S24" s="222"/>
      <c r="T24" s="222"/>
      <c r="U24" s="272" t="s">
        <v>1755</v>
      </c>
      <c r="V24" s="222"/>
      <c r="W24" s="283"/>
      <c r="X24" s="222"/>
      <c r="Y24" s="222"/>
      <c r="Z24" s="272" t="s">
        <v>1415</v>
      </c>
      <c r="AA24" s="222"/>
    </row>
    <row r="25" spans="1:27" ht="129.94999999999999" hidden="1" customHeight="1" thickBot="1">
      <c r="A25" s="337"/>
      <c r="B25" s="219" t="s">
        <v>1656</v>
      </c>
      <c r="C25" s="369" t="s">
        <v>1205</v>
      </c>
      <c r="D25" s="370" t="s">
        <v>689</v>
      </c>
      <c r="E25" s="370" t="s">
        <v>794</v>
      </c>
      <c r="F25" s="293" t="s">
        <v>1720</v>
      </c>
      <c r="G25" s="252" t="s">
        <v>1772</v>
      </c>
      <c r="H25" s="379">
        <v>50000</v>
      </c>
      <c r="I25" s="372"/>
      <c r="J25" s="373"/>
      <c r="K25" s="222"/>
      <c r="L25" s="374" t="s">
        <v>71</v>
      </c>
      <c r="M25" s="222"/>
      <c r="N25" s="336"/>
      <c r="O25" s="238" t="s">
        <v>1773</v>
      </c>
      <c r="P25" s="222"/>
      <c r="Q25" s="222"/>
      <c r="R25" s="238" t="s">
        <v>1112</v>
      </c>
      <c r="S25" s="222"/>
      <c r="T25" s="272" t="s">
        <v>1610</v>
      </c>
      <c r="U25" s="272" t="s">
        <v>1774</v>
      </c>
      <c r="V25" s="222"/>
      <c r="W25" s="283" t="s">
        <v>1570</v>
      </c>
      <c r="X25" s="222"/>
      <c r="Y25" s="222"/>
      <c r="Z25" s="252" t="s">
        <v>1397</v>
      </c>
      <c r="AA25" s="222"/>
    </row>
    <row r="26" spans="1:27" ht="129.94999999999999" hidden="1" customHeight="1" thickTop="1">
      <c r="A26" s="337"/>
      <c r="B26" s="219" t="s">
        <v>1722</v>
      </c>
      <c r="C26" s="369" t="s">
        <v>688</v>
      </c>
      <c r="D26" s="370" t="s">
        <v>656</v>
      </c>
      <c r="E26" s="370" t="s">
        <v>794</v>
      </c>
      <c r="F26" s="333" t="s">
        <v>86</v>
      </c>
      <c r="G26" s="252" t="s">
        <v>1775</v>
      </c>
      <c r="H26" s="378">
        <v>80000</v>
      </c>
      <c r="I26" s="372"/>
      <c r="J26" s="373"/>
      <c r="K26" s="222"/>
      <c r="L26" s="374" t="s">
        <v>71</v>
      </c>
      <c r="M26" s="222"/>
      <c r="N26" s="336"/>
      <c r="O26" s="238" t="s">
        <v>1756</v>
      </c>
      <c r="P26" s="238"/>
      <c r="Q26" s="238" t="s">
        <v>1176</v>
      </c>
      <c r="R26" s="238" t="s">
        <v>1101</v>
      </c>
      <c r="S26" s="287"/>
      <c r="T26" s="224"/>
      <c r="U26" s="222"/>
      <c r="V26" s="222"/>
      <c r="W26" s="283" t="s">
        <v>1570</v>
      </c>
      <c r="X26" s="222"/>
      <c r="Y26" s="222"/>
      <c r="Z26" s="252" t="s">
        <v>1396</v>
      </c>
      <c r="AA26" s="222"/>
    </row>
    <row r="27" spans="1:27" ht="129.94999999999999" hidden="1" customHeight="1">
      <c r="A27" s="337"/>
      <c r="B27" s="219" t="s">
        <v>1657</v>
      </c>
      <c r="C27" s="369" t="s">
        <v>1511</v>
      </c>
      <c r="D27" s="380" t="s">
        <v>693</v>
      </c>
      <c r="E27" s="370" t="s">
        <v>657</v>
      </c>
      <c r="F27" s="347" t="s">
        <v>163</v>
      </c>
      <c r="G27" s="252" t="s">
        <v>1776</v>
      </c>
      <c r="H27" s="379">
        <v>400000</v>
      </c>
      <c r="I27" s="372"/>
      <c r="J27" s="373"/>
      <c r="K27" s="222"/>
      <c r="L27" s="374" t="s">
        <v>71</v>
      </c>
      <c r="M27" s="222"/>
      <c r="N27" s="336"/>
      <c r="O27" s="253" t="s">
        <v>1206</v>
      </c>
      <c r="P27" s="253"/>
      <c r="Q27" s="259" t="s">
        <v>1099</v>
      </c>
      <c r="R27" s="228" t="s">
        <v>1097</v>
      </c>
      <c r="S27" s="253"/>
      <c r="T27" s="238" t="s">
        <v>1599</v>
      </c>
      <c r="U27" s="238" t="s">
        <v>1777</v>
      </c>
      <c r="V27" s="222"/>
      <c r="W27" s="283"/>
      <c r="X27" s="222"/>
      <c r="Y27" s="222"/>
      <c r="Z27" s="252" t="s">
        <v>1398</v>
      </c>
      <c r="AA27" s="222"/>
    </row>
    <row r="28" spans="1:27" ht="129.94999999999999" hidden="1" customHeight="1">
      <c r="A28" s="337"/>
      <c r="B28" s="219" t="s">
        <v>1723</v>
      </c>
      <c r="C28" s="369" t="s">
        <v>1714</v>
      </c>
      <c r="D28" s="380" t="s">
        <v>671</v>
      </c>
      <c r="E28" s="370" t="s">
        <v>657</v>
      </c>
      <c r="F28" s="381" t="s">
        <v>1639</v>
      </c>
      <c r="G28" s="252" t="s">
        <v>1413</v>
      </c>
      <c r="H28" s="378" t="s">
        <v>200</v>
      </c>
      <c r="I28" s="372"/>
      <c r="J28" s="373"/>
      <c r="K28" s="222"/>
      <c r="L28" s="374" t="s">
        <v>71</v>
      </c>
      <c r="M28" s="222"/>
      <c r="N28" s="336"/>
      <c r="O28" s="228" t="s">
        <v>1219</v>
      </c>
      <c r="P28" s="253"/>
      <c r="Q28" s="228"/>
      <c r="R28" s="253" t="s">
        <v>1120</v>
      </c>
      <c r="S28" s="228" t="s">
        <v>1167</v>
      </c>
      <c r="T28" s="228" t="s">
        <v>1596</v>
      </c>
      <c r="U28" s="228" t="s">
        <v>1778</v>
      </c>
      <c r="V28" s="222"/>
      <c r="W28" s="283"/>
      <c r="X28" s="228" t="s">
        <v>1638</v>
      </c>
      <c r="Y28" s="222"/>
      <c r="Z28" s="252" t="s">
        <v>1412</v>
      </c>
      <c r="AA28" s="222"/>
    </row>
    <row r="29" spans="1:27" ht="129.94999999999999" hidden="1" customHeight="1">
      <c r="A29" s="337"/>
      <c r="B29" s="219" t="s">
        <v>1724</v>
      </c>
      <c r="C29" s="369" t="s">
        <v>1513</v>
      </c>
      <c r="D29" s="370" t="s">
        <v>794</v>
      </c>
      <c r="E29" s="370" t="s">
        <v>657</v>
      </c>
      <c r="F29" s="339" t="s">
        <v>1765</v>
      </c>
      <c r="G29" s="252" t="s">
        <v>1779</v>
      </c>
      <c r="H29" s="379">
        <v>200000</v>
      </c>
      <c r="I29" s="372" t="s">
        <v>32</v>
      </c>
      <c r="J29" s="373"/>
      <c r="K29" s="222"/>
      <c r="L29" s="374"/>
      <c r="M29" s="222"/>
      <c r="N29" s="336"/>
      <c r="O29" s="253"/>
      <c r="P29" s="253"/>
      <c r="Q29" s="258" t="s">
        <v>1180</v>
      </c>
      <c r="R29" s="228" t="s">
        <v>1097</v>
      </c>
      <c r="S29" s="258" t="s">
        <v>1214</v>
      </c>
      <c r="T29" s="238" t="s">
        <v>1600</v>
      </c>
      <c r="U29" s="238" t="s">
        <v>1780</v>
      </c>
      <c r="V29" s="238" t="s">
        <v>1558</v>
      </c>
      <c r="W29" s="283"/>
      <c r="X29" s="272" t="s">
        <v>1477</v>
      </c>
      <c r="Y29" s="222"/>
      <c r="Z29" s="272" t="s">
        <v>1399</v>
      </c>
      <c r="AA29" s="272" t="s">
        <v>1512</v>
      </c>
    </row>
    <row r="30" spans="1:27" ht="129.94999999999999" hidden="1" customHeight="1">
      <c r="A30" s="337"/>
      <c r="B30" s="219" t="s">
        <v>1725</v>
      </c>
      <c r="C30" s="369" t="s">
        <v>1517</v>
      </c>
      <c r="D30" s="370" t="s">
        <v>656</v>
      </c>
      <c r="E30" s="370" t="s">
        <v>657</v>
      </c>
      <c r="F30" s="382" t="s">
        <v>728</v>
      </c>
      <c r="G30" s="252" t="s">
        <v>1781</v>
      </c>
      <c r="H30" s="379">
        <v>200000</v>
      </c>
      <c r="I30" s="372"/>
      <c r="J30" s="373" t="s">
        <v>71</v>
      </c>
      <c r="K30" s="222"/>
      <c r="L30" s="374"/>
      <c r="M30" s="222"/>
      <c r="N30" s="336"/>
      <c r="O30" s="253" t="s">
        <v>1366</v>
      </c>
      <c r="P30" s="253"/>
      <c r="Q30" s="228" t="s">
        <v>1154</v>
      </c>
      <c r="R30" s="253" t="s">
        <v>1185</v>
      </c>
      <c r="S30" s="238" t="s">
        <v>1222</v>
      </c>
      <c r="T30" s="238" t="s">
        <v>1598</v>
      </c>
      <c r="U30" s="238" t="s">
        <v>1782</v>
      </c>
      <c r="V30" s="222"/>
      <c r="W30" s="283"/>
      <c r="X30" s="222"/>
      <c r="Y30" s="222"/>
      <c r="Z30" s="252" t="s">
        <v>1414</v>
      </c>
      <c r="AA30" s="222"/>
    </row>
    <row r="31" spans="1:27" ht="129.94999999999999" hidden="1" customHeight="1">
      <c r="A31" s="337"/>
      <c r="B31" s="219" t="s">
        <v>1726</v>
      </c>
      <c r="C31" s="369" t="s">
        <v>1516</v>
      </c>
      <c r="D31" s="380" t="s">
        <v>696</v>
      </c>
      <c r="E31" s="380" t="s">
        <v>697</v>
      </c>
      <c r="F31" s="383" t="s">
        <v>727</v>
      </c>
      <c r="G31" s="252" t="s">
        <v>1636</v>
      </c>
      <c r="H31" s="378">
        <v>200000</v>
      </c>
      <c r="I31" s="372"/>
      <c r="J31" s="528"/>
      <c r="K31" s="222"/>
      <c r="L31" s="374" t="s">
        <v>71</v>
      </c>
      <c r="M31" s="222"/>
      <c r="N31" s="336"/>
      <c r="O31" s="258" t="s">
        <v>1220</v>
      </c>
      <c r="P31" s="253" t="s">
        <v>1160</v>
      </c>
      <c r="Q31" s="228" t="s">
        <v>1126</v>
      </c>
      <c r="R31" s="253" t="s">
        <v>1127</v>
      </c>
      <c r="S31" s="238" t="s">
        <v>1221</v>
      </c>
      <c r="T31" s="238" t="s">
        <v>1597</v>
      </c>
      <c r="U31" s="238" t="s">
        <v>1783</v>
      </c>
      <c r="V31" s="222"/>
      <c r="W31" s="283"/>
      <c r="X31" s="272" t="s">
        <v>1637</v>
      </c>
      <c r="Y31" s="222"/>
      <c r="Z31" s="222"/>
      <c r="AA31" s="252" t="s">
        <v>1519</v>
      </c>
    </row>
    <row r="32" spans="1:27" ht="129.94999999999999" hidden="1" customHeight="1">
      <c r="A32" s="337"/>
      <c r="B32" s="219" t="s">
        <v>1727</v>
      </c>
      <c r="C32" s="369" t="s">
        <v>1324</v>
      </c>
      <c r="D32" s="370" t="s">
        <v>656</v>
      </c>
      <c r="E32" s="370" t="s">
        <v>657</v>
      </c>
      <c r="F32" s="382" t="s">
        <v>1858</v>
      </c>
      <c r="G32" s="252" t="s">
        <v>1400</v>
      </c>
      <c r="H32" s="379">
        <v>750000</v>
      </c>
      <c r="I32" s="372"/>
      <c r="J32" s="373" t="s">
        <v>71</v>
      </c>
      <c r="K32" s="222"/>
      <c r="L32" s="374"/>
      <c r="M32" s="222"/>
      <c r="N32" s="336"/>
      <c r="O32" s="258" t="s">
        <v>1179</v>
      </c>
      <c r="P32" s="222"/>
      <c r="Q32" s="253" t="s">
        <v>1365</v>
      </c>
      <c r="R32" s="228" t="s">
        <v>1147</v>
      </c>
      <c r="S32" s="272" t="s">
        <v>1215</v>
      </c>
      <c r="T32" s="222"/>
      <c r="U32" s="238" t="s">
        <v>1784</v>
      </c>
      <c r="V32" s="222"/>
      <c r="W32" s="283"/>
      <c r="X32" s="222" t="s">
        <v>1761</v>
      </c>
      <c r="Y32" s="222"/>
      <c r="Z32" s="272" t="s">
        <v>1401</v>
      </c>
      <c r="AA32" s="252" t="s">
        <v>1859</v>
      </c>
    </row>
    <row r="33" spans="1:27" ht="129.94999999999999" hidden="1" customHeight="1">
      <c r="A33" s="337"/>
      <c r="B33" s="219" t="s">
        <v>1728</v>
      </c>
      <c r="C33" s="369" t="s">
        <v>1324</v>
      </c>
      <c r="D33" s="370" t="s">
        <v>656</v>
      </c>
      <c r="E33" s="370" t="s">
        <v>657</v>
      </c>
      <c r="F33" s="382" t="s">
        <v>1858</v>
      </c>
      <c r="G33" s="252" t="s">
        <v>1403</v>
      </c>
      <c r="H33" s="379">
        <v>750000</v>
      </c>
      <c r="I33" s="372"/>
      <c r="J33" s="373" t="s">
        <v>71</v>
      </c>
      <c r="K33" s="222"/>
      <c r="L33" s="374"/>
      <c r="M33" s="222"/>
      <c r="N33" s="336"/>
      <c r="O33" s="222"/>
      <c r="P33" s="222"/>
      <c r="Q33" s="258" t="s">
        <v>1216</v>
      </c>
      <c r="R33" s="228" t="s">
        <v>1147</v>
      </c>
      <c r="S33" s="272" t="s">
        <v>1181</v>
      </c>
      <c r="T33" s="222"/>
      <c r="U33" s="238" t="s">
        <v>1784</v>
      </c>
      <c r="V33" s="222"/>
      <c r="W33" s="283"/>
      <c r="X33" s="222"/>
      <c r="Y33" s="222"/>
      <c r="Z33" s="252" t="s">
        <v>1402</v>
      </c>
      <c r="AA33" s="252" t="s">
        <v>1860</v>
      </c>
    </row>
    <row r="34" spans="1:27" ht="158.25" hidden="1" customHeight="1">
      <c r="A34" s="337"/>
      <c r="B34" s="219" t="s">
        <v>1729</v>
      </c>
      <c r="C34" s="369" t="s">
        <v>1324</v>
      </c>
      <c r="D34" s="370" t="s">
        <v>656</v>
      </c>
      <c r="E34" s="370" t="s">
        <v>657</v>
      </c>
      <c r="F34" s="376" t="s">
        <v>187</v>
      </c>
      <c r="G34" s="252" t="s">
        <v>1785</v>
      </c>
      <c r="H34" s="379">
        <v>1250000</v>
      </c>
      <c r="I34" s="372"/>
      <c r="J34" s="373" t="s">
        <v>71</v>
      </c>
      <c r="K34" s="222"/>
      <c r="L34" s="374"/>
      <c r="M34" s="222"/>
      <c r="N34" s="336"/>
      <c r="O34" s="253" t="s">
        <v>1179</v>
      </c>
      <c r="P34" s="253"/>
      <c r="Q34" s="228"/>
      <c r="R34" s="253" t="s">
        <v>1122</v>
      </c>
      <c r="S34" s="238" t="s">
        <v>1217</v>
      </c>
      <c r="T34" s="222"/>
      <c r="U34" s="238" t="s">
        <v>1786</v>
      </c>
      <c r="V34" s="222"/>
      <c r="W34" s="283"/>
      <c r="X34" s="272" t="s">
        <v>1478</v>
      </c>
      <c r="Y34" s="222"/>
      <c r="Z34" s="272" t="s">
        <v>1404</v>
      </c>
      <c r="AA34" s="222"/>
    </row>
    <row r="35" spans="1:27" ht="129.94999999999999" hidden="1" customHeight="1">
      <c r="A35" s="337"/>
      <c r="B35" s="219" t="s">
        <v>1730</v>
      </c>
      <c r="C35" s="375" t="s">
        <v>1514</v>
      </c>
      <c r="D35" s="370" t="s">
        <v>656</v>
      </c>
      <c r="E35" s="370" t="s">
        <v>657</v>
      </c>
      <c r="F35" s="376" t="s">
        <v>183</v>
      </c>
      <c r="G35" s="252" t="s">
        <v>1419</v>
      </c>
      <c r="H35" s="378">
        <v>1000000</v>
      </c>
      <c r="I35" s="372"/>
      <c r="J35" s="373"/>
      <c r="K35" s="222"/>
      <c r="L35" s="374" t="s">
        <v>71</v>
      </c>
      <c r="M35" s="222"/>
      <c r="N35" s="336"/>
      <c r="O35" s="258" t="s">
        <v>1184</v>
      </c>
      <c r="P35" s="258" t="s">
        <v>1183</v>
      </c>
      <c r="Q35" s="228"/>
      <c r="R35" s="253" t="s">
        <v>1122</v>
      </c>
      <c r="S35" s="228" t="s">
        <v>1182</v>
      </c>
      <c r="T35" s="272" t="s">
        <v>1611</v>
      </c>
      <c r="U35" s="238" t="s">
        <v>1784</v>
      </c>
      <c r="V35" s="222"/>
      <c r="W35" s="283"/>
      <c r="X35" s="222"/>
      <c r="Y35" s="222"/>
      <c r="Z35" s="272" t="s">
        <v>1405</v>
      </c>
      <c r="AA35" s="272" t="s">
        <v>1629</v>
      </c>
    </row>
    <row r="36" spans="1:27" ht="183" hidden="1" customHeight="1">
      <c r="A36" s="337"/>
      <c r="B36" s="219" t="s">
        <v>1731</v>
      </c>
      <c r="C36" s="375" t="s">
        <v>1514</v>
      </c>
      <c r="D36" s="370" t="s">
        <v>656</v>
      </c>
      <c r="E36" s="370" t="s">
        <v>657</v>
      </c>
      <c r="F36" s="376" t="s">
        <v>187</v>
      </c>
      <c r="G36" s="252" t="s">
        <v>1407</v>
      </c>
      <c r="H36" s="378">
        <v>1200000</v>
      </c>
      <c r="I36" s="372"/>
      <c r="J36" s="373"/>
      <c r="K36" s="222"/>
      <c r="L36" s="374" t="s">
        <v>71</v>
      </c>
      <c r="M36" s="222"/>
      <c r="N36" s="336"/>
      <c r="O36" s="258" t="s">
        <v>1218</v>
      </c>
      <c r="P36" s="253"/>
      <c r="Q36" s="228"/>
      <c r="R36" s="253" t="s">
        <v>1123</v>
      </c>
      <c r="S36" s="228"/>
      <c r="T36" s="273" t="s">
        <v>1612</v>
      </c>
      <c r="U36" s="238" t="s">
        <v>1787</v>
      </c>
      <c r="V36" s="222"/>
      <c r="W36" s="283"/>
      <c r="X36" s="222"/>
      <c r="Y36" s="222"/>
      <c r="Z36" s="252" t="s">
        <v>1406</v>
      </c>
      <c r="AA36" s="222"/>
    </row>
    <row r="37" spans="1:27" ht="129.94999999999999" hidden="1" customHeight="1">
      <c r="A37" s="337"/>
      <c r="B37" s="219" t="s">
        <v>1732</v>
      </c>
      <c r="C37" s="369" t="s">
        <v>1710</v>
      </c>
      <c r="D37" s="380" t="s">
        <v>665</v>
      </c>
      <c r="E37" s="380" t="s">
        <v>694</v>
      </c>
      <c r="F37" s="347" t="s">
        <v>92</v>
      </c>
      <c r="G37" s="252" t="s">
        <v>1408</v>
      </c>
      <c r="H37" s="378">
        <v>100000</v>
      </c>
      <c r="I37" s="372"/>
      <c r="J37" s="373" t="s">
        <v>71</v>
      </c>
      <c r="K37" s="222"/>
      <c r="L37" s="374"/>
      <c r="M37" s="222"/>
      <c r="N37" s="336"/>
      <c r="O37" s="253" t="s">
        <v>1179</v>
      </c>
      <c r="P37" s="253"/>
      <c r="Q37" s="228" t="s">
        <v>1121</v>
      </c>
      <c r="R37" s="253" t="s">
        <v>1120</v>
      </c>
      <c r="S37" s="238" t="s">
        <v>1310</v>
      </c>
      <c r="T37" s="272" t="s">
        <v>1613</v>
      </c>
      <c r="U37" s="255" t="s">
        <v>1711</v>
      </c>
      <c r="V37" s="222"/>
      <c r="W37" s="283" t="s">
        <v>1571</v>
      </c>
      <c r="X37" s="222"/>
      <c r="Y37" s="222"/>
      <c r="Z37" s="272" t="s">
        <v>1409</v>
      </c>
      <c r="AA37" s="272" t="s">
        <v>1311</v>
      </c>
    </row>
    <row r="38" spans="1:27" ht="129.94999999999999" hidden="1" customHeight="1">
      <c r="A38" s="337"/>
      <c r="B38" s="219" t="s">
        <v>1733</v>
      </c>
      <c r="C38" s="369" t="s">
        <v>1712</v>
      </c>
      <c r="D38" s="380" t="s">
        <v>671</v>
      </c>
      <c r="E38" s="370" t="s">
        <v>657</v>
      </c>
      <c r="F38" s="382" t="s">
        <v>194</v>
      </c>
      <c r="G38" s="377" t="s">
        <v>1411</v>
      </c>
      <c r="H38" s="378">
        <v>2190664</v>
      </c>
      <c r="I38" s="372"/>
      <c r="J38" s="373"/>
      <c r="K38" s="222"/>
      <c r="L38" s="374" t="s">
        <v>71</v>
      </c>
      <c r="M38" s="222"/>
      <c r="N38" s="336"/>
      <c r="O38" s="253" t="s">
        <v>1198</v>
      </c>
      <c r="P38" s="253"/>
      <c r="Q38" s="228"/>
      <c r="R38" s="253" t="s">
        <v>1124</v>
      </c>
      <c r="S38" s="238" t="s">
        <v>1207</v>
      </c>
      <c r="T38" s="222"/>
      <c r="U38" s="255" t="s">
        <v>1713</v>
      </c>
      <c r="V38" s="222"/>
      <c r="W38" s="283"/>
      <c r="X38" s="222"/>
      <c r="Y38" s="228" t="s">
        <v>1594</v>
      </c>
      <c r="Z38" s="282" t="s">
        <v>1410</v>
      </c>
      <c r="AA38" s="222"/>
    </row>
    <row r="39" spans="1:27" ht="129.94999999999999" hidden="1" customHeight="1">
      <c r="A39" s="337"/>
      <c r="B39" s="219" t="s">
        <v>1734</v>
      </c>
      <c r="C39" s="228" t="s">
        <v>1326</v>
      </c>
      <c r="D39" s="370" t="s">
        <v>787</v>
      </c>
      <c r="E39" s="370" t="s">
        <v>657</v>
      </c>
      <c r="F39" s="376" t="s">
        <v>183</v>
      </c>
      <c r="G39" s="252" t="s">
        <v>1417</v>
      </c>
      <c r="H39" s="379" t="s">
        <v>227</v>
      </c>
      <c r="I39" s="372" t="s">
        <v>32</v>
      </c>
      <c r="J39" s="373"/>
      <c r="K39" s="222"/>
      <c r="L39" s="374"/>
      <c r="M39" s="222"/>
      <c r="N39" s="336"/>
      <c r="O39" s="282"/>
      <c r="P39" s="222"/>
      <c r="Q39" s="222"/>
      <c r="R39" s="222"/>
      <c r="S39" s="272" t="s">
        <v>1186</v>
      </c>
      <c r="T39" s="272" t="s">
        <v>1788</v>
      </c>
      <c r="U39" s="228" t="s">
        <v>1789</v>
      </c>
      <c r="V39" s="288" t="s">
        <v>1559</v>
      </c>
      <c r="W39" s="283"/>
      <c r="X39" s="222"/>
      <c r="Y39" s="222"/>
      <c r="Z39" s="252" t="s">
        <v>1416</v>
      </c>
      <c r="AA39" s="252" t="s">
        <v>1518</v>
      </c>
    </row>
    <row r="40" spans="1:27" ht="129.94999999999999" hidden="1" customHeight="1">
      <c r="A40" s="337"/>
      <c r="B40" s="219" t="s">
        <v>1735</v>
      </c>
      <c r="C40" s="369" t="s">
        <v>1520</v>
      </c>
      <c r="D40" s="370" t="s">
        <v>656</v>
      </c>
      <c r="E40" s="370" t="s">
        <v>657</v>
      </c>
      <c r="F40" s="246" t="s">
        <v>676</v>
      </c>
      <c r="G40" s="377" t="s">
        <v>1422</v>
      </c>
      <c r="H40" s="379" t="s">
        <v>232</v>
      </c>
      <c r="I40" s="372"/>
      <c r="J40" s="373"/>
      <c r="K40" s="222"/>
      <c r="L40" s="374" t="s">
        <v>71</v>
      </c>
      <c r="M40" s="222"/>
      <c r="N40" s="336"/>
      <c r="O40" s="272" t="s">
        <v>1328</v>
      </c>
      <c r="P40" s="222"/>
      <c r="Q40" s="272" t="s">
        <v>1327</v>
      </c>
      <c r="R40" s="224" t="s">
        <v>1330</v>
      </c>
      <c r="S40" s="272" t="s">
        <v>1329</v>
      </c>
      <c r="T40" s="272" t="s">
        <v>1614</v>
      </c>
      <c r="U40" s="228" t="s">
        <v>1790</v>
      </c>
      <c r="V40" s="222"/>
      <c r="W40" s="283"/>
      <c r="X40" s="222"/>
      <c r="Y40" s="222"/>
      <c r="Z40" s="272" t="s">
        <v>1421</v>
      </c>
      <c r="AA40" s="222"/>
    </row>
    <row r="41" spans="1:27" ht="129.94999999999999" hidden="1" customHeight="1">
      <c r="A41" s="337"/>
      <c r="B41" s="219" t="s">
        <v>1736</v>
      </c>
      <c r="C41" s="375" t="s">
        <v>85</v>
      </c>
      <c r="D41" s="370" t="s">
        <v>656</v>
      </c>
      <c r="E41" s="370" t="s">
        <v>809</v>
      </c>
      <c r="F41" s="384" t="s">
        <v>1479</v>
      </c>
      <c r="G41" s="252" t="s">
        <v>1791</v>
      </c>
      <c r="H41" s="379">
        <v>50000</v>
      </c>
      <c r="I41" s="372"/>
      <c r="J41" s="373" t="s">
        <v>71</v>
      </c>
      <c r="K41" s="222"/>
      <c r="L41" s="374"/>
      <c r="M41" s="222"/>
      <c r="N41" s="336"/>
      <c r="O41" s="272" t="s">
        <v>1762</v>
      </c>
      <c r="P41" s="222"/>
      <c r="Q41" s="256"/>
      <c r="R41" s="222"/>
      <c r="S41" s="272" t="s">
        <v>1316</v>
      </c>
      <c r="T41" s="272" t="s">
        <v>1615</v>
      </c>
      <c r="U41" s="222"/>
      <c r="V41" s="222"/>
      <c r="W41" s="283" t="s">
        <v>1572</v>
      </c>
      <c r="X41" s="272" t="s">
        <v>1640</v>
      </c>
      <c r="Y41" s="222"/>
      <c r="Z41" s="252" t="s">
        <v>1633</v>
      </c>
      <c r="AA41" s="272" t="s">
        <v>1634</v>
      </c>
    </row>
    <row r="42" spans="1:27" ht="129.94999999999999" hidden="1" customHeight="1">
      <c r="A42" s="337"/>
      <c r="B42" s="219" t="s">
        <v>1737</v>
      </c>
      <c r="C42" s="369" t="s">
        <v>237</v>
      </c>
      <c r="D42" s="370" t="s">
        <v>656</v>
      </c>
      <c r="E42" s="370" t="s">
        <v>657</v>
      </c>
      <c r="F42" s="295" t="s">
        <v>1209</v>
      </c>
      <c r="G42" s="252" t="s">
        <v>1792</v>
      </c>
      <c r="H42" s="379" t="s">
        <v>240</v>
      </c>
      <c r="I42" s="372"/>
      <c r="J42" s="373" t="s">
        <v>71</v>
      </c>
      <c r="K42" s="222"/>
      <c r="L42" s="374"/>
      <c r="M42" s="222"/>
      <c r="N42" s="336"/>
      <c r="O42" s="272" t="s">
        <v>1179</v>
      </c>
      <c r="P42" s="222"/>
      <c r="Q42" s="222"/>
      <c r="R42" s="222"/>
      <c r="S42" s="272" t="s">
        <v>1208</v>
      </c>
      <c r="T42" s="222"/>
      <c r="U42" s="222"/>
      <c r="V42" s="222"/>
      <c r="W42" s="283" t="s">
        <v>1573</v>
      </c>
      <c r="X42" s="272" t="s">
        <v>1480</v>
      </c>
      <c r="Y42" s="222"/>
      <c r="Z42" s="252" t="s">
        <v>1423</v>
      </c>
      <c r="AA42" s="222"/>
    </row>
    <row r="43" spans="1:27" ht="129.94999999999999" customHeight="1" thickTop="1">
      <c r="A43" s="337"/>
      <c r="B43" s="219" t="s">
        <v>1738</v>
      </c>
      <c r="C43" s="375" t="s">
        <v>1521</v>
      </c>
      <c r="D43" s="370" t="s">
        <v>656</v>
      </c>
      <c r="E43" s="370" t="s">
        <v>699</v>
      </c>
      <c r="F43" s="376" t="s">
        <v>243</v>
      </c>
      <c r="G43" s="252" t="s">
        <v>1793</v>
      </c>
      <c r="H43" s="379">
        <v>300000</v>
      </c>
      <c r="I43" s="372"/>
      <c r="J43" s="373"/>
      <c r="K43" s="222"/>
      <c r="L43" s="374" t="s">
        <v>71</v>
      </c>
      <c r="M43" s="222"/>
      <c r="N43" s="336"/>
      <c r="O43" s="272" t="s">
        <v>591</v>
      </c>
      <c r="P43" s="222"/>
      <c r="Q43" s="222"/>
      <c r="R43" s="222"/>
      <c r="S43" s="222" t="s">
        <v>1708</v>
      </c>
      <c r="T43" s="222"/>
      <c r="U43" s="228" t="s">
        <v>1794</v>
      </c>
      <c r="V43" s="222"/>
      <c r="W43" s="283"/>
      <c r="X43" s="222"/>
      <c r="Y43" s="222"/>
      <c r="Z43" s="272" t="s">
        <v>1424</v>
      </c>
      <c r="AA43" s="328" t="s">
        <v>1707</v>
      </c>
    </row>
    <row r="44" spans="1:27" ht="129.94999999999999" hidden="1" customHeight="1">
      <c r="A44" s="337"/>
      <c r="B44" s="219" t="s">
        <v>1739</v>
      </c>
      <c r="C44" s="369" t="s">
        <v>246</v>
      </c>
      <c r="D44" s="370" t="s">
        <v>656</v>
      </c>
      <c r="E44" s="370" t="s">
        <v>700</v>
      </c>
      <c r="F44" s="347" t="s">
        <v>92</v>
      </c>
      <c r="G44" s="377" t="s">
        <v>1745</v>
      </c>
      <c r="H44" s="385" t="s">
        <v>248</v>
      </c>
      <c r="I44" s="372"/>
      <c r="J44" s="373" t="s">
        <v>71</v>
      </c>
      <c r="K44" s="222"/>
      <c r="L44" s="374"/>
      <c r="M44" s="222"/>
      <c r="N44" s="336"/>
      <c r="O44" s="223" t="s">
        <v>1223</v>
      </c>
      <c r="P44" s="222"/>
      <c r="Q44" s="222"/>
      <c r="R44" s="253" t="s">
        <v>1120</v>
      </c>
      <c r="S44" s="272" t="s">
        <v>1331</v>
      </c>
      <c r="T44" s="224" t="s">
        <v>1616</v>
      </c>
      <c r="U44" s="222"/>
      <c r="V44" s="222"/>
      <c r="W44" s="283"/>
      <c r="X44" s="228"/>
      <c r="Y44" s="222"/>
      <c r="Z44" s="222"/>
      <c r="AA44" s="222"/>
    </row>
    <row r="45" spans="1:27" ht="129.94999999999999" hidden="1" customHeight="1">
      <c r="A45" s="337"/>
      <c r="B45" s="219" t="s">
        <v>1740</v>
      </c>
      <c r="C45" s="369" t="s">
        <v>1522</v>
      </c>
      <c r="D45" s="370" t="s">
        <v>689</v>
      </c>
      <c r="E45" s="370" t="s">
        <v>657</v>
      </c>
      <c r="F45" s="386" t="s">
        <v>1496</v>
      </c>
      <c r="G45" s="252" t="s">
        <v>1795</v>
      </c>
      <c r="H45" s="371" t="s">
        <v>769</v>
      </c>
      <c r="I45" s="372"/>
      <c r="J45" s="373"/>
      <c r="K45" s="222"/>
      <c r="L45" s="374" t="s">
        <v>71</v>
      </c>
      <c r="M45" s="222"/>
      <c r="N45" s="336"/>
      <c r="O45" s="272" t="s">
        <v>1757</v>
      </c>
      <c r="P45" s="222"/>
      <c r="Q45" s="222"/>
      <c r="R45" s="272" t="s">
        <v>1125</v>
      </c>
      <c r="S45" s="272" t="s">
        <v>1758</v>
      </c>
      <c r="T45" s="222"/>
      <c r="U45" s="238" t="s">
        <v>1796</v>
      </c>
      <c r="V45" s="222"/>
      <c r="W45" s="283"/>
      <c r="X45" s="222"/>
      <c r="Y45" s="222"/>
      <c r="Z45" s="272" t="s">
        <v>1425</v>
      </c>
      <c r="AA45" s="272" t="s">
        <v>1523</v>
      </c>
    </row>
    <row r="46" spans="1:27" ht="129.94999999999999" hidden="1" customHeight="1">
      <c r="A46" s="337"/>
      <c r="B46" s="219" t="s">
        <v>1741</v>
      </c>
      <c r="C46" s="241" t="s">
        <v>1515</v>
      </c>
      <c r="D46" s="370" t="s">
        <v>656</v>
      </c>
      <c r="E46" s="370" t="s">
        <v>657</v>
      </c>
      <c r="F46" s="376" t="s">
        <v>726</v>
      </c>
      <c r="G46" s="252" t="s">
        <v>1861</v>
      </c>
      <c r="H46" s="341" t="s">
        <v>1867</v>
      </c>
      <c r="I46" s="372"/>
      <c r="J46" s="373"/>
      <c r="K46" s="222"/>
      <c r="L46" s="374" t="s">
        <v>71</v>
      </c>
      <c r="M46" s="222"/>
      <c r="N46" s="336"/>
      <c r="O46" s="258" t="s">
        <v>1797</v>
      </c>
      <c r="P46" s="253"/>
      <c r="Q46" s="228"/>
      <c r="R46" s="253" t="s">
        <v>1125</v>
      </c>
      <c r="S46" s="238" t="s">
        <v>1325</v>
      </c>
      <c r="T46" s="222"/>
      <c r="U46" s="238" t="s">
        <v>1798</v>
      </c>
      <c r="V46" s="222"/>
      <c r="W46" s="283"/>
      <c r="X46" s="222"/>
      <c r="Y46" s="222"/>
      <c r="Z46" s="252" t="s">
        <v>1862</v>
      </c>
      <c r="AA46" s="222"/>
    </row>
    <row r="47" spans="1:27" ht="129.94999999999999" hidden="1" customHeight="1">
      <c r="A47" s="337"/>
      <c r="B47" s="277" t="s">
        <v>1856</v>
      </c>
      <c r="C47" s="489" t="s">
        <v>1524</v>
      </c>
      <c r="D47" s="490" t="s">
        <v>656</v>
      </c>
      <c r="E47" s="490" t="s">
        <v>691</v>
      </c>
      <c r="F47" s="489" t="s">
        <v>1491</v>
      </c>
      <c r="G47" s="255" t="s">
        <v>1849</v>
      </c>
      <c r="H47" s="536" t="s">
        <v>271</v>
      </c>
      <c r="I47" s="228"/>
      <c r="J47" s="253"/>
      <c r="K47" s="275" t="s">
        <v>71</v>
      </c>
      <c r="L47" s="253"/>
      <c r="M47" s="275"/>
      <c r="N47" s="542" t="s">
        <v>74</v>
      </c>
      <c r="O47" s="238" t="s">
        <v>1312</v>
      </c>
      <c r="P47" s="255"/>
      <c r="Q47" s="228"/>
      <c r="R47" s="228" t="s">
        <v>1102</v>
      </c>
      <c r="S47" s="238" t="s">
        <v>1870</v>
      </c>
      <c r="T47" s="257"/>
      <c r="U47" s="228"/>
      <c r="V47" s="237"/>
      <c r="W47" s="283"/>
      <c r="X47" s="237"/>
      <c r="Y47" s="237"/>
      <c r="Z47" s="237"/>
      <c r="AA47" s="238" t="s">
        <v>1871</v>
      </c>
    </row>
    <row r="48" spans="1:27" ht="129.94999999999999" hidden="1" customHeight="1">
      <c r="A48" s="337"/>
      <c r="B48" s="246" t="s">
        <v>1658</v>
      </c>
      <c r="C48" s="388" t="s">
        <v>371</v>
      </c>
      <c r="D48" s="389" t="s">
        <v>673</v>
      </c>
      <c r="E48" s="389" t="s">
        <v>746</v>
      </c>
      <c r="F48" s="376" t="s">
        <v>183</v>
      </c>
      <c r="G48" s="361" t="s">
        <v>730</v>
      </c>
      <c r="H48" s="390">
        <v>500000</v>
      </c>
      <c r="I48" s="361"/>
      <c r="J48" s="361"/>
      <c r="K48" s="247"/>
      <c r="L48" s="361" t="s">
        <v>71</v>
      </c>
      <c r="M48" s="247"/>
      <c r="N48" s="363"/>
      <c r="O48" s="266" t="s">
        <v>1187</v>
      </c>
      <c r="P48" s="247"/>
      <c r="Q48" s="237"/>
      <c r="R48" s="266" t="s">
        <v>1188</v>
      </c>
      <c r="S48" s="256"/>
      <c r="T48" s="247"/>
      <c r="U48" s="247"/>
      <c r="V48" s="260"/>
      <c r="W48" s="283"/>
      <c r="X48" s="261"/>
      <c r="Y48" s="261"/>
      <c r="Z48" s="261"/>
      <c r="AA48" s="261"/>
    </row>
    <row r="49" spans="1:27" ht="129.94999999999999" hidden="1" customHeight="1">
      <c r="A49" s="337"/>
      <c r="B49" s="391" t="s">
        <v>1659</v>
      </c>
      <c r="C49" s="392" t="s">
        <v>375</v>
      </c>
      <c r="D49" s="393" t="s">
        <v>673</v>
      </c>
      <c r="E49" s="549" t="s">
        <v>657</v>
      </c>
      <c r="F49" s="262" t="s">
        <v>676</v>
      </c>
      <c r="G49" s="395" t="s">
        <v>1799</v>
      </c>
      <c r="H49" s="396">
        <v>500000</v>
      </c>
      <c r="I49" s="395"/>
      <c r="J49" s="395" t="s">
        <v>71</v>
      </c>
      <c r="K49" s="263"/>
      <c r="L49" s="395"/>
      <c r="M49" s="263"/>
      <c r="N49" s="397"/>
      <c r="O49" s="228" t="s">
        <v>1179</v>
      </c>
      <c r="P49" s="263"/>
      <c r="Q49" s="228"/>
      <c r="R49" s="228"/>
      <c r="S49" s="272" t="s">
        <v>1313</v>
      </c>
      <c r="T49" s="249"/>
      <c r="U49" s="249"/>
      <c r="V49" s="289" t="s">
        <v>1560</v>
      </c>
      <c r="W49" s="283"/>
      <c r="X49" s="264"/>
      <c r="Y49" s="264"/>
      <c r="Z49" s="279" t="s">
        <v>1426</v>
      </c>
      <c r="AA49" s="264"/>
    </row>
    <row r="50" spans="1:27" s="265" customFormat="1" ht="129.94999999999999" hidden="1" customHeight="1">
      <c r="A50" s="547" t="s">
        <v>1868</v>
      </c>
      <c r="B50" s="398" t="s">
        <v>1660</v>
      </c>
      <c r="C50" s="399" t="s">
        <v>1317</v>
      </c>
      <c r="D50" s="400" t="s">
        <v>656</v>
      </c>
      <c r="E50" s="401" t="s">
        <v>794</v>
      </c>
      <c r="F50" s="402" t="s">
        <v>92</v>
      </c>
      <c r="G50" s="224" t="s">
        <v>738</v>
      </c>
      <c r="H50" s="403">
        <v>30000</v>
      </c>
      <c r="I50" s="404"/>
      <c r="J50" s="404"/>
      <c r="K50" s="222"/>
      <c r="L50" s="404" t="s">
        <v>71</v>
      </c>
      <c r="M50" s="405"/>
      <c r="N50" s="336"/>
      <c r="O50" s="238" t="s">
        <v>1168</v>
      </c>
      <c r="P50" s="258" t="s">
        <v>1367</v>
      </c>
      <c r="Q50" s="258"/>
      <c r="R50" s="258" t="s">
        <v>1132</v>
      </c>
      <c r="S50" s="258" t="s">
        <v>1128</v>
      </c>
      <c r="T50" s="258" t="s">
        <v>1800</v>
      </c>
      <c r="U50" s="258" t="s">
        <v>1801</v>
      </c>
      <c r="V50" s="267"/>
      <c r="W50" s="283" t="s">
        <v>1574</v>
      </c>
      <c r="X50" s="251"/>
      <c r="Y50" s="251"/>
      <c r="Z50" s="251"/>
      <c r="AA50" s="251"/>
    </row>
    <row r="51" spans="1:27" ht="129.94999999999999" hidden="1" customHeight="1">
      <c r="A51" s="266" t="s">
        <v>1133</v>
      </c>
      <c r="B51" s="406" t="s">
        <v>1661</v>
      </c>
      <c r="C51" s="407" t="s">
        <v>261</v>
      </c>
      <c r="D51" s="408" t="s">
        <v>787</v>
      </c>
      <c r="E51" s="408" t="s">
        <v>786</v>
      </c>
      <c r="F51" s="376" t="s">
        <v>183</v>
      </c>
      <c r="G51" s="409" t="s">
        <v>1428</v>
      </c>
      <c r="H51" s="410">
        <v>150000</v>
      </c>
      <c r="I51" s="411" t="s">
        <v>32</v>
      </c>
      <c r="J51" s="412"/>
      <c r="K51" s="222"/>
      <c r="L51" s="413"/>
      <c r="M51" s="414"/>
      <c r="N51" s="336"/>
      <c r="O51" s="238"/>
      <c r="P51" s="238"/>
      <c r="Q51" s="238"/>
      <c r="R51" s="238"/>
      <c r="S51" s="272" t="s">
        <v>1332</v>
      </c>
      <c r="T51" s="232"/>
      <c r="U51" s="232"/>
      <c r="V51" s="290" t="s">
        <v>1561</v>
      </c>
      <c r="W51" s="283" t="s">
        <v>1575</v>
      </c>
      <c r="X51" s="261"/>
      <c r="Y51" s="261"/>
      <c r="Z51" s="268" t="s">
        <v>1427</v>
      </c>
      <c r="AA51" s="261"/>
    </row>
    <row r="52" spans="1:27" ht="129.94999999999999" hidden="1" customHeight="1">
      <c r="A52" s="266"/>
      <c r="B52" s="406" t="s">
        <v>1662</v>
      </c>
      <c r="C52" s="415" t="s">
        <v>1224</v>
      </c>
      <c r="D52" s="408" t="s">
        <v>656</v>
      </c>
      <c r="E52" s="408" t="s">
        <v>702</v>
      </c>
      <c r="F52" s="347" t="s">
        <v>92</v>
      </c>
      <c r="G52" s="268" t="s">
        <v>739</v>
      </c>
      <c r="H52" s="416">
        <v>50000</v>
      </c>
      <c r="I52" s="411"/>
      <c r="J52" s="412"/>
      <c r="K52" s="222"/>
      <c r="L52" s="413"/>
      <c r="M52" s="417" t="s">
        <v>32</v>
      </c>
      <c r="N52" s="336"/>
      <c r="O52" s="238" t="s">
        <v>1225</v>
      </c>
      <c r="P52" s="257"/>
      <c r="Q52" s="238"/>
      <c r="R52" s="238" t="s">
        <v>1169</v>
      </c>
      <c r="S52" s="238" t="s">
        <v>1189</v>
      </c>
      <c r="T52" s="232"/>
      <c r="U52" s="281" t="s">
        <v>1802</v>
      </c>
      <c r="V52" s="232"/>
      <c r="W52" s="283"/>
      <c r="X52" s="261"/>
      <c r="Y52" s="261"/>
      <c r="Z52" s="261"/>
      <c r="AA52" s="261"/>
    </row>
    <row r="53" spans="1:27" ht="129.94999999999999" hidden="1" customHeight="1">
      <c r="A53" s="266"/>
      <c r="B53" s="418" t="s">
        <v>736</v>
      </c>
      <c r="C53" s="512" t="s">
        <v>381</v>
      </c>
      <c r="D53" s="513" t="s">
        <v>656</v>
      </c>
      <c r="E53" s="513" t="s">
        <v>702</v>
      </c>
      <c r="F53" s="514" t="s">
        <v>305</v>
      </c>
      <c r="G53" s="515" t="s">
        <v>1429</v>
      </c>
      <c r="H53" s="516"/>
      <c r="I53" s="411"/>
      <c r="J53" s="412" t="s">
        <v>71</v>
      </c>
      <c r="K53" s="222"/>
      <c r="L53" s="413"/>
      <c r="M53" s="417"/>
      <c r="N53" s="336" t="s">
        <v>75</v>
      </c>
      <c r="O53" s="258"/>
      <c r="P53" s="258"/>
      <c r="Q53" s="258"/>
      <c r="R53" s="258"/>
      <c r="S53" s="258" t="s">
        <v>1190</v>
      </c>
      <c r="T53" s="222"/>
      <c r="U53" s="222"/>
      <c r="V53" s="222"/>
      <c r="W53" s="283"/>
      <c r="X53" s="269"/>
      <c r="Y53" s="269"/>
      <c r="Z53" s="268" t="s">
        <v>1430</v>
      </c>
      <c r="AA53" s="269"/>
    </row>
    <row r="54" spans="1:27" ht="154.5" hidden="1" customHeight="1">
      <c r="A54" s="266"/>
      <c r="B54" s="419" t="s">
        <v>1663</v>
      </c>
      <c r="C54" s="420" t="s">
        <v>732</v>
      </c>
      <c r="D54" s="421" t="s">
        <v>673</v>
      </c>
      <c r="E54" s="421" t="s">
        <v>1873</v>
      </c>
      <c r="F54" s="347" t="s">
        <v>1863</v>
      </c>
      <c r="G54" s="422" t="s">
        <v>740</v>
      </c>
      <c r="H54" s="423">
        <v>500000</v>
      </c>
      <c r="I54" s="422"/>
      <c r="J54" s="422" t="s">
        <v>71</v>
      </c>
      <c r="K54" s="271"/>
      <c r="L54" s="422"/>
      <c r="M54" s="422"/>
      <c r="N54" s="424"/>
      <c r="O54" s="270" t="s">
        <v>1179</v>
      </c>
      <c r="P54" s="270"/>
      <c r="Q54" s="270" t="s">
        <v>576</v>
      </c>
      <c r="R54" s="270" t="s">
        <v>1112</v>
      </c>
      <c r="S54" s="270" t="s">
        <v>1226</v>
      </c>
      <c r="T54" s="297" t="s">
        <v>1617</v>
      </c>
      <c r="U54" s="249"/>
      <c r="V54" s="249"/>
      <c r="W54" s="283"/>
      <c r="X54" s="270" t="s">
        <v>1864</v>
      </c>
      <c r="Y54" s="271"/>
      <c r="Z54" s="270"/>
      <c r="AA54" s="271"/>
    </row>
    <row r="55" spans="1:27" ht="288" hidden="1" customHeight="1">
      <c r="A55" s="279" t="s">
        <v>743</v>
      </c>
      <c r="B55" s="272" t="s">
        <v>1500</v>
      </c>
      <c r="C55" s="273" t="s">
        <v>1525</v>
      </c>
      <c r="D55" s="426" t="s">
        <v>656</v>
      </c>
      <c r="E55" s="427" t="s">
        <v>1582</v>
      </c>
      <c r="F55" s="347" t="s">
        <v>92</v>
      </c>
      <c r="G55" s="224" t="s">
        <v>758</v>
      </c>
      <c r="H55" s="428" t="s">
        <v>1867</v>
      </c>
      <c r="I55" s="404"/>
      <c r="J55" s="404"/>
      <c r="K55" s="222"/>
      <c r="L55" s="404" t="s">
        <v>32</v>
      </c>
      <c r="M55" s="405"/>
      <c r="N55" s="336"/>
      <c r="O55" s="238" t="s">
        <v>1148</v>
      </c>
      <c r="P55" s="258"/>
      <c r="Q55" s="258"/>
      <c r="R55" s="258"/>
      <c r="S55" s="254"/>
      <c r="T55" s="291" t="s">
        <v>1618</v>
      </c>
      <c r="U55" s="258" t="s">
        <v>1803</v>
      </c>
      <c r="V55" s="275"/>
      <c r="W55" s="283"/>
      <c r="X55" s="269"/>
      <c r="Y55" s="269"/>
      <c r="Z55" s="269"/>
      <c r="AA55" s="258" t="s">
        <v>1526</v>
      </c>
    </row>
    <row r="56" spans="1:27" ht="129.75" hidden="1" customHeight="1">
      <c r="A56" s="425"/>
      <c r="B56" s="429" t="s">
        <v>275</v>
      </c>
      <c r="C56" s="510" t="s">
        <v>748</v>
      </c>
      <c r="D56" s="506" t="s">
        <v>656</v>
      </c>
      <c r="E56" s="506" t="s">
        <v>702</v>
      </c>
      <c r="F56" s="499" t="s">
        <v>92</v>
      </c>
      <c r="G56" s="511" t="s">
        <v>759</v>
      </c>
      <c r="H56" s="428"/>
      <c r="I56" s="432"/>
      <c r="J56" s="433" t="s">
        <v>71</v>
      </c>
      <c r="K56" s="222"/>
      <c r="L56" s="434"/>
      <c r="M56" s="435"/>
      <c r="N56" s="336" t="s">
        <v>75</v>
      </c>
      <c r="O56" s="238" t="s">
        <v>1111</v>
      </c>
      <c r="P56" s="238"/>
      <c r="Q56" s="238"/>
      <c r="R56" s="258" t="s">
        <v>1112</v>
      </c>
      <c r="S56" s="238" t="s">
        <v>1333</v>
      </c>
      <c r="T56" s="274"/>
      <c r="U56" s="232"/>
      <c r="V56" s="232"/>
      <c r="W56" s="283"/>
      <c r="X56" s="232"/>
      <c r="Y56" s="232"/>
      <c r="Z56" s="232"/>
      <c r="AA56" s="232" t="s">
        <v>1630</v>
      </c>
    </row>
    <row r="57" spans="1:27" ht="214.5" hidden="1" customHeight="1">
      <c r="A57" s="337"/>
      <c r="B57" s="436" t="s">
        <v>1742</v>
      </c>
      <c r="C57" s="437" t="s">
        <v>1528</v>
      </c>
      <c r="D57" s="430" t="s">
        <v>656</v>
      </c>
      <c r="E57" s="430" t="s">
        <v>657</v>
      </c>
      <c r="F57" s="347" t="s">
        <v>92</v>
      </c>
      <c r="G57" s="431" t="s">
        <v>760</v>
      </c>
      <c r="H57" s="438">
        <v>50000</v>
      </c>
      <c r="I57" s="432"/>
      <c r="J57" s="433"/>
      <c r="K57" s="222"/>
      <c r="L57" s="434" t="s">
        <v>71</v>
      </c>
      <c r="M57" s="435"/>
      <c r="N57" s="336"/>
      <c r="O57" s="238"/>
      <c r="P57" s="238"/>
      <c r="Q57" s="238"/>
      <c r="R57" s="238" t="s">
        <v>1334</v>
      </c>
      <c r="S57" s="238" t="s">
        <v>1335</v>
      </c>
      <c r="T57" s="301" t="s">
        <v>1627</v>
      </c>
      <c r="U57" s="238" t="s">
        <v>1804</v>
      </c>
      <c r="V57" s="232"/>
      <c r="W57" s="283"/>
      <c r="X57" s="232"/>
      <c r="Y57" s="232"/>
      <c r="Z57" s="232"/>
      <c r="AA57" s="238" t="s">
        <v>1527</v>
      </c>
    </row>
    <row r="58" spans="1:27" ht="173.45" hidden="1" customHeight="1">
      <c r="A58" s="337"/>
      <c r="B58" s="429" t="s">
        <v>1508</v>
      </c>
      <c r="C58" s="531" t="s">
        <v>1259</v>
      </c>
      <c r="D58" s="506" t="s">
        <v>671</v>
      </c>
      <c r="E58" s="506" t="s">
        <v>795</v>
      </c>
      <c r="F58" s="533" t="s">
        <v>1061</v>
      </c>
      <c r="G58" s="508" t="s">
        <v>800</v>
      </c>
      <c r="H58" s="537">
        <v>200000</v>
      </c>
      <c r="I58" s="442"/>
      <c r="J58" s="538" t="s">
        <v>71</v>
      </c>
      <c r="K58" s="272"/>
      <c r="L58" s="444"/>
      <c r="M58" s="539"/>
      <c r="N58" s="543" t="s">
        <v>74</v>
      </c>
      <c r="O58" s="238" t="s">
        <v>1129</v>
      </c>
      <c r="P58" s="238"/>
      <c r="Q58" s="238"/>
      <c r="R58" s="238" t="s">
        <v>1130</v>
      </c>
      <c r="S58" s="238"/>
      <c r="T58" s="238"/>
      <c r="U58" s="436"/>
      <c r="V58" s="281"/>
      <c r="W58" s="283"/>
      <c r="X58" s="545"/>
      <c r="Y58" s="545"/>
      <c r="Z58" s="545"/>
      <c r="AA58" s="238" t="s">
        <v>1260</v>
      </c>
    </row>
    <row r="59" spans="1:27" ht="129.94999999999999" hidden="1" customHeight="1">
      <c r="A59" s="266"/>
      <c r="B59" s="429" t="s">
        <v>836</v>
      </c>
      <c r="C59" s="532" t="s">
        <v>1259</v>
      </c>
      <c r="D59" s="506" t="s">
        <v>665</v>
      </c>
      <c r="E59" s="506" t="s">
        <v>657</v>
      </c>
      <c r="F59" s="535" t="s">
        <v>147</v>
      </c>
      <c r="G59" s="508" t="s">
        <v>802</v>
      </c>
      <c r="H59" s="537">
        <v>200000</v>
      </c>
      <c r="I59" s="442"/>
      <c r="J59" s="538" t="s">
        <v>71</v>
      </c>
      <c r="K59" s="272"/>
      <c r="L59" s="444"/>
      <c r="M59" s="539"/>
      <c r="N59" s="543" t="s">
        <v>74</v>
      </c>
      <c r="O59" s="310"/>
      <c r="P59" s="310"/>
      <c r="Q59" s="310"/>
      <c r="R59" s="310"/>
      <c r="S59" s="310"/>
      <c r="T59" s="545"/>
      <c r="U59" s="281"/>
      <c r="V59" s="545"/>
      <c r="W59" s="283"/>
      <c r="X59" s="459"/>
      <c r="Y59" s="545"/>
      <c r="Z59" s="545"/>
      <c r="AA59" s="546" t="s">
        <v>1545</v>
      </c>
    </row>
    <row r="60" spans="1:27" ht="129.94999999999999" hidden="1" customHeight="1">
      <c r="A60" s="266"/>
      <c r="B60" s="436" t="s">
        <v>1664</v>
      </c>
      <c r="C60" s="437" t="s">
        <v>1531</v>
      </c>
      <c r="D60" s="430" t="s">
        <v>656</v>
      </c>
      <c r="E60" s="430" t="s">
        <v>670</v>
      </c>
      <c r="F60" s="439" t="s">
        <v>295</v>
      </c>
      <c r="G60" s="441" t="s">
        <v>763</v>
      </c>
      <c r="H60" s="341" t="s">
        <v>1867</v>
      </c>
      <c r="I60" s="442"/>
      <c r="J60" s="443"/>
      <c r="K60" s="299"/>
      <c r="L60" s="444"/>
      <c r="M60" s="445" t="s">
        <v>32</v>
      </c>
      <c r="N60" s="446"/>
      <c r="O60" s="302"/>
      <c r="P60" s="238" t="s">
        <v>1194</v>
      </c>
      <c r="Q60" s="238"/>
      <c r="R60" s="238"/>
      <c r="S60" s="238"/>
      <c r="T60" s="298"/>
      <c r="U60" s="276" t="s">
        <v>1805</v>
      </c>
      <c r="V60" s="298"/>
      <c r="W60" s="283"/>
      <c r="X60" s="298"/>
      <c r="Y60" s="298"/>
      <c r="Z60" s="298"/>
      <c r="AA60" s="281" t="s">
        <v>1530</v>
      </c>
    </row>
    <row r="61" spans="1:27" s="303" customFormat="1" ht="142.5" hidden="1" customHeight="1">
      <c r="A61" s="440"/>
      <c r="B61" s="429" t="s">
        <v>753</v>
      </c>
      <c r="C61" s="510" t="s">
        <v>1715</v>
      </c>
      <c r="D61" s="506" t="s">
        <v>700</v>
      </c>
      <c r="E61" s="506" t="s">
        <v>746</v>
      </c>
      <c r="F61" s="499" t="s">
        <v>92</v>
      </c>
      <c r="G61" s="508" t="s">
        <v>764</v>
      </c>
      <c r="H61" s="509">
        <v>100000</v>
      </c>
      <c r="I61" s="442"/>
      <c r="J61" s="443" t="s">
        <v>71</v>
      </c>
      <c r="K61" s="299"/>
      <c r="L61" s="444"/>
      <c r="M61" s="445"/>
      <c r="N61" s="446" t="s">
        <v>75</v>
      </c>
      <c r="O61" s="238"/>
      <c r="P61" s="238"/>
      <c r="Q61" s="238"/>
      <c r="R61" s="238"/>
      <c r="S61" s="238" t="s">
        <v>1338</v>
      </c>
      <c r="T61" s="281"/>
      <c r="U61" s="238" t="s">
        <v>298</v>
      </c>
      <c r="V61" s="286"/>
      <c r="W61" s="283"/>
      <c r="X61" s="281"/>
      <c r="Y61" s="298"/>
      <c r="Z61" s="298"/>
      <c r="AA61" s="281" t="s">
        <v>1532</v>
      </c>
    </row>
    <row r="62" spans="1:27" s="303" customFormat="1" ht="233.25" hidden="1" customHeight="1">
      <c r="A62" s="440"/>
      <c r="B62" s="436" t="s">
        <v>1665</v>
      </c>
      <c r="C62" s="447" t="s">
        <v>1533</v>
      </c>
      <c r="D62" s="430" t="s">
        <v>656</v>
      </c>
      <c r="E62" s="430" t="s">
        <v>657</v>
      </c>
      <c r="F62" s="347" t="s">
        <v>125</v>
      </c>
      <c r="G62" s="441" t="s">
        <v>765</v>
      </c>
      <c r="H62" s="448" t="s">
        <v>1867</v>
      </c>
      <c r="I62" s="442"/>
      <c r="J62" s="443" t="s">
        <v>71</v>
      </c>
      <c r="K62" s="299"/>
      <c r="L62" s="444"/>
      <c r="M62" s="445"/>
      <c r="N62" s="446"/>
      <c r="O62" s="238" t="s">
        <v>1116</v>
      </c>
      <c r="P62" s="238" t="s">
        <v>1763</v>
      </c>
      <c r="Q62" s="238" t="s">
        <v>1118</v>
      </c>
      <c r="R62" s="238" t="s">
        <v>1161</v>
      </c>
      <c r="S62" s="238" t="s">
        <v>1171</v>
      </c>
      <c r="T62" s="238" t="s">
        <v>1806</v>
      </c>
      <c r="U62" s="238" t="s">
        <v>1807</v>
      </c>
      <c r="V62" s="298"/>
      <c r="W62" s="283" t="s">
        <v>1576</v>
      </c>
      <c r="X62" s="298"/>
      <c r="Y62" s="298"/>
      <c r="Z62" s="298"/>
      <c r="AA62" s="281" t="s">
        <v>1318</v>
      </c>
    </row>
    <row r="63" spans="1:27" s="303" customFormat="1" ht="170.25" hidden="1" customHeight="1">
      <c r="A63" s="440"/>
      <c r="B63" s="436" t="s">
        <v>1666</v>
      </c>
      <c r="C63" s="449" t="s">
        <v>1524</v>
      </c>
      <c r="D63" s="430" t="s">
        <v>656</v>
      </c>
      <c r="E63" s="430" t="s">
        <v>657</v>
      </c>
      <c r="F63" s="450" t="s">
        <v>305</v>
      </c>
      <c r="G63" s="441" t="s">
        <v>766</v>
      </c>
      <c r="H63" s="438">
        <v>100000</v>
      </c>
      <c r="I63" s="442"/>
      <c r="J63" s="443" t="s">
        <v>71</v>
      </c>
      <c r="K63" s="299"/>
      <c r="L63" s="444"/>
      <c r="M63" s="445"/>
      <c r="N63" s="446"/>
      <c r="O63" s="258" t="s">
        <v>1195</v>
      </c>
      <c r="P63" s="304"/>
      <c r="Q63" s="304"/>
      <c r="R63" s="258" t="s">
        <v>1115</v>
      </c>
      <c r="S63" s="258" t="s">
        <v>1337</v>
      </c>
      <c r="T63" s="272"/>
      <c r="U63" s="272" t="s">
        <v>1808</v>
      </c>
      <c r="V63" s="299"/>
      <c r="W63" s="283"/>
      <c r="X63" s="272"/>
      <c r="Y63" s="299"/>
      <c r="Z63" s="272"/>
      <c r="AA63" s="307" t="s">
        <v>1534</v>
      </c>
    </row>
    <row r="64" spans="1:27" s="303" customFormat="1" ht="129.94999999999999" hidden="1" customHeight="1">
      <c r="A64" s="440"/>
      <c r="B64" s="387" t="s">
        <v>751</v>
      </c>
      <c r="C64" s="375" t="s">
        <v>290</v>
      </c>
      <c r="D64" s="370" t="s">
        <v>656</v>
      </c>
      <c r="E64" s="370" t="s">
        <v>745</v>
      </c>
      <c r="F64" s="295" t="s">
        <v>757</v>
      </c>
      <c r="G64" s="252" t="s">
        <v>762</v>
      </c>
      <c r="H64" s="371"/>
      <c r="I64" s="372"/>
      <c r="J64" s="373" t="s">
        <v>71</v>
      </c>
      <c r="K64" s="222"/>
      <c r="L64" s="374"/>
      <c r="M64" s="540"/>
      <c r="N64" s="336" t="s">
        <v>74</v>
      </c>
      <c r="O64" s="258" t="s">
        <v>1631</v>
      </c>
      <c r="P64" s="258"/>
      <c r="Q64" s="258" t="s">
        <v>1114</v>
      </c>
      <c r="R64" s="258" t="s">
        <v>1115</v>
      </c>
      <c r="S64" s="258" t="s">
        <v>1227</v>
      </c>
      <c r="T64" s="222"/>
      <c r="U64" s="237"/>
      <c r="V64" s="222"/>
      <c r="W64" s="283"/>
      <c r="X64" s="306"/>
      <c r="Y64" s="222"/>
      <c r="Z64" s="222"/>
      <c r="AA64" s="272" t="s">
        <v>1227</v>
      </c>
    </row>
    <row r="65" spans="1:27" s="303" customFormat="1" ht="153" hidden="1" customHeight="1">
      <c r="A65" s="440"/>
      <c r="B65" s="452" t="s">
        <v>1667</v>
      </c>
      <c r="C65" s="452" t="s">
        <v>747</v>
      </c>
      <c r="D65" s="453" t="s">
        <v>673</v>
      </c>
      <c r="E65" s="453" t="s">
        <v>691</v>
      </c>
      <c r="F65" s="347" t="s">
        <v>92</v>
      </c>
      <c r="G65" s="307" t="s">
        <v>1431</v>
      </c>
      <c r="H65" s="454" t="s">
        <v>769</v>
      </c>
      <c r="I65" s="455"/>
      <c r="J65" s="455" t="s">
        <v>71</v>
      </c>
      <c r="K65" s="456"/>
      <c r="L65" s="455"/>
      <c r="M65" s="457"/>
      <c r="N65" s="458"/>
      <c r="O65" s="270" t="s">
        <v>1119</v>
      </c>
      <c r="P65" s="270"/>
      <c r="Q65" s="270"/>
      <c r="R65" s="262" t="s">
        <v>1120</v>
      </c>
      <c r="S65" s="270" t="s">
        <v>1320</v>
      </c>
      <c r="T65" s="262" t="s">
        <v>1809</v>
      </c>
      <c r="U65" s="272" t="s">
        <v>1319</v>
      </c>
      <c r="V65" s="299"/>
      <c r="W65" s="283" t="s">
        <v>1579</v>
      </c>
      <c r="X65" s="329"/>
      <c r="Y65" s="308"/>
      <c r="Z65" s="307" t="s">
        <v>768</v>
      </c>
      <c r="AA65" s="307"/>
    </row>
    <row r="66" spans="1:27" s="303" customFormat="1" ht="213" hidden="1" customHeight="1">
      <c r="A66" s="548"/>
      <c r="B66" s="429" t="s">
        <v>756</v>
      </c>
      <c r="C66" s="505" t="s">
        <v>308</v>
      </c>
      <c r="D66" s="506" t="s">
        <v>656</v>
      </c>
      <c r="E66" s="506" t="s">
        <v>666</v>
      </c>
      <c r="F66" s="507" t="s">
        <v>129</v>
      </c>
      <c r="G66" s="508" t="s">
        <v>767</v>
      </c>
      <c r="H66" s="509"/>
      <c r="I66" s="442"/>
      <c r="J66" s="443"/>
      <c r="K66" s="299" t="s">
        <v>71</v>
      </c>
      <c r="L66" s="444"/>
      <c r="M66" s="445"/>
      <c r="N66" s="446" t="s">
        <v>75</v>
      </c>
      <c r="O66" s="304"/>
      <c r="P66" s="304"/>
      <c r="Q66" s="258" t="s">
        <v>1117</v>
      </c>
      <c r="R66" s="258" t="s">
        <v>1118</v>
      </c>
      <c r="S66" s="258" t="s">
        <v>1231</v>
      </c>
      <c r="T66" s="305"/>
      <c r="U66" s="299"/>
      <c r="V66" s="299"/>
      <c r="W66" s="283"/>
      <c r="X66" s="306"/>
      <c r="Y66" s="299"/>
      <c r="Z66" s="299"/>
      <c r="AA66" s="307" t="s">
        <v>1532</v>
      </c>
    </row>
    <row r="67" spans="1:27" s="303" customFormat="1" ht="129.94999999999999" hidden="1" customHeight="1">
      <c r="A67" s="266" t="s">
        <v>770</v>
      </c>
      <c r="B67" s="258" t="s">
        <v>777</v>
      </c>
      <c r="C67" s="459" t="s">
        <v>1535</v>
      </c>
      <c r="D67" s="401" t="s">
        <v>673</v>
      </c>
      <c r="E67" s="460" t="s">
        <v>806</v>
      </c>
      <c r="F67" s="459" t="s">
        <v>305</v>
      </c>
      <c r="G67" s="258" t="s">
        <v>1746</v>
      </c>
      <c r="H67" s="461" t="s">
        <v>1867</v>
      </c>
      <c r="I67" s="462"/>
      <c r="J67" s="462" t="s">
        <v>71</v>
      </c>
      <c r="K67" s="462"/>
      <c r="L67" s="462"/>
      <c r="M67" s="309"/>
      <c r="N67" s="463"/>
      <c r="O67" s="258" t="s">
        <v>1232</v>
      </c>
      <c r="P67" s="258" t="s">
        <v>1233</v>
      </c>
      <c r="Q67" s="309"/>
      <c r="R67" s="300" t="s">
        <v>1234</v>
      </c>
      <c r="S67" s="309"/>
      <c r="T67" s="310"/>
      <c r="U67" s="258" t="s">
        <v>1810</v>
      </c>
      <c r="V67" s="310"/>
      <c r="W67" s="283" t="s">
        <v>1577</v>
      </c>
      <c r="X67" s="326" t="s">
        <v>1482</v>
      </c>
      <c r="Y67" s="311"/>
      <c r="Z67" s="311"/>
      <c r="AA67" s="311"/>
    </row>
    <row r="68" spans="1:27" s="303" customFormat="1" ht="129.94999999999999" hidden="1" customHeight="1">
      <c r="A68" s="440"/>
      <c r="B68" s="238" t="s">
        <v>1501</v>
      </c>
      <c r="C68" s="464" t="s">
        <v>1340</v>
      </c>
      <c r="D68" s="292" t="s">
        <v>656</v>
      </c>
      <c r="E68" s="292" t="s">
        <v>794</v>
      </c>
      <c r="F68" s="293" t="s">
        <v>315</v>
      </c>
      <c r="G68" s="238" t="s">
        <v>778</v>
      </c>
      <c r="H68" s="461" t="s">
        <v>1867</v>
      </c>
      <c r="I68" s="466"/>
      <c r="J68" s="466" t="s">
        <v>71</v>
      </c>
      <c r="K68" s="466"/>
      <c r="L68" s="466"/>
      <c r="M68" s="309"/>
      <c r="N68" s="463"/>
      <c r="O68" s="258" t="s">
        <v>1235</v>
      </c>
      <c r="P68" s="310"/>
      <c r="Q68" s="310"/>
      <c r="R68" s="262" t="s">
        <v>1230</v>
      </c>
      <c r="S68" s="262" t="s">
        <v>1341</v>
      </c>
      <c r="T68" s="238" t="s">
        <v>1811</v>
      </c>
      <c r="U68" s="238" t="s">
        <v>1601</v>
      </c>
      <c r="V68" s="310"/>
      <c r="W68" s="283" t="s">
        <v>1578</v>
      </c>
      <c r="X68" s="310"/>
      <c r="Y68" s="310"/>
      <c r="Z68" s="310"/>
      <c r="AA68" s="310"/>
    </row>
    <row r="69" spans="1:27" s="303" customFormat="1" ht="129.94999999999999" hidden="1" customHeight="1">
      <c r="A69" s="440"/>
      <c r="B69" s="238" t="s">
        <v>317</v>
      </c>
      <c r="C69" s="293" t="s">
        <v>1238</v>
      </c>
      <c r="D69" s="292" t="s">
        <v>656</v>
      </c>
      <c r="E69" s="292" t="s">
        <v>657</v>
      </c>
      <c r="F69" s="293" t="s">
        <v>305</v>
      </c>
      <c r="G69" s="238" t="s">
        <v>779</v>
      </c>
      <c r="H69" s="465">
        <v>100000</v>
      </c>
      <c r="I69" s="466"/>
      <c r="J69" s="466"/>
      <c r="K69" s="466" t="s">
        <v>71</v>
      </c>
      <c r="L69" s="466"/>
      <c r="M69" s="304"/>
      <c r="N69" s="302"/>
      <c r="O69" s="238" t="s">
        <v>1236</v>
      </c>
      <c r="P69" s="312"/>
      <c r="Q69" s="312"/>
      <c r="R69" s="312"/>
      <c r="S69" s="262" t="s">
        <v>1237</v>
      </c>
      <c r="T69" s="312"/>
      <c r="U69" s="262" t="s">
        <v>1812</v>
      </c>
      <c r="V69" s="312"/>
      <c r="W69" s="283"/>
      <c r="X69" s="312"/>
      <c r="Y69" s="312"/>
      <c r="Z69" s="312"/>
      <c r="AA69" s="278" t="s">
        <v>1536</v>
      </c>
    </row>
    <row r="70" spans="1:27" s="303" customFormat="1" ht="129.94999999999999" hidden="1" customHeight="1">
      <c r="A70" s="440"/>
      <c r="B70" s="238" t="s">
        <v>771</v>
      </c>
      <c r="C70" s="293" t="s">
        <v>321</v>
      </c>
      <c r="D70" s="292" t="s">
        <v>656</v>
      </c>
      <c r="E70" s="550" t="s">
        <v>657</v>
      </c>
      <c r="F70" s="293" t="s">
        <v>305</v>
      </c>
      <c r="G70" s="238" t="s">
        <v>780</v>
      </c>
      <c r="H70" s="465">
        <v>300000</v>
      </c>
      <c r="I70" s="466"/>
      <c r="J70" s="466"/>
      <c r="K70" s="466"/>
      <c r="L70" s="466" t="s">
        <v>32</v>
      </c>
      <c r="M70" s="304"/>
      <c r="N70" s="302"/>
      <c r="O70" s="238" t="s">
        <v>1236</v>
      </c>
      <c r="P70" s="312"/>
      <c r="Q70" s="312"/>
      <c r="R70" s="312"/>
      <c r="S70" s="262" t="s">
        <v>1237</v>
      </c>
      <c r="T70" s="312"/>
      <c r="U70" s="312"/>
      <c r="V70" s="312"/>
      <c r="W70" s="283"/>
      <c r="X70" s="312"/>
      <c r="Y70" s="312"/>
      <c r="Z70" s="312"/>
      <c r="AA70" s="312"/>
    </row>
    <row r="71" spans="1:27" s="303" customFormat="1" ht="129.94999999999999" hidden="1" customHeight="1" thickBot="1">
      <c r="A71" s="440"/>
      <c r="B71" s="238" t="s">
        <v>772</v>
      </c>
      <c r="C71" s="293" t="s">
        <v>1240</v>
      </c>
      <c r="D71" s="292" t="s">
        <v>673</v>
      </c>
      <c r="E71" s="292" t="s">
        <v>691</v>
      </c>
      <c r="F71" s="294" t="s">
        <v>183</v>
      </c>
      <c r="G71" s="238" t="s">
        <v>781</v>
      </c>
      <c r="H71" s="465" t="s">
        <v>1867</v>
      </c>
      <c r="I71" s="466"/>
      <c r="J71" s="466" t="s">
        <v>71</v>
      </c>
      <c r="K71" s="466"/>
      <c r="L71" s="466"/>
      <c r="M71" s="304"/>
      <c r="N71" s="302"/>
      <c r="O71" s="313" t="s">
        <v>1239</v>
      </c>
      <c r="P71" s="312"/>
      <c r="Q71" s="312"/>
      <c r="R71" s="312"/>
      <c r="S71" s="312"/>
      <c r="T71" s="312"/>
      <c r="U71" s="293" t="s">
        <v>1607</v>
      </c>
      <c r="V71" s="312"/>
      <c r="W71" s="283" t="s">
        <v>1580</v>
      </c>
      <c r="X71" s="312"/>
      <c r="Y71" s="312"/>
      <c r="Z71" s="312"/>
      <c r="AA71" s="312" t="s">
        <v>1241</v>
      </c>
    </row>
    <row r="72" spans="1:27" s="303" customFormat="1" ht="264.75" hidden="1" customHeight="1" thickTop="1" thickBot="1">
      <c r="A72" s="440"/>
      <c r="B72" s="228" t="s">
        <v>774</v>
      </c>
      <c r="C72" s="293" t="s">
        <v>1537</v>
      </c>
      <c r="D72" s="292" t="s">
        <v>656</v>
      </c>
      <c r="E72" s="292" t="s">
        <v>665</v>
      </c>
      <c r="F72" s="333" t="s">
        <v>86</v>
      </c>
      <c r="G72" s="238" t="s">
        <v>764</v>
      </c>
      <c r="H72" s="238" t="s">
        <v>1867</v>
      </c>
      <c r="I72" s="466"/>
      <c r="J72" s="466" t="s">
        <v>71</v>
      </c>
      <c r="K72" s="466"/>
      <c r="L72" s="466"/>
      <c r="M72" s="309"/>
      <c r="N72" s="463"/>
      <c r="O72" s="236" t="s">
        <v>1172</v>
      </c>
      <c r="P72" s="310"/>
      <c r="Q72" s="310"/>
      <c r="R72" s="236" t="s">
        <v>1101</v>
      </c>
      <c r="S72" s="310"/>
      <c r="T72" s="310"/>
      <c r="U72" s="278" t="s">
        <v>1813</v>
      </c>
      <c r="V72" s="310"/>
      <c r="W72" s="283" t="s">
        <v>1581</v>
      </c>
      <c r="X72" s="310"/>
      <c r="Y72" s="310"/>
      <c r="Z72" s="310"/>
      <c r="AA72" s="314" t="s">
        <v>1243</v>
      </c>
    </row>
    <row r="73" spans="1:27" s="303" customFormat="1" ht="129.94999999999999" hidden="1" customHeight="1" thickTop="1">
      <c r="A73" s="451"/>
      <c r="B73" s="262" t="s">
        <v>775</v>
      </c>
      <c r="C73" s="467" t="s">
        <v>329</v>
      </c>
      <c r="D73" s="394" t="s">
        <v>776</v>
      </c>
      <c r="E73" s="394" t="s">
        <v>691</v>
      </c>
      <c r="F73" s="333" t="s">
        <v>86</v>
      </c>
      <c r="G73" s="262" t="s">
        <v>782</v>
      </c>
      <c r="H73" s="468">
        <v>100000</v>
      </c>
      <c r="I73" s="469"/>
      <c r="J73" s="469" t="s">
        <v>71</v>
      </c>
      <c r="K73" s="469"/>
      <c r="L73" s="469"/>
      <c r="M73" s="470"/>
      <c r="N73" s="471"/>
      <c r="O73" s="315"/>
      <c r="P73" s="315"/>
      <c r="Q73" s="324" t="s">
        <v>1244</v>
      </c>
      <c r="R73" s="315"/>
      <c r="S73" s="315"/>
      <c r="T73" s="310"/>
      <c r="U73" s="310"/>
      <c r="V73" s="310"/>
      <c r="W73" s="283"/>
      <c r="X73" s="315"/>
      <c r="Y73" s="315"/>
      <c r="Z73" s="310"/>
      <c r="AA73" s="315"/>
    </row>
    <row r="74" spans="1:27" s="303" customFormat="1" ht="129.94999999999999" hidden="1" customHeight="1">
      <c r="A74" s="266" t="s">
        <v>783</v>
      </c>
      <c r="B74" s="258" t="s">
        <v>784</v>
      </c>
      <c r="C74" s="459" t="s">
        <v>332</v>
      </c>
      <c r="D74" s="460" t="s">
        <v>696</v>
      </c>
      <c r="E74" s="460" t="s">
        <v>691</v>
      </c>
      <c r="F74" s="347" t="s">
        <v>675</v>
      </c>
      <c r="G74" s="258" t="s">
        <v>1432</v>
      </c>
      <c r="H74" s="461">
        <v>200000</v>
      </c>
      <c r="I74" s="258"/>
      <c r="J74" s="309"/>
      <c r="K74" s="309"/>
      <c r="L74" s="309" t="s">
        <v>71</v>
      </c>
      <c r="M74" s="309"/>
      <c r="N74" s="463"/>
      <c r="O74" s="258" t="s">
        <v>1245</v>
      </c>
      <c r="P74" s="309"/>
      <c r="Q74" s="309"/>
      <c r="R74" s="236" t="s">
        <v>1110</v>
      </c>
      <c r="S74" s="309"/>
      <c r="T74" s="310"/>
      <c r="U74" s="310"/>
      <c r="V74" s="310"/>
      <c r="W74" s="283"/>
      <c r="X74" s="295" t="s">
        <v>1483</v>
      </c>
      <c r="Y74" s="309"/>
      <c r="Z74" s="258" t="s">
        <v>1433</v>
      </c>
      <c r="AA74" s="309"/>
    </row>
    <row r="75" spans="1:27" s="303" customFormat="1" ht="253.5" hidden="1" customHeight="1">
      <c r="A75" s="440"/>
      <c r="B75" s="238" t="s">
        <v>1502</v>
      </c>
      <c r="C75" s="464" t="s">
        <v>336</v>
      </c>
      <c r="D75" s="292" t="s">
        <v>673</v>
      </c>
      <c r="E75" s="472" t="s">
        <v>1582</v>
      </c>
      <c r="F75" s="293" t="s">
        <v>1720</v>
      </c>
      <c r="G75" s="238" t="s">
        <v>1434</v>
      </c>
      <c r="H75" s="465">
        <v>500000</v>
      </c>
      <c r="I75" s="238"/>
      <c r="J75" s="309" t="s">
        <v>71</v>
      </c>
      <c r="K75" s="309"/>
      <c r="L75" s="309"/>
      <c r="M75" s="309"/>
      <c r="N75" s="463"/>
      <c r="O75" s="310"/>
      <c r="P75" s="310"/>
      <c r="Q75" s="324" t="s">
        <v>1246</v>
      </c>
      <c r="R75" s="310"/>
      <c r="S75" s="310"/>
      <c r="T75" s="238" t="s">
        <v>1814</v>
      </c>
      <c r="U75" s="310"/>
      <c r="V75" s="310"/>
      <c r="W75" s="283" t="s">
        <v>1583</v>
      </c>
      <c r="X75" s="278" t="s">
        <v>1645</v>
      </c>
      <c r="Y75" s="310"/>
      <c r="Z75" s="238"/>
      <c r="AA75" s="278" t="s">
        <v>1342</v>
      </c>
    </row>
    <row r="76" spans="1:27" s="303" customFormat="1" ht="129.94999999999999" hidden="1" customHeight="1">
      <c r="A76" s="440"/>
      <c r="B76" s="279" t="s">
        <v>1651</v>
      </c>
      <c r="C76" s="473" t="s">
        <v>539</v>
      </c>
      <c r="D76" s="394" t="s">
        <v>694</v>
      </c>
      <c r="E76" s="394" t="s">
        <v>657</v>
      </c>
      <c r="F76" s="295" t="s">
        <v>1209</v>
      </c>
      <c r="G76" s="262" t="s">
        <v>1438</v>
      </c>
      <c r="H76" s="468">
        <v>200000</v>
      </c>
      <c r="I76" s="262" t="s">
        <v>71</v>
      </c>
      <c r="J76" s="309"/>
      <c r="K76" s="309"/>
      <c r="L76" s="309"/>
      <c r="M76" s="309"/>
      <c r="N76" s="463"/>
      <c r="O76" s="310"/>
      <c r="P76" s="310"/>
      <c r="Q76" s="316"/>
      <c r="R76" s="316"/>
      <c r="S76" s="316"/>
      <c r="T76" s="310"/>
      <c r="U76" s="310"/>
      <c r="V76" s="317" t="s">
        <v>1562</v>
      </c>
      <c r="W76" s="283"/>
      <c r="X76" s="295" t="s">
        <v>1484</v>
      </c>
      <c r="Y76" s="316"/>
      <c r="Z76" s="262" t="s">
        <v>1435</v>
      </c>
      <c r="AA76" s="316"/>
    </row>
    <row r="77" spans="1:27" s="303" customFormat="1" ht="179.25" hidden="1" customHeight="1" thickBot="1">
      <c r="A77" s="474" t="s">
        <v>792</v>
      </c>
      <c r="B77" s="243" t="s">
        <v>1503</v>
      </c>
      <c r="C77" s="475" t="s">
        <v>1538</v>
      </c>
      <c r="D77" s="401" t="s">
        <v>656</v>
      </c>
      <c r="E77" s="401" t="s">
        <v>665</v>
      </c>
      <c r="F77" s="293" t="s">
        <v>1720</v>
      </c>
      <c r="G77" s="258" t="s">
        <v>789</v>
      </c>
      <c r="H77" s="258" t="s">
        <v>1867</v>
      </c>
      <c r="I77" s="258"/>
      <c r="J77" s="309"/>
      <c r="K77" s="309"/>
      <c r="L77" s="258"/>
      <c r="M77" s="309" t="s">
        <v>71</v>
      </c>
      <c r="N77" s="463"/>
      <c r="O77" s="278" t="s">
        <v>1164</v>
      </c>
      <c r="P77" s="309"/>
      <c r="Q77" s="311"/>
      <c r="R77" s="236" t="s">
        <v>1101</v>
      </c>
      <c r="S77" s="311"/>
      <c r="T77" s="243" t="s">
        <v>1815</v>
      </c>
      <c r="U77" s="243" t="s">
        <v>1816</v>
      </c>
      <c r="V77" s="310"/>
      <c r="W77" s="283"/>
      <c r="X77" s="311"/>
      <c r="Y77" s="311"/>
      <c r="Z77" s="311"/>
      <c r="AA77" s="319" t="s">
        <v>1248</v>
      </c>
    </row>
    <row r="78" spans="1:27" s="303" customFormat="1" ht="129.94999999999999" hidden="1" customHeight="1" thickTop="1">
      <c r="A78" s="476"/>
      <c r="B78" s="238" t="s">
        <v>1063</v>
      </c>
      <c r="C78" s="295" t="s">
        <v>158</v>
      </c>
      <c r="D78" s="292" t="s">
        <v>689</v>
      </c>
      <c r="E78" s="292" t="s">
        <v>691</v>
      </c>
      <c r="F78" s="333" t="s">
        <v>86</v>
      </c>
      <c r="G78" s="238" t="s">
        <v>791</v>
      </c>
      <c r="H78" s="465">
        <v>500000</v>
      </c>
      <c r="I78" s="238"/>
      <c r="J78" s="309" t="s">
        <v>71</v>
      </c>
      <c r="K78" s="309"/>
      <c r="L78" s="238"/>
      <c r="M78" s="309"/>
      <c r="N78" s="463"/>
      <c r="O78" s="236" t="s">
        <v>1343</v>
      </c>
      <c r="P78" s="278" t="s">
        <v>1344</v>
      </c>
      <c r="Q78" s="310"/>
      <c r="R78" s="236" t="s">
        <v>1101</v>
      </c>
      <c r="S78" s="310"/>
      <c r="T78" s="310"/>
      <c r="U78" s="310"/>
      <c r="V78" s="310"/>
      <c r="W78" s="283" t="s">
        <v>1584</v>
      </c>
      <c r="X78" s="310"/>
      <c r="Y78" s="310"/>
      <c r="Z78" s="310"/>
      <c r="AA78" s="310"/>
    </row>
    <row r="79" spans="1:27" s="303" customFormat="1" ht="129.94999999999999" hidden="1" customHeight="1">
      <c r="A79" s="476"/>
      <c r="B79" s="238" t="s">
        <v>790</v>
      </c>
      <c r="C79" s="295" t="s">
        <v>348</v>
      </c>
      <c r="D79" s="292" t="s">
        <v>665</v>
      </c>
      <c r="E79" s="292" t="s">
        <v>657</v>
      </c>
      <c r="F79" s="347" t="s">
        <v>92</v>
      </c>
      <c r="G79" s="238" t="s">
        <v>1439</v>
      </c>
      <c r="H79" s="465">
        <v>100000</v>
      </c>
      <c r="I79" s="238"/>
      <c r="J79" s="309"/>
      <c r="K79" s="309" t="s">
        <v>71</v>
      </c>
      <c r="L79" s="238"/>
      <c r="M79" s="309"/>
      <c r="N79" s="463"/>
      <c r="O79" s="238" t="s">
        <v>1249</v>
      </c>
      <c r="P79" s="238" t="s">
        <v>1250</v>
      </c>
      <c r="Q79" s="238" t="s">
        <v>576</v>
      </c>
      <c r="R79" s="238" t="s">
        <v>1112</v>
      </c>
      <c r="S79" s="238"/>
      <c r="T79" s="310"/>
      <c r="U79" s="310"/>
      <c r="V79" s="310"/>
      <c r="W79" s="283"/>
      <c r="X79" s="310"/>
      <c r="Y79" s="310"/>
      <c r="Z79" s="310"/>
      <c r="AA79" s="278" t="s">
        <v>1251</v>
      </c>
    </row>
    <row r="80" spans="1:27" s="303" customFormat="1" ht="129.94999999999999" hidden="1" customHeight="1">
      <c r="A80" s="476"/>
      <c r="B80" s="262" t="s">
        <v>1504</v>
      </c>
      <c r="C80" s="386" t="s">
        <v>1540</v>
      </c>
      <c r="D80" s="394" t="s">
        <v>665</v>
      </c>
      <c r="E80" s="394" t="s">
        <v>657</v>
      </c>
      <c r="F80" s="347" t="s">
        <v>92</v>
      </c>
      <c r="G80" s="262" t="s">
        <v>1440</v>
      </c>
      <c r="H80" s="468">
        <v>500000</v>
      </c>
      <c r="I80" s="262"/>
      <c r="J80" s="315"/>
      <c r="K80" s="315"/>
      <c r="L80" s="262" t="s">
        <v>71</v>
      </c>
      <c r="M80" s="315"/>
      <c r="N80" s="477"/>
      <c r="O80" s="238" t="s">
        <v>1252</v>
      </c>
      <c r="P80" s="238"/>
      <c r="Q80" s="238"/>
      <c r="R80" s="238" t="s">
        <v>1169</v>
      </c>
      <c r="S80" s="238" t="s">
        <v>1253</v>
      </c>
      <c r="T80" s="238" t="s">
        <v>1817</v>
      </c>
      <c r="U80" s="238" t="s">
        <v>1818</v>
      </c>
      <c r="V80" s="310"/>
      <c r="W80" s="283"/>
      <c r="X80" s="315"/>
      <c r="Y80" s="315"/>
      <c r="Z80" s="262" t="s">
        <v>1437</v>
      </c>
      <c r="AA80" s="262" t="s">
        <v>1539</v>
      </c>
    </row>
    <row r="81" spans="1:27" s="303" customFormat="1" ht="101.25" hidden="1" customHeight="1" thickBot="1">
      <c r="A81" s="478" t="s">
        <v>803</v>
      </c>
      <c r="B81" s="274" t="s">
        <v>826</v>
      </c>
      <c r="C81" s="500" t="s">
        <v>384</v>
      </c>
      <c r="D81" s="501" t="s">
        <v>656</v>
      </c>
      <c r="E81" s="501" t="s">
        <v>657</v>
      </c>
      <c r="F81" s="499" t="s">
        <v>92</v>
      </c>
      <c r="G81" s="274" t="s">
        <v>796</v>
      </c>
      <c r="H81" s="503"/>
      <c r="I81" s="258"/>
      <c r="J81" s="309"/>
      <c r="K81" s="258" t="s">
        <v>71</v>
      </c>
      <c r="L81" s="258"/>
      <c r="M81" s="309"/>
      <c r="N81" s="463" t="s">
        <v>75</v>
      </c>
      <c r="O81" s="238" t="s">
        <v>1254</v>
      </c>
      <c r="P81" s="238"/>
      <c r="Q81" s="238" t="s">
        <v>1255</v>
      </c>
      <c r="R81" s="238"/>
      <c r="S81" s="238"/>
      <c r="T81" s="310"/>
      <c r="U81" s="310"/>
      <c r="V81" s="310"/>
      <c r="W81" s="283"/>
      <c r="X81" s="309"/>
      <c r="Y81" s="309"/>
      <c r="Z81" s="309"/>
      <c r="AA81" s="258" t="s">
        <v>1256</v>
      </c>
    </row>
    <row r="82" spans="1:27" s="303" customFormat="1" ht="87" hidden="1" customHeight="1" thickTop="1">
      <c r="A82" s="530"/>
      <c r="B82" s="277" t="s">
        <v>750</v>
      </c>
      <c r="C82" s="489" t="s">
        <v>1529</v>
      </c>
      <c r="D82" s="490" t="s">
        <v>656</v>
      </c>
      <c r="E82" s="490" t="s">
        <v>657</v>
      </c>
      <c r="F82" s="555" t="s">
        <v>92</v>
      </c>
      <c r="G82" s="255" t="s">
        <v>761</v>
      </c>
      <c r="H82" s="486">
        <v>50000</v>
      </c>
      <c r="I82" s="228"/>
      <c r="J82" s="228"/>
      <c r="K82" s="237"/>
      <c r="L82" s="228" t="s">
        <v>71</v>
      </c>
      <c r="M82" s="541"/>
      <c r="N82" s="542" t="s">
        <v>74</v>
      </c>
      <c r="O82" s="238" t="s">
        <v>1113</v>
      </c>
      <c r="P82" s="238"/>
      <c r="Q82" s="238"/>
      <c r="R82" s="238" t="s">
        <v>1170</v>
      </c>
      <c r="S82" s="238" t="s">
        <v>1191</v>
      </c>
      <c r="T82" s="277"/>
      <c r="U82" s="295"/>
      <c r="V82" s="237"/>
      <c r="W82" s="283"/>
      <c r="X82" s="237"/>
      <c r="Y82" s="237"/>
      <c r="Z82" s="237"/>
      <c r="AA82" s="238" t="s">
        <v>1191</v>
      </c>
    </row>
    <row r="83" spans="1:27" s="303" customFormat="1" ht="154.5" hidden="1" customHeight="1">
      <c r="A83" s="476"/>
      <c r="B83" s="238" t="s">
        <v>1668</v>
      </c>
      <c r="C83" s="464" t="s">
        <v>1258</v>
      </c>
      <c r="D83" s="292" t="s">
        <v>673</v>
      </c>
      <c r="E83" s="292" t="s">
        <v>657</v>
      </c>
      <c r="F83" s="347" t="s">
        <v>92</v>
      </c>
      <c r="G83" s="238" t="s">
        <v>391</v>
      </c>
      <c r="H83" s="465">
        <v>750000</v>
      </c>
      <c r="I83" s="238"/>
      <c r="J83" s="310"/>
      <c r="K83" s="238"/>
      <c r="L83" s="238" t="s">
        <v>71</v>
      </c>
      <c r="M83" s="309"/>
      <c r="N83" s="463"/>
      <c r="O83" s="238" t="s">
        <v>1345</v>
      </c>
      <c r="P83" s="238"/>
      <c r="Q83" s="238"/>
      <c r="R83" s="238"/>
      <c r="S83" s="238"/>
      <c r="T83" s="310"/>
      <c r="U83" s="238" t="s">
        <v>1819</v>
      </c>
      <c r="V83" s="310"/>
      <c r="W83" s="283"/>
      <c r="X83" s="310"/>
      <c r="Y83" s="310"/>
      <c r="Z83" s="310"/>
      <c r="AA83" s="278" t="s">
        <v>1257</v>
      </c>
    </row>
    <row r="84" spans="1:27" s="303" customFormat="1" ht="129.94999999999999" customHeight="1">
      <c r="A84" s="476"/>
      <c r="B84" s="238" t="s">
        <v>1669</v>
      </c>
      <c r="C84" s="293" t="s">
        <v>393</v>
      </c>
      <c r="D84" s="292" t="s">
        <v>656</v>
      </c>
      <c r="E84" s="292" t="s">
        <v>657</v>
      </c>
      <c r="F84" s="294" t="s">
        <v>243</v>
      </c>
      <c r="G84" s="238" t="s">
        <v>797</v>
      </c>
      <c r="H84" s="465">
        <v>500000</v>
      </c>
      <c r="I84" s="238"/>
      <c r="J84" s="310" t="s">
        <v>71</v>
      </c>
      <c r="K84" s="238"/>
      <c r="L84" s="238"/>
      <c r="M84" s="310"/>
      <c r="N84" s="479"/>
      <c r="O84" s="238" t="s">
        <v>1179</v>
      </c>
      <c r="P84" s="238"/>
      <c r="Q84" s="238" t="s">
        <v>1128</v>
      </c>
      <c r="R84" s="238"/>
      <c r="S84" s="238"/>
      <c r="T84" s="310"/>
      <c r="U84" s="310"/>
      <c r="V84" s="310"/>
      <c r="W84" s="283"/>
      <c r="X84" s="310"/>
      <c r="Y84" s="310"/>
      <c r="Z84" s="310"/>
      <c r="AA84" s="238" t="s">
        <v>1346</v>
      </c>
    </row>
    <row r="85" spans="1:27" s="303" customFormat="1" ht="129.94999999999999" hidden="1" customHeight="1">
      <c r="A85" s="476"/>
      <c r="B85" s="238" t="s">
        <v>1670</v>
      </c>
      <c r="C85" s="296" t="s">
        <v>1505</v>
      </c>
      <c r="D85" s="292" t="s">
        <v>661</v>
      </c>
      <c r="E85" s="292" t="s">
        <v>691</v>
      </c>
      <c r="F85" s="339" t="s">
        <v>1765</v>
      </c>
      <c r="G85" s="238" t="s">
        <v>798</v>
      </c>
      <c r="H85" s="465">
        <v>500000</v>
      </c>
      <c r="I85" s="238"/>
      <c r="J85" s="310"/>
      <c r="K85" s="238"/>
      <c r="L85" s="238" t="s">
        <v>71</v>
      </c>
      <c r="M85" s="310"/>
      <c r="N85" s="479"/>
      <c r="O85" s="238" t="s">
        <v>1347</v>
      </c>
      <c r="P85" s="238"/>
      <c r="Q85" s="238"/>
      <c r="R85" s="238" t="s">
        <v>1128</v>
      </c>
      <c r="S85" s="238"/>
      <c r="T85" s="310"/>
      <c r="U85" s="238" t="s">
        <v>1820</v>
      </c>
      <c r="V85" s="310"/>
      <c r="W85" s="283"/>
      <c r="X85" s="238" t="s">
        <v>1485</v>
      </c>
      <c r="Y85" s="278" t="s">
        <v>1486</v>
      </c>
      <c r="Z85" s="310"/>
      <c r="AA85" s="238" t="s">
        <v>1541</v>
      </c>
    </row>
    <row r="86" spans="1:27" s="303" customFormat="1" ht="129.94999999999999" hidden="1" customHeight="1">
      <c r="A86" s="476"/>
      <c r="B86" s="238" t="s">
        <v>1749</v>
      </c>
      <c r="C86" s="293" t="s">
        <v>1258</v>
      </c>
      <c r="D86" s="292" t="s">
        <v>656</v>
      </c>
      <c r="E86" s="292" t="s">
        <v>657</v>
      </c>
      <c r="F86" s="295" t="s">
        <v>1491</v>
      </c>
      <c r="G86" s="238" t="s">
        <v>1753</v>
      </c>
      <c r="H86" s="465">
        <v>350000</v>
      </c>
      <c r="I86" s="238"/>
      <c r="J86" s="310"/>
      <c r="K86" s="238"/>
      <c r="L86" s="238" t="s">
        <v>71</v>
      </c>
      <c r="M86" s="310"/>
      <c r="N86" s="479"/>
      <c r="O86" s="238" t="s">
        <v>1103</v>
      </c>
      <c r="P86" s="238" t="s">
        <v>1104</v>
      </c>
      <c r="Q86" s="238" t="s">
        <v>1105</v>
      </c>
      <c r="R86" s="238" t="s">
        <v>1134</v>
      </c>
      <c r="S86" s="238"/>
      <c r="T86" s="238" t="s">
        <v>1619</v>
      </c>
      <c r="U86" s="238" t="s">
        <v>1821</v>
      </c>
      <c r="V86" s="310"/>
      <c r="W86" s="283"/>
      <c r="X86" s="310"/>
      <c r="Y86" s="310"/>
      <c r="Z86" s="238" t="s">
        <v>1752</v>
      </c>
      <c r="AA86" s="238" t="s">
        <v>1348</v>
      </c>
    </row>
    <row r="87" spans="1:27" s="303" customFormat="1" ht="129.94999999999999" hidden="1" customHeight="1">
      <c r="A87" s="476"/>
      <c r="B87" s="238" t="s">
        <v>1671</v>
      </c>
      <c r="C87" s="293" t="s">
        <v>1542</v>
      </c>
      <c r="D87" s="292" t="s">
        <v>673</v>
      </c>
      <c r="E87" s="292" t="s">
        <v>657</v>
      </c>
      <c r="F87" s="347" t="s">
        <v>92</v>
      </c>
      <c r="G87" s="238" t="s">
        <v>799</v>
      </c>
      <c r="H87" s="465">
        <v>800000</v>
      </c>
      <c r="I87" s="238"/>
      <c r="J87" s="310"/>
      <c r="K87" s="238"/>
      <c r="L87" s="238" t="s">
        <v>71</v>
      </c>
      <c r="M87" s="310"/>
      <c r="N87" s="479"/>
      <c r="O87" s="279" t="s">
        <v>1349</v>
      </c>
      <c r="P87" s="279"/>
      <c r="Q87" s="279"/>
      <c r="R87" s="279"/>
      <c r="S87" s="279"/>
      <c r="T87" s="238" t="s">
        <v>1822</v>
      </c>
      <c r="U87" s="238" t="s">
        <v>1823</v>
      </c>
      <c r="V87" s="310"/>
      <c r="W87" s="283"/>
      <c r="X87" s="294" t="s">
        <v>1487</v>
      </c>
      <c r="Y87" s="310"/>
      <c r="Z87" s="310"/>
      <c r="AA87" s="238" t="s">
        <v>1632</v>
      </c>
    </row>
    <row r="88" spans="1:27" s="303" customFormat="1" ht="119.25" hidden="1" customHeight="1">
      <c r="A88" s="529"/>
      <c r="B88" s="277" t="s">
        <v>788</v>
      </c>
      <c r="C88" s="497" t="s">
        <v>340</v>
      </c>
      <c r="D88" s="490" t="s">
        <v>785</v>
      </c>
      <c r="E88" s="504" t="s">
        <v>786</v>
      </c>
      <c r="F88" s="497" t="s">
        <v>1060</v>
      </c>
      <c r="G88" s="277" t="s">
        <v>1436</v>
      </c>
      <c r="H88" s="498"/>
      <c r="I88" s="238" t="s">
        <v>71</v>
      </c>
      <c r="J88" s="310"/>
      <c r="K88" s="310"/>
      <c r="L88" s="310"/>
      <c r="M88" s="310"/>
      <c r="N88" s="479" t="s">
        <v>74</v>
      </c>
      <c r="O88" s="316"/>
      <c r="P88" s="316"/>
      <c r="Q88" s="316"/>
      <c r="R88" s="316"/>
      <c r="S88" s="316"/>
      <c r="T88" s="310"/>
      <c r="U88" s="310"/>
      <c r="V88" s="310"/>
      <c r="W88" s="283"/>
      <c r="X88" s="310"/>
      <c r="Y88" s="310"/>
      <c r="Z88" s="238" t="s">
        <v>1437</v>
      </c>
      <c r="AA88" s="310" t="s">
        <v>1247</v>
      </c>
    </row>
    <row r="89" spans="1:27" s="303" customFormat="1" ht="129.94999999999999" hidden="1" customHeight="1">
      <c r="A89" s="476"/>
      <c r="B89" s="238" t="s">
        <v>1672</v>
      </c>
      <c r="C89" s="293" t="s">
        <v>1259</v>
      </c>
      <c r="D89" s="292" t="s">
        <v>795</v>
      </c>
      <c r="E89" s="292" t="s">
        <v>657</v>
      </c>
      <c r="F89" s="293" t="s">
        <v>1061</v>
      </c>
      <c r="G89" s="238" t="s">
        <v>801</v>
      </c>
      <c r="H89" s="465">
        <v>1000000</v>
      </c>
      <c r="I89" s="238"/>
      <c r="J89" s="312"/>
      <c r="K89" s="238"/>
      <c r="L89" s="238" t="s">
        <v>71</v>
      </c>
      <c r="M89" s="312"/>
      <c r="N89" s="480"/>
      <c r="O89" s="279" t="s">
        <v>1131</v>
      </c>
      <c r="P89" s="279"/>
      <c r="Q89" s="279"/>
      <c r="R89" s="279" t="s">
        <v>1130</v>
      </c>
      <c r="S89" s="279"/>
      <c r="T89" s="238" t="s">
        <v>1544</v>
      </c>
      <c r="U89" s="238" t="s">
        <v>1824</v>
      </c>
      <c r="V89" s="312"/>
      <c r="W89" s="283"/>
      <c r="X89" s="312"/>
      <c r="Y89" s="312"/>
      <c r="Z89" s="312"/>
      <c r="AA89" s="238" t="s">
        <v>1543</v>
      </c>
    </row>
    <row r="90" spans="1:27" s="303" customFormat="1" ht="129.94999999999999" hidden="1" customHeight="1">
      <c r="A90" s="476"/>
      <c r="B90" s="277" t="s">
        <v>827</v>
      </c>
      <c r="C90" s="497" t="s">
        <v>387</v>
      </c>
      <c r="D90" s="490" t="s">
        <v>656</v>
      </c>
      <c r="E90" s="490" t="s">
        <v>794</v>
      </c>
      <c r="F90" s="499" t="s">
        <v>86</v>
      </c>
      <c r="G90" s="277" t="s">
        <v>796</v>
      </c>
      <c r="H90" s="498"/>
      <c r="I90" s="238"/>
      <c r="J90" s="310"/>
      <c r="K90" s="238"/>
      <c r="L90" s="238" t="s">
        <v>71</v>
      </c>
      <c r="M90" s="310"/>
      <c r="N90" s="479" t="s">
        <v>74</v>
      </c>
      <c r="O90" s="238"/>
      <c r="P90" s="238"/>
      <c r="Q90" s="238"/>
      <c r="R90" s="238" t="s">
        <v>1174</v>
      </c>
      <c r="S90" s="238" t="s">
        <v>1175</v>
      </c>
      <c r="T90" s="238"/>
      <c r="U90" s="310"/>
      <c r="V90" s="310"/>
      <c r="W90" s="283"/>
      <c r="X90" s="310"/>
      <c r="Y90" s="310"/>
      <c r="Z90" s="310"/>
      <c r="AA90" s="278" t="s">
        <v>1646</v>
      </c>
    </row>
    <row r="91" spans="1:27" s="303" customFormat="1" ht="129.94999999999999" hidden="1" customHeight="1">
      <c r="A91" s="476"/>
      <c r="B91" s="238" t="s">
        <v>1673</v>
      </c>
      <c r="C91" s="464" t="s">
        <v>419</v>
      </c>
      <c r="D91" s="550" t="s">
        <v>656</v>
      </c>
      <c r="E91" s="550" t="s">
        <v>794</v>
      </c>
      <c r="F91" s="376" t="s">
        <v>726</v>
      </c>
      <c r="G91" s="238" t="s">
        <v>1443</v>
      </c>
      <c r="H91" s="465" t="s">
        <v>1867</v>
      </c>
      <c r="I91" s="238" t="s">
        <v>32</v>
      </c>
      <c r="J91" s="310"/>
      <c r="K91" s="238"/>
      <c r="L91" s="238"/>
      <c r="M91" s="310"/>
      <c r="N91" s="479"/>
      <c r="O91" s="318"/>
      <c r="P91" s="316"/>
      <c r="Q91" s="316"/>
      <c r="R91" s="316"/>
      <c r="S91" s="238" t="s">
        <v>1760</v>
      </c>
      <c r="T91" s="278" t="s">
        <v>1825</v>
      </c>
      <c r="U91" s="310"/>
      <c r="V91" s="317" t="s">
        <v>1563</v>
      </c>
      <c r="W91" s="283"/>
      <c r="X91" s="310"/>
      <c r="Y91" s="310"/>
      <c r="Z91" s="278" t="s">
        <v>1262</v>
      </c>
      <c r="AA91" s="310"/>
    </row>
    <row r="92" spans="1:27" s="303" customFormat="1" ht="192" hidden="1" customHeight="1">
      <c r="A92" s="476"/>
      <c r="B92" s="238" t="s">
        <v>1747</v>
      </c>
      <c r="C92" s="293" t="s">
        <v>1259</v>
      </c>
      <c r="D92" s="292" t="s">
        <v>700</v>
      </c>
      <c r="E92" s="292" t="s">
        <v>657</v>
      </c>
      <c r="F92" s="293" t="s">
        <v>1489</v>
      </c>
      <c r="G92" s="238" t="s">
        <v>1445</v>
      </c>
      <c r="H92" s="465">
        <v>600000</v>
      </c>
      <c r="I92" s="238"/>
      <c r="J92" s="310"/>
      <c r="K92" s="238"/>
      <c r="L92" s="238" t="s">
        <v>71</v>
      </c>
      <c r="M92" s="310"/>
      <c r="N92" s="479"/>
      <c r="O92" s="321" t="s">
        <v>1263</v>
      </c>
      <c r="P92" s="316"/>
      <c r="Q92" s="316"/>
      <c r="R92" s="318" t="s">
        <v>1264</v>
      </c>
      <c r="S92" s="316"/>
      <c r="T92" s="278" t="s">
        <v>1869</v>
      </c>
      <c r="U92" s="293" t="s">
        <v>1826</v>
      </c>
      <c r="V92" s="310"/>
      <c r="W92" s="283"/>
      <c r="X92" s="293" t="s">
        <v>1488</v>
      </c>
      <c r="Y92" s="310"/>
      <c r="Z92" s="238" t="s">
        <v>1444</v>
      </c>
      <c r="AA92" s="278" t="s">
        <v>1265</v>
      </c>
    </row>
    <row r="93" spans="1:27" s="303" customFormat="1" ht="129.94999999999999" hidden="1" customHeight="1">
      <c r="A93" s="476"/>
      <c r="B93" s="279" t="s">
        <v>1674</v>
      </c>
      <c r="C93" s="467" t="s">
        <v>433</v>
      </c>
      <c r="D93" s="394" t="s">
        <v>656</v>
      </c>
      <c r="E93" s="394" t="s">
        <v>657</v>
      </c>
      <c r="F93" s="295" t="s">
        <v>1491</v>
      </c>
      <c r="G93" s="279" t="s">
        <v>1447</v>
      </c>
      <c r="H93" s="481" t="s">
        <v>1867</v>
      </c>
      <c r="I93" s="279"/>
      <c r="J93" s="316"/>
      <c r="K93" s="279"/>
      <c r="L93" s="279" t="s">
        <v>71</v>
      </c>
      <c r="M93" s="316"/>
      <c r="N93" s="482"/>
      <c r="O93" s="322" t="s">
        <v>1266</v>
      </c>
      <c r="P93" s="279" t="s">
        <v>1106</v>
      </c>
      <c r="Q93" s="279" t="s">
        <v>1107</v>
      </c>
      <c r="R93" s="279" t="s">
        <v>1108</v>
      </c>
      <c r="S93" s="279"/>
      <c r="T93" s="310"/>
      <c r="U93" s="243" t="s">
        <v>1827</v>
      </c>
      <c r="V93" s="310"/>
      <c r="W93" s="283"/>
      <c r="X93" s="316"/>
      <c r="Y93" s="316"/>
      <c r="Z93" s="279" t="s">
        <v>1446</v>
      </c>
      <c r="AA93" s="321" t="s">
        <v>1267</v>
      </c>
    </row>
    <row r="94" spans="1:27" s="303" customFormat="1" ht="129.75" hidden="1" customHeight="1">
      <c r="A94" s="476"/>
      <c r="B94" s="277" t="s">
        <v>833</v>
      </c>
      <c r="C94" s="497" t="s">
        <v>412</v>
      </c>
      <c r="D94" s="490" t="s">
        <v>689</v>
      </c>
      <c r="E94" s="490" t="s">
        <v>657</v>
      </c>
      <c r="F94" s="534" t="s">
        <v>92</v>
      </c>
      <c r="G94" s="277" t="s">
        <v>1442</v>
      </c>
      <c r="H94" s="498"/>
      <c r="I94" s="238"/>
      <c r="J94" s="310"/>
      <c r="K94" s="238"/>
      <c r="L94" s="238" t="s">
        <v>71</v>
      </c>
      <c r="M94" s="310"/>
      <c r="N94" s="479" t="s">
        <v>74</v>
      </c>
      <c r="O94" s="544"/>
      <c r="P94" s="279"/>
      <c r="Q94" s="279" t="s">
        <v>1133</v>
      </c>
      <c r="R94" s="279" t="s">
        <v>1130</v>
      </c>
      <c r="S94" s="279"/>
      <c r="T94" s="238"/>
      <c r="U94" s="243"/>
      <c r="V94" s="310"/>
      <c r="W94" s="283"/>
      <c r="X94" s="310"/>
      <c r="Y94" s="310"/>
      <c r="Z94" s="238" t="s">
        <v>1441</v>
      </c>
      <c r="AA94" s="238" t="s">
        <v>1261</v>
      </c>
    </row>
    <row r="95" spans="1:27" s="303" customFormat="1" ht="176.25" hidden="1" customHeight="1">
      <c r="A95" s="483" t="s">
        <v>837</v>
      </c>
      <c r="B95" s="484" t="s">
        <v>1857</v>
      </c>
      <c r="C95" s="500" t="s">
        <v>1546</v>
      </c>
      <c r="D95" s="501" t="s">
        <v>656</v>
      </c>
      <c r="E95" s="501" t="s">
        <v>657</v>
      </c>
      <c r="F95" s="499" t="s">
        <v>92</v>
      </c>
      <c r="G95" s="484" t="s">
        <v>1350</v>
      </c>
      <c r="H95" s="502" t="s">
        <v>439</v>
      </c>
      <c r="I95" s="243"/>
      <c r="J95" s="311"/>
      <c r="K95" s="311"/>
      <c r="L95" s="243" t="s">
        <v>71</v>
      </c>
      <c r="M95" s="311"/>
      <c r="N95" s="485" t="s">
        <v>74</v>
      </c>
      <c r="O95" s="243"/>
      <c r="P95" s="243"/>
      <c r="Q95" s="243" t="s">
        <v>1135</v>
      </c>
      <c r="R95" s="243" t="s">
        <v>1112</v>
      </c>
      <c r="S95" s="243"/>
      <c r="T95" s="310"/>
      <c r="U95" s="243"/>
      <c r="V95" s="310"/>
      <c r="W95" s="283"/>
      <c r="X95" s="311"/>
      <c r="Y95" s="311"/>
      <c r="Z95" s="311"/>
      <c r="AA95" s="323" t="s">
        <v>1268</v>
      </c>
    </row>
    <row r="96" spans="1:27" s="303" customFormat="1" ht="151.5" customHeight="1">
      <c r="A96" s="266"/>
      <c r="B96" s="238" t="s">
        <v>1675</v>
      </c>
      <c r="C96" s="293" t="s">
        <v>1269</v>
      </c>
      <c r="D96" s="292" t="s">
        <v>656</v>
      </c>
      <c r="E96" s="292" t="s">
        <v>657</v>
      </c>
      <c r="F96" s="294" t="s">
        <v>243</v>
      </c>
      <c r="G96" s="238" t="s">
        <v>1449</v>
      </c>
      <c r="H96" s="481" t="s">
        <v>1867</v>
      </c>
      <c r="I96" s="238"/>
      <c r="J96" s="310" t="s">
        <v>71</v>
      </c>
      <c r="K96" s="310"/>
      <c r="L96" s="238"/>
      <c r="M96" s="310"/>
      <c r="N96" s="479"/>
      <c r="O96" s="278" t="s">
        <v>1547</v>
      </c>
      <c r="P96" s="310"/>
      <c r="Q96" s="310"/>
      <c r="R96" s="238" t="s">
        <v>1112</v>
      </c>
      <c r="S96" s="238" t="s">
        <v>1351</v>
      </c>
      <c r="T96" s="310"/>
      <c r="U96" s="278" t="s">
        <v>1828</v>
      </c>
      <c r="V96" s="310"/>
      <c r="W96" s="283"/>
      <c r="X96" s="278"/>
      <c r="Y96" s="278"/>
      <c r="Z96" s="278" t="s">
        <v>1448</v>
      </c>
      <c r="AA96" s="278" t="s">
        <v>1548</v>
      </c>
    </row>
    <row r="97" spans="1:27" s="303" customFormat="1" ht="129.94999999999999" hidden="1" customHeight="1">
      <c r="A97" s="266"/>
      <c r="B97" s="238" t="s">
        <v>1676</v>
      </c>
      <c r="C97" s="464" t="s">
        <v>1716</v>
      </c>
      <c r="D97" s="292" t="s">
        <v>656</v>
      </c>
      <c r="E97" s="292" t="s">
        <v>657</v>
      </c>
      <c r="F97" s="296" t="s">
        <v>1481</v>
      </c>
      <c r="G97" s="238" t="s">
        <v>1451</v>
      </c>
      <c r="H97" s="486">
        <v>600000</v>
      </c>
      <c r="I97" s="238"/>
      <c r="J97" s="310"/>
      <c r="K97" s="310"/>
      <c r="L97" s="238" t="s">
        <v>71</v>
      </c>
      <c r="M97" s="310"/>
      <c r="N97" s="479"/>
      <c r="O97" s="238" t="s">
        <v>1136</v>
      </c>
      <c r="P97" s="238"/>
      <c r="Q97" s="238"/>
      <c r="R97" s="238" t="s">
        <v>1112</v>
      </c>
      <c r="S97" s="238"/>
      <c r="T97" s="310"/>
      <c r="U97" s="243" t="s">
        <v>1829</v>
      </c>
      <c r="V97" s="310"/>
      <c r="W97" s="283"/>
      <c r="X97" s="296" t="s">
        <v>1865</v>
      </c>
      <c r="Y97" s="310"/>
      <c r="Z97" s="278" t="s">
        <v>1450</v>
      </c>
      <c r="AA97" s="278" t="s">
        <v>1270</v>
      </c>
    </row>
    <row r="98" spans="1:27" s="303" customFormat="1" ht="129.94999999999999" hidden="1" customHeight="1">
      <c r="A98" s="266"/>
      <c r="B98" s="238" t="s">
        <v>1854</v>
      </c>
      <c r="C98" s="295" t="s">
        <v>1853</v>
      </c>
      <c r="D98" s="292" t="s">
        <v>700</v>
      </c>
      <c r="E98" s="292" t="s">
        <v>657</v>
      </c>
      <c r="F98" s="295" t="s">
        <v>1491</v>
      </c>
      <c r="G98" s="238" t="s">
        <v>805</v>
      </c>
      <c r="H98" s="486" t="s">
        <v>449</v>
      </c>
      <c r="I98" s="238"/>
      <c r="J98" s="310" t="s">
        <v>71</v>
      </c>
      <c r="K98" s="310"/>
      <c r="L98" s="238"/>
      <c r="M98" s="310"/>
      <c r="N98" s="479"/>
      <c r="O98" s="310"/>
      <c r="P98" s="310"/>
      <c r="Q98" s="310"/>
      <c r="R98" s="310"/>
      <c r="S98" s="310"/>
      <c r="T98" s="310"/>
      <c r="U98" s="243" t="s">
        <v>1830</v>
      </c>
      <c r="V98" s="310"/>
      <c r="W98" s="283"/>
      <c r="X98" s="296" t="s">
        <v>1490</v>
      </c>
      <c r="Y98" s="310"/>
      <c r="Z98" s="278" t="s">
        <v>1452</v>
      </c>
      <c r="AA98" s="310"/>
    </row>
    <row r="99" spans="1:27" s="303" customFormat="1" ht="129.94999999999999" hidden="1" customHeight="1">
      <c r="A99" s="266"/>
      <c r="B99" s="238" t="s">
        <v>1855</v>
      </c>
      <c r="C99" s="295" t="s">
        <v>1271</v>
      </c>
      <c r="D99" s="292" t="s">
        <v>700</v>
      </c>
      <c r="E99" s="292" t="s">
        <v>657</v>
      </c>
      <c r="F99" s="295" t="s">
        <v>1481</v>
      </c>
      <c r="G99" s="238" t="s">
        <v>1352</v>
      </c>
      <c r="H99" s="486">
        <v>150000</v>
      </c>
      <c r="I99" s="238"/>
      <c r="J99" s="310" t="s">
        <v>71</v>
      </c>
      <c r="K99" s="310"/>
      <c r="L99" s="238"/>
      <c r="M99" s="310"/>
      <c r="N99" s="479"/>
      <c r="O99" s="310"/>
      <c r="P99" s="310"/>
      <c r="Q99" s="310"/>
      <c r="R99" s="310"/>
      <c r="S99" s="310"/>
      <c r="T99" s="310"/>
      <c r="U99" s="278" t="s">
        <v>1831</v>
      </c>
      <c r="V99" s="310"/>
      <c r="W99" s="283"/>
      <c r="X99" s="295" t="s">
        <v>1866</v>
      </c>
      <c r="Y99" s="310"/>
      <c r="Z99" s="320" t="s">
        <v>1272</v>
      </c>
      <c r="AA99" s="310"/>
    </row>
    <row r="100" spans="1:27" s="303" customFormat="1" ht="129.94999999999999" hidden="1" customHeight="1">
      <c r="A100" s="440"/>
      <c r="B100" s="262" t="s">
        <v>1677</v>
      </c>
      <c r="C100" s="467" t="s">
        <v>1238</v>
      </c>
      <c r="D100" s="394" t="s">
        <v>656</v>
      </c>
      <c r="E100" s="394" t="s">
        <v>657</v>
      </c>
      <c r="F100" s="297" t="s">
        <v>804</v>
      </c>
      <c r="G100" s="262" t="s">
        <v>1454</v>
      </c>
      <c r="H100" s="461" t="s">
        <v>1867</v>
      </c>
      <c r="I100" s="262"/>
      <c r="J100" s="315" t="s">
        <v>71</v>
      </c>
      <c r="K100" s="316"/>
      <c r="L100" s="262"/>
      <c r="M100" s="315"/>
      <c r="N100" s="477"/>
      <c r="O100" s="315"/>
      <c r="P100" s="315"/>
      <c r="Q100" s="315"/>
      <c r="R100" s="315"/>
      <c r="S100" s="315"/>
      <c r="T100" s="310"/>
      <c r="U100" s="278" t="s">
        <v>1832</v>
      </c>
      <c r="V100" s="310"/>
      <c r="W100" s="283" t="s">
        <v>1585</v>
      </c>
      <c r="X100" s="315"/>
      <c r="Y100" s="315"/>
      <c r="Z100" s="262" t="s">
        <v>1453</v>
      </c>
      <c r="AA100" s="324" t="s">
        <v>1273</v>
      </c>
    </row>
    <row r="101" spans="1:27" s="303" customFormat="1" ht="129.94999999999999" hidden="1" customHeight="1">
      <c r="A101" s="483" t="s">
        <v>844</v>
      </c>
      <c r="B101" s="258" t="s">
        <v>1678</v>
      </c>
      <c r="C101" s="475" t="s">
        <v>1274</v>
      </c>
      <c r="D101" s="401" t="s">
        <v>673</v>
      </c>
      <c r="E101" s="401" t="s">
        <v>691</v>
      </c>
      <c r="F101" s="295" t="s">
        <v>1491</v>
      </c>
      <c r="G101" s="258" t="s">
        <v>1456</v>
      </c>
      <c r="H101" s="461">
        <v>30000</v>
      </c>
      <c r="I101" s="258"/>
      <c r="J101" s="258" t="s">
        <v>71</v>
      </c>
      <c r="K101" s="310"/>
      <c r="L101" s="258"/>
      <c r="M101" s="309"/>
      <c r="N101" s="463"/>
      <c r="O101" s="325"/>
      <c r="P101" s="325"/>
      <c r="Q101" s="325"/>
      <c r="R101" s="325"/>
      <c r="S101" s="325"/>
      <c r="T101" s="278"/>
      <c r="U101" s="278"/>
      <c r="V101" s="278"/>
      <c r="W101" s="283" t="s">
        <v>1586</v>
      </c>
      <c r="X101" s="325" t="s">
        <v>1492</v>
      </c>
      <c r="Y101" s="325"/>
      <c r="Z101" s="325" t="s">
        <v>1455</v>
      </c>
      <c r="AA101" s="325" t="s">
        <v>1275</v>
      </c>
    </row>
    <row r="102" spans="1:27" s="303" customFormat="1" ht="180" hidden="1" customHeight="1">
      <c r="A102" s="266"/>
      <c r="B102" s="238" t="s">
        <v>1679</v>
      </c>
      <c r="C102" s="296" t="s">
        <v>1242</v>
      </c>
      <c r="D102" s="292" t="s">
        <v>700</v>
      </c>
      <c r="E102" s="292" t="s">
        <v>657</v>
      </c>
      <c r="F102" s="376" t="s">
        <v>726</v>
      </c>
      <c r="G102" s="238" t="s">
        <v>1353</v>
      </c>
      <c r="H102" s="465">
        <v>300000</v>
      </c>
      <c r="I102" s="238"/>
      <c r="J102" s="238"/>
      <c r="K102" s="310"/>
      <c r="L102" s="238" t="s">
        <v>71</v>
      </c>
      <c r="M102" s="309"/>
      <c r="N102" s="463"/>
      <c r="O102" s="278" t="s">
        <v>1276</v>
      </c>
      <c r="P102" s="278"/>
      <c r="Q102" s="278"/>
      <c r="R102" s="327" t="s">
        <v>1277</v>
      </c>
      <c r="S102" s="278"/>
      <c r="T102" s="278" t="s">
        <v>1602</v>
      </c>
      <c r="U102" s="294" t="s">
        <v>1833</v>
      </c>
      <c r="V102" s="278"/>
      <c r="W102" s="283"/>
      <c r="X102" s="278" t="s">
        <v>1493</v>
      </c>
      <c r="Y102" s="278"/>
      <c r="Z102" s="278"/>
      <c r="AA102" s="278" t="s">
        <v>1278</v>
      </c>
    </row>
    <row r="103" spans="1:27" s="303" customFormat="1" ht="168" customHeight="1">
      <c r="A103" s="266"/>
      <c r="B103" s="238" t="s">
        <v>1680</v>
      </c>
      <c r="C103" s="295" t="s">
        <v>1242</v>
      </c>
      <c r="D103" s="292" t="s">
        <v>670</v>
      </c>
      <c r="E103" s="292" t="s">
        <v>657</v>
      </c>
      <c r="F103" s="294" t="s">
        <v>243</v>
      </c>
      <c r="G103" s="238" t="s">
        <v>813</v>
      </c>
      <c r="H103" s="461" t="s">
        <v>1867</v>
      </c>
      <c r="I103" s="238"/>
      <c r="J103" s="238" t="s">
        <v>71</v>
      </c>
      <c r="K103" s="310"/>
      <c r="L103" s="238"/>
      <c r="M103" s="309"/>
      <c r="N103" s="463"/>
      <c r="O103" s="278"/>
      <c r="P103" s="278"/>
      <c r="Q103" s="278"/>
      <c r="R103" s="278"/>
      <c r="S103" s="278"/>
      <c r="T103" s="278"/>
      <c r="U103" s="278" t="s">
        <v>1834</v>
      </c>
      <c r="V103" s="278"/>
      <c r="W103" s="283"/>
      <c r="X103" s="278"/>
      <c r="Y103" s="278"/>
      <c r="Z103" s="278"/>
      <c r="AA103" s="278" t="s">
        <v>1549</v>
      </c>
    </row>
    <row r="104" spans="1:27" s="303" customFormat="1" ht="158.25" hidden="1" customHeight="1">
      <c r="A104" s="266"/>
      <c r="B104" s="238" t="s">
        <v>1681</v>
      </c>
      <c r="C104" s="295" t="s">
        <v>419</v>
      </c>
      <c r="D104" s="292" t="s">
        <v>691</v>
      </c>
      <c r="E104" s="292" t="s">
        <v>786</v>
      </c>
      <c r="F104" s="279" t="s">
        <v>676</v>
      </c>
      <c r="G104" s="238" t="s">
        <v>814</v>
      </c>
      <c r="H104" s="465">
        <v>200000</v>
      </c>
      <c r="I104" s="238" t="s">
        <v>71</v>
      </c>
      <c r="J104" s="238"/>
      <c r="K104" s="310"/>
      <c r="L104" s="238"/>
      <c r="M104" s="487"/>
      <c r="N104" s="479"/>
      <c r="O104" s="321"/>
      <c r="P104" s="321"/>
      <c r="Q104" s="321"/>
      <c r="R104" s="321"/>
      <c r="S104" s="321"/>
      <c r="T104" s="278" t="s">
        <v>1603</v>
      </c>
      <c r="U104" s="278"/>
      <c r="V104" s="278" t="s">
        <v>1564</v>
      </c>
      <c r="W104" s="283" t="s">
        <v>1587</v>
      </c>
      <c r="X104" s="278"/>
      <c r="Y104" s="278"/>
      <c r="Z104" s="278" t="s">
        <v>1457</v>
      </c>
      <c r="AA104" s="278" t="s">
        <v>1279</v>
      </c>
    </row>
    <row r="105" spans="1:27" s="303" customFormat="1" ht="129.94999999999999" hidden="1" customHeight="1">
      <c r="A105" s="266"/>
      <c r="B105" s="238" t="s">
        <v>1682</v>
      </c>
      <c r="C105" s="295" t="s">
        <v>1717</v>
      </c>
      <c r="D105" s="292" t="s">
        <v>700</v>
      </c>
      <c r="E105" s="292" t="s">
        <v>657</v>
      </c>
      <c r="F105" s="295" t="s">
        <v>1491</v>
      </c>
      <c r="G105" s="238" t="s">
        <v>1459</v>
      </c>
      <c r="H105" s="465">
        <v>20000</v>
      </c>
      <c r="I105" s="238"/>
      <c r="J105" s="238" t="s">
        <v>71</v>
      </c>
      <c r="K105" s="310"/>
      <c r="L105" s="238"/>
      <c r="M105" s="310"/>
      <c r="N105" s="479"/>
      <c r="O105" s="321"/>
      <c r="P105" s="321"/>
      <c r="Q105" s="321" t="s">
        <v>576</v>
      </c>
      <c r="R105" s="321" t="s">
        <v>1112</v>
      </c>
      <c r="S105" s="321"/>
      <c r="T105" s="278" t="s">
        <v>1620</v>
      </c>
      <c r="U105" s="294" t="s">
        <v>1835</v>
      </c>
      <c r="V105" s="278"/>
      <c r="W105" s="283"/>
      <c r="X105" s="278" t="s">
        <v>1494</v>
      </c>
      <c r="Y105" s="278"/>
      <c r="Z105" s="278" t="s">
        <v>1458</v>
      </c>
      <c r="AA105" s="278" t="s">
        <v>1280</v>
      </c>
    </row>
    <row r="106" spans="1:27" s="303" customFormat="1" ht="129.94999999999999" hidden="1" customHeight="1">
      <c r="A106" s="266"/>
      <c r="B106" s="238" t="s">
        <v>1683</v>
      </c>
      <c r="C106" s="296" t="s">
        <v>1242</v>
      </c>
      <c r="D106" s="292" t="s">
        <v>656</v>
      </c>
      <c r="E106" s="292" t="s">
        <v>691</v>
      </c>
      <c r="F106" s="293" t="s">
        <v>1061</v>
      </c>
      <c r="G106" s="238" t="s">
        <v>1354</v>
      </c>
      <c r="H106" s="465">
        <v>600000</v>
      </c>
      <c r="I106" s="238"/>
      <c r="J106" s="238"/>
      <c r="K106" s="310" t="s">
        <v>71</v>
      </c>
      <c r="L106" s="238"/>
      <c r="M106" s="310"/>
      <c r="N106" s="479"/>
      <c r="O106" s="321" t="s">
        <v>1281</v>
      </c>
      <c r="P106" s="321"/>
      <c r="Q106" s="321"/>
      <c r="R106" s="321"/>
      <c r="S106" s="321"/>
      <c r="T106" s="278"/>
      <c r="U106" s="278" t="s">
        <v>1836</v>
      </c>
      <c r="V106" s="278"/>
      <c r="W106" s="283"/>
      <c r="X106" s="278"/>
      <c r="Y106" s="278"/>
      <c r="Z106" s="278"/>
      <c r="AA106" s="278" t="s">
        <v>1283</v>
      </c>
    </row>
    <row r="107" spans="1:27" s="303" customFormat="1" ht="129.94999999999999" hidden="1" customHeight="1">
      <c r="A107" s="266"/>
      <c r="B107" s="238" t="s">
        <v>1684</v>
      </c>
      <c r="C107" s="296" t="s">
        <v>1284</v>
      </c>
      <c r="D107" s="292" t="s">
        <v>670</v>
      </c>
      <c r="E107" s="292" t="s">
        <v>657</v>
      </c>
      <c r="F107" s="295" t="s">
        <v>493</v>
      </c>
      <c r="G107" s="238" t="s">
        <v>815</v>
      </c>
      <c r="H107" s="465">
        <v>120000</v>
      </c>
      <c r="I107" s="238"/>
      <c r="J107" s="238" t="s">
        <v>71</v>
      </c>
      <c r="K107" s="310"/>
      <c r="L107" s="238"/>
      <c r="M107" s="310"/>
      <c r="N107" s="479"/>
      <c r="O107" s="321"/>
      <c r="P107" s="321"/>
      <c r="Q107" s="321"/>
      <c r="R107" s="321"/>
      <c r="S107" s="321"/>
      <c r="T107" s="278"/>
      <c r="U107" s="278" t="s">
        <v>1837</v>
      </c>
      <c r="V107" s="278"/>
      <c r="W107" s="283"/>
      <c r="X107" s="278" t="s">
        <v>1495</v>
      </c>
      <c r="Y107" s="278"/>
      <c r="Z107" s="278"/>
      <c r="AA107" s="278" t="s">
        <v>1285</v>
      </c>
    </row>
    <row r="108" spans="1:27" s="303" customFormat="1" ht="129.94999999999999" hidden="1" customHeight="1">
      <c r="A108" s="266"/>
      <c r="B108" s="238" t="s">
        <v>1685</v>
      </c>
      <c r="C108" s="293" t="s">
        <v>1287</v>
      </c>
      <c r="D108" s="292" t="s">
        <v>776</v>
      </c>
      <c r="E108" s="292" t="s">
        <v>657</v>
      </c>
      <c r="F108" s="347" t="s">
        <v>92</v>
      </c>
      <c r="G108" s="238" t="s">
        <v>1355</v>
      </c>
      <c r="H108" s="465">
        <v>200000</v>
      </c>
      <c r="I108" s="238"/>
      <c r="J108" s="238"/>
      <c r="K108" s="310"/>
      <c r="L108" s="238" t="s">
        <v>71</v>
      </c>
      <c r="M108" s="310"/>
      <c r="N108" s="479"/>
      <c r="O108" s="321" t="s">
        <v>1286</v>
      </c>
      <c r="P108" s="321"/>
      <c r="Q108" s="321"/>
      <c r="R108" s="321"/>
      <c r="S108" s="321"/>
      <c r="T108" s="278"/>
      <c r="U108" s="294" t="s">
        <v>1838</v>
      </c>
      <c r="V108" s="278"/>
      <c r="W108" s="283"/>
      <c r="X108" s="278"/>
      <c r="Y108" s="278"/>
      <c r="Z108" s="278"/>
      <c r="AA108" s="278" t="s">
        <v>1288</v>
      </c>
    </row>
    <row r="109" spans="1:27" s="303" customFormat="1" ht="129.94999999999999" hidden="1" customHeight="1">
      <c r="A109" s="266"/>
      <c r="B109" s="238" t="s">
        <v>1686</v>
      </c>
      <c r="C109" s="293" t="s">
        <v>1282</v>
      </c>
      <c r="D109" s="292" t="s">
        <v>669</v>
      </c>
      <c r="E109" s="292" t="s">
        <v>657</v>
      </c>
      <c r="F109" s="296" t="s">
        <v>125</v>
      </c>
      <c r="G109" s="238" t="s">
        <v>876</v>
      </c>
      <c r="H109" s="465">
        <v>150000</v>
      </c>
      <c r="I109" s="238"/>
      <c r="J109" s="238"/>
      <c r="K109" s="310" t="s">
        <v>71</v>
      </c>
      <c r="L109" s="238"/>
      <c r="M109" s="310"/>
      <c r="N109" s="479"/>
      <c r="O109" s="278" t="s">
        <v>1144</v>
      </c>
      <c r="P109" s="321"/>
      <c r="Q109" s="321"/>
      <c r="R109" s="321" t="s">
        <v>1145</v>
      </c>
      <c r="S109" s="321" t="s">
        <v>1133</v>
      </c>
      <c r="T109" s="278"/>
      <c r="U109" s="294" t="s">
        <v>1839</v>
      </c>
      <c r="V109" s="294"/>
      <c r="W109" s="283" t="s">
        <v>1588</v>
      </c>
      <c r="X109" s="278"/>
      <c r="Y109" s="278"/>
      <c r="Z109" s="278"/>
      <c r="AA109" s="278" t="s">
        <v>1289</v>
      </c>
    </row>
    <row r="110" spans="1:27" s="303" customFormat="1" ht="129.94999999999999" hidden="1" customHeight="1">
      <c r="A110" s="266"/>
      <c r="B110" s="238" t="s">
        <v>1687</v>
      </c>
      <c r="C110" s="293" t="s">
        <v>489</v>
      </c>
      <c r="D110" s="292" t="s">
        <v>656</v>
      </c>
      <c r="E110" s="292" t="s">
        <v>657</v>
      </c>
      <c r="F110" s="293" t="s">
        <v>1764</v>
      </c>
      <c r="G110" s="238" t="s">
        <v>1356</v>
      </c>
      <c r="H110" s="465">
        <v>300000</v>
      </c>
      <c r="I110" s="238"/>
      <c r="J110" s="238"/>
      <c r="K110" s="310"/>
      <c r="L110" s="238"/>
      <c r="M110" s="310" t="s">
        <v>71</v>
      </c>
      <c r="N110" s="479"/>
      <c r="O110" s="321" t="s">
        <v>1290</v>
      </c>
      <c r="P110" s="321"/>
      <c r="Q110" s="321"/>
      <c r="R110" s="321"/>
      <c r="S110" s="321"/>
      <c r="T110" s="278" t="s">
        <v>1506</v>
      </c>
      <c r="U110" s="278" t="s">
        <v>1840</v>
      </c>
      <c r="V110" s="278"/>
      <c r="W110" s="283"/>
      <c r="X110" s="278"/>
      <c r="Y110" s="278"/>
      <c r="Z110" s="278"/>
      <c r="AA110" s="278" t="s">
        <v>1357</v>
      </c>
    </row>
    <row r="111" spans="1:27" s="303" customFormat="1" ht="129.94999999999999" hidden="1" customHeight="1">
      <c r="A111" s="266"/>
      <c r="B111" s="238" t="s">
        <v>1688</v>
      </c>
      <c r="C111" s="293" t="s">
        <v>489</v>
      </c>
      <c r="D111" s="292" t="s">
        <v>656</v>
      </c>
      <c r="E111" s="292" t="s">
        <v>700</v>
      </c>
      <c r="F111" s="488" t="s">
        <v>173</v>
      </c>
      <c r="G111" s="238" t="s">
        <v>1358</v>
      </c>
      <c r="H111" s="465">
        <v>300000</v>
      </c>
      <c r="I111" s="238"/>
      <c r="J111" s="238" t="s">
        <v>71</v>
      </c>
      <c r="K111" s="310"/>
      <c r="L111" s="238"/>
      <c r="M111" s="310"/>
      <c r="N111" s="479"/>
      <c r="O111" s="321"/>
      <c r="P111" s="321"/>
      <c r="Q111" s="321"/>
      <c r="R111" s="321"/>
      <c r="S111" s="321"/>
      <c r="T111" s="278"/>
      <c r="U111" s="278"/>
      <c r="V111" s="278"/>
      <c r="W111" s="283"/>
      <c r="X111" s="278"/>
      <c r="Y111" s="278"/>
      <c r="Z111" s="278" t="s">
        <v>1460</v>
      </c>
      <c r="AA111" s="278" t="s">
        <v>1291</v>
      </c>
    </row>
    <row r="112" spans="1:27" s="303" customFormat="1" ht="129.94999999999999" hidden="1" customHeight="1">
      <c r="A112" s="266"/>
      <c r="B112" s="238" t="s">
        <v>1689</v>
      </c>
      <c r="C112" s="295" t="s">
        <v>1718</v>
      </c>
      <c r="D112" s="292" t="s">
        <v>670</v>
      </c>
      <c r="E112" s="292" t="s">
        <v>657</v>
      </c>
      <c r="F112" s="295" t="s">
        <v>493</v>
      </c>
      <c r="G112" s="238" t="s">
        <v>816</v>
      </c>
      <c r="H112" s="465">
        <v>120000</v>
      </c>
      <c r="I112" s="238"/>
      <c r="J112" s="238" t="s">
        <v>71</v>
      </c>
      <c r="K112" s="312"/>
      <c r="L112" s="238"/>
      <c r="M112" s="312"/>
      <c r="N112" s="480"/>
      <c r="O112" s="321" t="s">
        <v>1292</v>
      </c>
      <c r="P112" s="321"/>
      <c r="Q112" s="321"/>
      <c r="R112" s="321"/>
      <c r="S112" s="321"/>
      <c r="T112" s="278" t="s">
        <v>1841</v>
      </c>
      <c r="U112" s="278" t="s">
        <v>1719</v>
      </c>
      <c r="V112" s="278"/>
      <c r="W112" s="283"/>
      <c r="X112" s="278"/>
      <c r="Y112" s="278"/>
      <c r="Z112" s="278"/>
      <c r="AA112" s="278"/>
    </row>
    <row r="113" spans="1:27" s="303" customFormat="1" ht="83.25" hidden="1" customHeight="1">
      <c r="A113" s="266"/>
      <c r="B113" s="277" t="s">
        <v>856</v>
      </c>
      <c r="C113" s="489" t="s">
        <v>496</v>
      </c>
      <c r="D113" s="490" t="s">
        <v>670</v>
      </c>
      <c r="E113" s="490" t="s">
        <v>657</v>
      </c>
      <c r="F113" s="489" t="s">
        <v>497</v>
      </c>
      <c r="G113" s="277" t="s">
        <v>819</v>
      </c>
      <c r="H113" s="465">
        <v>200000</v>
      </c>
      <c r="I113" s="238"/>
      <c r="J113" s="238" t="s">
        <v>71</v>
      </c>
      <c r="K113" s="310"/>
      <c r="L113" s="238"/>
      <c r="M113" s="310"/>
      <c r="N113" s="479" t="s">
        <v>75</v>
      </c>
      <c r="O113" s="278" t="s">
        <v>1293</v>
      </c>
      <c r="P113" s="278"/>
      <c r="Q113" s="278"/>
      <c r="R113" s="278"/>
      <c r="S113" s="278"/>
      <c r="T113" s="278"/>
      <c r="U113" s="278"/>
      <c r="V113" s="278"/>
      <c r="W113" s="283"/>
      <c r="X113" s="278"/>
      <c r="Y113" s="278"/>
      <c r="Z113" s="278"/>
      <c r="AA113" s="278"/>
    </row>
    <row r="114" spans="1:27" s="303" customFormat="1" ht="129.94999999999999" hidden="1" customHeight="1">
      <c r="A114" s="266"/>
      <c r="B114" s="238" t="s">
        <v>1842</v>
      </c>
      <c r="C114" s="293" t="s">
        <v>1550</v>
      </c>
      <c r="D114" s="292" t="s">
        <v>776</v>
      </c>
      <c r="E114" s="292" t="s">
        <v>657</v>
      </c>
      <c r="F114" s="295" t="s">
        <v>477</v>
      </c>
      <c r="G114" s="238" t="s">
        <v>1359</v>
      </c>
      <c r="H114" s="461" t="s">
        <v>1867</v>
      </c>
      <c r="I114" s="238"/>
      <c r="J114" s="238" t="s">
        <v>71</v>
      </c>
      <c r="K114" s="310"/>
      <c r="L114" s="238"/>
      <c r="M114" s="310"/>
      <c r="N114" s="479"/>
      <c r="O114" s="278" t="s">
        <v>1294</v>
      </c>
      <c r="P114" s="278"/>
      <c r="Q114" s="278"/>
      <c r="R114" s="278"/>
      <c r="S114" s="278"/>
      <c r="T114" s="278"/>
      <c r="U114" s="278" t="s">
        <v>1843</v>
      </c>
      <c r="V114" s="278"/>
      <c r="W114" s="283"/>
      <c r="X114" s="278"/>
      <c r="Y114" s="278"/>
      <c r="Z114" s="278"/>
      <c r="AA114" s="278" t="s">
        <v>1295</v>
      </c>
    </row>
    <row r="115" spans="1:27" s="303" customFormat="1" ht="129.94999999999999" hidden="1" customHeight="1">
      <c r="A115" s="266"/>
      <c r="B115" s="262" t="s">
        <v>1690</v>
      </c>
      <c r="C115" s="386" t="s">
        <v>1552</v>
      </c>
      <c r="D115" s="394" t="s">
        <v>809</v>
      </c>
      <c r="E115" s="394" t="s">
        <v>810</v>
      </c>
      <c r="F115" s="386" t="s">
        <v>1496</v>
      </c>
      <c r="G115" s="262" t="s">
        <v>818</v>
      </c>
      <c r="H115" s="468">
        <v>20000</v>
      </c>
      <c r="I115" s="262"/>
      <c r="J115" s="262" t="s">
        <v>71</v>
      </c>
      <c r="K115" s="310"/>
      <c r="L115" s="262"/>
      <c r="M115" s="310"/>
      <c r="N115" s="479"/>
      <c r="O115" s="278" t="s">
        <v>1294</v>
      </c>
      <c r="P115" s="278"/>
      <c r="Q115" s="278"/>
      <c r="R115" s="278"/>
      <c r="S115" s="278"/>
      <c r="T115" s="278"/>
      <c r="U115" s="278" t="s">
        <v>1844</v>
      </c>
      <c r="V115" s="278"/>
      <c r="W115" s="283"/>
      <c r="X115" s="321" t="s">
        <v>1551</v>
      </c>
      <c r="Y115" s="321"/>
      <c r="Z115" s="321"/>
      <c r="AA115" s="321" t="s">
        <v>1296</v>
      </c>
    </row>
    <row r="116" spans="1:27" s="303" customFormat="1" ht="129.94999999999999" hidden="1" customHeight="1">
      <c r="A116" s="483" t="s">
        <v>858</v>
      </c>
      <c r="B116" s="258" t="s">
        <v>1691</v>
      </c>
      <c r="C116" s="402" t="s">
        <v>811</v>
      </c>
      <c r="D116" s="401" t="s">
        <v>656</v>
      </c>
      <c r="E116" s="401" t="s">
        <v>812</v>
      </c>
      <c r="F116" s="475" t="s">
        <v>1635</v>
      </c>
      <c r="G116" s="258" t="s">
        <v>822</v>
      </c>
      <c r="H116" s="461">
        <v>25000</v>
      </c>
      <c r="I116" s="258"/>
      <c r="J116" s="309"/>
      <c r="K116" s="258"/>
      <c r="L116" s="258"/>
      <c r="M116" s="258" t="s">
        <v>71</v>
      </c>
      <c r="N116" s="479"/>
      <c r="O116" s="278" t="s">
        <v>1155</v>
      </c>
      <c r="P116" s="278"/>
      <c r="Q116" s="321" t="s">
        <v>1162</v>
      </c>
      <c r="R116" s="321" t="s">
        <v>1163</v>
      </c>
      <c r="S116" s="321" t="s">
        <v>1156</v>
      </c>
      <c r="T116" s="321"/>
      <c r="U116" s="278"/>
      <c r="V116" s="321"/>
      <c r="W116" s="283"/>
      <c r="X116" s="319"/>
      <c r="Y116" s="319"/>
      <c r="Z116" s="319"/>
      <c r="AA116" s="319" t="s">
        <v>1297</v>
      </c>
    </row>
    <row r="117" spans="1:27" s="303" customFormat="1" ht="129.94999999999999" hidden="1" customHeight="1">
      <c r="A117" s="266"/>
      <c r="B117" s="238" t="s">
        <v>1692</v>
      </c>
      <c r="C117" s="296" t="s">
        <v>811</v>
      </c>
      <c r="D117" s="292" t="s">
        <v>656</v>
      </c>
      <c r="E117" s="292" t="s">
        <v>812</v>
      </c>
      <c r="F117" s="295" t="s">
        <v>506</v>
      </c>
      <c r="G117" s="238" t="s">
        <v>1461</v>
      </c>
      <c r="H117" s="465">
        <v>25000</v>
      </c>
      <c r="I117" s="238"/>
      <c r="J117" s="309"/>
      <c r="K117" s="238"/>
      <c r="L117" s="238"/>
      <c r="M117" s="238" t="s">
        <v>71</v>
      </c>
      <c r="N117" s="479"/>
      <c r="O117" s="278"/>
      <c r="P117" s="278"/>
      <c r="Q117" s="278"/>
      <c r="R117" s="278"/>
      <c r="S117" s="278"/>
      <c r="T117" s="278"/>
      <c r="U117" s="278"/>
      <c r="V117" s="278"/>
      <c r="W117" s="283"/>
      <c r="X117" s="278"/>
      <c r="Y117" s="278"/>
      <c r="Z117" s="278" t="s">
        <v>1462</v>
      </c>
      <c r="AA117" s="278"/>
    </row>
    <row r="118" spans="1:27" s="303" customFormat="1" ht="129.94999999999999" hidden="1" customHeight="1" thickBot="1">
      <c r="A118" s="266"/>
      <c r="B118" s="238" t="s">
        <v>1693</v>
      </c>
      <c r="C118" s="296" t="s">
        <v>419</v>
      </c>
      <c r="D118" s="292" t="s">
        <v>656</v>
      </c>
      <c r="E118" s="292" t="s">
        <v>812</v>
      </c>
      <c r="F118" s="295" t="s">
        <v>129</v>
      </c>
      <c r="G118" s="238" t="s">
        <v>1360</v>
      </c>
      <c r="H118" s="465">
        <v>25000</v>
      </c>
      <c r="I118" s="238"/>
      <c r="J118" s="309"/>
      <c r="K118" s="238"/>
      <c r="L118" s="238"/>
      <c r="M118" s="238" t="s">
        <v>71</v>
      </c>
      <c r="N118" s="463"/>
      <c r="O118" s="278" t="s">
        <v>1149</v>
      </c>
      <c r="P118" s="278" t="s">
        <v>1150</v>
      </c>
      <c r="Q118" s="278"/>
      <c r="R118" s="278" t="s">
        <v>1110</v>
      </c>
      <c r="S118" s="278"/>
      <c r="T118" s="278"/>
      <c r="U118" s="278"/>
      <c r="V118" s="278"/>
      <c r="W118" s="283"/>
      <c r="X118" s="278"/>
      <c r="Y118" s="278"/>
      <c r="Z118" s="278" t="s">
        <v>1463</v>
      </c>
      <c r="AA118" s="278"/>
    </row>
    <row r="119" spans="1:27" s="303" customFormat="1" ht="183.75" hidden="1" customHeight="1" thickTop="1">
      <c r="A119" s="266"/>
      <c r="B119" s="238" t="s">
        <v>1744</v>
      </c>
      <c r="C119" s="295" t="s">
        <v>511</v>
      </c>
      <c r="D119" s="292" t="s">
        <v>773</v>
      </c>
      <c r="E119" s="292" t="s">
        <v>794</v>
      </c>
      <c r="F119" s="333" t="s">
        <v>86</v>
      </c>
      <c r="G119" s="238" t="s">
        <v>1464</v>
      </c>
      <c r="H119" s="465">
        <v>70000</v>
      </c>
      <c r="I119" s="238"/>
      <c r="J119" s="309"/>
      <c r="K119" s="238"/>
      <c r="L119" s="238" t="s">
        <v>71</v>
      </c>
      <c r="M119" s="238"/>
      <c r="N119" s="463"/>
      <c r="O119" s="278" t="s">
        <v>1298</v>
      </c>
      <c r="P119" s="278"/>
      <c r="Q119" s="278"/>
      <c r="R119" s="278"/>
      <c r="S119" s="278"/>
      <c r="T119" s="278" t="s">
        <v>1743</v>
      </c>
      <c r="U119" s="278"/>
      <c r="V119" s="317"/>
      <c r="W119" s="283" t="s">
        <v>1589</v>
      </c>
      <c r="X119" s="278" t="s">
        <v>1497</v>
      </c>
      <c r="Y119" s="278"/>
      <c r="Z119" s="278" t="s">
        <v>1465</v>
      </c>
      <c r="AA119" s="278"/>
    </row>
    <row r="120" spans="1:27" s="303" customFormat="1" ht="129.94999999999999" hidden="1" customHeight="1">
      <c r="A120" s="266"/>
      <c r="B120" s="238" t="s">
        <v>1694</v>
      </c>
      <c r="C120" s="293" t="s">
        <v>820</v>
      </c>
      <c r="D120" s="292" t="s">
        <v>673</v>
      </c>
      <c r="E120" s="292" t="s">
        <v>657</v>
      </c>
      <c r="F120" s="293" t="s">
        <v>516</v>
      </c>
      <c r="G120" s="238" t="s">
        <v>1361</v>
      </c>
      <c r="H120" s="491">
        <v>50000</v>
      </c>
      <c r="I120" s="238"/>
      <c r="J120" s="309" t="s">
        <v>71</v>
      </c>
      <c r="K120" s="238"/>
      <c r="L120" s="238"/>
      <c r="M120" s="238"/>
      <c r="N120" s="463"/>
      <c r="O120" s="278" t="s">
        <v>1294</v>
      </c>
      <c r="P120" s="278"/>
      <c r="Q120" s="278"/>
      <c r="R120" s="278"/>
      <c r="S120" s="278"/>
      <c r="T120" s="278"/>
      <c r="U120" s="278"/>
      <c r="V120" s="278"/>
      <c r="W120" s="283"/>
      <c r="X120" s="278"/>
      <c r="Y120" s="278"/>
      <c r="Z120" s="278"/>
      <c r="AA120" s="278" t="s">
        <v>1294</v>
      </c>
    </row>
    <row r="121" spans="1:27" s="303" customFormat="1" ht="129.94999999999999" hidden="1" customHeight="1">
      <c r="A121" s="266"/>
      <c r="B121" s="238" t="s">
        <v>1695</v>
      </c>
      <c r="C121" s="295" t="s">
        <v>1553</v>
      </c>
      <c r="D121" s="292" t="s">
        <v>671</v>
      </c>
      <c r="E121" s="292" t="s">
        <v>657</v>
      </c>
      <c r="F121" s="295" t="s">
        <v>520</v>
      </c>
      <c r="G121" s="238" t="s">
        <v>1362</v>
      </c>
      <c r="H121" s="465">
        <v>600000</v>
      </c>
      <c r="I121" s="238"/>
      <c r="J121" s="309" t="s">
        <v>71</v>
      </c>
      <c r="K121" s="238"/>
      <c r="L121" s="238"/>
      <c r="M121" s="238"/>
      <c r="N121" s="463"/>
      <c r="O121" s="278" t="s">
        <v>1299</v>
      </c>
      <c r="P121" s="278"/>
      <c r="Q121" s="278"/>
      <c r="R121" s="278"/>
      <c r="S121" s="278"/>
      <c r="T121" s="278" t="s">
        <v>1628</v>
      </c>
      <c r="U121" s="278" t="s">
        <v>1845</v>
      </c>
      <c r="V121" s="278"/>
      <c r="W121" s="283"/>
      <c r="X121" s="278" t="s">
        <v>1642</v>
      </c>
      <c r="Y121" s="278"/>
      <c r="Z121" s="278"/>
      <c r="AA121" s="278" t="s">
        <v>1641</v>
      </c>
    </row>
    <row r="122" spans="1:27" s="303" customFormat="1" ht="129.94999999999999" hidden="1" customHeight="1">
      <c r="A122" s="266"/>
      <c r="B122" s="238" t="s">
        <v>1696</v>
      </c>
      <c r="C122" s="295" t="s">
        <v>1554</v>
      </c>
      <c r="D122" s="292" t="s">
        <v>794</v>
      </c>
      <c r="E122" s="292" t="s">
        <v>657</v>
      </c>
      <c r="F122" s="295" t="s">
        <v>520</v>
      </c>
      <c r="G122" s="238" t="s">
        <v>823</v>
      </c>
      <c r="H122" s="465">
        <v>1000000</v>
      </c>
      <c r="I122" s="238" t="s">
        <v>32</v>
      </c>
      <c r="J122" s="309"/>
      <c r="K122" s="238"/>
      <c r="L122" s="238"/>
      <c r="M122" s="238"/>
      <c r="N122" s="463"/>
      <c r="O122" s="278"/>
      <c r="P122" s="278"/>
      <c r="Q122" s="278"/>
      <c r="R122" s="278"/>
      <c r="S122" s="278"/>
      <c r="T122" s="278" t="s">
        <v>1621</v>
      </c>
      <c r="U122" s="278" t="s">
        <v>1846</v>
      </c>
      <c r="V122" s="317" t="s">
        <v>1565</v>
      </c>
      <c r="W122" s="283"/>
      <c r="X122" s="278" t="s">
        <v>1642</v>
      </c>
      <c r="Y122" s="278"/>
      <c r="Z122" s="278"/>
      <c r="AA122" s="278"/>
    </row>
    <row r="123" spans="1:27" s="303" customFormat="1" ht="129.94999999999999" hidden="1" customHeight="1">
      <c r="A123" s="266"/>
      <c r="B123" s="238" t="s">
        <v>1697</v>
      </c>
      <c r="C123" s="295" t="s">
        <v>821</v>
      </c>
      <c r="D123" s="292" t="s">
        <v>794</v>
      </c>
      <c r="E123" s="292" t="s">
        <v>1591</v>
      </c>
      <c r="F123" s="293" t="s">
        <v>1649</v>
      </c>
      <c r="G123" s="238" t="s">
        <v>1467</v>
      </c>
      <c r="H123" s="465">
        <v>100000</v>
      </c>
      <c r="I123" s="238" t="s">
        <v>32</v>
      </c>
      <c r="J123" s="309"/>
      <c r="K123" s="238"/>
      <c r="L123" s="238"/>
      <c r="M123" s="238"/>
      <c r="N123" s="463"/>
      <c r="O123" s="278"/>
      <c r="P123" s="278"/>
      <c r="Q123" s="278"/>
      <c r="R123" s="278"/>
      <c r="S123" s="278"/>
      <c r="T123" s="278" t="s">
        <v>1622</v>
      </c>
      <c r="U123" s="278"/>
      <c r="V123" s="317" t="s">
        <v>1565</v>
      </c>
      <c r="W123" s="283" t="s">
        <v>1590</v>
      </c>
      <c r="X123" s="278" t="s">
        <v>1650</v>
      </c>
      <c r="Y123" s="278"/>
      <c r="Z123" s="278" t="s">
        <v>1466</v>
      </c>
      <c r="AA123" s="278" t="s">
        <v>1363</v>
      </c>
    </row>
    <row r="124" spans="1:27" s="303" customFormat="1" ht="129.94999999999999" hidden="1" customHeight="1">
      <c r="A124" s="266"/>
      <c r="B124" s="238" t="s">
        <v>1698</v>
      </c>
      <c r="C124" s="295" t="s">
        <v>1468</v>
      </c>
      <c r="D124" s="292" t="s">
        <v>794</v>
      </c>
      <c r="E124" s="292" t="s">
        <v>657</v>
      </c>
      <c r="F124" s="295" t="s">
        <v>1750</v>
      </c>
      <c r="G124" s="238" t="s">
        <v>1470</v>
      </c>
      <c r="H124" s="465">
        <v>500000</v>
      </c>
      <c r="I124" s="238" t="s">
        <v>32</v>
      </c>
      <c r="J124" s="309"/>
      <c r="K124" s="238"/>
      <c r="L124" s="238"/>
      <c r="M124" s="238"/>
      <c r="N124" s="463"/>
      <c r="O124" s="278" t="s">
        <v>1300</v>
      </c>
      <c r="P124" s="278"/>
      <c r="Q124" s="278"/>
      <c r="R124" s="278"/>
      <c r="S124" s="278"/>
      <c r="T124" s="278" t="s">
        <v>1301</v>
      </c>
      <c r="U124" s="278"/>
      <c r="V124" s="317" t="s">
        <v>1565</v>
      </c>
      <c r="W124" s="283"/>
      <c r="X124" s="278" t="s">
        <v>1498</v>
      </c>
      <c r="Y124" s="278"/>
      <c r="Z124" s="278" t="s">
        <v>1302</v>
      </c>
      <c r="AA124" s="278" t="s">
        <v>1469</v>
      </c>
    </row>
    <row r="125" spans="1:27" s="303" customFormat="1" ht="129.94999999999999" hidden="1" customHeight="1">
      <c r="A125" s="270"/>
      <c r="B125" s="279" t="s">
        <v>1699</v>
      </c>
      <c r="C125" s="295" t="s">
        <v>533</v>
      </c>
      <c r="D125" s="292" t="s">
        <v>794</v>
      </c>
      <c r="E125" s="292" t="s">
        <v>1591</v>
      </c>
      <c r="F125" s="295" t="s">
        <v>534</v>
      </c>
      <c r="G125" s="238" t="s">
        <v>1471</v>
      </c>
      <c r="H125" s="491">
        <v>200000</v>
      </c>
      <c r="I125" s="238" t="s">
        <v>32</v>
      </c>
      <c r="J125" s="309"/>
      <c r="K125" s="238"/>
      <c r="L125" s="238"/>
      <c r="M125" s="238"/>
      <c r="N125" s="463"/>
      <c r="O125" s="278"/>
      <c r="P125" s="278"/>
      <c r="Q125" s="278"/>
      <c r="R125" s="278"/>
      <c r="S125" s="278"/>
      <c r="T125" s="278" t="s">
        <v>1623</v>
      </c>
      <c r="U125" s="278"/>
      <c r="V125" s="317" t="s">
        <v>1565</v>
      </c>
      <c r="W125" s="283" t="s">
        <v>1592</v>
      </c>
      <c r="X125" s="324"/>
      <c r="Y125" s="324"/>
      <c r="Z125" s="324" t="s">
        <v>1303</v>
      </c>
      <c r="AA125" s="324" t="s">
        <v>1472</v>
      </c>
    </row>
    <row r="126" spans="1:27" s="303" customFormat="1" ht="129.94999999999999" hidden="1" customHeight="1">
      <c r="A126" s="483" t="s">
        <v>869</v>
      </c>
      <c r="B126" s="243" t="s">
        <v>1700</v>
      </c>
      <c r="C126" s="295" t="s">
        <v>352</v>
      </c>
      <c r="D126" s="292" t="s">
        <v>656</v>
      </c>
      <c r="E126" s="292" t="s">
        <v>773</v>
      </c>
      <c r="F126" s="376" t="s">
        <v>726</v>
      </c>
      <c r="G126" s="238" t="s">
        <v>1473</v>
      </c>
      <c r="H126" s="238" t="s">
        <v>1867</v>
      </c>
      <c r="I126" s="238"/>
      <c r="J126" s="238"/>
      <c r="K126" s="304"/>
      <c r="L126" s="304"/>
      <c r="M126" s="304" t="s">
        <v>71</v>
      </c>
      <c r="N126" s="302"/>
      <c r="O126" s="238" t="s">
        <v>1152</v>
      </c>
      <c r="P126" s="238" t="s">
        <v>1153</v>
      </c>
      <c r="Q126" s="304"/>
      <c r="R126" s="238" t="s">
        <v>986</v>
      </c>
      <c r="S126" s="238" t="s">
        <v>1173</v>
      </c>
      <c r="T126" s="312"/>
      <c r="U126" s="312"/>
      <c r="V126" s="312"/>
      <c r="W126" s="283"/>
      <c r="X126" s="304"/>
      <c r="Y126" s="304"/>
      <c r="Z126" s="304"/>
      <c r="AA126" s="325"/>
    </row>
    <row r="127" spans="1:27" s="303" customFormat="1" ht="129.94999999999999" hidden="1" customHeight="1">
      <c r="A127" s="266"/>
      <c r="B127" s="238" t="s">
        <v>1701</v>
      </c>
      <c r="C127" s="296" t="s">
        <v>1304</v>
      </c>
      <c r="D127" s="292" t="s">
        <v>696</v>
      </c>
      <c r="E127" s="292" t="s">
        <v>657</v>
      </c>
      <c r="F127" s="293" t="s">
        <v>1764</v>
      </c>
      <c r="G127" s="238" t="s">
        <v>824</v>
      </c>
      <c r="H127" s="465">
        <v>500000</v>
      </c>
      <c r="I127" s="238"/>
      <c r="J127" s="238" t="s">
        <v>71</v>
      </c>
      <c r="K127" s="309"/>
      <c r="L127" s="309"/>
      <c r="M127" s="309"/>
      <c r="N127" s="463"/>
      <c r="O127" s="310"/>
      <c r="P127" s="310"/>
      <c r="Q127" s="310"/>
      <c r="R127" s="310"/>
      <c r="S127" s="310"/>
      <c r="T127" s="238" t="s">
        <v>1624</v>
      </c>
      <c r="U127" s="278" t="s">
        <v>1847</v>
      </c>
      <c r="V127" s="310"/>
      <c r="W127" s="283"/>
      <c r="X127" s="278" t="s">
        <v>1507</v>
      </c>
      <c r="Y127" s="310"/>
      <c r="Z127" s="310"/>
      <c r="AA127" s="278" t="s">
        <v>1305</v>
      </c>
    </row>
    <row r="128" spans="1:27" s="303" customFormat="1" ht="129.94999999999999" hidden="1" customHeight="1">
      <c r="A128" s="266"/>
      <c r="B128" s="238" t="s">
        <v>1702</v>
      </c>
      <c r="C128" s="464" t="s">
        <v>360</v>
      </c>
      <c r="D128" s="292" t="s">
        <v>673</v>
      </c>
      <c r="E128" s="292" t="s">
        <v>731</v>
      </c>
      <c r="F128" s="295" t="s">
        <v>129</v>
      </c>
      <c r="G128" s="238" t="s">
        <v>825</v>
      </c>
      <c r="H128" s="465">
        <v>150000</v>
      </c>
      <c r="I128" s="238"/>
      <c r="J128" s="238"/>
      <c r="K128" s="309"/>
      <c r="L128" s="309"/>
      <c r="M128" s="309" t="s">
        <v>71</v>
      </c>
      <c r="N128" s="463"/>
      <c r="O128" s="238" t="s">
        <v>1306</v>
      </c>
      <c r="P128" s="238" t="s">
        <v>1109</v>
      </c>
      <c r="Q128" s="238"/>
      <c r="R128" s="238" t="s">
        <v>1110</v>
      </c>
      <c r="S128" s="238"/>
      <c r="T128" s="310"/>
      <c r="U128" s="310"/>
      <c r="V128" s="310"/>
      <c r="W128" s="283"/>
      <c r="X128" s="310"/>
      <c r="Y128" s="310"/>
      <c r="Z128" s="310"/>
      <c r="AA128" s="310"/>
    </row>
    <row r="129" spans="1:27" s="303" customFormat="1" ht="129.94999999999999" hidden="1" customHeight="1">
      <c r="A129" s="266"/>
      <c r="B129" s="238" t="s">
        <v>1703</v>
      </c>
      <c r="C129" s="293" t="s">
        <v>1556</v>
      </c>
      <c r="D129" s="292" t="s">
        <v>665</v>
      </c>
      <c r="E129" s="292" t="s">
        <v>657</v>
      </c>
      <c r="F129" s="293" t="s">
        <v>1720</v>
      </c>
      <c r="G129" s="238" t="s">
        <v>875</v>
      </c>
      <c r="H129" s="465">
        <v>20000</v>
      </c>
      <c r="I129" s="238"/>
      <c r="J129" s="238" t="s">
        <v>71</v>
      </c>
      <c r="K129" s="309"/>
      <c r="L129" s="309"/>
      <c r="M129" s="309"/>
      <c r="N129" s="463"/>
      <c r="O129" s="278" t="s">
        <v>1307</v>
      </c>
      <c r="P129" s="310"/>
      <c r="Q129" s="310"/>
      <c r="R129" s="310"/>
      <c r="S129" s="310"/>
      <c r="T129" s="238" t="s">
        <v>1625</v>
      </c>
      <c r="U129" s="278" t="s">
        <v>1848</v>
      </c>
      <c r="V129" s="310"/>
      <c r="W129" s="283" t="s">
        <v>1593</v>
      </c>
      <c r="X129" s="295" t="s">
        <v>1499</v>
      </c>
      <c r="Y129" s="310"/>
      <c r="Z129" s="310"/>
      <c r="AA129" s="278" t="s">
        <v>1555</v>
      </c>
    </row>
    <row r="130" spans="1:27" s="303" customFormat="1" ht="129.94999999999999" hidden="1" customHeight="1">
      <c r="A130" s="492"/>
      <c r="B130" s="238" t="s">
        <v>1704</v>
      </c>
      <c r="C130" s="295" t="s">
        <v>264</v>
      </c>
      <c r="D130" s="292" t="s">
        <v>787</v>
      </c>
      <c r="E130" s="292" t="s">
        <v>691</v>
      </c>
      <c r="F130" s="488" t="s">
        <v>173</v>
      </c>
      <c r="G130" s="238" t="s">
        <v>1474</v>
      </c>
      <c r="H130" s="491">
        <v>1000000</v>
      </c>
      <c r="I130" s="238" t="s">
        <v>71</v>
      </c>
      <c r="J130" s="238"/>
      <c r="K130" s="309"/>
      <c r="L130" s="309"/>
      <c r="M130" s="309"/>
      <c r="N130" s="463"/>
      <c r="O130" s="310"/>
      <c r="P130" s="310"/>
      <c r="Q130" s="310"/>
      <c r="R130" s="310"/>
      <c r="S130" s="310"/>
      <c r="T130" s="278" t="s">
        <v>1626</v>
      </c>
      <c r="U130" s="310"/>
      <c r="V130" s="310"/>
      <c r="W130" s="310"/>
      <c r="X130" s="310"/>
      <c r="Y130" s="310"/>
      <c r="Z130" s="320" t="s">
        <v>1005</v>
      </c>
      <c r="AA130" s="278" t="s">
        <v>1308</v>
      </c>
    </row>
    <row r="131" spans="1:27">
      <c r="A131" s="331"/>
      <c r="B131" s="331"/>
      <c r="C131" s="331"/>
      <c r="D131" s="331"/>
      <c r="E131" s="331"/>
      <c r="F131" s="331"/>
      <c r="G131" s="331"/>
      <c r="H131" s="331"/>
      <c r="I131" s="331"/>
      <c r="J131" s="331"/>
      <c r="K131" s="331"/>
      <c r="L131" s="331"/>
      <c r="M131" s="331"/>
      <c r="N131" s="331"/>
    </row>
    <row r="132" spans="1:27">
      <c r="A132" s="331"/>
      <c r="B132" s="331"/>
      <c r="C132" s="331"/>
      <c r="D132" s="331"/>
      <c r="E132" s="331"/>
      <c r="F132" s="331"/>
      <c r="G132" s="331"/>
      <c r="H132" s="331"/>
      <c r="I132" s="331"/>
      <c r="J132" s="331"/>
      <c r="K132" s="331"/>
      <c r="L132" s="331"/>
      <c r="M132" s="331"/>
      <c r="N132" s="331"/>
    </row>
    <row r="133" spans="1:27">
      <c r="A133" s="331"/>
      <c r="B133" s="331"/>
      <c r="C133" s="331"/>
      <c r="D133" s="331"/>
      <c r="E133" s="331"/>
      <c r="F133" s="331"/>
      <c r="G133" s="331"/>
      <c r="H133" s="331"/>
      <c r="I133" s="331"/>
      <c r="J133" s="331"/>
      <c r="K133" s="331"/>
      <c r="L133" s="331"/>
      <c r="M133" s="331"/>
      <c r="N133" s="331"/>
    </row>
    <row r="134" spans="1:27">
      <c r="A134" s="331"/>
      <c r="B134" s="331"/>
      <c r="C134" s="331"/>
      <c r="D134" s="331"/>
      <c r="E134" s="331"/>
      <c r="F134" s="331"/>
      <c r="G134" s="331"/>
      <c r="H134" s="331"/>
      <c r="I134" s="331"/>
      <c r="J134" s="331"/>
      <c r="K134" s="331"/>
      <c r="L134" s="331"/>
      <c r="M134" s="331"/>
      <c r="N134" s="331"/>
    </row>
    <row r="135" spans="1:27" ht="27" thickBot="1">
      <c r="A135" s="331"/>
      <c r="B135" s="331"/>
      <c r="C135" s="331"/>
      <c r="D135" s="331"/>
      <c r="E135" s="331"/>
      <c r="F135" s="331"/>
      <c r="G135" s="331"/>
      <c r="H135" s="331"/>
      <c r="I135" s="331"/>
      <c r="J135" s="331"/>
      <c r="K135" s="331"/>
      <c r="L135" s="331"/>
      <c r="M135" s="331"/>
      <c r="N135" s="331"/>
    </row>
    <row r="136" spans="1:27" ht="171.75" customHeight="1" thickTop="1" thickBot="1">
      <c r="A136" s="517" t="s">
        <v>59</v>
      </c>
      <c r="B136" s="518">
        <v>2</v>
      </c>
    </row>
    <row r="137" spans="1:27" ht="18.75" customHeight="1" thickTop="1"/>
    <row r="138" spans="1:27" ht="18.75" customHeight="1"/>
    <row r="139" spans="1:27" ht="21.75" customHeight="1"/>
    <row r="140" spans="1:27" ht="171.75" customHeight="1">
      <c r="A140" s="526" t="s">
        <v>63</v>
      </c>
      <c r="B140" s="526" t="s">
        <v>62</v>
      </c>
      <c r="C140" s="526" t="s">
        <v>6</v>
      </c>
      <c r="D140" s="526" t="s">
        <v>10</v>
      </c>
      <c r="E140" s="526" t="s">
        <v>11</v>
      </c>
      <c r="F140" s="526" t="s">
        <v>1766</v>
      </c>
      <c r="G140" s="526" t="s">
        <v>9</v>
      </c>
      <c r="H140" s="526" t="s">
        <v>72</v>
      </c>
      <c r="I140" s="526" t="s">
        <v>1228</v>
      </c>
    </row>
    <row r="141" spans="1:27" s="227" customFormat="1" ht="171.75" customHeight="1">
      <c r="A141" s="780" t="s">
        <v>1850</v>
      </c>
      <c r="B141" s="519" t="s">
        <v>1851</v>
      </c>
      <c r="C141" s="519" t="s">
        <v>1192</v>
      </c>
      <c r="D141" s="520">
        <v>41609</v>
      </c>
      <c r="E141" s="520">
        <v>42552</v>
      </c>
      <c r="F141" s="519" t="s">
        <v>905</v>
      </c>
      <c r="G141" s="519" t="s">
        <v>1193</v>
      </c>
      <c r="H141" s="519" t="s">
        <v>769</v>
      </c>
      <c r="I141" s="525"/>
      <c r="J141" s="524"/>
      <c r="K141" s="524"/>
      <c r="L141" s="524"/>
      <c r="M141" s="524"/>
      <c r="N141" s="524"/>
      <c r="O141" s="524"/>
      <c r="P141" s="524"/>
      <c r="Q141" s="524"/>
      <c r="R141" s="524"/>
      <c r="S141" s="524"/>
      <c r="T141" s="524"/>
      <c r="U141" s="524"/>
      <c r="V141" s="524"/>
      <c r="W141" s="524"/>
      <c r="X141" s="524"/>
      <c r="Y141" s="524"/>
      <c r="Z141" s="524"/>
      <c r="AA141" s="524"/>
    </row>
    <row r="142" spans="1:27" ht="157.5" customHeight="1">
      <c r="A142" s="781"/>
      <c r="B142" s="521" t="s">
        <v>1872</v>
      </c>
      <c r="C142" s="522" t="s">
        <v>1336</v>
      </c>
      <c r="D142" s="523">
        <v>41640</v>
      </c>
      <c r="E142" s="523">
        <v>42767</v>
      </c>
      <c r="F142" s="522" t="s">
        <v>905</v>
      </c>
      <c r="G142" s="522" t="s">
        <v>1339</v>
      </c>
      <c r="H142" s="522" t="s">
        <v>769</v>
      </c>
      <c r="I142" s="522" t="s">
        <v>1229</v>
      </c>
      <c r="J142" s="265"/>
      <c r="K142" s="265"/>
      <c r="L142" s="265"/>
      <c r="M142" s="265"/>
      <c r="N142" s="265"/>
      <c r="O142" s="265"/>
      <c r="P142" s="265"/>
      <c r="Q142" s="265"/>
      <c r="R142" s="265"/>
      <c r="S142" s="265"/>
      <c r="T142" s="265"/>
      <c r="U142" s="265"/>
      <c r="V142" s="265"/>
      <c r="W142" s="265"/>
      <c r="X142" s="265"/>
      <c r="Y142" s="265"/>
      <c r="Z142" s="265"/>
      <c r="AA142" s="524"/>
    </row>
  </sheetData>
  <autoFilter ref="A8:AA130">
    <filterColumn colId="5">
      <filters>
        <filter val="Rodrigo L. Ferreira &#10;(UFLA)"/>
      </filters>
    </filterColumn>
  </autoFilter>
  <mergeCells count="6">
    <mergeCell ref="A141:A142"/>
    <mergeCell ref="A3:G3"/>
    <mergeCell ref="A1:H1"/>
    <mergeCell ref="A5:G5"/>
    <mergeCell ref="A7:C7"/>
    <mergeCell ref="D7:M7"/>
  </mergeCells>
  <conditionalFormatting sqref="AF7">
    <cfRule type="cellIs" dxfId="46" priority="420" stopIfTrue="1" operator="equal">
      <formula>$AF$7</formula>
    </cfRule>
  </conditionalFormatting>
  <conditionalFormatting sqref="I141 I9:I130">
    <cfRule type="cellIs" dxfId="45" priority="419" stopIfTrue="1" operator="equal">
      <formula>"x"</formula>
    </cfRule>
  </conditionalFormatting>
  <conditionalFormatting sqref="J9:J130">
    <cfRule type="cellIs" dxfId="44" priority="418" operator="equal">
      <formula>"x"</formula>
    </cfRule>
  </conditionalFormatting>
  <conditionalFormatting sqref="K9:K130">
    <cfRule type="cellIs" dxfId="43" priority="417" operator="equal">
      <formula>"x"</formula>
    </cfRule>
  </conditionalFormatting>
  <conditionalFormatting sqref="L9:L130">
    <cfRule type="cellIs" dxfId="42" priority="416" stopIfTrue="1" operator="equal">
      <formula>"x"</formula>
    </cfRule>
  </conditionalFormatting>
  <conditionalFormatting sqref="M9:M130">
    <cfRule type="cellIs" dxfId="41" priority="415" operator="equal">
      <formula>"x"</formula>
    </cfRule>
  </conditionalFormatting>
  <conditionalFormatting sqref="N116:N130">
    <cfRule type="cellIs" dxfId="40" priority="194" stopIfTrue="1" operator="equal">
      <formula>"x"</formula>
    </cfRule>
  </conditionalFormatting>
  <conditionalFormatting sqref="N126:N128 N9:N118">
    <cfRule type="cellIs" dxfId="39" priority="435" stopIfTrue="1" operator="equal">
      <formula>#REF!</formula>
    </cfRule>
    <cfRule type="cellIs" dxfId="38" priority="436" stopIfTrue="1" operator="equal">
      <formula>$AF$7</formula>
    </cfRule>
  </conditionalFormatting>
  <dataValidations count="1">
    <dataValidation type="list" allowBlank="1" showInputMessage="1" showErrorMessage="1" sqref="N126:N128 N9:N118">
      <formula1>$AF$7:$AF$7</formula1>
    </dataValidation>
  </dataValidations>
  <pageMargins left="0.51181102362204722" right="0.31496062992125984" top="0.59055118110236227" bottom="0.23622047244094491" header="0.31496062992125984" footer="0.11811023622047245"/>
  <pageSetup paperSize="9" scale="28" orientation="landscape" r:id="rId1"/>
  <drawing r:id="rId2"/>
</worksheet>
</file>

<file path=xl/worksheets/sheet6.xml><?xml version="1.0" encoding="utf-8"?>
<worksheet xmlns="http://schemas.openxmlformats.org/spreadsheetml/2006/main" xmlns:r="http://schemas.openxmlformats.org/officeDocument/2006/relationships">
  <sheetPr>
    <tabColor rgb="FF00B050"/>
  </sheetPr>
  <dimension ref="A1:W46"/>
  <sheetViews>
    <sheetView showGridLines="0" topLeftCell="A13" zoomScale="75" zoomScaleNormal="75" zoomScalePageLayoutView="70" workbookViewId="0">
      <selection activeCell="E16" sqref="E16"/>
    </sheetView>
  </sheetViews>
  <sheetFormatPr defaultRowHeight="15"/>
  <cols>
    <col min="1" max="1" width="0.85546875" customWidth="1"/>
    <col min="2" max="2" width="36.7109375" customWidth="1"/>
    <col min="3" max="3" width="14.28515625" customWidth="1"/>
    <col min="5" max="5" width="13.28515625" customWidth="1"/>
    <col min="6" max="6" width="11.85546875" customWidth="1"/>
  </cols>
  <sheetData>
    <row r="1" spans="1:23" s="2" customFormat="1">
      <c r="A1" s="3" t="s">
        <v>0</v>
      </c>
      <c r="H1" s="15"/>
      <c r="I1" s="15"/>
      <c r="J1" s="15"/>
      <c r="K1" s="15"/>
      <c r="L1" s="15"/>
      <c r="M1" s="15"/>
    </row>
    <row r="2" spans="1:23" s="4" customFormat="1" ht="4.1500000000000004" customHeight="1">
      <c r="H2" s="16"/>
      <c r="I2" s="16"/>
      <c r="J2" s="16"/>
      <c r="K2" s="16"/>
      <c r="L2" s="16"/>
      <c r="M2" s="16"/>
    </row>
    <row r="3" spans="1:23" s="5" customFormat="1" ht="15.75" thickBot="1">
      <c r="A3" s="774" t="str">
        <f>'Monitoria Anual - 1'!A3</f>
        <v>PLANO DE AÇÃO NACIONAL PARA A CONSERVAÇÃO DO PATRIMONIO ESPELEOLÓGICO NAS ÁREAS CÁRSTICAS DA BACIA DO RIO SÃO FRANCISCO - PAN CAVERNAS DO SÃO FRANCISCO</v>
      </c>
      <c r="B3" s="774"/>
      <c r="C3" s="774"/>
      <c r="D3" s="774"/>
      <c r="E3" s="774"/>
      <c r="F3" s="774"/>
      <c r="G3" s="774"/>
      <c r="H3" s="774"/>
      <c r="I3" s="774"/>
      <c r="J3" s="774"/>
      <c r="K3" s="774"/>
      <c r="L3" s="774"/>
      <c r="M3" s="774"/>
      <c r="N3" s="774"/>
      <c r="O3" s="774"/>
      <c r="P3" s="774"/>
    </row>
    <row r="4" spans="1:23" s="1" customFormat="1" ht="15.75" thickTop="1">
      <c r="H4" s="17"/>
      <c r="I4" s="17"/>
      <c r="J4" s="17"/>
      <c r="K4" s="17"/>
      <c r="L4" s="17"/>
      <c r="M4" s="17"/>
    </row>
    <row r="5" spans="1:23" s="6" customFormat="1" ht="25.9" customHeight="1" thickBot="1">
      <c r="A5" s="7" t="s">
        <v>1</v>
      </c>
      <c r="B5" s="7"/>
      <c r="C5" s="11">
        <f>'Monitoria Anual - 1'!D5</f>
        <v>0</v>
      </c>
      <c r="D5" s="11"/>
      <c r="E5" s="11"/>
      <c r="F5" s="11"/>
      <c r="G5" s="11"/>
      <c r="H5" s="11"/>
      <c r="I5" s="11"/>
      <c r="J5" s="11"/>
      <c r="K5" s="11"/>
      <c r="L5" s="11"/>
      <c r="M5" s="11"/>
      <c r="N5" s="11"/>
      <c r="O5" s="11"/>
      <c r="P5" s="12"/>
    </row>
    <row r="6" spans="1:23" s="1" customFormat="1" ht="15.75" thickTop="1">
      <c r="H6" s="17"/>
      <c r="I6" s="17"/>
      <c r="J6" s="17"/>
      <c r="K6" s="17"/>
      <c r="L6" s="17"/>
      <c r="M6" s="17"/>
    </row>
    <row r="7" spans="1:23" s="1" customFormat="1" ht="15.75" thickBot="1">
      <c r="A7" s="7" t="s">
        <v>2</v>
      </c>
      <c r="B7" s="7"/>
      <c r="C7" s="213">
        <v>41586</v>
      </c>
      <c r="D7" s="8"/>
      <c r="E7" s="9"/>
      <c r="F7" s="9"/>
      <c r="G7" s="10"/>
      <c r="H7" s="17"/>
      <c r="I7" s="17"/>
      <c r="J7" s="17"/>
      <c r="K7" s="17"/>
      <c r="L7" s="17"/>
      <c r="M7" s="17"/>
    </row>
    <row r="8" spans="1:23" ht="15.75" thickTop="1"/>
    <row r="9" spans="1:23" ht="18.75">
      <c r="A9" s="49" t="s">
        <v>33</v>
      </c>
      <c r="B9" s="49"/>
      <c r="C9" s="49"/>
      <c r="D9" s="49"/>
      <c r="E9" s="49"/>
      <c r="F9" s="49"/>
      <c r="G9" s="49"/>
      <c r="H9" s="49"/>
      <c r="I9" s="49"/>
      <c r="J9" s="49"/>
      <c r="K9" s="49"/>
      <c r="L9" s="49"/>
      <c r="M9" s="49"/>
      <c r="N9" s="49"/>
      <c r="O9" s="49"/>
      <c r="P9" s="49"/>
      <c r="Q9" s="49"/>
      <c r="R9" s="49"/>
      <c r="S9" s="49"/>
    </row>
    <row r="11" spans="1:23">
      <c r="B11" s="27" t="s">
        <v>44</v>
      </c>
      <c r="C11" s="28"/>
      <c r="D11" s="28"/>
    </row>
    <row r="12" spans="1:23" ht="15.75" thickBot="1">
      <c r="E12" s="778" t="s">
        <v>83</v>
      </c>
      <c r="F12" s="779"/>
    </row>
    <row r="13" spans="1:23" ht="58.5" customHeight="1" thickTop="1" thickBot="1">
      <c r="B13" s="772" t="s">
        <v>35</v>
      </c>
      <c r="C13" s="773"/>
      <c r="D13" s="788"/>
      <c r="E13" s="776" t="s">
        <v>82</v>
      </c>
      <c r="F13" s="777"/>
    </row>
    <row r="14" spans="1:23" s="76" customFormat="1" ht="31.9" customHeight="1" thickTop="1" thickBot="1">
      <c r="B14" s="77" t="s">
        <v>41</v>
      </c>
      <c r="C14" s="79" t="s">
        <v>80</v>
      </c>
      <c r="D14" s="78" t="s">
        <v>42</v>
      </c>
      <c r="E14" s="79" t="s">
        <v>73</v>
      </c>
      <c r="F14" s="78" t="s">
        <v>42</v>
      </c>
    </row>
    <row r="15" spans="1:23" ht="16.5" thickTop="1">
      <c r="B15" s="50" t="s">
        <v>36</v>
      </c>
      <c r="C15" s="88"/>
      <c r="D15" s="89"/>
      <c r="E15" s="88">
        <f>COUNTA('Monitoria Anual - 2'!N9:N130)</f>
        <v>15</v>
      </c>
      <c r="F15" s="89"/>
    </row>
    <row r="16" spans="1:23" ht="15.75">
      <c r="B16" s="36" t="s">
        <v>48</v>
      </c>
      <c r="C16" s="90">
        <f>COUNTA('Monitoria Anual - 2'!I9:I130)</f>
        <v>12</v>
      </c>
      <c r="D16" s="91">
        <f>C16/C22</f>
        <v>9.8360655737704916E-2</v>
      </c>
      <c r="E16" s="90">
        <f>C16-1</f>
        <v>11</v>
      </c>
      <c r="F16" s="91">
        <f>E16/$E$22</f>
        <v>0.10891089108910891</v>
      </c>
      <c r="V16" s="187"/>
      <c r="W16" s="187"/>
    </row>
    <row r="17" spans="2:17" ht="15.75">
      <c r="B17" s="29" t="s">
        <v>37</v>
      </c>
      <c r="C17" s="92">
        <f>COUNTA('Monitoria Anual - 2'!J9:J130)</f>
        <v>48</v>
      </c>
      <c r="D17" s="93">
        <f>C17/C22</f>
        <v>0.39344262295081966</v>
      </c>
      <c r="E17" s="92">
        <f>'Painel de Gestão - 3'!E17</f>
        <v>33</v>
      </c>
      <c r="F17" s="91">
        <f t="shared" ref="F17:F21" si="0">E17/$E$22</f>
        <v>0.32673267326732675</v>
      </c>
    </row>
    <row r="18" spans="2:17" ht="15.75">
      <c r="B18" s="30" t="s">
        <v>38</v>
      </c>
      <c r="C18" s="92">
        <f>COUNTA('Monitoria Anual - 2'!K9:K130)</f>
        <v>8</v>
      </c>
      <c r="D18" s="93">
        <f>C18/C22</f>
        <v>6.5573770491803282E-2</v>
      </c>
      <c r="E18" s="92">
        <f>C18-3</f>
        <v>5</v>
      </c>
      <c r="F18" s="91">
        <f t="shared" si="0"/>
        <v>4.9504950495049507E-2</v>
      </c>
    </row>
    <row r="19" spans="2:17" ht="15.75">
      <c r="B19" s="31" t="s">
        <v>39</v>
      </c>
      <c r="C19" s="92">
        <f>COUNTA('Monitoria Anual - 2'!L9:L130)</f>
        <v>44</v>
      </c>
      <c r="D19" s="93">
        <f>C19/C22</f>
        <v>0.36065573770491804</v>
      </c>
      <c r="E19" s="92">
        <f>C19-4</f>
        <v>40</v>
      </c>
      <c r="F19" s="91">
        <f t="shared" si="0"/>
        <v>0.39603960396039606</v>
      </c>
    </row>
    <row r="20" spans="2:17" ht="16.5" thickBot="1">
      <c r="B20" s="32" t="s">
        <v>40</v>
      </c>
      <c r="C20" s="92">
        <f>COUNTA('Monitoria Anual - 2'!M9:M130)</f>
        <v>10</v>
      </c>
      <c r="D20" s="93">
        <f>C20/C22</f>
        <v>8.1967213114754092E-2</v>
      </c>
      <c r="E20" s="92">
        <f>C20-0</f>
        <v>10</v>
      </c>
      <c r="F20" s="91">
        <f t="shared" si="0"/>
        <v>9.9009900990099015E-2</v>
      </c>
    </row>
    <row r="21" spans="2:17" ht="17.25" thickTop="1" thickBot="1">
      <c r="B21" s="85" t="s">
        <v>64</v>
      </c>
      <c r="C21" s="92"/>
      <c r="D21" s="93"/>
      <c r="E21" s="92">
        <f>'Monitoria Anual - 2'!B136</f>
        <v>2</v>
      </c>
      <c r="F21" s="91">
        <f t="shared" si="0"/>
        <v>1.9801980198019802E-2</v>
      </c>
    </row>
    <row r="22" spans="2:17" ht="16.5" thickTop="1" thickBot="1">
      <c r="B22" s="95" t="s">
        <v>43</v>
      </c>
      <c r="C22" s="96">
        <f>C16+C17+C18+C19+C20</f>
        <v>122</v>
      </c>
      <c r="D22" s="97">
        <f>SUM(D15:D21)</f>
        <v>0.99999999999999989</v>
      </c>
      <c r="E22" s="96">
        <f>SUM(E16:E21)</f>
        <v>101</v>
      </c>
      <c r="F22" s="94">
        <f>SUM(F16:F21)</f>
        <v>1</v>
      </c>
    </row>
    <row r="23" spans="2:17" ht="16.5" thickTop="1" thickBot="1">
      <c r="B23" s="775" t="s">
        <v>79</v>
      </c>
      <c r="C23" s="775"/>
      <c r="D23" s="775"/>
      <c r="E23" s="100">
        <f>COUNTIF('Monitoria Anual - 2'!N9:N130,'Monitoria Anual - 2'!AF7)</f>
        <v>9</v>
      </c>
      <c r="F23" s="98"/>
    </row>
    <row r="24" spans="2:17" ht="16.5" thickTop="1" thickBot="1">
      <c r="B24" s="775" t="s">
        <v>78</v>
      </c>
      <c r="C24" s="775"/>
      <c r="D24" s="775"/>
      <c r="E24" s="100">
        <f>COUNTIF('Monitoria Anual - 2'!N9:N130,'Monitoria Anual - 2'!#REF!)</f>
        <v>0</v>
      </c>
      <c r="F24" s="99"/>
    </row>
    <row r="25" spans="2:17" ht="15.75" thickTop="1"/>
    <row r="26" spans="2:17">
      <c r="B26" s="27" t="s">
        <v>45</v>
      </c>
      <c r="C26" s="28"/>
      <c r="D26" s="28"/>
    </row>
    <row r="27" spans="2:17" ht="3" customHeight="1"/>
    <row r="28" spans="2:17" ht="36" customHeight="1">
      <c r="B28" s="48" t="s">
        <v>34</v>
      </c>
      <c r="C28" s="35">
        <f>COUNTA('Monitoria Anual - 2'!A9:A129)</f>
        <v>13</v>
      </c>
      <c r="O28" t="s">
        <v>76</v>
      </c>
      <c r="Q28" t="s">
        <v>77</v>
      </c>
    </row>
    <row r="29" spans="2:17" ht="6.6" customHeight="1" thickBot="1"/>
    <row r="30" spans="2:17" ht="16.5" thickTop="1" thickBot="1">
      <c r="B30" s="33" t="s">
        <v>46</v>
      </c>
      <c r="C30" s="81" t="s">
        <v>47</v>
      </c>
      <c r="D30" s="37"/>
      <c r="E30" s="38"/>
      <c r="F30" s="39"/>
      <c r="G30" s="40"/>
      <c r="H30" s="41"/>
      <c r="I30" s="42"/>
    </row>
    <row r="31" spans="2:17" ht="15.75" thickTop="1">
      <c r="B31" s="43" t="s">
        <v>49</v>
      </c>
      <c r="C31" s="45">
        <f>COUNTA('Monitoria Anual - 2'!B9:B21)</f>
        <v>13</v>
      </c>
      <c r="D31" s="47">
        <f>COUNTA('Monitoria Anual - 2'!N9:N21)</f>
        <v>0</v>
      </c>
      <c r="E31" s="47">
        <f>COUNTA('Monitoria Anual - 2'!I9:I21)</f>
        <v>0</v>
      </c>
      <c r="F31" s="185">
        <f>COUNTA('Monitoria Anual - 2'!J9:J21)</f>
        <v>4</v>
      </c>
      <c r="G31" s="185">
        <f>COUNTA('Monitoria Anual - 2'!K9:K21)</f>
        <v>1</v>
      </c>
      <c r="H31" s="185">
        <f>COUNTA('Monitoria Anual - 2'!L9:L21)</f>
        <v>7</v>
      </c>
      <c r="I31" s="185">
        <f>COUNTA('Monitoria Anual - 2'!M9:M21)</f>
        <v>1</v>
      </c>
    </row>
    <row r="32" spans="2:17">
      <c r="B32" s="44" t="s">
        <v>50</v>
      </c>
      <c r="C32" s="46">
        <f>COUNTA('Monitoria Anual - 2'!B22:B49)</f>
        <v>28</v>
      </c>
      <c r="D32" s="46">
        <f>COUNTA('Monitoria Anual - 2'!N22:N49)</f>
        <v>1</v>
      </c>
      <c r="E32" s="46">
        <f>COUNTA('Monitoria Anual - 2'!I22:I49)</f>
        <v>2</v>
      </c>
      <c r="F32" s="46">
        <f>COUNTA('Monitoria Anual - 2'!J22:J49)</f>
        <v>9</v>
      </c>
      <c r="G32" s="46">
        <f>COUNTA('Monitoria Anual - 2'!K22:K49)</f>
        <v>1</v>
      </c>
      <c r="H32" s="46">
        <f>COUNTA('Monitoria Anual - 2'!L22:L49)</f>
        <v>16</v>
      </c>
      <c r="I32" s="46">
        <f>COUNTA('Monitoria Anual - 2'!M22:M49)</f>
        <v>0</v>
      </c>
    </row>
    <row r="33" spans="2:10">
      <c r="B33" s="44" t="s">
        <v>51</v>
      </c>
      <c r="C33" s="46">
        <f>COUNTA('Monitoria Anual - 2'!B50:B54)</f>
        <v>5</v>
      </c>
      <c r="D33" s="46">
        <f>COUNTA('Monitoria Anual - 2'!N50:N54)</f>
        <v>1</v>
      </c>
      <c r="E33" s="46">
        <f>COUNTA('Monitoria Anual - 2'!I50:I54)</f>
        <v>1</v>
      </c>
      <c r="F33" s="46">
        <f>COUNTA('Monitoria Anual - 2'!J50:J54)</f>
        <v>2</v>
      </c>
      <c r="G33" s="46">
        <f>COUNTA('Monitoria Anual - 2'!K50:K54)</f>
        <v>0</v>
      </c>
      <c r="H33" s="46">
        <f>COUNTA('Monitoria Anual - 2'!L50:L54)</f>
        <v>1</v>
      </c>
      <c r="I33" s="46">
        <f>COUNTA('Monitoria Anual - 2'!M50:M54)</f>
        <v>1</v>
      </c>
    </row>
    <row r="34" spans="2:10">
      <c r="B34" s="44" t="s">
        <v>52</v>
      </c>
      <c r="C34" s="46">
        <f>COUNTA('Monitoria Anual - 2'!B55:B65)</f>
        <v>11</v>
      </c>
      <c r="D34" s="46">
        <f>COUNTA('Monitoria Anual - 2'!N55:N65)</f>
        <v>5</v>
      </c>
      <c r="E34" s="46">
        <f>COUNTA('Monitoria Anual - 2'!I55:I65)</f>
        <v>0</v>
      </c>
      <c r="F34" s="46">
        <f>COUNTA('Monitoria Anual - 2'!J55:J65)</f>
        <v>8</v>
      </c>
      <c r="G34" s="46">
        <f>COUNTA('Monitoria Anual - 2'!K55:K66)</f>
        <v>1</v>
      </c>
      <c r="H34" s="46">
        <f>COUNTA('Monitoria Anual - 2'!L55:L65)</f>
        <v>2</v>
      </c>
      <c r="I34" s="46">
        <f>COUNTA('Monitoria Anual - 2'!M55:M65)</f>
        <v>1</v>
      </c>
    </row>
    <row r="35" spans="2:10">
      <c r="B35" s="44" t="s">
        <v>53</v>
      </c>
      <c r="C35" s="46">
        <f>COUNTA('Monitoria Anual - 2'!B67:B73)</f>
        <v>7</v>
      </c>
      <c r="D35" s="46">
        <f>COUNTA('Monitoria Anual - 2'!N67:N73)</f>
        <v>0</v>
      </c>
      <c r="E35" s="46">
        <f>COUNTA('Monitoria Anual - 2'!I67:I73)</f>
        <v>0</v>
      </c>
      <c r="F35" s="46">
        <f>COUNTA('Monitoria Anual - 2'!J67:J73)</f>
        <v>5</v>
      </c>
      <c r="G35" s="46">
        <f>COUNTA('Monitoria Anual - 2'!K67:K73)</f>
        <v>1</v>
      </c>
      <c r="H35" s="46">
        <f>COUNTA('Monitoria Anual - 2'!L67:L73)</f>
        <v>1</v>
      </c>
      <c r="I35" s="46">
        <f>COUNTA('Monitoria Anual - 2'!M67:M73)</f>
        <v>0</v>
      </c>
    </row>
    <row r="36" spans="2:10">
      <c r="B36" s="44" t="s">
        <v>54</v>
      </c>
      <c r="C36" s="46">
        <f>COUNTA('Monitoria Anual - 2'!B74:B76)</f>
        <v>3</v>
      </c>
      <c r="D36" s="46">
        <f>COUNTA('Monitoria Anual - 2'!N74:N76)</f>
        <v>0</v>
      </c>
      <c r="E36" s="46">
        <f>COUNTA('Monitoria Anual - 2'!I74:I76)</f>
        <v>1</v>
      </c>
      <c r="F36" s="46">
        <f>COUNTA('Monitoria Anual - 2'!J74:J76)</f>
        <v>1</v>
      </c>
      <c r="G36" s="46">
        <f>COUNTA('Monitoria Anual - 2'!K74:K76)</f>
        <v>0</v>
      </c>
      <c r="H36" s="46">
        <f>COUNTA('Monitoria Anual - 2'!L74:L76)</f>
        <v>1</v>
      </c>
      <c r="I36" s="46">
        <f>COUNTA('Monitoria Anual - 2'!M74:M76)</f>
        <v>0</v>
      </c>
    </row>
    <row r="37" spans="2:10">
      <c r="B37" s="44" t="s">
        <v>55</v>
      </c>
      <c r="C37" s="46">
        <f>COUNTA('Monitoria Anual - 2'!B77:B80)</f>
        <v>4</v>
      </c>
      <c r="D37" s="46">
        <f>COUNTA('Monitoria Anual - 2'!N77:N80)</f>
        <v>0</v>
      </c>
      <c r="E37" s="46">
        <f>COUNTA('Monitoria Anual - 2'!I77:I80)</f>
        <v>0</v>
      </c>
      <c r="F37" s="46">
        <f>COUNTA('Monitoria Anual - 2'!J77:J80)</f>
        <v>1</v>
      </c>
      <c r="G37" s="46">
        <f>COUNTA('Monitoria Anual - 2'!K77:K80)</f>
        <v>1</v>
      </c>
      <c r="H37" s="46">
        <f>COUNTA('Monitoria Anual - 2'!L77:L80)</f>
        <v>1</v>
      </c>
      <c r="I37" s="46">
        <f>COUNTA('Monitoria Anual - 2'!M77:M80)</f>
        <v>1</v>
      </c>
    </row>
    <row r="38" spans="2:10">
      <c r="B38" s="44" t="s">
        <v>56</v>
      </c>
      <c r="C38" s="46">
        <f>COUNTA('Monitoria Anual - 2'!B81:B94)</f>
        <v>14</v>
      </c>
      <c r="D38" s="46">
        <f>COUNTA('Monitoria Anual - 2'!N81:N94)</f>
        <v>5</v>
      </c>
      <c r="E38" s="46">
        <f>COUNTA('Monitoria Anual - 2'!I81:I94)</f>
        <v>2</v>
      </c>
      <c r="F38" s="46">
        <f>COUNTA('Monitoria Anual - 2'!J81:J94)</f>
        <v>1</v>
      </c>
      <c r="G38" s="46">
        <f>COUNTA('Monitoria Anual - 2'!K81:K94)</f>
        <v>1</v>
      </c>
      <c r="H38" s="46">
        <f>COUNTA('Monitoria Anual - 2'!L81:L94)</f>
        <v>10</v>
      </c>
      <c r="I38" s="46">
        <f>COUNTA('Monitoria Anual - 2'!M81:M94)</f>
        <v>0</v>
      </c>
    </row>
    <row r="39" spans="2:10">
      <c r="B39" s="44" t="s">
        <v>57</v>
      </c>
      <c r="C39" s="46">
        <f>COUNTA('Monitoria Anual - 2'!B95:B100)</f>
        <v>6</v>
      </c>
      <c r="D39" s="46">
        <f>COUNTA('Monitoria Anual - 2'!N95:N100)</f>
        <v>1</v>
      </c>
      <c r="E39" s="46">
        <f>COUNTA('Monitoria Anual - 2'!I95:I100)</f>
        <v>0</v>
      </c>
      <c r="F39" s="46">
        <f>COUNTA('Monitoria Anual - 2'!J95:J100)</f>
        <v>4</v>
      </c>
      <c r="G39" s="46">
        <f>COUNTA('Monitoria Anual - 2'!K95:K100)</f>
        <v>0</v>
      </c>
      <c r="H39" s="46">
        <f>COUNTA('Monitoria Anual - 2'!L95:L100)</f>
        <v>2</v>
      </c>
      <c r="I39" s="46">
        <f>COUNTA('Monitoria Anual - 2'!M95:M100)</f>
        <v>0</v>
      </c>
    </row>
    <row r="40" spans="2:10">
      <c r="B40" s="167" t="s">
        <v>58</v>
      </c>
      <c r="C40" s="179">
        <f>COUNTA('Monitoria Anual - 2'!B101:B115)</f>
        <v>15</v>
      </c>
      <c r="D40" s="179">
        <f>COUNTA('Monitoria Anual - 2'!N101:N115)</f>
        <v>1</v>
      </c>
      <c r="E40" s="179">
        <f>COUNTA('Monitoria Anual - 2'!I101:I115)</f>
        <v>1</v>
      </c>
      <c r="F40" s="179">
        <f>COUNTA('Monitoria Anual - 2'!J101:J115)</f>
        <v>9</v>
      </c>
      <c r="G40" s="179">
        <f>COUNTA('Monitoria Anual - 2'!K101:K115)</f>
        <v>2</v>
      </c>
      <c r="H40" s="179">
        <f>COUNTA('Monitoria Anual - 2'!L101:L115)</f>
        <v>2</v>
      </c>
      <c r="I40" s="179">
        <f>COUNTA('Monitoria Anual - 2'!M101:M115)</f>
        <v>1</v>
      </c>
    </row>
    <row r="41" spans="2:10">
      <c r="B41" s="167" t="s">
        <v>1048</v>
      </c>
      <c r="C41" s="178">
        <f>COUNTA('Monitoria Anual - 2'!B116:B125)</f>
        <v>10</v>
      </c>
      <c r="D41" s="178">
        <f>COUNTA('Monitoria Anual - 2'!N116:N125)</f>
        <v>0</v>
      </c>
      <c r="E41" s="178">
        <f>COUNTA('Monitoria Anual - 2'!I116:I125)</f>
        <v>4</v>
      </c>
      <c r="F41" s="178">
        <f>COUNTA('Monitoria Anual - 2'!J116:J125)</f>
        <v>2</v>
      </c>
      <c r="G41" s="178">
        <f>COUNTA('Monitoria Anual - 2'!K116:K125)</f>
        <v>0</v>
      </c>
      <c r="H41" s="178">
        <f>COUNTA('Monitoria Anual - 2'!L116:L125)</f>
        <v>1</v>
      </c>
      <c r="I41" s="178">
        <f>COUNTA('Monitoria Anual - 2'!M116:M125)</f>
        <v>3</v>
      </c>
    </row>
    <row r="42" spans="2:10" ht="15.75" thickBot="1">
      <c r="B42" s="165" t="s">
        <v>1049</v>
      </c>
      <c r="C42" s="180">
        <f>COUNTA('Monitoria Anual - 2'!B126:B130)</f>
        <v>5</v>
      </c>
      <c r="D42" s="180">
        <f>COUNTA('Monitoria Anual - 2'!N125:N130)</f>
        <v>0</v>
      </c>
      <c r="E42" s="180">
        <f>COUNTA('Monitoria Anual - 2'!I126:I130)</f>
        <v>1</v>
      </c>
      <c r="F42" s="180">
        <f>COUNTA('Monitoria Anual - 2'!J126:J130)</f>
        <v>2</v>
      </c>
      <c r="G42" s="180">
        <f>COUNTA('Monitoria Anual - 2'!K126:K130)</f>
        <v>0</v>
      </c>
      <c r="H42" s="180">
        <f>COUNTA('Monitoria Anual - 2'!L126:L130)</f>
        <v>0</v>
      </c>
      <c r="I42" s="180">
        <f>COUNTA('Monitoria Anual - 2'!M126:M130)</f>
        <v>2</v>
      </c>
    </row>
    <row r="43" spans="2:10" ht="15.75" thickTop="1">
      <c r="C43">
        <f>SUM(C32:C42)</f>
        <v>108</v>
      </c>
      <c r="D43" s="187"/>
      <c r="E43" s="187">
        <f>SUM(E32:E42)</f>
        <v>12</v>
      </c>
      <c r="F43" s="187">
        <f>SUM(F31:F42)</f>
        <v>48</v>
      </c>
      <c r="G43" s="187">
        <f>SUM(G31:G42)</f>
        <v>8</v>
      </c>
      <c r="H43" s="187">
        <f>SUM(H31:H42)</f>
        <v>44</v>
      </c>
      <c r="I43" s="187">
        <f>SUM(I31:I42)</f>
        <v>10</v>
      </c>
      <c r="J43">
        <f>SUM(D43:I43)</f>
        <v>122</v>
      </c>
    </row>
    <row r="46" spans="2:10">
      <c r="D46" s="187"/>
    </row>
  </sheetData>
  <mergeCells count="6">
    <mergeCell ref="A3:P3"/>
    <mergeCell ref="B13:D13"/>
    <mergeCell ref="B23:D23"/>
    <mergeCell ref="B24:D24"/>
    <mergeCell ref="E12:F12"/>
    <mergeCell ref="E13:F13"/>
  </mergeCells>
  <conditionalFormatting sqref="D31:I42">
    <cfRule type="cellIs" dxfId="37" priority="10" stopIfTrue="1" operator="equal">
      <formula>0</formula>
    </cfRule>
  </conditionalFormatting>
  <pageMargins left="0.511811024" right="0.511811024" top="0.78740157499999996" bottom="0.78740157499999996" header="0.31496062000000002" footer="0.31496062000000002"/>
  <pageSetup scale="95" orientation="portrait" r:id="rId1"/>
  <colBreaks count="1" manualBreakCount="1">
    <brk id="9" max="1048575" man="1"/>
  </colBreaks>
  <drawing r:id="rId2"/>
  <legacyDrawing r:id="rId3"/>
</worksheet>
</file>

<file path=xl/worksheets/sheet7.xml><?xml version="1.0" encoding="utf-8"?>
<worksheet xmlns="http://schemas.openxmlformats.org/spreadsheetml/2006/main" xmlns:r="http://schemas.openxmlformats.org/officeDocument/2006/relationships">
  <sheetPr>
    <tabColor rgb="FFFFC000"/>
  </sheetPr>
  <dimension ref="A1:AG184"/>
  <sheetViews>
    <sheetView showGridLines="0" zoomScale="46" zoomScaleNormal="46" workbookViewId="0">
      <selection activeCell="D7" sqref="D7"/>
    </sheetView>
  </sheetViews>
  <sheetFormatPr defaultColWidth="8.85546875" defaultRowHeight="26.25" customHeight="1"/>
  <cols>
    <col min="1" max="1" width="36" style="1" customWidth="1"/>
    <col min="2" max="2" width="63.5703125" style="1" customWidth="1"/>
    <col min="3" max="3" width="43.85546875" style="1" customWidth="1"/>
    <col min="4" max="4" width="23.28515625" style="1" customWidth="1"/>
    <col min="5" max="5" width="24.140625" style="1" customWidth="1"/>
    <col min="6" max="6" width="31.42578125" style="1" customWidth="1"/>
    <col min="7" max="7" width="98.7109375" style="1" customWidth="1"/>
    <col min="8" max="8" width="43.28515625" style="1" customWidth="1"/>
    <col min="9" max="10" width="26.7109375" style="17" customWidth="1"/>
    <col min="11" max="11" width="27.42578125" style="17" customWidth="1"/>
    <col min="12" max="13" width="26.7109375" style="17" customWidth="1"/>
    <col min="14" max="14" width="28.42578125" style="17" customWidth="1"/>
    <col min="15" max="15" width="101.42578125" style="1" customWidth="1"/>
    <col min="16" max="16" width="90.7109375" style="1" customWidth="1"/>
    <col min="17" max="17" width="101.140625" style="1" customWidth="1"/>
    <col min="18" max="18" width="52.85546875" style="1" customWidth="1"/>
    <col min="19" max="19" width="96" style="1" customWidth="1"/>
    <col min="20" max="20" width="62.140625" style="1" customWidth="1"/>
    <col min="21" max="21" width="28.85546875" style="1" customWidth="1"/>
    <col min="22" max="22" width="18.7109375" style="1" customWidth="1"/>
    <col min="23" max="23" width="18.7109375" style="610" customWidth="1"/>
    <col min="24" max="25" width="18.7109375" style="1" customWidth="1"/>
    <col min="26" max="26" width="28.140625" style="1" bestFit="1" customWidth="1"/>
    <col min="27" max="27" width="22.7109375" style="1" customWidth="1"/>
    <col min="28" max="28" width="8.85546875" style="1" customWidth="1"/>
    <col min="32" max="32" width="0" style="1" hidden="1" customWidth="1"/>
    <col min="33" max="16384" width="8.85546875" style="1"/>
  </cols>
  <sheetData>
    <row r="1" spans="1:33" s="2" customFormat="1" ht="26.25" customHeight="1">
      <c r="A1" s="559" t="s">
        <v>1877</v>
      </c>
      <c r="B1" s="560"/>
      <c r="C1" s="560"/>
      <c r="D1" s="560"/>
      <c r="E1" s="560"/>
      <c r="F1" s="560"/>
      <c r="G1" s="560"/>
      <c r="I1" s="15"/>
      <c r="J1" s="15"/>
      <c r="K1" s="15"/>
      <c r="L1" s="15"/>
      <c r="M1" s="15"/>
      <c r="N1" s="15"/>
      <c r="W1" s="607"/>
      <c r="AC1"/>
      <c r="AD1"/>
      <c r="AE1"/>
    </row>
    <row r="2" spans="1:33" s="4" customFormat="1" ht="26.25" customHeight="1">
      <c r="A2" s="561"/>
      <c r="B2" s="561"/>
      <c r="C2" s="561"/>
      <c r="D2" s="561"/>
      <c r="E2" s="561"/>
      <c r="F2" s="561"/>
      <c r="G2" s="561"/>
      <c r="I2" s="16"/>
      <c r="J2" s="16"/>
      <c r="K2" s="16"/>
      <c r="L2" s="16"/>
      <c r="M2" s="16"/>
      <c r="N2" s="16"/>
      <c r="W2" s="608"/>
      <c r="AC2"/>
      <c r="AD2"/>
      <c r="AE2"/>
    </row>
    <row r="3" spans="1:33" s="5" customFormat="1" ht="26.25" customHeight="1" thickBot="1">
      <c r="A3" s="562" t="s">
        <v>1052</v>
      </c>
      <c r="B3" s="563"/>
      <c r="C3" s="563"/>
      <c r="D3" s="563"/>
      <c r="E3" s="563"/>
      <c r="F3" s="563"/>
      <c r="G3" s="563"/>
      <c r="H3" s="84"/>
      <c r="I3" s="84"/>
      <c r="J3" s="84"/>
      <c r="K3" s="84"/>
      <c r="L3" s="84"/>
      <c r="M3" s="84"/>
      <c r="O3" s="84"/>
      <c r="P3" s="84"/>
      <c r="Q3" s="84"/>
      <c r="W3" s="609"/>
      <c r="AC3"/>
      <c r="AD3"/>
      <c r="AE3"/>
    </row>
    <row r="4" spans="1:33" ht="26.25" customHeight="1" thickTop="1">
      <c r="A4" s="564"/>
      <c r="B4" s="564"/>
      <c r="C4" s="564"/>
      <c r="D4" s="564"/>
      <c r="E4" s="564"/>
      <c r="F4" s="564"/>
      <c r="G4" s="564"/>
    </row>
    <row r="5" spans="1:33" s="6" customFormat="1" ht="26.25" customHeight="1" thickBot="1">
      <c r="A5" s="565" t="s">
        <v>1</v>
      </c>
      <c r="B5" s="565"/>
      <c r="C5" s="566"/>
      <c r="D5" s="217"/>
      <c r="E5" s="217"/>
      <c r="F5" s="217"/>
      <c r="G5" s="217"/>
      <c r="H5" s="11"/>
      <c r="I5" s="11"/>
      <c r="J5" s="11"/>
      <c r="K5" s="11"/>
      <c r="L5" s="11"/>
      <c r="M5" s="12"/>
      <c r="W5" s="611"/>
      <c r="AC5"/>
      <c r="AD5"/>
      <c r="AE5"/>
    </row>
    <row r="6" spans="1:33" ht="26.25" customHeight="1" thickTop="1">
      <c r="A6" s="795" t="s">
        <v>1053</v>
      </c>
      <c r="B6" s="795"/>
      <c r="C6" s="795"/>
      <c r="D6" s="795"/>
      <c r="E6" s="795"/>
      <c r="F6" s="795"/>
      <c r="G6" s="795"/>
    </row>
    <row r="7" spans="1:33" ht="26.25" customHeight="1" thickBot="1">
      <c r="A7" s="565" t="s">
        <v>1878</v>
      </c>
      <c r="B7" s="565"/>
      <c r="C7" s="566"/>
      <c r="D7" s="695">
        <v>41918</v>
      </c>
      <c r="E7" s="567"/>
      <c r="F7" s="567"/>
      <c r="G7" s="568"/>
      <c r="H7" s="17"/>
      <c r="AF7" s="1" t="s">
        <v>74</v>
      </c>
    </row>
    <row r="8" spans="1:33" ht="26.25" customHeight="1" thickTop="1">
      <c r="AF8" s="80" t="s">
        <v>75</v>
      </c>
    </row>
    <row r="9" spans="1:33" ht="26.25" customHeight="1" thickBot="1">
      <c r="A9" s="67" t="s">
        <v>12</v>
      </c>
      <c r="B9" s="68"/>
      <c r="C9" s="68"/>
      <c r="D9" s="68"/>
      <c r="E9" s="68"/>
      <c r="F9" s="68"/>
      <c r="G9" s="68"/>
      <c r="H9" s="69"/>
      <c r="I9" s="789" t="s">
        <v>69</v>
      </c>
      <c r="J9" s="790"/>
      <c r="K9" s="790"/>
      <c r="L9" s="790"/>
      <c r="M9" s="790"/>
      <c r="N9" s="790"/>
      <c r="O9" s="790"/>
      <c r="P9" s="790"/>
      <c r="Q9" s="790"/>
      <c r="R9" s="791"/>
      <c r="S9" s="82"/>
      <c r="T9" s="792" t="s">
        <v>31</v>
      </c>
      <c r="U9" s="793"/>
      <c r="V9" s="793"/>
      <c r="W9" s="793"/>
      <c r="X9" s="793"/>
      <c r="Y9" s="793"/>
      <c r="Z9" s="793"/>
      <c r="AA9" s="794"/>
      <c r="AB9" s="113"/>
      <c r="AC9" s="113"/>
      <c r="AD9" s="113"/>
      <c r="AE9" s="113"/>
      <c r="AF9" s="113"/>
      <c r="AG9" s="113"/>
    </row>
    <row r="10" spans="1:33" ht="26.25" customHeight="1" thickTop="1" thickBot="1">
      <c r="A10" s="557" t="s">
        <v>4</v>
      </c>
      <c r="B10" s="558" t="s">
        <v>5</v>
      </c>
      <c r="C10" s="558" t="s">
        <v>6</v>
      </c>
      <c r="D10" s="569" t="s">
        <v>1879</v>
      </c>
      <c r="E10" s="569" t="s">
        <v>1880</v>
      </c>
      <c r="F10" s="558" t="s">
        <v>7</v>
      </c>
      <c r="G10" s="558" t="s">
        <v>9</v>
      </c>
      <c r="H10" s="558" t="s">
        <v>72</v>
      </c>
      <c r="I10" s="584" t="s">
        <v>13</v>
      </c>
      <c r="J10" s="585" t="s">
        <v>14</v>
      </c>
      <c r="K10" s="586" t="s">
        <v>15</v>
      </c>
      <c r="L10" s="587" t="s">
        <v>16</v>
      </c>
      <c r="M10" s="588" t="s">
        <v>17</v>
      </c>
      <c r="N10" s="589" t="s">
        <v>18</v>
      </c>
      <c r="O10" s="600" t="s">
        <v>19</v>
      </c>
      <c r="P10" s="590" t="s">
        <v>20</v>
      </c>
      <c r="Q10" s="590" t="s">
        <v>21</v>
      </c>
      <c r="R10" s="590" t="s">
        <v>22</v>
      </c>
      <c r="S10" s="590" t="s">
        <v>70</v>
      </c>
      <c r="T10" s="591" t="s">
        <v>23</v>
      </c>
      <c r="U10" s="592" t="s">
        <v>24</v>
      </c>
      <c r="V10" s="592" t="s">
        <v>25</v>
      </c>
      <c r="W10" s="592" t="s">
        <v>26</v>
      </c>
      <c r="X10" s="592" t="s">
        <v>27</v>
      </c>
      <c r="Y10" s="592" t="s">
        <v>28</v>
      </c>
      <c r="Z10" s="592" t="s">
        <v>29</v>
      </c>
      <c r="AA10" s="592" t="s">
        <v>30</v>
      </c>
      <c r="AB10" s="113"/>
      <c r="AC10" s="113"/>
      <c r="AD10" s="113"/>
      <c r="AE10" s="113"/>
      <c r="AF10" s="113"/>
      <c r="AG10" s="113"/>
    </row>
    <row r="11" spans="1:33" ht="80.25" customHeight="1" thickTop="1">
      <c r="A11" s="552" t="s">
        <v>2227</v>
      </c>
      <c r="B11" s="238" t="s">
        <v>1882</v>
      </c>
      <c r="C11" s="238" t="s">
        <v>899</v>
      </c>
      <c r="D11" s="551" t="s">
        <v>656</v>
      </c>
      <c r="E11" s="551" t="s">
        <v>657</v>
      </c>
      <c r="F11" s="296" t="s">
        <v>86</v>
      </c>
      <c r="G11" s="238" t="s">
        <v>2287</v>
      </c>
      <c r="H11" s="570">
        <v>5000</v>
      </c>
      <c r="I11" s="582"/>
      <c r="J11" s="582"/>
      <c r="K11" s="582"/>
      <c r="L11" s="582" t="s">
        <v>71</v>
      </c>
      <c r="M11" s="582"/>
      <c r="N11" s="583"/>
      <c r="O11" s="597" t="s">
        <v>1991</v>
      </c>
      <c r="P11" s="596" t="s">
        <v>1967</v>
      </c>
      <c r="Q11" s="596" t="s">
        <v>1966</v>
      </c>
      <c r="R11" s="596" t="s">
        <v>543</v>
      </c>
      <c r="S11" s="596" t="s">
        <v>2024</v>
      </c>
      <c r="T11" s="596" t="s">
        <v>2023</v>
      </c>
      <c r="U11" s="596" t="s">
        <v>2025</v>
      </c>
      <c r="V11" s="596"/>
      <c r="W11" s="616"/>
      <c r="X11" s="596"/>
      <c r="Y11" s="596"/>
      <c r="Z11" s="596" t="s">
        <v>2022</v>
      </c>
      <c r="AA11" s="596"/>
      <c r="AC11" s="1"/>
      <c r="AD11" s="1"/>
      <c r="AE11" s="1"/>
    </row>
    <row r="12" spans="1:33" ht="80.25" customHeight="1">
      <c r="A12" s="65"/>
      <c r="B12" s="632" t="s">
        <v>1883</v>
      </c>
      <c r="C12" s="632" t="s">
        <v>899</v>
      </c>
      <c r="D12" s="633" t="s">
        <v>656</v>
      </c>
      <c r="E12" s="633" t="s">
        <v>657</v>
      </c>
      <c r="F12" s="653" t="s">
        <v>1765</v>
      </c>
      <c r="G12" s="632" t="s">
        <v>2258</v>
      </c>
      <c r="H12" s="654">
        <v>5000</v>
      </c>
      <c r="I12" s="582"/>
      <c r="J12" s="582"/>
      <c r="K12" s="582"/>
      <c r="L12" s="582" t="s">
        <v>71</v>
      </c>
      <c r="M12" s="582"/>
      <c r="N12" s="583" t="s">
        <v>74</v>
      </c>
      <c r="O12" s="597" t="s">
        <v>1992</v>
      </c>
      <c r="P12" s="596" t="s">
        <v>1968</v>
      </c>
      <c r="Q12" s="597" t="s">
        <v>1968</v>
      </c>
      <c r="R12" s="596" t="s">
        <v>543</v>
      </c>
      <c r="S12" s="597" t="s">
        <v>1968</v>
      </c>
      <c r="T12" s="597"/>
      <c r="U12" s="597"/>
      <c r="V12" s="597"/>
      <c r="W12" s="617"/>
      <c r="X12" s="597"/>
      <c r="Y12" s="597"/>
      <c r="Z12" s="597"/>
      <c r="AA12" s="597"/>
      <c r="AC12" s="1"/>
      <c r="AD12" s="1"/>
      <c r="AE12" s="1"/>
    </row>
    <row r="13" spans="1:33" ht="80.25" customHeight="1">
      <c r="A13" s="65"/>
      <c r="B13" s="632" t="s">
        <v>1884</v>
      </c>
      <c r="C13" s="632" t="s">
        <v>899</v>
      </c>
      <c r="D13" s="633" t="s">
        <v>656</v>
      </c>
      <c r="E13" s="633" t="s">
        <v>657</v>
      </c>
      <c r="F13" s="655" t="s">
        <v>675</v>
      </c>
      <c r="G13" s="632" t="s">
        <v>2259</v>
      </c>
      <c r="H13" s="654">
        <v>5000</v>
      </c>
      <c r="I13" s="582"/>
      <c r="J13" s="582"/>
      <c r="K13" s="582"/>
      <c r="L13" s="582" t="s">
        <v>71</v>
      </c>
      <c r="M13" s="582"/>
      <c r="N13" s="583" t="s">
        <v>74</v>
      </c>
      <c r="O13" s="597" t="s">
        <v>1993</v>
      </c>
      <c r="P13" s="596" t="s">
        <v>1968</v>
      </c>
      <c r="Q13" s="597" t="s">
        <v>1968</v>
      </c>
      <c r="R13" s="596" t="s">
        <v>543</v>
      </c>
      <c r="S13" s="597" t="s">
        <v>1968</v>
      </c>
      <c r="T13" s="597"/>
      <c r="U13" s="597"/>
      <c r="V13" s="597"/>
      <c r="W13" s="617"/>
      <c r="X13" s="597"/>
      <c r="Y13" s="597"/>
      <c r="Z13" s="597"/>
      <c r="AA13" s="597"/>
      <c r="AC13" s="1"/>
      <c r="AD13" s="1"/>
      <c r="AE13" s="1"/>
    </row>
    <row r="14" spans="1:33" ht="80.25" customHeight="1">
      <c r="A14" s="65"/>
      <c r="B14" s="632" t="s">
        <v>1885</v>
      </c>
      <c r="C14" s="632" t="s">
        <v>899</v>
      </c>
      <c r="D14" s="633" t="s">
        <v>661</v>
      </c>
      <c r="E14" s="633" t="s">
        <v>657</v>
      </c>
      <c r="F14" s="656" t="s">
        <v>1720</v>
      </c>
      <c r="G14" s="632" t="s">
        <v>2235</v>
      </c>
      <c r="H14" s="654">
        <v>5000</v>
      </c>
      <c r="I14" s="582"/>
      <c r="J14" s="582"/>
      <c r="K14" s="582"/>
      <c r="L14" s="582" t="s">
        <v>71</v>
      </c>
      <c r="M14" s="582"/>
      <c r="N14" s="583" t="s">
        <v>74</v>
      </c>
      <c r="O14" s="597" t="s">
        <v>1993</v>
      </c>
      <c r="P14" s="596" t="s">
        <v>1968</v>
      </c>
      <c r="Q14" s="597" t="s">
        <v>1968</v>
      </c>
      <c r="R14" s="596" t="s">
        <v>543</v>
      </c>
      <c r="S14" s="597" t="s">
        <v>1968</v>
      </c>
      <c r="T14" s="597"/>
      <c r="U14" s="597"/>
      <c r="V14" s="597"/>
      <c r="W14" s="617"/>
      <c r="X14" s="597"/>
      <c r="Y14" s="597"/>
      <c r="Z14" s="597"/>
      <c r="AA14" s="597"/>
      <c r="AC14" s="1"/>
      <c r="AD14" s="1"/>
      <c r="AE14" s="1"/>
    </row>
    <row r="15" spans="1:33" ht="80.25" customHeight="1">
      <c r="A15" s="65"/>
      <c r="B15" s="238" t="s">
        <v>2490</v>
      </c>
      <c r="C15" s="238" t="s">
        <v>1509</v>
      </c>
      <c r="D15" s="551" t="s">
        <v>664</v>
      </c>
      <c r="E15" s="551" t="s">
        <v>794</v>
      </c>
      <c r="F15" s="296" t="s">
        <v>86</v>
      </c>
      <c r="G15" s="296" t="s">
        <v>2288</v>
      </c>
      <c r="H15" s="570">
        <v>5000</v>
      </c>
      <c r="I15" s="582"/>
      <c r="J15" s="582" t="s">
        <v>71</v>
      </c>
      <c r="K15" s="582"/>
      <c r="L15" s="582"/>
      <c r="M15" s="582"/>
      <c r="N15" s="583"/>
      <c r="O15" s="596" t="s">
        <v>2026</v>
      </c>
      <c r="P15" s="596" t="s">
        <v>1951</v>
      </c>
      <c r="Q15" s="596" t="s">
        <v>2027</v>
      </c>
      <c r="R15" s="596" t="s">
        <v>608</v>
      </c>
      <c r="S15" s="596" t="s">
        <v>1976</v>
      </c>
      <c r="T15" s="597" t="s">
        <v>2028</v>
      </c>
      <c r="U15" s="597" t="s">
        <v>2029</v>
      </c>
      <c r="V15" s="597"/>
      <c r="W15" s="629">
        <v>42339</v>
      </c>
      <c r="X15" s="597" t="s">
        <v>618</v>
      </c>
      <c r="Y15" s="597"/>
      <c r="Z15" s="597"/>
      <c r="AA15" s="597"/>
      <c r="AC15" s="1"/>
      <c r="AD15" s="1"/>
      <c r="AE15" s="1"/>
    </row>
    <row r="16" spans="1:33" ht="80.25" customHeight="1">
      <c r="A16" s="65"/>
      <c r="B16" s="238" t="s">
        <v>2491</v>
      </c>
      <c r="C16" s="238" t="s">
        <v>1644</v>
      </c>
      <c r="D16" s="551" t="s">
        <v>656</v>
      </c>
      <c r="E16" s="551" t="s">
        <v>657</v>
      </c>
      <c r="F16" s="296" t="s">
        <v>163</v>
      </c>
      <c r="G16" s="238" t="s">
        <v>2289</v>
      </c>
      <c r="H16" s="570">
        <v>1000000</v>
      </c>
      <c r="I16" s="582"/>
      <c r="J16" s="582"/>
      <c r="K16" s="582"/>
      <c r="L16" s="582" t="s">
        <v>71</v>
      </c>
      <c r="M16" s="582"/>
      <c r="N16" s="583"/>
      <c r="O16" s="597" t="s">
        <v>2030</v>
      </c>
      <c r="P16" s="597" t="s">
        <v>2031</v>
      </c>
      <c r="Q16" s="597" t="s">
        <v>1960</v>
      </c>
      <c r="R16" s="597" t="s">
        <v>2032</v>
      </c>
      <c r="S16" s="597"/>
      <c r="T16" s="597"/>
      <c r="U16" s="597"/>
      <c r="V16" s="597"/>
      <c r="W16" s="617"/>
      <c r="X16" s="597"/>
      <c r="Y16" s="597"/>
      <c r="Z16" s="597"/>
      <c r="AA16" s="597"/>
      <c r="AC16" s="1"/>
      <c r="AD16" s="1"/>
      <c r="AE16" s="1"/>
    </row>
    <row r="17" spans="1:31" ht="80.25" customHeight="1">
      <c r="A17" s="65"/>
      <c r="B17" s="287" t="s">
        <v>2492</v>
      </c>
      <c r="C17" s="238" t="s">
        <v>85</v>
      </c>
      <c r="D17" s="551" t="s">
        <v>656</v>
      </c>
      <c r="E17" s="551" t="s">
        <v>1557</v>
      </c>
      <c r="F17" s="296" t="s">
        <v>86</v>
      </c>
      <c r="G17" s="238" t="s">
        <v>1382</v>
      </c>
      <c r="H17" s="570">
        <v>5000</v>
      </c>
      <c r="I17" s="582"/>
      <c r="J17" s="582" t="s">
        <v>71</v>
      </c>
      <c r="K17" s="582"/>
      <c r="L17" s="582"/>
      <c r="M17" s="582"/>
      <c r="N17" s="583"/>
      <c r="O17" s="597"/>
      <c r="P17" s="597"/>
      <c r="Q17" s="597" t="s">
        <v>2033</v>
      </c>
      <c r="R17" s="597" t="s">
        <v>2034</v>
      </c>
      <c r="S17" s="641" t="s">
        <v>2097</v>
      </c>
      <c r="T17" s="597" t="s">
        <v>2293</v>
      </c>
      <c r="U17" s="597"/>
      <c r="V17" s="597"/>
      <c r="W17" s="629">
        <v>42767</v>
      </c>
      <c r="X17" s="597"/>
      <c r="Y17" s="597"/>
      <c r="Z17" s="597"/>
      <c r="AA17" s="597"/>
      <c r="AC17" s="1"/>
      <c r="AD17" s="1"/>
      <c r="AE17" s="1"/>
    </row>
    <row r="18" spans="1:31" ht="80.25" customHeight="1">
      <c r="A18" s="65"/>
      <c r="B18" s="238" t="s">
        <v>2493</v>
      </c>
      <c r="C18" s="238" t="s">
        <v>108</v>
      </c>
      <c r="D18" s="551" t="s">
        <v>656</v>
      </c>
      <c r="E18" s="551" t="s">
        <v>793</v>
      </c>
      <c r="F18" s="296" t="s">
        <v>92</v>
      </c>
      <c r="G18" s="238" t="s">
        <v>1385</v>
      </c>
      <c r="H18" s="570">
        <v>100000</v>
      </c>
      <c r="I18" s="582"/>
      <c r="J18" s="582"/>
      <c r="K18" s="582"/>
      <c r="L18" s="582"/>
      <c r="M18" s="582" t="s">
        <v>71</v>
      </c>
      <c r="N18" s="583"/>
      <c r="O18" s="597" t="s">
        <v>1994</v>
      </c>
      <c r="P18" s="597" t="s">
        <v>1947</v>
      </c>
      <c r="Q18" s="597" t="s">
        <v>1973</v>
      </c>
      <c r="R18" s="597" t="s">
        <v>618</v>
      </c>
      <c r="S18" s="597" t="s">
        <v>1974</v>
      </c>
      <c r="T18" s="597"/>
      <c r="U18" s="597"/>
      <c r="V18" s="597"/>
      <c r="W18" s="617"/>
      <c r="X18" s="597"/>
      <c r="Y18" s="597"/>
      <c r="Z18" s="597"/>
      <c r="AA18" s="597"/>
      <c r="AC18" s="1"/>
      <c r="AD18" s="1"/>
      <c r="AE18" s="1"/>
    </row>
    <row r="19" spans="1:31" s="113" customFormat="1" ht="80.25" customHeight="1">
      <c r="A19" s="114"/>
      <c r="B19" s="650" t="s">
        <v>2229</v>
      </c>
      <c r="C19" s="650" t="s">
        <v>901</v>
      </c>
      <c r="D19" s="651" t="s">
        <v>656</v>
      </c>
      <c r="E19" s="651" t="s">
        <v>657</v>
      </c>
      <c r="F19" s="652" t="s">
        <v>2017</v>
      </c>
      <c r="G19" s="650" t="s">
        <v>2237</v>
      </c>
      <c r="H19" s="654">
        <v>120000</v>
      </c>
      <c r="I19" s="582"/>
      <c r="J19" s="582"/>
      <c r="K19" s="582"/>
      <c r="L19" s="582" t="s">
        <v>71</v>
      </c>
      <c r="M19" s="582"/>
      <c r="N19" s="583" t="s">
        <v>75</v>
      </c>
      <c r="O19" s="597" t="s">
        <v>2041</v>
      </c>
      <c r="P19" s="597"/>
      <c r="Q19" s="597" t="s">
        <v>2042</v>
      </c>
      <c r="R19" s="597"/>
      <c r="S19" s="597"/>
      <c r="T19" s="597"/>
      <c r="U19" s="597"/>
      <c r="V19" s="597"/>
      <c r="W19" s="617"/>
      <c r="X19" s="597"/>
      <c r="Y19" s="597"/>
      <c r="Z19" s="597"/>
      <c r="AA19" s="597"/>
    </row>
    <row r="20" spans="1:31" s="113" customFormat="1" ht="80.25" customHeight="1">
      <c r="A20" s="114"/>
      <c r="B20" s="238" t="s">
        <v>2494</v>
      </c>
      <c r="C20" s="238" t="s">
        <v>1202</v>
      </c>
      <c r="D20" s="551" t="s">
        <v>656</v>
      </c>
      <c r="E20" s="551" t="s">
        <v>702</v>
      </c>
      <c r="F20" s="295" t="s">
        <v>2290</v>
      </c>
      <c r="G20" s="238" t="s">
        <v>2236</v>
      </c>
      <c r="H20" s="570">
        <v>5000</v>
      </c>
      <c r="I20" s="582"/>
      <c r="J20" s="582"/>
      <c r="K20" s="582"/>
      <c r="L20" s="582"/>
      <c r="M20" s="582" t="s">
        <v>71</v>
      </c>
      <c r="N20" s="583"/>
      <c r="O20" s="640" t="s">
        <v>2001</v>
      </c>
      <c r="P20" s="597"/>
      <c r="Q20" s="597"/>
      <c r="R20" s="597"/>
      <c r="S20" s="597"/>
      <c r="T20" s="597"/>
      <c r="U20" s="597"/>
      <c r="V20" s="597"/>
      <c r="W20" s="617"/>
      <c r="X20" s="597"/>
      <c r="Y20" s="597"/>
      <c r="Z20" s="597"/>
      <c r="AA20" s="597"/>
    </row>
    <row r="21" spans="1:31" s="113" customFormat="1" ht="80.25" customHeight="1">
      <c r="A21" s="114"/>
      <c r="B21" s="238" t="s">
        <v>2495</v>
      </c>
      <c r="C21" s="238" t="s">
        <v>124</v>
      </c>
      <c r="D21" s="551" t="s">
        <v>656</v>
      </c>
      <c r="E21" s="551" t="s">
        <v>657</v>
      </c>
      <c r="F21" s="296" t="s">
        <v>125</v>
      </c>
      <c r="G21" s="238" t="s">
        <v>2291</v>
      </c>
      <c r="H21" s="570">
        <v>100000</v>
      </c>
      <c r="I21" s="582"/>
      <c r="J21" s="582"/>
      <c r="K21" s="582"/>
      <c r="L21" s="582" t="s">
        <v>71</v>
      </c>
      <c r="M21" s="582"/>
      <c r="N21" s="583"/>
      <c r="O21" s="597" t="s">
        <v>2035</v>
      </c>
      <c r="P21" s="597"/>
      <c r="Q21" s="597" t="s">
        <v>2036</v>
      </c>
      <c r="R21" s="597" t="s">
        <v>2037</v>
      </c>
      <c r="S21" s="597"/>
      <c r="T21" s="597"/>
      <c r="U21" s="597"/>
      <c r="V21" s="597"/>
      <c r="W21" s="617"/>
      <c r="X21" s="597"/>
      <c r="Y21" s="597"/>
      <c r="Z21" s="597"/>
      <c r="AA21" s="597"/>
    </row>
    <row r="22" spans="1:31" ht="80.25" customHeight="1">
      <c r="A22" s="65"/>
      <c r="B22" s="238" t="s">
        <v>2496</v>
      </c>
      <c r="C22" s="238" t="s">
        <v>1510</v>
      </c>
      <c r="D22" s="551" t="s">
        <v>671</v>
      </c>
      <c r="E22" s="551" t="s">
        <v>657</v>
      </c>
      <c r="F22" s="296" t="s">
        <v>86</v>
      </c>
      <c r="G22" s="464" t="s">
        <v>2238</v>
      </c>
      <c r="H22" s="570">
        <v>5000</v>
      </c>
      <c r="I22" s="582"/>
      <c r="J22" s="582" t="s">
        <v>71</v>
      </c>
      <c r="K22" s="582"/>
      <c r="L22" s="582"/>
      <c r="M22" s="582"/>
      <c r="N22" s="583"/>
      <c r="O22" s="597" t="s">
        <v>2040</v>
      </c>
      <c r="P22" s="597"/>
      <c r="Q22" s="597" t="s">
        <v>1128</v>
      </c>
      <c r="R22" s="597" t="s">
        <v>618</v>
      </c>
      <c r="S22" s="597" t="s">
        <v>2101</v>
      </c>
      <c r="T22" s="597" t="s">
        <v>2039</v>
      </c>
      <c r="U22" s="597" t="s">
        <v>2038</v>
      </c>
      <c r="V22" s="597"/>
      <c r="W22" s="617"/>
      <c r="X22" s="597"/>
      <c r="Y22" s="597"/>
      <c r="Z22" s="597"/>
      <c r="AA22" s="597"/>
      <c r="AC22" s="1"/>
      <c r="AD22" s="1"/>
      <c r="AE22" s="1"/>
    </row>
    <row r="23" spans="1:31" ht="80.25" customHeight="1">
      <c r="A23" s="65"/>
      <c r="B23" s="632" t="s">
        <v>1886</v>
      </c>
      <c r="C23" s="632" t="s">
        <v>672</v>
      </c>
      <c r="D23" s="633" t="s">
        <v>673</v>
      </c>
      <c r="E23" s="633" t="s">
        <v>674</v>
      </c>
      <c r="F23" s="632" t="s">
        <v>1881</v>
      </c>
      <c r="G23" s="632" t="s">
        <v>1393</v>
      </c>
      <c r="H23" s="634">
        <v>200000</v>
      </c>
      <c r="I23" s="582"/>
      <c r="J23" s="582"/>
      <c r="K23" s="582" t="s">
        <v>71</v>
      </c>
      <c r="L23" s="582"/>
      <c r="M23" s="582"/>
      <c r="N23" s="583" t="s">
        <v>75</v>
      </c>
      <c r="O23" s="594" t="s">
        <v>2043</v>
      </c>
      <c r="P23" s="594"/>
      <c r="Q23" s="594" t="s">
        <v>2044</v>
      </c>
      <c r="R23" s="594" t="s">
        <v>2045</v>
      </c>
      <c r="S23" s="594"/>
      <c r="T23" s="594"/>
      <c r="U23" s="594"/>
      <c r="V23" s="594"/>
      <c r="W23" s="613"/>
      <c r="X23" s="594"/>
      <c r="Y23" s="594"/>
      <c r="Z23" s="594"/>
      <c r="AA23" s="594"/>
      <c r="AC23" s="1"/>
      <c r="AD23" s="1"/>
      <c r="AE23" s="1"/>
    </row>
    <row r="24" spans="1:31" ht="80.25" customHeight="1">
      <c r="A24" s="553" t="s">
        <v>741</v>
      </c>
      <c r="B24" s="238" t="s">
        <v>1914</v>
      </c>
      <c r="C24" s="293" t="s">
        <v>686</v>
      </c>
      <c r="D24" s="292" t="s">
        <v>656</v>
      </c>
      <c r="E24" s="292" t="s">
        <v>657</v>
      </c>
      <c r="F24" s="296" t="s">
        <v>92</v>
      </c>
      <c r="G24" s="238" t="s">
        <v>1395</v>
      </c>
      <c r="H24" s="570">
        <v>5000</v>
      </c>
      <c r="I24" s="582"/>
      <c r="J24" s="582"/>
      <c r="K24" s="582"/>
      <c r="L24" s="582" t="s">
        <v>71</v>
      </c>
      <c r="M24" s="582"/>
      <c r="N24" s="583"/>
      <c r="O24" s="595" t="s">
        <v>2050</v>
      </c>
      <c r="P24" s="595" t="s">
        <v>1948</v>
      </c>
      <c r="Q24" s="595"/>
      <c r="R24" s="593" t="s">
        <v>608</v>
      </c>
      <c r="S24" s="595" t="s">
        <v>2052</v>
      </c>
      <c r="T24" s="595"/>
      <c r="U24" s="595" t="s">
        <v>2051</v>
      </c>
      <c r="V24" s="595"/>
      <c r="W24" s="615"/>
      <c r="X24" s="595"/>
      <c r="Y24" s="595"/>
      <c r="Z24" s="595"/>
      <c r="AA24" s="595"/>
      <c r="AC24" s="1"/>
      <c r="AD24" s="1"/>
      <c r="AE24" s="1"/>
    </row>
    <row r="25" spans="1:31" ht="80.25" customHeight="1">
      <c r="A25" s="65"/>
      <c r="B25" s="238" t="s">
        <v>1915</v>
      </c>
      <c r="C25" s="293" t="s">
        <v>2055</v>
      </c>
      <c r="D25" s="292" t="s">
        <v>656</v>
      </c>
      <c r="E25" s="292" t="s">
        <v>793</v>
      </c>
      <c r="F25" s="296" t="s">
        <v>92</v>
      </c>
      <c r="G25" s="238" t="s">
        <v>1955</v>
      </c>
      <c r="H25" s="570">
        <v>5000</v>
      </c>
      <c r="I25" s="582"/>
      <c r="J25" s="582" t="s">
        <v>71</v>
      </c>
      <c r="K25" s="582"/>
      <c r="L25" s="582"/>
      <c r="M25" s="582"/>
      <c r="N25" s="583"/>
      <c r="O25" s="601" t="s">
        <v>1981</v>
      </c>
      <c r="P25" s="594" t="s">
        <v>1978</v>
      </c>
      <c r="Q25" s="594"/>
      <c r="R25" s="594" t="s">
        <v>1980</v>
      </c>
      <c r="S25" s="594"/>
      <c r="T25" s="594"/>
      <c r="U25" s="594"/>
      <c r="V25" s="594"/>
      <c r="W25" s="614">
        <v>42186</v>
      </c>
      <c r="X25" s="594"/>
      <c r="Y25" s="594"/>
      <c r="Z25" s="594"/>
      <c r="AA25" s="594"/>
      <c r="AC25" s="1"/>
      <c r="AD25" s="1"/>
      <c r="AE25" s="1"/>
    </row>
    <row r="26" spans="1:31" ht="80.25" customHeight="1">
      <c r="A26" s="65"/>
      <c r="B26" s="238" t="s">
        <v>1916</v>
      </c>
      <c r="C26" s="295" t="s">
        <v>1754</v>
      </c>
      <c r="D26" s="292" t="s">
        <v>656</v>
      </c>
      <c r="E26" s="292" t="s">
        <v>691</v>
      </c>
      <c r="F26" s="294" t="s">
        <v>1062</v>
      </c>
      <c r="G26" s="238" t="s">
        <v>2018</v>
      </c>
      <c r="H26" s="570">
        <v>30000</v>
      </c>
      <c r="I26" s="582"/>
      <c r="J26" s="582"/>
      <c r="K26" s="582"/>
      <c r="L26" s="582"/>
      <c r="M26" s="582" t="s">
        <v>71</v>
      </c>
      <c r="N26" s="583"/>
      <c r="O26" s="593" t="s">
        <v>1987</v>
      </c>
      <c r="P26" s="593" t="s">
        <v>1949</v>
      </c>
      <c r="Q26" s="593"/>
      <c r="R26" s="594" t="s">
        <v>618</v>
      </c>
      <c r="S26" s="593" t="s">
        <v>2056</v>
      </c>
      <c r="T26" s="593"/>
      <c r="U26" s="593"/>
      <c r="V26" s="593"/>
      <c r="W26" s="612"/>
      <c r="X26" s="593"/>
      <c r="Y26" s="593"/>
      <c r="Z26" s="593"/>
      <c r="AA26" s="593"/>
      <c r="AC26" s="1"/>
      <c r="AD26" s="1"/>
      <c r="AE26" s="1"/>
    </row>
    <row r="27" spans="1:31" ht="80.25" customHeight="1">
      <c r="A27" s="65"/>
      <c r="B27" s="238" t="s">
        <v>1917</v>
      </c>
      <c r="C27" s="293" t="s">
        <v>1205</v>
      </c>
      <c r="D27" s="292" t="s">
        <v>689</v>
      </c>
      <c r="E27" s="292" t="s">
        <v>794</v>
      </c>
      <c r="F27" s="293" t="s">
        <v>1720</v>
      </c>
      <c r="G27" s="238" t="s">
        <v>2260</v>
      </c>
      <c r="H27" s="645">
        <v>50000</v>
      </c>
      <c r="I27" s="582"/>
      <c r="J27" s="582" t="s">
        <v>71</v>
      </c>
      <c r="K27" s="582"/>
      <c r="L27" s="582"/>
      <c r="M27" s="582"/>
      <c r="N27" s="583"/>
      <c r="O27" s="593" t="s">
        <v>2057</v>
      </c>
      <c r="P27" s="593"/>
      <c r="Q27" s="593"/>
      <c r="R27" s="593" t="s">
        <v>608</v>
      </c>
      <c r="S27" s="593" t="s">
        <v>2058</v>
      </c>
      <c r="T27" s="593"/>
      <c r="U27" s="593"/>
      <c r="V27" s="593"/>
      <c r="W27" s="627">
        <v>42339</v>
      </c>
      <c r="X27" s="593"/>
      <c r="Y27" s="593"/>
      <c r="Z27" s="593"/>
      <c r="AA27" s="593"/>
      <c r="AC27" s="1"/>
      <c r="AD27" s="1"/>
      <c r="AE27" s="1"/>
    </row>
    <row r="28" spans="1:31" ht="80.25" customHeight="1">
      <c r="A28" s="65"/>
      <c r="B28" s="238" t="s">
        <v>1918</v>
      </c>
      <c r="C28" s="293" t="s">
        <v>908</v>
      </c>
      <c r="D28" s="292" t="s">
        <v>656</v>
      </c>
      <c r="E28" s="292" t="s">
        <v>794</v>
      </c>
      <c r="F28" s="296" t="s">
        <v>86</v>
      </c>
      <c r="G28" s="238" t="s">
        <v>2264</v>
      </c>
      <c r="H28" s="570">
        <v>80000</v>
      </c>
      <c r="I28" s="582"/>
      <c r="J28" s="582" t="s">
        <v>71</v>
      </c>
      <c r="K28" s="582"/>
      <c r="L28" s="582"/>
      <c r="M28" s="582"/>
      <c r="N28" s="583"/>
      <c r="O28" s="593"/>
      <c r="P28" s="593"/>
      <c r="Q28" s="593"/>
      <c r="R28" s="593" t="s">
        <v>1101</v>
      </c>
      <c r="S28" s="593" t="s">
        <v>2059</v>
      </c>
      <c r="T28" s="593" t="s">
        <v>2060</v>
      </c>
      <c r="U28" s="593"/>
      <c r="V28" s="593"/>
      <c r="W28" s="627">
        <v>42186</v>
      </c>
      <c r="X28" s="593"/>
      <c r="Y28" s="593"/>
      <c r="Z28" s="593"/>
      <c r="AA28" s="593"/>
      <c r="AC28" s="1"/>
      <c r="AD28" s="1"/>
      <c r="AE28" s="1"/>
    </row>
    <row r="29" spans="1:31" ht="80.25" customHeight="1">
      <c r="A29" s="65"/>
      <c r="B29" s="238" t="s">
        <v>1919</v>
      </c>
      <c r="C29" s="293" t="s">
        <v>1511</v>
      </c>
      <c r="D29" s="472" t="s">
        <v>693</v>
      </c>
      <c r="E29" s="292" t="s">
        <v>657</v>
      </c>
      <c r="F29" s="296" t="s">
        <v>163</v>
      </c>
      <c r="G29" s="238" t="s">
        <v>2239</v>
      </c>
      <c r="H29" s="645">
        <v>400000</v>
      </c>
      <c r="I29" s="582"/>
      <c r="J29" s="582"/>
      <c r="K29" s="582"/>
      <c r="L29" s="582" t="s">
        <v>71</v>
      </c>
      <c r="M29" s="582"/>
      <c r="N29" s="583"/>
      <c r="O29" s="593" t="s">
        <v>2061</v>
      </c>
      <c r="P29" s="593" t="s">
        <v>2064</v>
      </c>
      <c r="Q29" s="593" t="s">
        <v>1961</v>
      </c>
      <c r="R29" s="594" t="s">
        <v>2063</v>
      </c>
      <c r="S29" s="593" t="s">
        <v>2062</v>
      </c>
      <c r="T29" s="593"/>
      <c r="U29" s="593"/>
      <c r="V29" s="593"/>
      <c r="W29" s="612"/>
      <c r="X29" s="593"/>
      <c r="Y29" s="593"/>
      <c r="Z29" s="593"/>
      <c r="AA29" s="593"/>
      <c r="AC29" s="1"/>
      <c r="AD29" s="1"/>
      <c r="AE29" s="1"/>
    </row>
    <row r="30" spans="1:31" ht="80.25" customHeight="1">
      <c r="A30" s="65"/>
      <c r="B30" s="238" t="s">
        <v>1920</v>
      </c>
      <c r="C30" s="293" t="s">
        <v>1714</v>
      </c>
      <c r="D30" s="472" t="s">
        <v>671</v>
      </c>
      <c r="E30" s="292" t="s">
        <v>657</v>
      </c>
      <c r="F30" s="488" t="s">
        <v>1965</v>
      </c>
      <c r="G30" s="238" t="s">
        <v>1413</v>
      </c>
      <c r="H30" s="570" t="s">
        <v>200</v>
      </c>
      <c r="I30" s="582"/>
      <c r="J30" s="582"/>
      <c r="K30" s="582"/>
      <c r="L30" s="582" t="s">
        <v>71</v>
      </c>
      <c r="M30" s="582"/>
      <c r="N30" s="583"/>
      <c r="O30" s="593" t="s">
        <v>2065</v>
      </c>
      <c r="P30" s="593"/>
      <c r="Q30" s="593"/>
      <c r="R30" s="593" t="s">
        <v>2066</v>
      </c>
      <c r="S30" s="593" t="s">
        <v>2067</v>
      </c>
      <c r="T30" s="593"/>
      <c r="U30" s="593"/>
      <c r="V30" s="593"/>
      <c r="W30" s="612"/>
      <c r="X30" s="593" t="s">
        <v>1965</v>
      </c>
      <c r="Y30" s="593"/>
      <c r="Z30" s="593"/>
      <c r="AA30" s="593"/>
      <c r="AC30" s="1"/>
      <c r="AD30" s="1"/>
      <c r="AE30" s="1"/>
    </row>
    <row r="31" spans="1:31" ht="80.25" customHeight="1">
      <c r="A31" s="65"/>
      <c r="B31" s="238" t="s">
        <v>1921</v>
      </c>
      <c r="C31" s="293" t="s">
        <v>1513</v>
      </c>
      <c r="D31" s="292" t="s">
        <v>794</v>
      </c>
      <c r="E31" s="292" t="s">
        <v>657</v>
      </c>
      <c r="F31" s="295" t="s">
        <v>1765</v>
      </c>
      <c r="G31" s="238" t="s">
        <v>2240</v>
      </c>
      <c r="H31" s="645">
        <v>200000</v>
      </c>
      <c r="I31" s="582"/>
      <c r="J31" s="582"/>
      <c r="K31" s="582"/>
      <c r="L31" s="582" t="s">
        <v>71</v>
      </c>
      <c r="M31" s="582"/>
      <c r="N31" s="583"/>
      <c r="O31" s="593" t="s">
        <v>2068</v>
      </c>
      <c r="P31" s="593" t="s">
        <v>2069</v>
      </c>
      <c r="Q31" s="593" t="s">
        <v>1962</v>
      </c>
      <c r="R31" s="594" t="s">
        <v>2070</v>
      </c>
      <c r="S31" s="593" t="s">
        <v>2071</v>
      </c>
      <c r="T31" s="593"/>
      <c r="U31" s="593" t="s">
        <v>2072</v>
      </c>
      <c r="V31" s="593"/>
      <c r="W31" s="612"/>
      <c r="X31" s="593" t="s">
        <v>2228</v>
      </c>
      <c r="Y31" s="593"/>
      <c r="Z31" s="593"/>
      <c r="AA31" s="593"/>
      <c r="AC31" s="1"/>
      <c r="AD31" s="1"/>
      <c r="AE31" s="1"/>
    </row>
    <row r="32" spans="1:31" ht="80.25" customHeight="1">
      <c r="A32" s="65"/>
      <c r="B32" s="238" t="s">
        <v>1922</v>
      </c>
      <c r="C32" s="293" t="s">
        <v>1517</v>
      </c>
      <c r="D32" s="292" t="s">
        <v>656</v>
      </c>
      <c r="E32" s="292" t="s">
        <v>657</v>
      </c>
      <c r="F32" s="488" t="s">
        <v>728</v>
      </c>
      <c r="G32" s="238" t="s">
        <v>2241</v>
      </c>
      <c r="H32" s="645">
        <v>200000</v>
      </c>
      <c r="I32" s="582"/>
      <c r="J32" s="582"/>
      <c r="K32" s="582"/>
      <c r="L32" s="582" t="s">
        <v>71</v>
      </c>
      <c r="M32" s="582"/>
      <c r="N32" s="583"/>
      <c r="O32" s="593" t="s">
        <v>2073</v>
      </c>
      <c r="P32" s="593"/>
      <c r="Q32" s="593"/>
      <c r="R32" s="593" t="s">
        <v>2074</v>
      </c>
      <c r="S32" s="593" t="s">
        <v>2075</v>
      </c>
      <c r="T32" s="593"/>
      <c r="U32" s="593"/>
      <c r="V32" s="593"/>
      <c r="W32" s="612"/>
      <c r="X32" s="593"/>
      <c r="Y32" s="593"/>
      <c r="Z32" s="593"/>
      <c r="AA32" s="593"/>
      <c r="AC32" s="1"/>
      <c r="AD32" s="1"/>
      <c r="AE32" s="1"/>
    </row>
    <row r="33" spans="1:31" ht="80.25" customHeight="1">
      <c r="A33" s="65"/>
      <c r="B33" s="238" t="s">
        <v>1923</v>
      </c>
      <c r="C33" s="293" t="s">
        <v>1516</v>
      </c>
      <c r="D33" s="472" t="s">
        <v>696</v>
      </c>
      <c r="E33" s="472" t="s">
        <v>697</v>
      </c>
      <c r="F33" s="646" t="s">
        <v>727</v>
      </c>
      <c r="G33" s="238" t="s">
        <v>2242</v>
      </c>
      <c r="H33" s="570">
        <v>200000</v>
      </c>
      <c r="I33" s="582"/>
      <c r="J33" s="582"/>
      <c r="K33" s="582"/>
      <c r="L33" s="582" t="s">
        <v>71</v>
      </c>
      <c r="M33" s="582"/>
      <c r="N33" s="583"/>
      <c r="O33" s="593" t="s">
        <v>2078</v>
      </c>
      <c r="P33" s="593"/>
      <c r="Q33" s="593"/>
      <c r="R33" s="593" t="s">
        <v>2079</v>
      </c>
      <c r="S33" s="593" t="s">
        <v>2076</v>
      </c>
      <c r="T33" s="593"/>
      <c r="U33" s="593"/>
      <c r="V33" s="593"/>
      <c r="W33" s="612"/>
      <c r="X33" s="593" t="s">
        <v>2077</v>
      </c>
      <c r="Y33" s="593"/>
      <c r="Z33" s="593"/>
      <c r="AA33" s="593"/>
      <c r="AC33" s="1"/>
      <c r="AD33" s="1"/>
      <c r="AE33" s="1"/>
    </row>
    <row r="34" spans="1:31" ht="80.25" customHeight="1">
      <c r="A34" s="65"/>
      <c r="B34" s="238" t="s">
        <v>1924</v>
      </c>
      <c r="C34" s="293" t="s">
        <v>1324</v>
      </c>
      <c r="D34" s="292" t="s">
        <v>656</v>
      </c>
      <c r="E34" s="292" t="s">
        <v>657</v>
      </c>
      <c r="F34" s="295" t="s">
        <v>682</v>
      </c>
      <c r="G34" s="238" t="s">
        <v>2271</v>
      </c>
      <c r="H34" s="645">
        <v>750000</v>
      </c>
      <c r="I34" s="582"/>
      <c r="J34" s="582" t="s">
        <v>71</v>
      </c>
      <c r="K34" s="582"/>
      <c r="L34" s="582"/>
      <c r="M34" s="582"/>
      <c r="N34" s="583"/>
      <c r="O34" s="593" t="s">
        <v>2080</v>
      </c>
      <c r="P34" s="593"/>
      <c r="Q34" s="593"/>
      <c r="R34" s="593" t="s">
        <v>2081</v>
      </c>
      <c r="S34" s="593" t="s">
        <v>2082</v>
      </c>
      <c r="T34" s="593"/>
      <c r="U34" s="593"/>
      <c r="V34" s="593"/>
      <c r="W34" s="612"/>
      <c r="X34" s="593"/>
      <c r="Y34" s="593"/>
      <c r="Z34" s="593"/>
      <c r="AA34" s="593"/>
      <c r="AC34" s="1"/>
      <c r="AD34" s="1"/>
      <c r="AE34" s="1"/>
    </row>
    <row r="35" spans="1:31" ht="80.25" customHeight="1">
      <c r="A35" s="65"/>
      <c r="B35" s="238" t="s">
        <v>1925</v>
      </c>
      <c r="C35" s="293" t="s">
        <v>1324</v>
      </c>
      <c r="D35" s="292" t="s">
        <v>656</v>
      </c>
      <c r="E35" s="292" t="s">
        <v>657</v>
      </c>
      <c r="F35" s="295" t="s">
        <v>682</v>
      </c>
      <c r="G35" s="238" t="s">
        <v>2265</v>
      </c>
      <c r="H35" s="645">
        <v>750000</v>
      </c>
      <c r="I35" s="582"/>
      <c r="J35" s="582" t="s">
        <v>71</v>
      </c>
      <c r="K35" s="582"/>
      <c r="L35" s="582"/>
      <c r="M35" s="582"/>
      <c r="N35" s="583"/>
      <c r="O35" s="593" t="s">
        <v>2080</v>
      </c>
      <c r="P35" s="593"/>
      <c r="Q35" s="593"/>
      <c r="R35" s="593" t="s">
        <v>2081</v>
      </c>
      <c r="S35" s="593"/>
      <c r="T35" s="593"/>
      <c r="U35" s="593"/>
      <c r="V35" s="593"/>
      <c r="W35" s="612"/>
      <c r="X35" s="593"/>
      <c r="Y35" s="593"/>
      <c r="Z35" s="593"/>
      <c r="AA35" s="593"/>
      <c r="AC35" s="1"/>
      <c r="AD35" s="1"/>
      <c r="AE35" s="1"/>
    </row>
    <row r="36" spans="1:31" ht="80.25" customHeight="1">
      <c r="A36" s="65"/>
      <c r="B36" s="238" t="s">
        <v>1926</v>
      </c>
      <c r="C36" s="293" t="s">
        <v>1324</v>
      </c>
      <c r="D36" s="292" t="s">
        <v>656</v>
      </c>
      <c r="E36" s="292" t="s">
        <v>657</v>
      </c>
      <c r="F36" s="294" t="s">
        <v>187</v>
      </c>
      <c r="G36" s="238" t="s">
        <v>2280</v>
      </c>
      <c r="H36" s="645">
        <v>1250000</v>
      </c>
      <c r="I36" s="582"/>
      <c r="J36" s="582" t="s">
        <v>71</v>
      </c>
      <c r="K36" s="582"/>
      <c r="L36" s="582"/>
      <c r="M36" s="582"/>
      <c r="N36" s="583"/>
      <c r="O36" s="593"/>
      <c r="P36" s="593"/>
      <c r="Q36" s="593" t="s">
        <v>2083</v>
      </c>
      <c r="R36" s="593" t="s">
        <v>2084</v>
      </c>
      <c r="S36" s="593" t="s">
        <v>2085</v>
      </c>
      <c r="T36" s="593" t="s">
        <v>2086</v>
      </c>
      <c r="U36" s="593"/>
      <c r="V36" s="593"/>
      <c r="W36" s="612"/>
      <c r="X36" s="596" t="s">
        <v>618</v>
      </c>
      <c r="Y36" s="593"/>
      <c r="Z36" s="593"/>
      <c r="AA36" s="593"/>
      <c r="AC36" s="1"/>
      <c r="AD36" s="1"/>
      <c r="AE36" s="1"/>
    </row>
    <row r="37" spans="1:31" ht="80.25" customHeight="1">
      <c r="A37" s="65"/>
      <c r="B37" s="238" t="s">
        <v>1927</v>
      </c>
      <c r="C37" s="295" t="s">
        <v>1514</v>
      </c>
      <c r="D37" s="292" t="s">
        <v>656</v>
      </c>
      <c r="E37" s="292" t="s">
        <v>657</v>
      </c>
      <c r="F37" s="294" t="s">
        <v>183</v>
      </c>
      <c r="G37" s="238" t="s">
        <v>1419</v>
      </c>
      <c r="H37" s="570">
        <v>1000000</v>
      </c>
      <c r="I37" s="582"/>
      <c r="J37" s="582"/>
      <c r="K37" s="582"/>
      <c r="L37" s="582" t="s">
        <v>71</v>
      </c>
      <c r="M37" s="582"/>
      <c r="N37" s="583"/>
      <c r="O37" s="593" t="s">
        <v>2089</v>
      </c>
      <c r="P37" s="593"/>
      <c r="Q37" s="593"/>
      <c r="R37" s="593" t="s">
        <v>2090</v>
      </c>
      <c r="S37" s="593" t="s">
        <v>2087</v>
      </c>
      <c r="T37" s="593"/>
      <c r="U37" s="593"/>
      <c r="V37" s="593"/>
      <c r="W37" s="612"/>
      <c r="X37" s="593"/>
      <c r="Y37" s="593"/>
      <c r="Z37" s="593"/>
      <c r="AA37" s="593"/>
      <c r="AC37" s="1"/>
      <c r="AD37" s="1"/>
      <c r="AE37" s="1"/>
    </row>
    <row r="38" spans="1:31" s="113" customFormat="1" ht="80.25" customHeight="1">
      <c r="A38" s="114"/>
      <c r="B38" s="238" t="s">
        <v>1731</v>
      </c>
      <c r="C38" s="295" t="s">
        <v>1514</v>
      </c>
      <c r="D38" s="292" t="s">
        <v>656</v>
      </c>
      <c r="E38" s="292" t="s">
        <v>657</v>
      </c>
      <c r="F38" s="294" t="s">
        <v>187</v>
      </c>
      <c r="G38" s="238" t="s">
        <v>1407</v>
      </c>
      <c r="H38" s="570">
        <v>1200000</v>
      </c>
      <c r="I38" s="582"/>
      <c r="J38" s="582"/>
      <c r="K38" s="582"/>
      <c r="L38" s="582" t="s">
        <v>71</v>
      </c>
      <c r="M38" s="582"/>
      <c r="N38" s="583"/>
      <c r="O38" s="604" t="s">
        <v>2088</v>
      </c>
      <c r="P38" s="596"/>
      <c r="Q38" s="596"/>
      <c r="R38" s="593" t="s">
        <v>1984</v>
      </c>
      <c r="S38" s="596" t="s">
        <v>2087</v>
      </c>
      <c r="T38" s="596"/>
      <c r="U38" s="596"/>
      <c r="V38" s="596"/>
      <c r="W38" s="616"/>
      <c r="X38" s="596"/>
      <c r="Y38" s="596"/>
      <c r="Z38" s="596"/>
      <c r="AA38" s="596"/>
    </row>
    <row r="39" spans="1:31" s="113" customFormat="1" ht="80.25" customHeight="1">
      <c r="A39" s="114"/>
      <c r="B39" s="238" t="s">
        <v>1985</v>
      </c>
      <c r="C39" s="293" t="s">
        <v>1710</v>
      </c>
      <c r="D39" s="472" t="s">
        <v>665</v>
      </c>
      <c r="E39" s="472" t="s">
        <v>694</v>
      </c>
      <c r="F39" s="296" t="s">
        <v>92</v>
      </c>
      <c r="G39" s="238" t="s">
        <v>2266</v>
      </c>
      <c r="H39" s="570">
        <v>100000</v>
      </c>
      <c r="I39" s="582"/>
      <c r="J39" s="582" t="s">
        <v>71</v>
      </c>
      <c r="K39" s="582"/>
      <c r="L39" s="582"/>
      <c r="M39" s="582"/>
      <c r="N39" s="583"/>
      <c r="O39" s="604" t="s">
        <v>1986</v>
      </c>
      <c r="P39" s="596"/>
      <c r="Q39" s="596"/>
      <c r="R39" s="594" t="s">
        <v>618</v>
      </c>
      <c r="S39" s="596"/>
      <c r="T39" s="596" t="s">
        <v>2091</v>
      </c>
      <c r="U39" s="596" t="s">
        <v>2092</v>
      </c>
      <c r="V39" s="596"/>
      <c r="W39" s="628">
        <v>42339</v>
      </c>
      <c r="X39" s="596"/>
      <c r="Y39" s="596"/>
      <c r="Z39" s="596"/>
      <c r="AA39" s="596"/>
    </row>
    <row r="40" spans="1:31" s="113" customFormat="1" ht="80.25" customHeight="1">
      <c r="A40" s="114"/>
      <c r="B40" s="238" t="s">
        <v>1928</v>
      </c>
      <c r="C40" s="293" t="s">
        <v>1712</v>
      </c>
      <c r="D40" s="472" t="s">
        <v>671</v>
      </c>
      <c r="E40" s="292" t="s">
        <v>657</v>
      </c>
      <c r="F40" s="488" t="s">
        <v>194</v>
      </c>
      <c r="G40" s="238" t="s">
        <v>1411</v>
      </c>
      <c r="H40" s="570">
        <v>2190664</v>
      </c>
      <c r="I40" s="582"/>
      <c r="J40" s="582"/>
      <c r="K40" s="582"/>
      <c r="L40" s="582" t="s">
        <v>71</v>
      </c>
      <c r="M40" s="582"/>
      <c r="N40" s="583"/>
      <c r="O40" s="596" t="s">
        <v>2093</v>
      </c>
      <c r="P40" s="596"/>
      <c r="Q40" s="596"/>
      <c r="R40" s="593" t="s">
        <v>608</v>
      </c>
      <c r="S40" s="596" t="s">
        <v>2094</v>
      </c>
      <c r="T40" s="596"/>
      <c r="U40" s="596"/>
      <c r="V40" s="596"/>
      <c r="W40" s="616"/>
      <c r="X40" s="596"/>
      <c r="Y40" s="596"/>
      <c r="Z40" s="596"/>
      <c r="AA40" s="596"/>
    </row>
    <row r="41" spans="1:31" s="113" customFormat="1" ht="80.25" customHeight="1">
      <c r="A41" s="114"/>
      <c r="B41" s="238" t="s">
        <v>1929</v>
      </c>
      <c r="C41" s="238" t="s">
        <v>1326</v>
      </c>
      <c r="D41" s="292" t="s">
        <v>787</v>
      </c>
      <c r="E41" s="292" t="s">
        <v>657</v>
      </c>
      <c r="F41" s="294" t="s">
        <v>183</v>
      </c>
      <c r="G41" s="238" t="s">
        <v>1417</v>
      </c>
      <c r="H41" s="645" t="s">
        <v>227</v>
      </c>
      <c r="I41" s="582"/>
      <c r="J41" s="582" t="s">
        <v>71</v>
      </c>
      <c r="K41" s="582"/>
      <c r="L41" s="582"/>
      <c r="M41" s="582"/>
      <c r="N41" s="583"/>
      <c r="O41" s="596"/>
      <c r="P41" s="596"/>
      <c r="Q41" s="596" t="s">
        <v>2054</v>
      </c>
      <c r="R41" s="596" t="s">
        <v>2053</v>
      </c>
      <c r="S41" s="596"/>
      <c r="T41" s="596"/>
      <c r="U41" s="596"/>
      <c r="V41" s="596"/>
      <c r="W41" s="616"/>
      <c r="X41" s="596" t="s">
        <v>618</v>
      </c>
      <c r="Y41" s="596"/>
      <c r="Z41" s="596"/>
      <c r="AA41" s="596"/>
    </row>
    <row r="42" spans="1:31" s="113" customFormat="1" ht="80.25" customHeight="1">
      <c r="A42" s="114"/>
      <c r="B42" s="238" t="s">
        <v>1930</v>
      </c>
      <c r="C42" s="293" t="s">
        <v>1520</v>
      </c>
      <c r="D42" s="292" t="s">
        <v>656</v>
      </c>
      <c r="E42" s="292" t="s">
        <v>657</v>
      </c>
      <c r="F42" s="238" t="s">
        <v>1881</v>
      </c>
      <c r="G42" s="238" t="s">
        <v>2277</v>
      </c>
      <c r="H42" s="645" t="s">
        <v>232</v>
      </c>
      <c r="I42" s="582"/>
      <c r="J42" s="582"/>
      <c r="K42" s="582"/>
      <c r="L42" s="582" t="s">
        <v>71</v>
      </c>
      <c r="M42" s="582"/>
      <c r="N42" s="583"/>
      <c r="O42" s="596" t="s">
        <v>2020</v>
      </c>
      <c r="P42" s="596"/>
      <c r="Q42" s="596"/>
      <c r="R42" s="596" t="s">
        <v>2021</v>
      </c>
      <c r="S42" s="596" t="s">
        <v>2095</v>
      </c>
      <c r="T42" s="596"/>
      <c r="U42" s="596"/>
      <c r="V42" s="596"/>
      <c r="W42" s="616"/>
      <c r="X42" s="596"/>
      <c r="Y42" s="596"/>
      <c r="Z42" s="596" t="s">
        <v>2096</v>
      </c>
      <c r="AA42" s="596"/>
    </row>
    <row r="43" spans="1:31" s="113" customFormat="1" ht="80.25" customHeight="1">
      <c r="A43" s="114"/>
      <c r="B43" s="632" t="s">
        <v>1931</v>
      </c>
      <c r="C43" s="653" t="s">
        <v>85</v>
      </c>
      <c r="D43" s="657" t="s">
        <v>656</v>
      </c>
      <c r="E43" s="657" t="s">
        <v>810</v>
      </c>
      <c r="F43" s="653" t="s">
        <v>1479</v>
      </c>
      <c r="G43" s="632" t="s">
        <v>1791</v>
      </c>
      <c r="H43" s="634">
        <v>50000</v>
      </c>
      <c r="I43" s="582"/>
      <c r="J43" s="582" t="s">
        <v>71</v>
      </c>
      <c r="K43" s="582"/>
      <c r="L43" s="582"/>
      <c r="M43" s="582"/>
      <c r="N43" s="583" t="s">
        <v>75</v>
      </c>
      <c r="O43" s="596" t="s">
        <v>1988</v>
      </c>
      <c r="P43" s="596"/>
      <c r="Q43" s="596" t="s">
        <v>1950</v>
      </c>
      <c r="R43" s="593" t="s">
        <v>608</v>
      </c>
      <c r="S43" s="596" t="s">
        <v>2102</v>
      </c>
      <c r="T43" s="596"/>
      <c r="U43" s="596"/>
      <c r="V43" s="596"/>
      <c r="W43" s="616"/>
      <c r="X43" s="596"/>
      <c r="Y43" s="596"/>
      <c r="Z43" s="596"/>
      <c r="AA43" s="596"/>
    </row>
    <row r="44" spans="1:31" s="113" customFormat="1" ht="80.25" customHeight="1">
      <c r="A44" s="114"/>
      <c r="B44" s="238" t="s">
        <v>2497</v>
      </c>
      <c r="C44" s="293" t="s">
        <v>237</v>
      </c>
      <c r="D44" s="292" t="s">
        <v>656</v>
      </c>
      <c r="E44" s="292" t="s">
        <v>657</v>
      </c>
      <c r="F44" s="295" t="s">
        <v>2017</v>
      </c>
      <c r="G44" s="238" t="s">
        <v>1792</v>
      </c>
      <c r="H44" s="645" t="s">
        <v>240</v>
      </c>
      <c r="I44" s="582"/>
      <c r="J44" s="582"/>
      <c r="K44" s="582"/>
      <c r="L44" s="582" t="s">
        <v>71</v>
      </c>
      <c r="M44" s="582"/>
      <c r="N44" s="583"/>
      <c r="O44" s="596" t="s">
        <v>2103</v>
      </c>
      <c r="P44" s="596"/>
      <c r="Q44" s="596"/>
      <c r="R44" s="596"/>
      <c r="S44" s="596" t="s">
        <v>2298</v>
      </c>
      <c r="T44" s="596"/>
      <c r="U44" s="596"/>
      <c r="V44" s="596"/>
      <c r="W44" s="616"/>
      <c r="X44" s="596"/>
      <c r="Y44" s="596"/>
      <c r="Z44" s="596"/>
      <c r="AA44" s="596"/>
    </row>
    <row r="45" spans="1:31" s="113" customFormat="1" ht="80.25" customHeight="1">
      <c r="A45" s="114"/>
      <c r="B45" s="238" t="s">
        <v>2498</v>
      </c>
      <c r="C45" s="295" t="s">
        <v>1521</v>
      </c>
      <c r="D45" s="292" t="s">
        <v>656</v>
      </c>
      <c r="E45" s="292" t="s">
        <v>699</v>
      </c>
      <c r="F45" s="294" t="s">
        <v>243</v>
      </c>
      <c r="G45" s="238" t="s">
        <v>2281</v>
      </c>
      <c r="H45" s="645">
        <v>300000</v>
      </c>
      <c r="I45" s="582"/>
      <c r="J45" s="582"/>
      <c r="K45" s="582"/>
      <c r="L45" s="582" t="s">
        <v>71</v>
      </c>
      <c r="M45" s="582"/>
      <c r="N45" s="583"/>
      <c r="O45" s="596" t="s">
        <v>2010</v>
      </c>
      <c r="P45" s="596"/>
      <c r="Q45" s="596"/>
      <c r="R45" s="596"/>
      <c r="S45" s="596"/>
      <c r="T45" s="596"/>
      <c r="U45" s="596"/>
      <c r="V45" s="596"/>
      <c r="W45" s="628">
        <v>42767</v>
      </c>
      <c r="X45" s="596"/>
      <c r="Y45" s="596"/>
      <c r="Z45" s="596"/>
      <c r="AA45" s="596"/>
    </row>
    <row r="46" spans="1:31" s="113" customFormat="1" ht="80.25" customHeight="1">
      <c r="A46" s="114"/>
      <c r="B46" s="238" t="s">
        <v>2499</v>
      </c>
      <c r="C46" s="293" t="s">
        <v>246</v>
      </c>
      <c r="D46" s="292" t="s">
        <v>656</v>
      </c>
      <c r="E46" s="292" t="s">
        <v>657</v>
      </c>
      <c r="F46" s="296" t="s">
        <v>92</v>
      </c>
      <c r="G46" s="238" t="s">
        <v>1745</v>
      </c>
      <c r="H46" s="647" t="s">
        <v>248</v>
      </c>
      <c r="I46" s="582"/>
      <c r="J46" s="582"/>
      <c r="K46" s="582" t="s">
        <v>71</v>
      </c>
      <c r="L46" s="582"/>
      <c r="M46" s="582"/>
      <c r="N46" s="583"/>
      <c r="O46" s="596" t="s">
        <v>2104</v>
      </c>
      <c r="P46" s="596"/>
      <c r="Q46" s="596" t="s">
        <v>1975</v>
      </c>
      <c r="R46" s="594" t="s">
        <v>2105</v>
      </c>
      <c r="S46" s="596"/>
      <c r="T46" s="596"/>
      <c r="U46" s="596"/>
      <c r="V46" s="596"/>
      <c r="W46" s="628">
        <v>42767</v>
      </c>
      <c r="X46" s="596"/>
      <c r="Y46" s="596"/>
      <c r="Z46" s="596"/>
      <c r="AA46" s="596"/>
    </row>
    <row r="47" spans="1:31" s="113" customFormat="1" ht="80.25" customHeight="1">
      <c r="A47" s="114"/>
      <c r="B47" s="238" t="s">
        <v>2500</v>
      </c>
      <c r="C47" s="293" t="s">
        <v>1522</v>
      </c>
      <c r="D47" s="292" t="s">
        <v>689</v>
      </c>
      <c r="E47" s="292" t="s">
        <v>657</v>
      </c>
      <c r="F47" s="295" t="s">
        <v>2272</v>
      </c>
      <c r="G47" s="238" t="s">
        <v>2282</v>
      </c>
      <c r="H47" s="648">
        <v>0.01</v>
      </c>
      <c r="I47" s="582"/>
      <c r="J47" s="582"/>
      <c r="K47" s="582" t="s">
        <v>71</v>
      </c>
      <c r="L47" s="582"/>
      <c r="M47" s="582"/>
      <c r="N47" s="583"/>
      <c r="O47" s="596" t="s">
        <v>2106</v>
      </c>
      <c r="P47" s="596"/>
      <c r="Q47" s="596"/>
      <c r="R47" s="596" t="s">
        <v>2108</v>
      </c>
      <c r="S47" s="596" t="s">
        <v>2107</v>
      </c>
      <c r="T47" s="596"/>
      <c r="U47" s="596"/>
      <c r="V47" s="596"/>
      <c r="W47" s="616"/>
      <c r="X47" s="596"/>
      <c r="Y47" s="596"/>
      <c r="Z47" s="596"/>
      <c r="AA47" s="596"/>
    </row>
    <row r="48" spans="1:31" s="113" customFormat="1" ht="80.25" customHeight="1">
      <c r="A48" s="114"/>
      <c r="B48" s="238" t="s">
        <v>2503</v>
      </c>
      <c r="C48" s="296" t="s">
        <v>1515</v>
      </c>
      <c r="D48" s="292" t="s">
        <v>656</v>
      </c>
      <c r="E48" s="292" t="s">
        <v>657</v>
      </c>
      <c r="F48" s="294" t="s">
        <v>726</v>
      </c>
      <c r="G48" s="238" t="s">
        <v>2243</v>
      </c>
      <c r="H48" s="570">
        <v>5000</v>
      </c>
      <c r="I48" s="582"/>
      <c r="J48" s="582"/>
      <c r="K48" s="582"/>
      <c r="L48" s="582" t="s">
        <v>71</v>
      </c>
      <c r="M48" s="582"/>
      <c r="N48" s="583"/>
      <c r="O48" s="596" t="s">
        <v>2109</v>
      </c>
      <c r="P48" s="596"/>
      <c r="Q48" s="596"/>
      <c r="R48" s="596"/>
      <c r="S48" s="596" t="s">
        <v>2112</v>
      </c>
      <c r="T48" s="596"/>
      <c r="U48" s="596"/>
      <c r="V48" s="596"/>
      <c r="W48" s="616"/>
      <c r="X48" s="596" t="s">
        <v>2110</v>
      </c>
      <c r="Y48" s="596"/>
      <c r="Z48" s="596" t="s">
        <v>2111</v>
      </c>
      <c r="AA48" s="596"/>
    </row>
    <row r="49" spans="1:31" s="113" customFormat="1" ht="80.25" customHeight="1">
      <c r="A49" s="114"/>
      <c r="B49" s="238" t="s">
        <v>2502</v>
      </c>
      <c r="C49" s="296" t="s">
        <v>371</v>
      </c>
      <c r="D49" s="292" t="s">
        <v>673</v>
      </c>
      <c r="E49" s="292" t="s">
        <v>746</v>
      </c>
      <c r="F49" s="294" t="s">
        <v>183</v>
      </c>
      <c r="G49" s="238" t="s">
        <v>2244</v>
      </c>
      <c r="H49" s="570">
        <v>500000</v>
      </c>
      <c r="I49" s="582"/>
      <c r="J49" s="582"/>
      <c r="K49" s="582"/>
      <c r="L49" s="582" t="s">
        <v>71</v>
      </c>
      <c r="M49" s="582"/>
      <c r="N49" s="583"/>
      <c r="O49" s="596" t="s">
        <v>2113</v>
      </c>
      <c r="P49" s="596"/>
      <c r="Q49" s="596"/>
      <c r="R49" s="593" t="s">
        <v>2090</v>
      </c>
      <c r="S49" s="596"/>
      <c r="T49" s="596"/>
      <c r="U49" s="596"/>
      <c r="V49" s="596"/>
      <c r="W49" s="616"/>
      <c r="X49" s="596"/>
      <c r="Y49" s="596"/>
      <c r="Z49" s="596"/>
      <c r="AA49" s="596"/>
    </row>
    <row r="50" spans="1:31" s="113" customFormat="1" ht="80.25" customHeight="1">
      <c r="A50" s="114"/>
      <c r="B50" s="238" t="s">
        <v>2501</v>
      </c>
      <c r="C50" s="296" t="s">
        <v>375</v>
      </c>
      <c r="D50" s="292" t="s">
        <v>673</v>
      </c>
      <c r="E50" s="292" t="s">
        <v>657</v>
      </c>
      <c r="F50" s="238" t="s">
        <v>1881</v>
      </c>
      <c r="G50" s="238" t="s">
        <v>2283</v>
      </c>
      <c r="H50" s="570">
        <v>500000</v>
      </c>
      <c r="I50" s="582"/>
      <c r="J50" s="582" t="s">
        <v>71</v>
      </c>
      <c r="K50" s="582"/>
      <c r="L50" s="582"/>
      <c r="M50" s="582"/>
      <c r="N50" s="583"/>
      <c r="O50" s="596" t="s">
        <v>2114</v>
      </c>
      <c r="P50" s="596"/>
      <c r="Q50" s="596"/>
      <c r="R50" s="596"/>
      <c r="S50" s="596" t="s">
        <v>2115</v>
      </c>
      <c r="T50" s="596"/>
      <c r="U50" s="596"/>
      <c r="V50" s="596"/>
      <c r="W50" s="616"/>
      <c r="X50" s="596"/>
      <c r="Y50" s="596"/>
      <c r="Z50" s="596"/>
      <c r="AA50" s="596"/>
    </row>
    <row r="51" spans="1:31" ht="80.25" customHeight="1">
      <c r="A51" s="553" t="s">
        <v>1868</v>
      </c>
      <c r="B51" s="398" t="s">
        <v>1932</v>
      </c>
      <c r="C51" s="399" t="s">
        <v>1317</v>
      </c>
      <c r="D51" s="400" t="s">
        <v>656</v>
      </c>
      <c r="E51" s="401" t="s">
        <v>794</v>
      </c>
      <c r="F51" s="296" t="s">
        <v>92</v>
      </c>
      <c r="G51" s="272" t="s">
        <v>738</v>
      </c>
      <c r="H51" s="606">
        <v>30000</v>
      </c>
      <c r="I51" s="582"/>
      <c r="J51" s="582"/>
      <c r="K51" s="582"/>
      <c r="L51" s="582"/>
      <c r="M51" s="582" t="s">
        <v>71</v>
      </c>
      <c r="N51" s="583"/>
      <c r="O51" s="594" t="s">
        <v>1995</v>
      </c>
      <c r="P51" s="602" t="s">
        <v>1971</v>
      </c>
      <c r="Q51" s="594"/>
      <c r="R51" s="594" t="s">
        <v>1980</v>
      </c>
      <c r="S51" s="594"/>
      <c r="T51" s="594"/>
      <c r="U51" s="594"/>
      <c r="V51" s="594"/>
      <c r="W51" s="613"/>
      <c r="X51" s="594"/>
      <c r="Y51" s="594"/>
      <c r="Z51" s="594"/>
      <c r="AA51" s="594"/>
      <c r="AC51" s="1"/>
      <c r="AD51" s="1"/>
      <c r="AE51" s="1"/>
    </row>
    <row r="52" spans="1:31" ht="80.25" customHeight="1">
      <c r="A52" s="65"/>
      <c r="B52" s="406" t="s">
        <v>1933</v>
      </c>
      <c r="C52" s="407" t="s">
        <v>261</v>
      </c>
      <c r="D52" s="408" t="s">
        <v>787</v>
      </c>
      <c r="E52" s="408" t="s">
        <v>786</v>
      </c>
      <c r="F52" s="376" t="s">
        <v>183</v>
      </c>
      <c r="G52" s="409" t="s">
        <v>2267</v>
      </c>
      <c r="H52" s="571">
        <v>150000</v>
      </c>
      <c r="I52" s="582"/>
      <c r="J52" s="582"/>
      <c r="K52" s="582"/>
      <c r="L52" s="582" t="s">
        <v>71</v>
      </c>
      <c r="M52" s="582"/>
      <c r="N52" s="583"/>
      <c r="O52" s="594" t="s">
        <v>2117</v>
      </c>
      <c r="P52" s="594"/>
      <c r="Q52" s="594"/>
      <c r="R52" s="593" t="s">
        <v>2116</v>
      </c>
      <c r="S52" s="594" t="s">
        <v>2118</v>
      </c>
      <c r="T52" s="594"/>
      <c r="U52" s="594"/>
      <c r="V52" s="594"/>
      <c r="W52" s="613"/>
      <c r="X52" s="594"/>
      <c r="Y52" s="594"/>
      <c r="Z52" s="594"/>
      <c r="AA52" s="594"/>
      <c r="AC52" s="1"/>
      <c r="AD52" s="1"/>
      <c r="AE52" s="1"/>
    </row>
    <row r="53" spans="1:31" ht="80.25" customHeight="1">
      <c r="A53" s="65"/>
      <c r="B53" s="406" t="s">
        <v>1934</v>
      </c>
      <c r="C53" s="415" t="s">
        <v>1224</v>
      </c>
      <c r="D53" s="408" t="s">
        <v>656</v>
      </c>
      <c r="E53" s="408" t="s">
        <v>702</v>
      </c>
      <c r="F53" s="296" t="s">
        <v>92</v>
      </c>
      <c r="G53" s="409" t="s">
        <v>739</v>
      </c>
      <c r="H53" s="572">
        <v>50000</v>
      </c>
      <c r="I53" s="582"/>
      <c r="J53" s="582"/>
      <c r="K53" s="582"/>
      <c r="L53" s="582"/>
      <c r="M53" s="582" t="s">
        <v>71</v>
      </c>
      <c r="N53" s="583"/>
      <c r="O53" s="605" t="s">
        <v>2119</v>
      </c>
      <c r="P53" s="594"/>
      <c r="Q53" s="594"/>
      <c r="R53" s="594"/>
      <c r="S53" s="594"/>
      <c r="T53" s="594"/>
      <c r="U53" s="594"/>
      <c r="V53" s="594"/>
      <c r="W53" s="613"/>
      <c r="X53" s="594"/>
      <c r="Y53" s="594"/>
      <c r="Z53" s="594"/>
      <c r="AA53" s="594"/>
      <c r="AC53" s="1"/>
      <c r="AD53" s="1"/>
      <c r="AE53" s="1"/>
    </row>
    <row r="54" spans="1:31" ht="80.25" customHeight="1">
      <c r="A54" s="65"/>
      <c r="B54" s="419" t="s">
        <v>1935</v>
      </c>
      <c r="C54" s="420" t="s">
        <v>732</v>
      </c>
      <c r="D54" s="421" t="s">
        <v>673</v>
      </c>
      <c r="E54" s="421" t="s">
        <v>657</v>
      </c>
      <c r="F54" s="347" t="s">
        <v>1863</v>
      </c>
      <c r="G54" s="419" t="s">
        <v>2245</v>
      </c>
      <c r="H54" s="573">
        <v>500000</v>
      </c>
      <c r="I54" s="582"/>
      <c r="J54" s="582" t="s">
        <v>71</v>
      </c>
      <c r="K54" s="582"/>
      <c r="L54" s="582"/>
      <c r="M54" s="582"/>
      <c r="N54" s="583"/>
      <c r="O54" s="598" t="s">
        <v>1996</v>
      </c>
      <c r="P54" s="593"/>
      <c r="Q54" s="593"/>
      <c r="R54" s="593" t="s">
        <v>2120</v>
      </c>
      <c r="S54" s="593" t="s">
        <v>2152</v>
      </c>
      <c r="T54" s="593" t="s">
        <v>2153</v>
      </c>
      <c r="U54" s="593" t="s">
        <v>2151</v>
      </c>
      <c r="V54" s="593"/>
      <c r="W54" s="612"/>
      <c r="X54" s="593" t="s">
        <v>2122</v>
      </c>
      <c r="Y54" s="593"/>
      <c r="Z54" s="593"/>
      <c r="AA54" s="593"/>
      <c r="AC54" s="1"/>
      <c r="AD54" s="1"/>
      <c r="AE54" s="1"/>
    </row>
    <row r="55" spans="1:31" ht="80.25" customHeight="1">
      <c r="A55" s="553" t="s">
        <v>743</v>
      </c>
      <c r="B55" s="272" t="s">
        <v>1936</v>
      </c>
      <c r="C55" s="273" t="s">
        <v>1525</v>
      </c>
      <c r="D55" s="426" t="s">
        <v>656</v>
      </c>
      <c r="E55" s="427" t="s">
        <v>1582</v>
      </c>
      <c r="F55" s="296" t="s">
        <v>92</v>
      </c>
      <c r="G55" s="272" t="s">
        <v>758</v>
      </c>
      <c r="H55" s="570">
        <v>5000</v>
      </c>
      <c r="I55" s="582"/>
      <c r="J55" s="582"/>
      <c r="K55" s="582"/>
      <c r="L55" s="582" t="s">
        <v>71</v>
      </c>
      <c r="M55" s="582"/>
      <c r="N55" s="583"/>
      <c r="O55" s="594" t="s">
        <v>2299</v>
      </c>
      <c r="P55" s="594"/>
      <c r="Q55" s="594"/>
      <c r="R55" s="594" t="s">
        <v>618</v>
      </c>
      <c r="S55" s="594"/>
      <c r="T55" s="594"/>
      <c r="U55" s="594"/>
      <c r="V55" s="594"/>
      <c r="W55" s="613"/>
      <c r="X55" s="594"/>
      <c r="Y55" s="594"/>
      <c r="Z55" s="594"/>
      <c r="AA55" s="594"/>
      <c r="AC55" s="1"/>
      <c r="AD55" s="1"/>
      <c r="AE55" s="1"/>
    </row>
    <row r="56" spans="1:31" ht="80.25" customHeight="1">
      <c r="A56" s="554"/>
      <c r="B56" s="642" t="s">
        <v>2154</v>
      </c>
      <c r="C56" s="658" t="s">
        <v>1528</v>
      </c>
      <c r="D56" s="659" t="s">
        <v>656</v>
      </c>
      <c r="E56" s="659" t="s">
        <v>657</v>
      </c>
      <c r="F56" s="655" t="s">
        <v>92</v>
      </c>
      <c r="G56" s="660" t="s">
        <v>760</v>
      </c>
      <c r="H56" s="664">
        <v>50000</v>
      </c>
      <c r="I56" s="582"/>
      <c r="J56" s="582"/>
      <c r="K56" s="582"/>
      <c r="L56" s="582" t="s">
        <v>71</v>
      </c>
      <c r="M56" s="582"/>
      <c r="N56" s="583" t="s">
        <v>75</v>
      </c>
      <c r="O56" s="601" t="s">
        <v>1979</v>
      </c>
      <c r="P56" s="594"/>
      <c r="Q56" s="594"/>
      <c r="R56" s="594" t="s">
        <v>1980</v>
      </c>
      <c r="S56" s="602" t="s">
        <v>2231</v>
      </c>
      <c r="T56" s="594"/>
      <c r="U56" s="594"/>
      <c r="V56" s="594"/>
      <c r="W56" s="613"/>
      <c r="X56" s="593" t="s">
        <v>2122</v>
      </c>
      <c r="Y56" s="594"/>
      <c r="Z56" s="594"/>
      <c r="AA56" s="594"/>
      <c r="AC56" s="1"/>
      <c r="AD56" s="1"/>
      <c r="AE56" s="1"/>
    </row>
    <row r="57" spans="1:31" ht="80.25" customHeight="1">
      <c r="A57" s="65"/>
      <c r="B57" s="436" t="s">
        <v>2508</v>
      </c>
      <c r="C57" s="437" t="s">
        <v>1531</v>
      </c>
      <c r="D57" s="430" t="s">
        <v>656</v>
      </c>
      <c r="E57" s="430" t="s">
        <v>670</v>
      </c>
      <c r="F57" s="439" t="s">
        <v>295</v>
      </c>
      <c r="G57" s="441" t="s">
        <v>763</v>
      </c>
      <c r="H57" s="570">
        <v>5000</v>
      </c>
      <c r="I57" s="582"/>
      <c r="J57" s="582"/>
      <c r="K57" s="582"/>
      <c r="L57" s="582"/>
      <c r="M57" s="582" t="s">
        <v>71</v>
      </c>
      <c r="N57" s="583"/>
      <c r="O57" s="605" t="s">
        <v>2001</v>
      </c>
      <c r="P57" s="594"/>
      <c r="Q57" s="594"/>
      <c r="R57" s="594"/>
      <c r="S57" s="594"/>
      <c r="T57" s="594"/>
      <c r="U57" s="594"/>
      <c r="V57" s="594"/>
      <c r="W57" s="613"/>
      <c r="X57" s="594"/>
      <c r="Y57" s="594"/>
      <c r="Z57" s="594"/>
      <c r="AA57" s="594"/>
      <c r="AC57" s="1"/>
      <c r="AD57" s="1"/>
      <c r="AE57" s="1"/>
    </row>
    <row r="58" spans="1:31" ht="80.25" customHeight="1">
      <c r="A58" s="65"/>
      <c r="B58" s="642" t="s">
        <v>2230</v>
      </c>
      <c r="C58" s="661" t="s">
        <v>1533</v>
      </c>
      <c r="D58" s="659" t="s">
        <v>656</v>
      </c>
      <c r="E58" s="659" t="s">
        <v>657</v>
      </c>
      <c r="F58" s="662" t="s">
        <v>125</v>
      </c>
      <c r="G58" s="660" t="s">
        <v>765</v>
      </c>
      <c r="H58" s="654">
        <v>5000</v>
      </c>
      <c r="I58" s="582"/>
      <c r="J58" s="582" t="s">
        <v>71</v>
      </c>
      <c r="K58" s="582"/>
      <c r="L58" s="582"/>
      <c r="M58" s="582"/>
      <c r="N58" s="583" t="s">
        <v>75</v>
      </c>
      <c r="O58" s="594" t="s">
        <v>2123</v>
      </c>
      <c r="P58" s="594"/>
      <c r="Q58" s="594" t="s">
        <v>1969</v>
      </c>
      <c r="R58" s="594" t="s">
        <v>567</v>
      </c>
      <c r="S58" s="594"/>
      <c r="T58" s="594"/>
      <c r="U58" s="594"/>
      <c r="V58" s="594"/>
      <c r="W58" s="613"/>
      <c r="X58" s="594"/>
      <c r="Y58" s="594"/>
      <c r="Z58" s="594"/>
      <c r="AA58" s="594"/>
      <c r="AC58" s="1"/>
      <c r="AD58" s="1"/>
      <c r="AE58" s="1"/>
    </row>
    <row r="59" spans="1:31" ht="80.25" customHeight="1">
      <c r="A59" s="65"/>
      <c r="B59" s="436" t="s">
        <v>2504</v>
      </c>
      <c r="C59" s="449" t="s">
        <v>1524</v>
      </c>
      <c r="D59" s="430" t="s">
        <v>656</v>
      </c>
      <c r="E59" s="430" t="s">
        <v>657</v>
      </c>
      <c r="F59" s="450" t="s">
        <v>305</v>
      </c>
      <c r="G59" s="441" t="s">
        <v>766</v>
      </c>
      <c r="H59" s="574">
        <v>100000</v>
      </c>
      <c r="I59" s="582"/>
      <c r="J59" s="582"/>
      <c r="K59" s="582"/>
      <c r="L59" s="582" t="s">
        <v>71</v>
      </c>
      <c r="M59" s="582"/>
      <c r="N59" s="583"/>
      <c r="O59" s="594" t="s">
        <v>2127</v>
      </c>
      <c r="P59" s="594"/>
      <c r="Q59" s="594" t="s">
        <v>2125</v>
      </c>
      <c r="R59" s="594" t="s">
        <v>2126</v>
      </c>
      <c r="S59" s="594"/>
      <c r="T59" s="594"/>
      <c r="U59" s="594"/>
      <c r="V59" s="594"/>
      <c r="W59" s="613"/>
      <c r="X59" s="594"/>
      <c r="Y59" s="594"/>
      <c r="Z59" s="594"/>
      <c r="AA59" s="594"/>
      <c r="AC59" s="1"/>
      <c r="AD59" s="1"/>
      <c r="AE59" s="1"/>
    </row>
    <row r="60" spans="1:31" ht="80.25" customHeight="1">
      <c r="A60" s="65"/>
      <c r="B60" s="452" t="s">
        <v>2505</v>
      </c>
      <c r="C60" s="452" t="s">
        <v>747</v>
      </c>
      <c r="D60" s="453" t="s">
        <v>673</v>
      </c>
      <c r="E60" s="453" t="s">
        <v>691</v>
      </c>
      <c r="F60" s="296" t="s">
        <v>92</v>
      </c>
      <c r="G60" s="307" t="s">
        <v>1431</v>
      </c>
      <c r="H60" s="575">
        <v>0.01</v>
      </c>
      <c r="I60" s="582"/>
      <c r="J60" s="582" t="s">
        <v>71</v>
      </c>
      <c r="K60" s="582"/>
      <c r="L60" s="582"/>
      <c r="M60" s="582"/>
      <c r="N60" s="583"/>
      <c r="O60" s="594" t="s">
        <v>1982</v>
      </c>
      <c r="P60" s="594"/>
      <c r="Q60" s="594"/>
      <c r="R60" s="594" t="s">
        <v>618</v>
      </c>
      <c r="S60" s="594" t="s">
        <v>2128</v>
      </c>
      <c r="T60" s="594"/>
      <c r="U60" s="594"/>
      <c r="V60" s="594"/>
      <c r="W60" s="614">
        <v>42767</v>
      </c>
      <c r="X60" s="594"/>
      <c r="Y60" s="594"/>
      <c r="Z60" s="594"/>
      <c r="AA60" s="594"/>
      <c r="AC60" s="1"/>
      <c r="AD60" s="1"/>
      <c r="AE60" s="1"/>
    </row>
    <row r="61" spans="1:31" ht="80.25" customHeight="1">
      <c r="A61" s="65"/>
      <c r="B61" s="452" t="s">
        <v>2506</v>
      </c>
      <c r="C61" s="452" t="s">
        <v>1192</v>
      </c>
      <c r="D61" s="603">
        <v>41609</v>
      </c>
      <c r="E61" s="603">
        <v>42552</v>
      </c>
      <c r="F61" s="296" t="s">
        <v>92</v>
      </c>
      <c r="G61" s="307" t="s">
        <v>1193</v>
      </c>
      <c r="H61" s="575">
        <v>0.01</v>
      </c>
      <c r="I61" s="582"/>
      <c r="J61" s="582"/>
      <c r="K61" s="582"/>
      <c r="L61" s="582" t="s">
        <v>71</v>
      </c>
      <c r="M61" s="582"/>
      <c r="N61" s="583"/>
      <c r="O61" s="599" t="s">
        <v>2121</v>
      </c>
      <c r="P61" s="594"/>
      <c r="Q61" s="594"/>
      <c r="R61" s="594" t="s">
        <v>618</v>
      </c>
      <c r="S61" s="594"/>
      <c r="T61" s="594"/>
      <c r="U61" s="594"/>
      <c r="V61" s="594"/>
      <c r="W61" s="613"/>
      <c r="X61" s="594"/>
      <c r="Y61" s="594"/>
      <c r="Z61" s="594"/>
      <c r="AA61" s="594"/>
      <c r="AC61" s="1"/>
      <c r="AD61" s="1"/>
      <c r="AE61" s="1"/>
    </row>
    <row r="62" spans="1:31" ht="80.25" customHeight="1">
      <c r="A62" s="65"/>
      <c r="B62" s="452" t="s">
        <v>2507</v>
      </c>
      <c r="C62" s="452" t="s">
        <v>1336</v>
      </c>
      <c r="D62" s="603">
        <v>41640</v>
      </c>
      <c r="E62" s="603">
        <v>42767</v>
      </c>
      <c r="F62" s="296" t="s">
        <v>92</v>
      </c>
      <c r="G62" s="307" t="s">
        <v>1339</v>
      </c>
      <c r="H62" s="575">
        <v>0.01</v>
      </c>
      <c r="I62" s="582" t="s">
        <v>32</v>
      </c>
      <c r="J62" s="582"/>
      <c r="K62" s="582"/>
      <c r="L62" s="582"/>
      <c r="M62" s="582"/>
      <c r="N62" s="583"/>
      <c r="O62" s="594" t="s">
        <v>2129</v>
      </c>
      <c r="P62" s="594"/>
      <c r="Q62" s="594"/>
      <c r="R62" s="594" t="s">
        <v>618</v>
      </c>
      <c r="S62" s="594" t="s">
        <v>1972</v>
      </c>
      <c r="T62" s="594" t="s">
        <v>2130</v>
      </c>
      <c r="U62" s="594"/>
      <c r="V62" s="594"/>
      <c r="W62" s="613"/>
      <c r="X62" s="594"/>
      <c r="Y62" s="594"/>
      <c r="Z62" s="594"/>
      <c r="AA62" s="594"/>
      <c r="AC62" s="1"/>
      <c r="AD62" s="1"/>
      <c r="AE62" s="1"/>
    </row>
    <row r="63" spans="1:31" ht="80.25" customHeight="1">
      <c r="A63" s="553" t="s">
        <v>770</v>
      </c>
      <c r="B63" s="258" t="s">
        <v>1937</v>
      </c>
      <c r="C63" s="459" t="s">
        <v>1535</v>
      </c>
      <c r="D63" s="401" t="s">
        <v>673</v>
      </c>
      <c r="E63" s="460" t="s">
        <v>806</v>
      </c>
      <c r="F63" s="459" t="s">
        <v>305</v>
      </c>
      <c r="G63" s="258" t="s">
        <v>1746</v>
      </c>
      <c r="H63" s="570">
        <v>5000</v>
      </c>
      <c r="I63" s="582"/>
      <c r="J63" s="582"/>
      <c r="K63" s="582"/>
      <c r="L63" s="582" t="s">
        <v>71</v>
      </c>
      <c r="M63" s="582"/>
      <c r="N63" s="583"/>
      <c r="O63" s="594" t="s">
        <v>2124</v>
      </c>
      <c r="P63" s="594"/>
      <c r="Q63" s="594" t="s">
        <v>2131</v>
      </c>
      <c r="R63" s="594"/>
      <c r="S63" s="594"/>
      <c r="T63" s="594"/>
      <c r="U63" s="594"/>
      <c r="V63" s="594"/>
      <c r="W63" s="614">
        <v>42339</v>
      </c>
      <c r="X63" s="594"/>
      <c r="Y63" s="594"/>
      <c r="Z63" s="594"/>
      <c r="AA63" s="594"/>
      <c r="AC63" s="1"/>
      <c r="AD63" s="1"/>
      <c r="AE63" s="1"/>
    </row>
    <row r="64" spans="1:31" ht="80.25" customHeight="1">
      <c r="A64" s="65"/>
      <c r="B64" s="238" t="s">
        <v>1938</v>
      </c>
      <c r="C64" s="464" t="s">
        <v>1340</v>
      </c>
      <c r="D64" s="292" t="s">
        <v>656</v>
      </c>
      <c r="E64" s="292" t="s">
        <v>794</v>
      </c>
      <c r="F64" s="293" t="s">
        <v>315</v>
      </c>
      <c r="G64" s="238" t="s">
        <v>778</v>
      </c>
      <c r="H64" s="570">
        <v>5000</v>
      </c>
      <c r="I64" s="582"/>
      <c r="J64" s="582" t="s">
        <v>71</v>
      </c>
      <c r="K64" s="582"/>
      <c r="L64" s="582"/>
      <c r="M64" s="582"/>
      <c r="N64" s="583"/>
      <c r="O64" s="594" t="s">
        <v>1997</v>
      </c>
      <c r="P64" s="594"/>
      <c r="Q64" s="594"/>
      <c r="R64" s="594" t="s">
        <v>1234</v>
      </c>
      <c r="S64" s="594" t="s">
        <v>2132</v>
      </c>
      <c r="T64" s="594"/>
      <c r="U64" s="594"/>
      <c r="V64" s="594"/>
      <c r="W64" s="614">
        <v>42339</v>
      </c>
      <c r="X64" s="594"/>
      <c r="Y64" s="594"/>
      <c r="Z64" s="594"/>
      <c r="AA64" s="594"/>
      <c r="AC64" s="1"/>
      <c r="AD64" s="1"/>
      <c r="AE64" s="1"/>
    </row>
    <row r="65" spans="1:31" ht="80.25" customHeight="1">
      <c r="A65" s="65"/>
      <c r="B65" s="238" t="s">
        <v>1939</v>
      </c>
      <c r="C65" s="293" t="s">
        <v>1238</v>
      </c>
      <c r="D65" s="292" t="s">
        <v>656</v>
      </c>
      <c r="E65" s="292" t="s">
        <v>657</v>
      </c>
      <c r="F65" s="293" t="s">
        <v>305</v>
      </c>
      <c r="G65" s="238" t="s">
        <v>779</v>
      </c>
      <c r="H65" s="570">
        <v>100000</v>
      </c>
      <c r="I65" s="582"/>
      <c r="J65" s="582"/>
      <c r="K65" s="582"/>
      <c r="L65" s="582" t="s">
        <v>71</v>
      </c>
      <c r="M65" s="582"/>
      <c r="N65" s="583"/>
      <c r="O65" s="594"/>
      <c r="P65" s="594"/>
      <c r="Q65" s="594" t="s">
        <v>2133</v>
      </c>
      <c r="R65" s="594"/>
      <c r="S65" s="594"/>
      <c r="T65" s="594"/>
      <c r="U65" s="594"/>
      <c r="V65" s="594"/>
      <c r="W65" s="613"/>
      <c r="X65" s="594"/>
      <c r="Y65" s="594"/>
      <c r="Z65" s="594"/>
      <c r="AA65" s="594"/>
      <c r="AC65" s="1"/>
      <c r="AD65" s="1"/>
      <c r="AE65" s="1"/>
    </row>
    <row r="66" spans="1:31" ht="80.25" customHeight="1">
      <c r="A66" s="65"/>
      <c r="B66" s="238" t="s">
        <v>1940</v>
      </c>
      <c r="C66" s="293" t="s">
        <v>321</v>
      </c>
      <c r="D66" s="292" t="s">
        <v>656</v>
      </c>
      <c r="E66" s="292" t="s">
        <v>657</v>
      </c>
      <c r="F66" s="293" t="s">
        <v>305</v>
      </c>
      <c r="G66" s="238" t="s">
        <v>780</v>
      </c>
      <c r="H66" s="570">
        <v>300000</v>
      </c>
      <c r="I66" s="582"/>
      <c r="J66" s="582"/>
      <c r="K66" s="582"/>
      <c r="L66" s="582" t="s">
        <v>71</v>
      </c>
      <c r="M66" s="582"/>
      <c r="N66" s="583"/>
      <c r="O66" s="594" t="s">
        <v>2135</v>
      </c>
      <c r="P66" s="594"/>
      <c r="Q66" s="594" t="s">
        <v>2134</v>
      </c>
      <c r="R66" s="594"/>
      <c r="S66" s="594"/>
      <c r="T66" s="594"/>
      <c r="U66" s="594"/>
      <c r="V66" s="594"/>
      <c r="W66" s="613"/>
      <c r="X66" s="594"/>
      <c r="Y66" s="594"/>
      <c r="Z66" s="594"/>
      <c r="AA66" s="594"/>
      <c r="AC66" s="1"/>
      <c r="AD66" s="1"/>
      <c r="AE66" s="1"/>
    </row>
    <row r="67" spans="1:31" ht="80.25" customHeight="1">
      <c r="A67" s="65"/>
      <c r="B67" s="238" t="s">
        <v>1941</v>
      </c>
      <c r="C67" s="293" t="s">
        <v>1240</v>
      </c>
      <c r="D67" s="292" t="s">
        <v>673</v>
      </c>
      <c r="E67" s="292" t="s">
        <v>691</v>
      </c>
      <c r="F67" s="649" t="s">
        <v>183</v>
      </c>
      <c r="G67" s="279" t="s">
        <v>781</v>
      </c>
      <c r="H67" s="570">
        <v>5000</v>
      </c>
      <c r="I67" s="582"/>
      <c r="J67" s="582" t="s">
        <v>71</v>
      </c>
      <c r="K67" s="582"/>
      <c r="L67" s="582"/>
      <c r="M67" s="582"/>
      <c r="N67" s="583"/>
      <c r="O67" s="594"/>
      <c r="P67" s="594"/>
      <c r="Q67" s="594"/>
      <c r="R67" s="594"/>
      <c r="S67" s="594" t="s">
        <v>2136</v>
      </c>
      <c r="T67" s="594"/>
      <c r="U67" s="594" t="s">
        <v>2137</v>
      </c>
      <c r="V67" s="594"/>
      <c r="W67" s="613"/>
      <c r="X67" s="594"/>
      <c r="Y67" s="594"/>
      <c r="Z67" s="594"/>
      <c r="AA67" s="594"/>
      <c r="AC67" s="1"/>
      <c r="AD67" s="1"/>
      <c r="AE67" s="1"/>
    </row>
    <row r="68" spans="1:31" ht="80.25" customHeight="1">
      <c r="A68" s="65"/>
      <c r="B68" s="238" t="s">
        <v>1942</v>
      </c>
      <c r="C68" s="293" t="s">
        <v>1537</v>
      </c>
      <c r="D68" s="292" t="s">
        <v>656</v>
      </c>
      <c r="E68" s="292" t="s">
        <v>694</v>
      </c>
      <c r="F68" s="296" t="s">
        <v>86</v>
      </c>
      <c r="G68" s="238" t="s">
        <v>764</v>
      </c>
      <c r="H68" s="570">
        <v>5000</v>
      </c>
      <c r="I68" s="582"/>
      <c r="J68" s="582" t="s">
        <v>71</v>
      </c>
      <c r="K68" s="582"/>
      <c r="L68" s="582"/>
      <c r="M68" s="582"/>
      <c r="N68" s="583"/>
      <c r="O68" s="594" t="s">
        <v>2141</v>
      </c>
      <c r="P68" s="594"/>
      <c r="Q68" s="594" t="s">
        <v>1952</v>
      </c>
      <c r="R68" s="594" t="s">
        <v>618</v>
      </c>
      <c r="S68" s="594" t="s">
        <v>2140</v>
      </c>
      <c r="T68" s="594"/>
      <c r="U68" s="594"/>
      <c r="V68" s="594"/>
      <c r="W68" s="614">
        <v>42339</v>
      </c>
      <c r="X68" s="594"/>
      <c r="Y68" s="594"/>
      <c r="Z68" s="594"/>
      <c r="AA68" s="594"/>
      <c r="AC68" s="1"/>
      <c r="AD68" s="1"/>
      <c r="AE68" s="1"/>
    </row>
    <row r="69" spans="1:31" ht="80.25" customHeight="1">
      <c r="A69" s="65"/>
      <c r="B69" s="262" t="s">
        <v>1943</v>
      </c>
      <c r="C69" s="467" t="s">
        <v>329</v>
      </c>
      <c r="D69" s="394" t="s">
        <v>776</v>
      </c>
      <c r="E69" s="394" t="s">
        <v>691</v>
      </c>
      <c r="F69" s="296" t="s">
        <v>86</v>
      </c>
      <c r="G69" s="238" t="s">
        <v>782</v>
      </c>
      <c r="H69" s="577">
        <v>100000</v>
      </c>
      <c r="I69" s="582"/>
      <c r="J69" s="582"/>
      <c r="K69" s="582"/>
      <c r="L69" s="582" t="s">
        <v>71</v>
      </c>
      <c r="M69" s="582"/>
      <c r="N69" s="583"/>
      <c r="O69" s="594" t="s">
        <v>2098</v>
      </c>
      <c r="P69" s="594" t="s">
        <v>2100</v>
      </c>
      <c r="Q69" s="594"/>
      <c r="R69" s="594" t="s">
        <v>543</v>
      </c>
      <c r="S69" s="594"/>
      <c r="T69" s="594"/>
      <c r="U69" s="594"/>
      <c r="V69" s="594"/>
      <c r="W69" s="630">
        <v>42036</v>
      </c>
      <c r="X69" s="594"/>
      <c r="Y69" s="594"/>
      <c r="Z69" s="594"/>
      <c r="AA69" s="594"/>
      <c r="AC69" s="1"/>
      <c r="AD69" s="1"/>
      <c r="AE69" s="1"/>
    </row>
    <row r="70" spans="1:31" ht="80.25" customHeight="1">
      <c r="A70" s="553" t="s">
        <v>1874</v>
      </c>
      <c r="B70" s="258" t="s">
        <v>1944</v>
      </c>
      <c r="C70" s="459" t="s">
        <v>332</v>
      </c>
      <c r="D70" s="460" t="s">
        <v>696</v>
      </c>
      <c r="E70" s="460" t="s">
        <v>691</v>
      </c>
      <c r="F70" s="402" t="s">
        <v>675</v>
      </c>
      <c r="G70" s="258" t="s">
        <v>1432</v>
      </c>
      <c r="H70" s="576">
        <v>200000</v>
      </c>
      <c r="I70" s="582"/>
      <c r="J70" s="582"/>
      <c r="K70" s="582" t="s">
        <v>71</v>
      </c>
      <c r="L70" s="582"/>
      <c r="M70" s="582"/>
      <c r="N70" s="583"/>
      <c r="O70" s="594" t="s">
        <v>2138</v>
      </c>
      <c r="P70" s="594"/>
      <c r="Q70" s="594"/>
      <c r="R70" s="593" t="s">
        <v>2139</v>
      </c>
      <c r="S70" s="594"/>
      <c r="T70" s="594"/>
      <c r="U70" s="594"/>
      <c r="V70" s="594"/>
      <c r="W70" s="614">
        <v>42552</v>
      </c>
      <c r="X70" s="594"/>
      <c r="Y70" s="594"/>
      <c r="Z70" s="594"/>
      <c r="AA70" s="594"/>
      <c r="AC70" s="1"/>
      <c r="AD70" s="1"/>
      <c r="AE70" s="1"/>
    </row>
    <row r="71" spans="1:31" ht="80.25" customHeight="1">
      <c r="A71" s="114"/>
      <c r="B71" s="238" t="s">
        <v>1945</v>
      </c>
      <c r="C71" s="464" t="s">
        <v>336</v>
      </c>
      <c r="D71" s="292" t="s">
        <v>673</v>
      </c>
      <c r="E71" s="472" t="s">
        <v>1582</v>
      </c>
      <c r="F71" s="293" t="s">
        <v>1970</v>
      </c>
      <c r="G71" s="238" t="s">
        <v>2268</v>
      </c>
      <c r="H71" s="570">
        <v>500000</v>
      </c>
      <c r="I71" s="582"/>
      <c r="J71" s="582"/>
      <c r="K71" s="582"/>
      <c r="L71" s="582" t="s">
        <v>71</v>
      </c>
      <c r="M71" s="582"/>
      <c r="N71" s="583"/>
      <c r="O71" s="594" t="s">
        <v>2142</v>
      </c>
      <c r="P71" s="594"/>
      <c r="Q71" s="594"/>
      <c r="R71" s="593" t="s">
        <v>608</v>
      </c>
      <c r="S71" s="594"/>
      <c r="T71" s="594"/>
      <c r="U71" s="594"/>
      <c r="V71" s="594"/>
      <c r="W71" s="613"/>
      <c r="X71" s="594"/>
      <c r="Y71" s="594"/>
      <c r="Z71" s="594"/>
      <c r="AA71" s="594"/>
      <c r="AC71" s="1"/>
      <c r="AD71" s="1"/>
      <c r="AE71" s="1"/>
    </row>
    <row r="72" spans="1:31" ht="80.25" customHeight="1">
      <c r="A72" s="114"/>
      <c r="B72" s="279" t="s">
        <v>1946</v>
      </c>
      <c r="C72" s="473" t="s">
        <v>539</v>
      </c>
      <c r="D72" s="394" t="s">
        <v>694</v>
      </c>
      <c r="E72" s="394" t="s">
        <v>657</v>
      </c>
      <c r="F72" s="295" t="s">
        <v>2017</v>
      </c>
      <c r="G72" s="262" t="s">
        <v>2269</v>
      </c>
      <c r="H72" s="577">
        <v>200000</v>
      </c>
      <c r="I72" s="582"/>
      <c r="J72" s="582"/>
      <c r="K72" s="582"/>
      <c r="L72" s="582" t="s">
        <v>71</v>
      </c>
      <c r="M72" s="582"/>
      <c r="N72" s="583"/>
      <c r="O72" s="594" t="s">
        <v>2144</v>
      </c>
      <c r="P72" s="594"/>
      <c r="Q72" s="594" t="s">
        <v>2143</v>
      </c>
      <c r="R72" s="594"/>
      <c r="S72" s="594" t="s">
        <v>2145</v>
      </c>
      <c r="T72" s="594"/>
      <c r="U72" s="594"/>
      <c r="V72" s="594"/>
      <c r="W72" s="613"/>
      <c r="X72" s="594"/>
      <c r="Y72" s="594"/>
      <c r="Z72" s="594"/>
      <c r="AA72" s="594"/>
      <c r="AC72" s="1"/>
      <c r="AD72" s="1"/>
      <c r="AE72" s="1"/>
    </row>
    <row r="73" spans="1:31" ht="80.25" customHeight="1">
      <c r="A73" s="553" t="s">
        <v>792</v>
      </c>
      <c r="B73" s="243" t="s">
        <v>1913</v>
      </c>
      <c r="C73" s="475" t="s">
        <v>1538</v>
      </c>
      <c r="D73" s="401" t="s">
        <v>656</v>
      </c>
      <c r="E73" s="401" t="s">
        <v>665</v>
      </c>
      <c r="F73" s="293" t="s">
        <v>1720</v>
      </c>
      <c r="G73" s="258" t="s">
        <v>789</v>
      </c>
      <c r="H73" s="570">
        <v>5000</v>
      </c>
      <c r="I73" s="582"/>
      <c r="J73" s="582"/>
      <c r="K73" s="582"/>
      <c r="L73" s="582"/>
      <c r="M73" s="582" t="s">
        <v>71</v>
      </c>
      <c r="N73" s="583"/>
      <c r="O73" s="605" t="s">
        <v>2001</v>
      </c>
      <c r="P73" s="594"/>
      <c r="Q73" s="594"/>
      <c r="R73" s="594"/>
      <c r="S73" s="594"/>
      <c r="T73" s="594"/>
      <c r="U73" s="594"/>
      <c r="V73" s="594"/>
      <c r="W73" s="613"/>
      <c r="X73" s="594"/>
      <c r="Y73" s="594"/>
      <c r="Z73" s="594"/>
      <c r="AA73" s="594"/>
      <c r="AC73" s="1"/>
      <c r="AD73" s="1"/>
      <c r="AE73" s="1"/>
    </row>
    <row r="74" spans="1:31" ht="80.25" customHeight="1">
      <c r="A74" s="114"/>
      <c r="B74" s="238" t="s">
        <v>1912</v>
      </c>
      <c r="C74" s="295" t="s">
        <v>158</v>
      </c>
      <c r="D74" s="292" t="s">
        <v>689</v>
      </c>
      <c r="E74" s="292" t="s">
        <v>691</v>
      </c>
      <c r="F74" s="402" t="s">
        <v>86</v>
      </c>
      <c r="G74" s="238" t="s">
        <v>2246</v>
      </c>
      <c r="H74" s="570">
        <v>500000</v>
      </c>
      <c r="I74" s="582"/>
      <c r="J74" s="582"/>
      <c r="K74" s="582"/>
      <c r="L74" s="582" t="s">
        <v>71</v>
      </c>
      <c r="M74" s="582"/>
      <c r="N74" s="583"/>
      <c r="O74" s="594" t="s">
        <v>2003</v>
      </c>
      <c r="P74" s="594" t="s">
        <v>2004</v>
      </c>
      <c r="Q74" s="594" t="s">
        <v>2002</v>
      </c>
      <c r="R74" s="594" t="s">
        <v>2015</v>
      </c>
      <c r="S74" s="594"/>
      <c r="T74" s="594" t="s">
        <v>2146</v>
      </c>
      <c r="U74" s="594"/>
      <c r="V74" s="594"/>
      <c r="W74" s="614">
        <v>42552</v>
      </c>
      <c r="X74" s="594"/>
      <c r="Y74" s="594"/>
      <c r="Z74" s="594"/>
      <c r="AA74" s="594"/>
      <c r="AC74" s="1"/>
      <c r="AD74" s="1"/>
      <c r="AE74" s="1"/>
    </row>
    <row r="75" spans="1:31" ht="80.25" customHeight="1">
      <c r="A75" s="114"/>
      <c r="B75" s="228" t="s">
        <v>1983</v>
      </c>
      <c r="C75" s="295" t="s">
        <v>348</v>
      </c>
      <c r="D75" s="292" t="s">
        <v>665</v>
      </c>
      <c r="E75" s="292" t="s">
        <v>657</v>
      </c>
      <c r="F75" s="296" t="s">
        <v>92</v>
      </c>
      <c r="G75" s="238" t="s">
        <v>1439</v>
      </c>
      <c r="H75" s="570">
        <v>100000</v>
      </c>
      <c r="I75" s="582"/>
      <c r="J75" s="582"/>
      <c r="K75" s="582"/>
      <c r="L75" s="582" t="s">
        <v>71</v>
      </c>
      <c r="M75" s="582"/>
      <c r="N75" s="583"/>
      <c r="O75" s="594" t="s">
        <v>2147</v>
      </c>
      <c r="P75" s="594"/>
      <c r="Q75" s="594"/>
      <c r="R75" s="594" t="s">
        <v>618</v>
      </c>
      <c r="S75" s="594" t="s">
        <v>2148</v>
      </c>
      <c r="T75" s="594"/>
      <c r="U75" s="594"/>
      <c r="V75" s="594"/>
      <c r="W75" s="613"/>
      <c r="X75" s="594"/>
      <c r="Y75" s="594"/>
      <c r="Z75" s="594"/>
      <c r="AA75" s="594"/>
      <c r="AC75" s="1"/>
      <c r="AD75" s="1"/>
      <c r="AE75" s="1"/>
    </row>
    <row r="76" spans="1:31" ht="80.25" customHeight="1">
      <c r="A76" s="114"/>
      <c r="B76" s="262" t="s">
        <v>1911</v>
      </c>
      <c r="C76" s="386" t="s">
        <v>1540</v>
      </c>
      <c r="D76" s="394" t="s">
        <v>665</v>
      </c>
      <c r="E76" s="394" t="s">
        <v>657</v>
      </c>
      <c r="F76" s="296" t="s">
        <v>92</v>
      </c>
      <c r="G76" s="262" t="s">
        <v>1440</v>
      </c>
      <c r="H76" s="577">
        <v>500000</v>
      </c>
      <c r="I76" s="582"/>
      <c r="J76" s="582"/>
      <c r="K76" s="582"/>
      <c r="L76" s="582" t="s">
        <v>71</v>
      </c>
      <c r="M76" s="582"/>
      <c r="N76" s="583"/>
      <c r="O76" s="594" t="s">
        <v>2149</v>
      </c>
      <c r="P76" s="594" t="s">
        <v>1977</v>
      </c>
      <c r="Q76" s="594"/>
      <c r="R76" s="594" t="s">
        <v>2150</v>
      </c>
      <c r="S76" s="594"/>
      <c r="T76" s="594"/>
      <c r="U76" s="594"/>
      <c r="V76" s="594"/>
      <c r="W76" s="613"/>
      <c r="X76" s="594"/>
      <c r="Y76" s="594"/>
      <c r="Z76" s="594"/>
      <c r="AA76" s="594"/>
      <c r="AC76" s="1"/>
      <c r="AD76" s="1"/>
      <c r="AE76" s="1"/>
    </row>
    <row r="77" spans="1:31" ht="80.25" customHeight="1">
      <c r="A77" s="553" t="s">
        <v>1875</v>
      </c>
      <c r="B77" s="238" t="s">
        <v>2155</v>
      </c>
      <c r="C77" s="464" t="s">
        <v>1258</v>
      </c>
      <c r="D77" s="292" t="s">
        <v>673</v>
      </c>
      <c r="E77" s="292" t="s">
        <v>657</v>
      </c>
      <c r="F77" s="296" t="s">
        <v>92</v>
      </c>
      <c r="G77" s="238" t="s">
        <v>391</v>
      </c>
      <c r="H77" s="570">
        <v>750000</v>
      </c>
      <c r="I77" s="582"/>
      <c r="J77" s="582"/>
      <c r="K77" s="582"/>
      <c r="L77" s="582" t="s">
        <v>71</v>
      </c>
      <c r="M77" s="582"/>
      <c r="N77" s="583"/>
      <c r="O77" s="601" t="s">
        <v>2006</v>
      </c>
      <c r="P77" s="594"/>
      <c r="Q77" s="594"/>
      <c r="R77" s="594" t="s">
        <v>1980</v>
      </c>
      <c r="S77" s="594"/>
      <c r="T77" s="594" t="s">
        <v>2156</v>
      </c>
      <c r="U77" s="594" t="s">
        <v>2157</v>
      </c>
      <c r="V77" s="594"/>
      <c r="W77" s="613"/>
      <c r="X77" s="594"/>
      <c r="Y77" s="594"/>
      <c r="Z77" s="594"/>
      <c r="AA77" s="594"/>
      <c r="AC77" s="1"/>
      <c r="AD77" s="1"/>
      <c r="AE77" s="1"/>
    </row>
    <row r="78" spans="1:31" ht="80.25" customHeight="1">
      <c r="A78" s="114"/>
      <c r="B78" s="238" t="s">
        <v>1910</v>
      </c>
      <c r="C78" s="293" t="s">
        <v>393</v>
      </c>
      <c r="D78" s="292" t="s">
        <v>656</v>
      </c>
      <c r="E78" s="292" t="s">
        <v>657</v>
      </c>
      <c r="F78" s="294" t="s">
        <v>243</v>
      </c>
      <c r="G78" s="238" t="s">
        <v>797</v>
      </c>
      <c r="H78" s="570">
        <v>500000</v>
      </c>
      <c r="I78" s="582"/>
      <c r="J78" s="582"/>
      <c r="K78" s="582"/>
      <c r="L78" s="582" t="s">
        <v>71</v>
      </c>
      <c r="M78" s="582"/>
      <c r="N78" s="583"/>
      <c r="O78" s="594" t="s">
        <v>2007</v>
      </c>
      <c r="P78" s="594"/>
      <c r="Q78" s="594"/>
      <c r="R78" s="594" t="s">
        <v>2159</v>
      </c>
      <c r="S78" s="594" t="s">
        <v>2162</v>
      </c>
      <c r="T78" s="594"/>
      <c r="U78" s="594" t="s">
        <v>2158</v>
      </c>
      <c r="V78" s="594"/>
      <c r="W78" s="613"/>
      <c r="X78" s="594"/>
      <c r="Y78" s="594"/>
      <c r="Z78" s="594"/>
      <c r="AA78" s="594"/>
      <c r="AC78" s="1"/>
      <c r="AD78" s="1"/>
      <c r="AE78" s="1"/>
    </row>
    <row r="79" spans="1:31" ht="80.25" customHeight="1">
      <c r="A79" s="114"/>
      <c r="B79" s="238" t="s">
        <v>2284</v>
      </c>
      <c r="C79" s="296" t="s">
        <v>1505</v>
      </c>
      <c r="D79" s="292" t="s">
        <v>661</v>
      </c>
      <c r="E79" s="292" t="s">
        <v>691</v>
      </c>
      <c r="F79" s="339" t="s">
        <v>1765</v>
      </c>
      <c r="G79" s="238" t="s">
        <v>798</v>
      </c>
      <c r="H79" s="570">
        <v>500000</v>
      </c>
      <c r="I79" s="582"/>
      <c r="J79" s="582"/>
      <c r="K79" s="582" t="s">
        <v>32</v>
      </c>
      <c r="L79" s="582"/>
      <c r="M79" s="582"/>
      <c r="N79" s="583"/>
      <c r="O79" s="594" t="s">
        <v>1998</v>
      </c>
      <c r="P79" s="594" t="s">
        <v>1964</v>
      </c>
      <c r="Q79" s="594" t="s">
        <v>1963</v>
      </c>
      <c r="R79" s="594" t="s">
        <v>2032</v>
      </c>
      <c r="S79" s="594" t="s">
        <v>2160</v>
      </c>
      <c r="T79" s="594" t="s">
        <v>2161</v>
      </c>
      <c r="U79" s="594" t="s">
        <v>2157</v>
      </c>
      <c r="V79" s="594"/>
      <c r="W79" s="614">
        <v>42705</v>
      </c>
      <c r="X79" s="596" t="s">
        <v>618</v>
      </c>
      <c r="Y79" s="594"/>
      <c r="Z79" s="594"/>
      <c r="AA79" s="594"/>
      <c r="AC79" s="1"/>
      <c r="AD79" s="1"/>
      <c r="AE79" s="1"/>
    </row>
    <row r="80" spans="1:31" ht="80.25" customHeight="1">
      <c r="A80" s="114"/>
      <c r="B80" s="238" t="s">
        <v>1909</v>
      </c>
      <c r="C80" s="293" t="s">
        <v>1258</v>
      </c>
      <c r="D80" s="292" t="s">
        <v>656</v>
      </c>
      <c r="E80" s="292" t="s">
        <v>657</v>
      </c>
      <c r="F80" s="295" t="s">
        <v>1491</v>
      </c>
      <c r="G80" s="238" t="s">
        <v>1753</v>
      </c>
      <c r="H80" s="570">
        <v>350000</v>
      </c>
      <c r="I80" s="582"/>
      <c r="J80" s="582"/>
      <c r="K80" s="582"/>
      <c r="L80" s="582"/>
      <c r="M80" s="582" t="s">
        <v>71</v>
      </c>
      <c r="N80" s="583"/>
      <c r="O80" s="594" t="s">
        <v>1999</v>
      </c>
      <c r="P80" s="594" t="s">
        <v>2163</v>
      </c>
      <c r="Q80" s="594"/>
      <c r="R80" s="594" t="s">
        <v>2005</v>
      </c>
      <c r="S80" s="594" t="s">
        <v>2164</v>
      </c>
      <c r="T80" s="594" t="s">
        <v>2165</v>
      </c>
      <c r="U80" s="594" t="s">
        <v>2157</v>
      </c>
      <c r="V80" s="594"/>
      <c r="W80" s="613"/>
      <c r="X80" s="594"/>
      <c r="Y80" s="594"/>
      <c r="Z80" s="594"/>
      <c r="AA80" s="594"/>
      <c r="AC80" s="1"/>
      <c r="AD80" s="1"/>
      <c r="AE80" s="1"/>
    </row>
    <row r="81" spans="1:31" ht="80.25" customHeight="1">
      <c r="A81" s="114"/>
      <c r="B81" s="238" t="s">
        <v>1908</v>
      </c>
      <c r="C81" s="293" t="s">
        <v>1542</v>
      </c>
      <c r="D81" s="292" t="s">
        <v>673</v>
      </c>
      <c r="E81" s="292" t="s">
        <v>657</v>
      </c>
      <c r="F81" s="296" t="s">
        <v>92</v>
      </c>
      <c r="G81" s="238" t="s">
        <v>799</v>
      </c>
      <c r="H81" s="570">
        <v>800000</v>
      </c>
      <c r="I81" s="582"/>
      <c r="J81" s="582"/>
      <c r="K81" s="582"/>
      <c r="L81" s="582" t="s">
        <v>71</v>
      </c>
      <c r="M81" s="582"/>
      <c r="N81" s="583"/>
      <c r="O81" s="602" t="s">
        <v>2166</v>
      </c>
      <c r="P81" s="594"/>
      <c r="Q81" s="594"/>
      <c r="R81" s="594" t="s">
        <v>618</v>
      </c>
      <c r="S81" s="594"/>
      <c r="T81" s="594" t="s">
        <v>2167</v>
      </c>
      <c r="U81" s="594" t="s">
        <v>2157</v>
      </c>
      <c r="V81" s="594"/>
      <c r="W81" s="613"/>
      <c r="X81" s="594" t="s">
        <v>2053</v>
      </c>
      <c r="Y81" s="594"/>
      <c r="Z81" s="594"/>
      <c r="AA81" s="594"/>
      <c r="AC81" s="1"/>
      <c r="AD81" s="1"/>
      <c r="AE81" s="1"/>
    </row>
    <row r="82" spans="1:31" ht="80.25" customHeight="1">
      <c r="A82" s="114"/>
      <c r="B82" s="632" t="s">
        <v>2168</v>
      </c>
      <c r="C82" s="656" t="s">
        <v>1259</v>
      </c>
      <c r="D82" s="657" t="s">
        <v>795</v>
      </c>
      <c r="E82" s="657" t="s">
        <v>657</v>
      </c>
      <c r="F82" s="656" t="s">
        <v>1061</v>
      </c>
      <c r="G82" s="632" t="s">
        <v>801</v>
      </c>
      <c r="H82" s="654">
        <v>1000000</v>
      </c>
      <c r="I82" s="582"/>
      <c r="J82" s="582"/>
      <c r="K82" s="582"/>
      <c r="L82" s="582" t="s">
        <v>71</v>
      </c>
      <c r="M82" s="582"/>
      <c r="N82" s="583"/>
      <c r="O82" s="594" t="s">
        <v>2286</v>
      </c>
      <c r="P82" s="594"/>
      <c r="Q82" s="594"/>
      <c r="R82" s="594"/>
      <c r="S82" s="594" t="s">
        <v>2172</v>
      </c>
      <c r="T82" s="594" t="s">
        <v>2169</v>
      </c>
      <c r="U82" s="594" t="s">
        <v>2171</v>
      </c>
      <c r="V82" s="594"/>
      <c r="W82" s="613"/>
      <c r="X82" s="594" t="s">
        <v>2170</v>
      </c>
      <c r="Y82" s="594"/>
      <c r="Z82" s="594"/>
      <c r="AA82" s="594"/>
      <c r="AC82" s="1"/>
      <c r="AD82" s="1"/>
      <c r="AE82" s="1"/>
    </row>
    <row r="83" spans="1:31" ht="80.25" customHeight="1">
      <c r="A83" s="114"/>
      <c r="B83" s="238" t="s">
        <v>2509</v>
      </c>
      <c r="C83" s="464" t="s">
        <v>419</v>
      </c>
      <c r="D83" s="292" t="s">
        <v>656</v>
      </c>
      <c r="E83" s="292" t="s">
        <v>794</v>
      </c>
      <c r="F83" s="376" t="s">
        <v>726</v>
      </c>
      <c r="G83" s="238" t="s">
        <v>2247</v>
      </c>
      <c r="H83" s="570">
        <v>5000</v>
      </c>
      <c r="I83" s="582"/>
      <c r="J83" s="582" t="s">
        <v>71</v>
      </c>
      <c r="K83" s="582"/>
      <c r="L83" s="582"/>
      <c r="M83" s="582"/>
      <c r="N83" s="583"/>
      <c r="O83" s="594" t="s">
        <v>2173</v>
      </c>
      <c r="P83" s="594"/>
      <c r="Q83" s="594"/>
      <c r="R83" s="594"/>
      <c r="S83" s="594"/>
      <c r="T83" s="594"/>
      <c r="U83" s="594"/>
      <c r="V83" s="594"/>
      <c r="W83" s="614">
        <v>42156</v>
      </c>
      <c r="X83" s="594"/>
      <c r="Y83" s="594"/>
      <c r="Z83" s="594"/>
      <c r="AA83" s="594"/>
      <c r="AC83" s="1"/>
      <c r="AD83" s="1"/>
      <c r="AE83" s="1"/>
    </row>
    <row r="84" spans="1:31" ht="80.25" customHeight="1">
      <c r="A84" s="114"/>
      <c r="B84" s="238" t="s">
        <v>2510</v>
      </c>
      <c r="C84" s="293" t="s">
        <v>1259</v>
      </c>
      <c r="D84" s="292" t="s">
        <v>700</v>
      </c>
      <c r="E84" s="292" t="s">
        <v>657</v>
      </c>
      <c r="F84" s="293" t="s">
        <v>1489</v>
      </c>
      <c r="G84" s="238" t="s">
        <v>1445</v>
      </c>
      <c r="H84" s="570">
        <v>600000</v>
      </c>
      <c r="I84" s="582"/>
      <c r="J84" s="582"/>
      <c r="K84" s="582" t="s">
        <v>71</v>
      </c>
      <c r="L84" s="582"/>
      <c r="M84" s="582"/>
      <c r="N84" s="583"/>
      <c r="O84" s="594" t="s">
        <v>2019</v>
      </c>
      <c r="P84" s="594"/>
      <c r="Q84" s="594" t="s">
        <v>2174</v>
      </c>
      <c r="R84" s="594" t="s">
        <v>1264</v>
      </c>
      <c r="S84" s="594" t="s">
        <v>2175</v>
      </c>
      <c r="T84" s="594"/>
      <c r="U84" s="594"/>
      <c r="V84" s="594"/>
      <c r="W84" s="613"/>
      <c r="X84" s="594"/>
      <c r="Y84" s="594"/>
      <c r="Z84" s="594"/>
      <c r="AA84" s="594"/>
      <c r="AC84" s="1"/>
      <c r="AD84" s="1"/>
      <c r="AE84" s="1"/>
    </row>
    <row r="85" spans="1:31" ht="80.25" customHeight="1">
      <c r="A85" s="114"/>
      <c r="B85" s="279" t="s">
        <v>2294</v>
      </c>
      <c r="C85" s="467" t="s">
        <v>433</v>
      </c>
      <c r="D85" s="394" t="s">
        <v>656</v>
      </c>
      <c r="E85" s="394" t="s">
        <v>657</v>
      </c>
      <c r="F85" s="295" t="s">
        <v>1491</v>
      </c>
      <c r="G85" s="279" t="s">
        <v>1447</v>
      </c>
      <c r="H85" s="570">
        <v>5000</v>
      </c>
      <c r="I85" s="309"/>
      <c r="J85" s="582"/>
      <c r="K85" s="582"/>
      <c r="L85" s="582" t="s">
        <v>71</v>
      </c>
      <c r="M85" s="582"/>
      <c r="N85" s="583"/>
      <c r="O85" s="594" t="s">
        <v>2177</v>
      </c>
      <c r="P85" s="594"/>
      <c r="Q85" s="594"/>
      <c r="R85" s="594" t="s">
        <v>637</v>
      </c>
      <c r="S85" s="594" t="s">
        <v>2178</v>
      </c>
      <c r="T85" s="594" t="s">
        <v>2180</v>
      </c>
      <c r="U85" s="594" t="s">
        <v>2179</v>
      </c>
      <c r="V85" s="594"/>
      <c r="W85" s="613"/>
      <c r="X85" s="594" t="s">
        <v>2176</v>
      </c>
      <c r="Y85" s="594"/>
      <c r="Z85" s="594"/>
      <c r="AA85" s="594"/>
      <c r="AC85" s="1"/>
      <c r="AD85" s="1"/>
      <c r="AE85" s="1"/>
    </row>
    <row r="86" spans="1:31" ht="80.25" customHeight="1">
      <c r="A86" s="556" t="s">
        <v>1876</v>
      </c>
      <c r="B86" s="632" t="s">
        <v>1907</v>
      </c>
      <c r="C86" s="656" t="s">
        <v>1269</v>
      </c>
      <c r="D86" s="657" t="s">
        <v>656</v>
      </c>
      <c r="E86" s="657" t="s">
        <v>657</v>
      </c>
      <c r="F86" s="663" t="s">
        <v>243</v>
      </c>
      <c r="G86" s="632" t="s">
        <v>1449</v>
      </c>
      <c r="H86" s="654">
        <v>5000</v>
      </c>
      <c r="I86" s="582"/>
      <c r="J86" s="582" t="s">
        <v>71</v>
      </c>
      <c r="K86" s="582"/>
      <c r="L86" s="582"/>
      <c r="M86" s="582"/>
      <c r="N86" s="583" t="s">
        <v>75</v>
      </c>
      <c r="O86" s="594" t="s">
        <v>2008</v>
      </c>
      <c r="P86" s="594"/>
      <c r="Q86" s="594"/>
      <c r="R86" s="594" t="s">
        <v>2014</v>
      </c>
      <c r="S86" s="594"/>
      <c r="T86" s="594" t="s">
        <v>2279</v>
      </c>
      <c r="U86" s="594"/>
      <c r="V86" s="594"/>
      <c r="W86" s="613"/>
      <c r="X86" s="594"/>
      <c r="Y86" s="594"/>
      <c r="Z86" s="594"/>
      <c r="AA86" s="594"/>
      <c r="AC86" s="1"/>
      <c r="AD86" s="1"/>
      <c r="AE86" s="1"/>
    </row>
    <row r="87" spans="1:31" ht="80.25" customHeight="1">
      <c r="A87" s="554" t="s">
        <v>2278</v>
      </c>
      <c r="B87" s="238" t="s">
        <v>2295</v>
      </c>
      <c r="C87" s="464" t="s">
        <v>1716</v>
      </c>
      <c r="D87" s="292" t="s">
        <v>656</v>
      </c>
      <c r="E87" s="292" t="s">
        <v>657</v>
      </c>
      <c r="F87" s="347" t="s">
        <v>1863</v>
      </c>
      <c r="G87" s="238" t="s">
        <v>1451</v>
      </c>
      <c r="H87" s="570">
        <v>600000</v>
      </c>
      <c r="I87" s="309"/>
      <c r="J87" s="582"/>
      <c r="K87" s="582"/>
      <c r="L87" s="582" t="s">
        <v>71</v>
      </c>
      <c r="M87" s="582"/>
      <c r="N87" s="583"/>
      <c r="O87" s="602" t="s">
        <v>2183</v>
      </c>
      <c r="P87" s="594"/>
      <c r="Q87" s="594"/>
      <c r="R87" s="593" t="s">
        <v>2181</v>
      </c>
      <c r="S87" s="594"/>
      <c r="T87" s="594"/>
      <c r="U87" s="594"/>
      <c r="V87" s="594"/>
      <c r="W87" s="613"/>
      <c r="X87" s="594" t="s">
        <v>2122</v>
      </c>
      <c r="Y87" s="594"/>
      <c r="Z87" s="594"/>
      <c r="AA87" s="594"/>
      <c r="AC87" s="1"/>
      <c r="AD87" s="1"/>
      <c r="AE87" s="1"/>
    </row>
    <row r="88" spans="1:31" ht="80.25" customHeight="1">
      <c r="A88" s="65"/>
      <c r="B88" s="238" t="s">
        <v>2511</v>
      </c>
      <c r="C88" s="295" t="s">
        <v>1853</v>
      </c>
      <c r="D88" s="292" t="s">
        <v>700</v>
      </c>
      <c r="E88" s="292" t="s">
        <v>657</v>
      </c>
      <c r="F88" s="295" t="s">
        <v>1491</v>
      </c>
      <c r="G88" s="238" t="s">
        <v>1954</v>
      </c>
      <c r="H88" s="570" t="s">
        <v>449</v>
      </c>
      <c r="I88" s="309"/>
      <c r="J88" s="582"/>
      <c r="K88" s="582"/>
      <c r="L88" s="582" t="s">
        <v>71</v>
      </c>
      <c r="M88" s="582"/>
      <c r="N88" s="583"/>
      <c r="O88" s="594" t="s">
        <v>2182</v>
      </c>
      <c r="P88" s="594" t="s">
        <v>1953</v>
      </c>
      <c r="Q88" s="594"/>
      <c r="R88" s="594" t="s">
        <v>627</v>
      </c>
      <c r="S88" s="594"/>
      <c r="T88" s="594"/>
      <c r="U88" s="594"/>
      <c r="V88" s="594"/>
      <c r="W88" s="613"/>
      <c r="X88" s="594"/>
      <c r="Y88" s="594"/>
      <c r="Z88" s="594"/>
      <c r="AA88" s="594"/>
      <c r="AC88" s="1"/>
      <c r="AD88" s="1"/>
      <c r="AE88" s="1"/>
    </row>
    <row r="89" spans="1:31" ht="80.25" customHeight="1">
      <c r="A89" s="65"/>
      <c r="B89" s="238" t="s">
        <v>2512</v>
      </c>
      <c r="C89" s="295" t="s">
        <v>1271</v>
      </c>
      <c r="D89" s="292" t="s">
        <v>700</v>
      </c>
      <c r="E89" s="292" t="s">
        <v>657</v>
      </c>
      <c r="F89" s="347" t="s">
        <v>1863</v>
      </c>
      <c r="G89" s="238" t="s">
        <v>1352</v>
      </c>
      <c r="H89" s="570">
        <v>150000</v>
      </c>
      <c r="I89" s="582"/>
      <c r="J89" s="582" t="s">
        <v>71</v>
      </c>
      <c r="K89" s="582"/>
      <c r="L89" s="582"/>
      <c r="M89" s="582"/>
      <c r="N89" s="583"/>
      <c r="O89" s="594" t="s">
        <v>2011</v>
      </c>
      <c r="P89" s="594"/>
      <c r="Q89" s="594"/>
      <c r="R89" s="593" t="s">
        <v>2181</v>
      </c>
      <c r="S89" s="594" t="s">
        <v>2184</v>
      </c>
      <c r="T89" s="594"/>
      <c r="U89" s="594"/>
      <c r="V89" s="594"/>
      <c r="W89" s="613"/>
      <c r="X89" s="594"/>
      <c r="Y89" s="594"/>
      <c r="Z89" s="594"/>
      <c r="AA89" s="594"/>
      <c r="AC89" s="1"/>
      <c r="AD89" s="1"/>
      <c r="AE89" s="1"/>
    </row>
    <row r="90" spans="1:31" ht="80.25" customHeight="1">
      <c r="A90" s="65"/>
      <c r="B90" s="262" t="s">
        <v>2297</v>
      </c>
      <c r="C90" s="467" t="s">
        <v>1238</v>
      </c>
      <c r="D90" s="394" t="s">
        <v>656</v>
      </c>
      <c r="E90" s="394" t="s">
        <v>657</v>
      </c>
      <c r="F90" s="297" t="s">
        <v>2234</v>
      </c>
      <c r="G90" s="262" t="s">
        <v>1454</v>
      </c>
      <c r="H90" s="570">
        <v>5000</v>
      </c>
      <c r="I90" s="582"/>
      <c r="J90" s="582"/>
      <c r="K90" s="582" t="s">
        <v>71</v>
      </c>
      <c r="L90" s="582"/>
      <c r="M90" s="582"/>
      <c r="N90" s="583"/>
      <c r="O90" s="594" t="s">
        <v>2185</v>
      </c>
      <c r="P90" s="594"/>
      <c r="Q90" s="594" t="s">
        <v>2186</v>
      </c>
      <c r="R90" s="594"/>
      <c r="S90" s="594" t="s">
        <v>2188</v>
      </c>
      <c r="T90" s="594"/>
      <c r="U90" s="594"/>
      <c r="V90" s="594"/>
      <c r="W90" s="613"/>
      <c r="X90" s="594"/>
      <c r="Y90" s="594"/>
      <c r="Z90" s="594" t="s">
        <v>2187</v>
      </c>
      <c r="AA90" s="594"/>
      <c r="AC90" s="1"/>
      <c r="AD90" s="1"/>
      <c r="AE90" s="1"/>
    </row>
    <row r="91" spans="1:31" ht="80.25" customHeight="1">
      <c r="A91" s="556" t="s">
        <v>844</v>
      </c>
      <c r="B91" s="258" t="s">
        <v>1906</v>
      </c>
      <c r="C91" s="475" t="s">
        <v>1274</v>
      </c>
      <c r="D91" s="401" t="s">
        <v>673</v>
      </c>
      <c r="E91" s="401" t="s">
        <v>691</v>
      </c>
      <c r="F91" s="295" t="s">
        <v>1491</v>
      </c>
      <c r="G91" s="258" t="s">
        <v>2248</v>
      </c>
      <c r="H91" s="576">
        <v>30000</v>
      </c>
      <c r="I91" s="309"/>
      <c r="J91" s="582"/>
      <c r="K91" s="582"/>
      <c r="L91" s="582" t="s">
        <v>71</v>
      </c>
      <c r="M91" s="582"/>
      <c r="N91" s="583"/>
      <c r="O91" s="594" t="s">
        <v>2189</v>
      </c>
      <c r="P91" s="594"/>
      <c r="Q91" s="594"/>
      <c r="R91" s="594" t="s">
        <v>2016</v>
      </c>
      <c r="S91" s="594"/>
      <c r="T91" s="594"/>
      <c r="U91" s="594"/>
      <c r="V91" s="594"/>
      <c r="W91" s="614">
        <v>42339</v>
      </c>
      <c r="X91" s="594"/>
      <c r="Y91" s="594"/>
      <c r="Z91" s="594"/>
      <c r="AA91" s="594"/>
      <c r="AC91" s="1"/>
      <c r="AD91" s="1"/>
      <c r="AE91" s="1"/>
    </row>
    <row r="92" spans="1:31" ht="80.25" customHeight="1">
      <c r="A92" s="65"/>
      <c r="B92" s="238" t="s">
        <v>1905</v>
      </c>
      <c r="C92" s="296" t="s">
        <v>1242</v>
      </c>
      <c r="D92" s="292" t="s">
        <v>700</v>
      </c>
      <c r="E92" s="292" t="s">
        <v>657</v>
      </c>
      <c r="F92" s="376" t="s">
        <v>726</v>
      </c>
      <c r="G92" s="238" t="s">
        <v>2273</v>
      </c>
      <c r="H92" s="570">
        <v>300000</v>
      </c>
      <c r="I92" s="309"/>
      <c r="J92" s="582"/>
      <c r="K92" s="582"/>
      <c r="L92" s="582" t="s">
        <v>71</v>
      </c>
      <c r="M92" s="582"/>
      <c r="N92" s="583"/>
      <c r="O92" s="594" t="s">
        <v>2190</v>
      </c>
      <c r="P92" s="594"/>
      <c r="Q92" s="594"/>
      <c r="R92" s="594"/>
      <c r="S92" s="594"/>
      <c r="T92" s="594"/>
      <c r="U92" s="594"/>
      <c r="V92" s="594"/>
      <c r="W92" s="613"/>
      <c r="X92" s="594"/>
      <c r="Y92" s="594"/>
      <c r="Z92" s="594"/>
      <c r="AA92" s="594"/>
      <c r="AC92" s="1"/>
      <c r="AD92" s="1"/>
      <c r="AE92" s="1"/>
    </row>
    <row r="93" spans="1:31" ht="80.25" customHeight="1">
      <c r="A93" s="65"/>
      <c r="B93" s="238" t="s">
        <v>2193</v>
      </c>
      <c r="C93" s="295" t="s">
        <v>1242</v>
      </c>
      <c r="D93" s="292" t="s">
        <v>670</v>
      </c>
      <c r="E93" s="292" t="s">
        <v>657</v>
      </c>
      <c r="F93" s="294" t="s">
        <v>243</v>
      </c>
      <c r="G93" s="238" t="s">
        <v>2249</v>
      </c>
      <c r="H93" s="570">
        <v>5000</v>
      </c>
      <c r="I93" s="582"/>
      <c r="J93" s="582"/>
      <c r="K93" s="582" t="s">
        <v>71</v>
      </c>
      <c r="L93" s="582"/>
      <c r="M93" s="582"/>
      <c r="N93" s="583"/>
      <c r="O93" s="602" t="s">
        <v>2192</v>
      </c>
      <c r="P93" s="594"/>
      <c r="Q93" s="594"/>
      <c r="R93" s="594" t="s">
        <v>2009</v>
      </c>
      <c r="S93" s="594" t="s">
        <v>2194</v>
      </c>
      <c r="T93" s="594" t="s">
        <v>2191</v>
      </c>
      <c r="U93" s="594"/>
      <c r="V93" s="594"/>
      <c r="W93" s="613"/>
      <c r="X93" s="594"/>
      <c r="Y93" s="594"/>
      <c r="Z93" s="594"/>
      <c r="AA93" s="594"/>
      <c r="AC93" s="1"/>
      <c r="AD93" s="1"/>
      <c r="AE93" s="1"/>
    </row>
    <row r="94" spans="1:31" ht="80.25" customHeight="1">
      <c r="A94" s="65"/>
      <c r="B94" s="238" t="s">
        <v>1904</v>
      </c>
      <c r="C94" s="295" t="s">
        <v>419</v>
      </c>
      <c r="D94" s="292" t="s">
        <v>691</v>
      </c>
      <c r="E94" s="292" t="s">
        <v>786</v>
      </c>
      <c r="F94" s="279" t="s">
        <v>1881</v>
      </c>
      <c r="G94" s="238" t="s">
        <v>2250</v>
      </c>
      <c r="H94" s="570">
        <v>200000</v>
      </c>
      <c r="I94" s="582" t="s">
        <v>32</v>
      </c>
      <c r="J94" s="582"/>
      <c r="K94" s="582"/>
      <c r="L94" s="582"/>
      <c r="M94" s="582"/>
      <c r="N94" s="583"/>
      <c r="O94" s="594"/>
      <c r="P94" s="594"/>
      <c r="Q94" s="594"/>
      <c r="R94" s="594"/>
      <c r="S94" s="594"/>
      <c r="T94" s="594" t="s">
        <v>2226</v>
      </c>
      <c r="U94" s="594"/>
      <c r="V94" s="594"/>
      <c r="W94" s="613"/>
      <c r="X94" s="594"/>
      <c r="Y94" s="594"/>
      <c r="Z94" s="594"/>
      <c r="AA94" s="594"/>
      <c r="AC94" s="1"/>
      <c r="AD94" s="1"/>
      <c r="AE94" s="1"/>
    </row>
    <row r="95" spans="1:31" ht="80.25" customHeight="1">
      <c r="A95" s="65"/>
      <c r="B95" s="238" t="s">
        <v>2195</v>
      </c>
      <c r="C95" s="295" t="s">
        <v>1717</v>
      </c>
      <c r="D95" s="292" t="s">
        <v>700</v>
      </c>
      <c r="E95" s="292" t="s">
        <v>657</v>
      </c>
      <c r="F95" s="295" t="s">
        <v>1491</v>
      </c>
      <c r="G95" s="238" t="s">
        <v>2274</v>
      </c>
      <c r="H95" s="570">
        <v>20000</v>
      </c>
      <c r="I95" s="582"/>
      <c r="J95" s="582" t="s">
        <v>71</v>
      </c>
      <c r="K95" s="582"/>
      <c r="L95" s="582"/>
      <c r="M95" s="582"/>
      <c r="N95" s="583"/>
      <c r="O95" s="594"/>
      <c r="P95" s="594"/>
      <c r="Q95" s="594"/>
      <c r="R95" s="594"/>
      <c r="S95" s="594"/>
      <c r="T95" s="594" t="s">
        <v>2196</v>
      </c>
      <c r="U95" s="594" t="s">
        <v>2197</v>
      </c>
      <c r="V95" s="594"/>
      <c r="W95" s="613"/>
      <c r="X95" s="594"/>
      <c r="Y95" s="594"/>
      <c r="Z95" s="594"/>
      <c r="AA95" s="594"/>
      <c r="AC95" s="1"/>
      <c r="AD95" s="1"/>
      <c r="AE95" s="1"/>
    </row>
    <row r="96" spans="1:31" ht="80.25" customHeight="1">
      <c r="A96" s="65"/>
      <c r="B96" s="238" t="s">
        <v>1903</v>
      </c>
      <c r="C96" s="296" t="s">
        <v>1242</v>
      </c>
      <c r="D96" s="292" t="s">
        <v>656</v>
      </c>
      <c r="E96" s="292" t="s">
        <v>691</v>
      </c>
      <c r="F96" s="293" t="s">
        <v>1061</v>
      </c>
      <c r="G96" s="238" t="s">
        <v>2251</v>
      </c>
      <c r="H96" s="570">
        <v>600000</v>
      </c>
      <c r="I96" s="582"/>
      <c r="J96" s="582"/>
      <c r="K96" s="582" t="s">
        <v>71</v>
      </c>
      <c r="L96" s="582"/>
      <c r="M96" s="582"/>
      <c r="N96" s="583"/>
      <c r="O96" s="594" t="s">
        <v>2199</v>
      </c>
      <c r="P96" s="594"/>
      <c r="Q96" s="594"/>
      <c r="R96" s="594" t="s">
        <v>2198</v>
      </c>
      <c r="S96" s="594" t="s">
        <v>2200</v>
      </c>
      <c r="T96" s="594"/>
      <c r="U96" s="594"/>
      <c r="V96" s="594"/>
      <c r="W96" s="614">
        <v>42705</v>
      </c>
      <c r="X96" s="594" t="s">
        <v>2187</v>
      </c>
      <c r="Y96" s="594"/>
      <c r="Z96" s="594" t="s">
        <v>2201</v>
      </c>
      <c r="AA96" s="594"/>
      <c r="AC96" s="1"/>
      <c r="AD96" s="1"/>
      <c r="AE96" s="1"/>
    </row>
    <row r="97" spans="1:31" ht="80.25" customHeight="1">
      <c r="A97" s="65"/>
      <c r="B97" s="238" t="s">
        <v>1902</v>
      </c>
      <c r="C97" s="296" t="s">
        <v>1284</v>
      </c>
      <c r="D97" s="292" t="s">
        <v>670</v>
      </c>
      <c r="E97" s="292" t="s">
        <v>657</v>
      </c>
      <c r="F97" s="295" t="s">
        <v>493</v>
      </c>
      <c r="G97" s="238" t="s">
        <v>2252</v>
      </c>
      <c r="H97" s="570">
        <v>120000</v>
      </c>
      <c r="I97" s="582"/>
      <c r="J97" s="582" t="s">
        <v>71</v>
      </c>
      <c r="K97" s="582"/>
      <c r="L97" s="582"/>
      <c r="M97" s="582"/>
      <c r="N97" s="583"/>
      <c r="O97" s="594" t="s">
        <v>2202</v>
      </c>
      <c r="P97" s="594"/>
      <c r="Q97" s="594"/>
      <c r="R97" s="594"/>
      <c r="S97" s="594" t="s">
        <v>2203</v>
      </c>
      <c r="T97" s="594" t="s">
        <v>2204</v>
      </c>
      <c r="U97" s="594"/>
      <c r="V97" s="594"/>
      <c r="W97" s="613"/>
      <c r="X97" s="594"/>
      <c r="Y97" s="594"/>
      <c r="Z97" s="594"/>
      <c r="AA97" s="594"/>
      <c r="AC97" s="1"/>
      <c r="AD97" s="1"/>
      <c r="AE97" s="1"/>
    </row>
    <row r="98" spans="1:31" ht="80.25" customHeight="1">
      <c r="A98" s="65"/>
      <c r="B98" s="632" t="s">
        <v>1901</v>
      </c>
      <c r="C98" s="656" t="s">
        <v>1287</v>
      </c>
      <c r="D98" s="657" t="s">
        <v>776</v>
      </c>
      <c r="E98" s="657" t="s">
        <v>657</v>
      </c>
      <c r="F98" s="655" t="s">
        <v>92</v>
      </c>
      <c r="G98" s="632" t="s">
        <v>1355</v>
      </c>
      <c r="H98" s="654">
        <v>200000</v>
      </c>
      <c r="I98" s="309"/>
      <c r="J98" s="582"/>
      <c r="K98" s="582"/>
      <c r="L98" s="582" t="s">
        <v>71</v>
      </c>
      <c r="M98" s="582"/>
      <c r="N98" s="583" t="s">
        <v>74</v>
      </c>
      <c r="O98" s="601" t="s">
        <v>2205</v>
      </c>
      <c r="P98" s="594"/>
      <c r="Q98" s="594"/>
      <c r="R98" s="594" t="s">
        <v>1980</v>
      </c>
      <c r="S98" s="594"/>
      <c r="T98" s="594"/>
      <c r="U98" s="594"/>
      <c r="V98" s="594"/>
      <c r="W98" s="613"/>
      <c r="X98" s="594"/>
      <c r="Y98" s="594"/>
      <c r="Z98" s="594"/>
      <c r="AA98" s="594"/>
      <c r="AC98" s="1"/>
      <c r="AD98" s="1"/>
      <c r="AE98" s="1"/>
    </row>
    <row r="99" spans="1:31" ht="80.25" customHeight="1">
      <c r="A99" s="65"/>
      <c r="B99" s="238" t="s">
        <v>2350</v>
      </c>
      <c r="C99" s="293" t="s">
        <v>1282</v>
      </c>
      <c r="D99" s="292" t="s">
        <v>669</v>
      </c>
      <c r="E99" s="292" t="s">
        <v>657</v>
      </c>
      <c r="F99" s="296" t="s">
        <v>125</v>
      </c>
      <c r="G99" s="238" t="s">
        <v>876</v>
      </c>
      <c r="H99" s="570">
        <v>150000</v>
      </c>
      <c r="I99" s="309"/>
      <c r="J99" s="582"/>
      <c r="K99" s="582"/>
      <c r="L99" s="582" t="s">
        <v>71</v>
      </c>
      <c r="M99" s="582"/>
      <c r="N99" s="583"/>
      <c r="O99" s="594" t="s">
        <v>2000</v>
      </c>
      <c r="P99" s="594"/>
      <c r="Q99" s="594" t="s">
        <v>2253</v>
      </c>
      <c r="R99" s="594" t="s">
        <v>567</v>
      </c>
      <c r="S99" s="594" t="s">
        <v>2254</v>
      </c>
      <c r="T99" s="594" t="s">
        <v>2255</v>
      </c>
      <c r="U99" s="594"/>
      <c r="V99" s="594"/>
      <c r="W99" s="613"/>
      <c r="X99" s="594"/>
      <c r="Y99" s="594"/>
      <c r="Z99" s="594"/>
      <c r="AA99" s="594"/>
      <c r="AC99" s="1"/>
      <c r="AD99" s="1"/>
      <c r="AE99" s="1"/>
    </row>
    <row r="100" spans="1:31" ht="80.25" customHeight="1">
      <c r="A100" s="65"/>
      <c r="B100" s="238" t="s">
        <v>2513</v>
      </c>
      <c r="C100" s="293" t="s">
        <v>489</v>
      </c>
      <c r="D100" s="292" t="s">
        <v>656</v>
      </c>
      <c r="E100" s="292" t="s">
        <v>657</v>
      </c>
      <c r="F100" s="293" t="s">
        <v>1764</v>
      </c>
      <c r="G100" s="238" t="s">
        <v>1356</v>
      </c>
      <c r="H100" s="570">
        <v>300000</v>
      </c>
      <c r="I100" s="582"/>
      <c r="J100" s="582"/>
      <c r="K100" s="582"/>
      <c r="L100" s="582"/>
      <c r="M100" s="582" t="s">
        <v>71</v>
      </c>
      <c r="N100" s="583"/>
      <c r="O100" s="605" t="s">
        <v>2001</v>
      </c>
      <c r="P100" s="594"/>
      <c r="Q100" s="594"/>
      <c r="R100" s="594"/>
      <c r="S100" s="594"/>
      <c r="T100" s="594"/>
      <c r="U100" s="594"/>
      <c r="V100" s="594"/>
      <c r="W100" s="613"/>
      <c r="X100" s="594"/>
      <c r="Y100" s="594"/>
      <c r="Z100" s="594"/>
      <c r="AA100" s="594"/>
      <c r="AC100" s="1"/>
      <c r="AD100" s="1"/>
      <c r="AE100" s="1"/>
    </row>
    <row r="101" spans="1:31" ht="80.25" customHeight="1">
      <c r="A101" s="65"/>
      <c r="B101" s="238" t="s">
        <v>2514</v>
      </c>
      <c r="C101" s="293" t="s">
        <v>489</v>
      </c>
      <c r="D101" s="292" t="s">
        <v>656</v>
      </c>
      <c r="E101" s="292" t="s">
        <v>700</v>
      </c>
      <c r="F101" s="488" t="s">
        <v>173</v>
      </c>
      <c r="G101" s="238" t="s">
        <v>1358</v>
      </c>
      <c r="H101" s="570">
        <v>300000</v>
      </c>
      <c r="I101" s="582"/>
      <c r="J101" s="582" t="s">
        <v>71</v>
      </c>
      <c r="K101" s="582"/>
      <c r="L101" s="582"/>
      <c r="M101" s="582"/>
      <c r="N101" s="583"/>
      <c r="O101" s="594"/>
      <c r="P101" s="594"/>
      <c r="Q101" s="594"/>
      <c r="R101" s="594"/>
      <c r="S101" s="594" t="s">
        <v>2206</v>
      </c>
      <c r="T101" s="594"/>
      <c r="U101" s="594"/>
      <c r="V101" s="594"/>
      <c r="W101" s="614">
        <v>42767</v>
      </c>
      <c r="X101" s="594" t="s">
        <v>1124</v>
      </c>
      <c r="Y101" s="594"/>
      <c r="Z101" s="594"/>
      <c r="AA101" s="594"/>
      <c r="AC101" s="1"/>
      <c r="AD101" s="1"/>
      <c r="AE101" s="1"/>
    </row>
    <row r="102" spans="1:31" ht="80.25" customHeight="1">
      <c r="A102" s="65"/>
      <c r="B102" s="238" t="s">
        <v>2515</v>
      </c>
      <c r="C102" s="295" t="s">
        <v>1718</v>
      </c>
      <c r="D102" s="292" t="s">
        <v>670</v>
      </c>
      <c r="E102" s="292" t="s">
        <v>657</v>
      </c>
      <c r="F102" s="295" t="s">
        <v>493</v>
      </c>
      <c r="G102" s="238" t="s">
        <v>2256</v>
      </c>
      <c r="H102" s="570">
        <v>120000</v>
      </c>
      <c r="I102" s="582"/>
      <c r="J102" s="582" t="s">
        <v>71</v>
      </c>
      <c r="K102" s="582"/>
      <c r="L102" s="582"/>
      <c r="M102" s="582"/>
      <c r="N102" s="583"/>
      <c r="O102" s="594"/>
      <c r="P102" s="594"/>
      <c r="Q102" s="594"/>
      <c r="R102" s="594"/>
      <c r="S102" s="594" t="s">
        <v>2207</v>
      </c>
      <c r="T102" s="594"/>
      <c r="U102" s="594"/>
      <c r="V102" s="594"/>
      <c r="W102" s="613"/>
      <c r="X102" s="594"/>
      <c r="Y102" s="594"/>
      <c r="Z102" s="594"/>
      <c r="AA102" s="594"/>
      <c r="AC102" s="1"/>
      <c r="AD102" s="1"/>
      <c r="AE102" s="1"/>
    </row>
    <row r="103" spans="1:31" ht="80.25" customHeight="1">
      <c r="A103" s="65"/>
      <c r="B103" s="238" t="s">
        <v>2516</v>
      </c>
      <c r="C103" s="293" t="s">
        <v>1550</v>
      </c>
      <c r="D103" s="292" t="s">
        <v>776</v>
      </c>
      <c r="E103" s="292" t="s">
        <v>657</v>
      </c>
      <c r="F103" s="295" t="s">
        <v>477</v>
      </c>
      <c r="G103" s="238" t="s">
        <v>2261</v>
      </c>
      <c r="H103" s="570">
        <v>5000</v>
      </c>
      <c r="I103" s="582"/>
      <c r="J103" s="582"/>
      <c r="K103" s="582" t="s">
        <v>71</v>
      </c>
      <c r="L103" s="582"/>
      <c r="M103" s="582"/>
      <c r="N103" s="583"/>
      <c r="O103" s="594" t="s">
        <v>2012</v>
      </c>
      <c r="P103" s="594"/>
      <c r="Q103" s="594"/>
      <c r="R103" s="594" t="s">
        <v>2013</v>
      </c>
      <c r="S103" s="594" t="s">
        <v>2208</v>
      </c>
      <c r="T103" s="594"/>
      <c r="U103" s="594"/>
      <c r="V103" s="594"/>
      <c r="W103" s="613"/>
      <c r="X103" s="594"/>
      <c r="Y103" s="594"/>
      <c r="Z103" s="594"/>
      <c r="AA103" s="594"/>
      <c r="AC103" s="1"/>
      <c r="AD103" s="1"/>
      <c r="AE103" s="1"/>
    </row>
    <row r="104" spans="1:31" ht="80.25" customHeight="1">
      <c r="A104" s="65"/>
      <c r="B104" s="262" t="s">
        <v>2296</v>
      </c>
      <c r="C104" s="386" t="s">
        <v>1552</v>
      </c>
      <c r="D104" s="394" t="s">
        <v>809</v>
      </c>
      <c r="E104" s="394" t="s">
        <v>810</v>
      </c>
      <c r="F104" s="386" t="s">
        <v>2272</v>
      </c>
      <c r="G104" s="262" t="s">
        <v>818</v>
      </c>
      <c r="H104" s="577">
        <v>20000</v>
      </c>
      <c r="I104" s="582"/>
      <c r="J104" s="582" t="s">
        <v>71</v>
      </c>
      <c r="K104" s="582"/>
      <c r="L104" s="582"/>
      <c r="M104" s="582"/>
      <c r="N104" s="583"/>
      <c r="O104" s="594" t="s">
        <v>2285</v>
      </c>
      <c r="P104" s="594"/>
      <c r="Q104" s="594"/>
      <c r="R104" s="594"/>
      <c r="S104" s="594" t="s">
        <v>2209</v>
      </c>
      <c r="T104" s="594"/>
      <c r="U104" s="594"/>
      <c r="V104" s="594"/>
      <c r="W104" s="613"/>
      <c r="X104" s="594"/>
      <c r="Y104" s="594"/>
      <c r="Z104" s="594"/>
      <c r="AA104" s="594"/>
      <c r="AC104" s="1"/>
      <c r="AD104" s="1"/>
      <c r="AE104" s="1"/>
    </row>
    <row r="105" spans="1:31" s="113" customFormat="1" ht="80.25" customHeight="1">
      <c r="A105" s="556" t="s">
        <v>858</v>
      </c>
      <c r="B105" s="258" t="s">
        <v>1891</v>
      </c>
      <c r="C105" s="402" t="s">
        <v>811</v>
      </c>
      <c r="D105" s="401" t="s">
        <v>656</v>
      </c>
      <c r="E105" s="401" t="s">
        <v>812</v>
      </c>
      <c r="F105" s="475" t="s">
        <v>1635</v>
      </c>
      <c r="G105" s="258" t="s">
        <v>2233</v>
      </c>
      <c r="H105" s="576">
        <v>25000</v>
      </c>
      <c r="I105" s="582"/>
      <c r="J105" s="582"/>
      <c r="K105" s="582"/>
      <c r="L105" s="582"/>
      <c r="M105" s="582" t="s">
        <v>71</v>
      </c>
      <c r="N105" s="583"/>
      <c r="O105" s="605" t="s">
        <v>2001</v>
      </c>
      <c r="P105" s="597"/>
      <c r="Q105" s="597"/>
      <c r="R105" s="597"/>
      <c r="S105" s="597"/>
      <c r="T105" s="597"/>
      <c r="U105" s="597"/>
      <c r="V105" s="597"/>
      <c r="W105" s="617"/>
      <c r="X105" s="597"/>
      <c r="Y105" s="597"/>
      <c r="Z105" s="597"/>
      <c r="AA105" s="597"/>
    </row>
    <row r="106" spans="1:31" s="113" customFormat="1" ht="80.25" customHeight="1">
      <c r="A106" s="114"/>
      <c r="B106" s="238" t="s">
        <v>1892</v>
      </c>
      <c r="C106" s="296" t="s">
        <v>811</v>
      </c>
      <c r="D106" s="292" t="s">
        <v>656</v>
      </c>
      <c r="E106" s="292" t="s">
        <v>812</v>
      </c>
      <c r="F106" s="295" t="s">
        <v>506</v>
      </c>
      <c r="G106" s="238" t="s">
        <v>2275</v>
      </c>
      <c r="H106" s="570">
        <v>25000</v>
      </c>
      <c r="I106" s="582"/>
      <c r="J106" s="582"/>
      <c r="K106" s="582"/>
      <c r="L106" s="582"/>
      <c r="M106" s="582" t="s">
        <v>71</v>
      </c>
      <c r="N106" s="583"/>
      <c r="O106" s="605" t="s">
        <v>2001</v>
      </c>
      <c r="P106" s="597"/>
      <c r="Q106" s="597"/>
      <c r="R106" s="597"/>
      <c r="S106" s="597"/>
      <c r="T106" s="597"/>
      <c r="U106" s="597"/>
      <c r="V106" s="597"/>
      <c r="W106" s="617"/>
      <c r="X106" s="597"/>
      <c r="Y106" s="597"/>
      <c r="Z106" s="597"/>
      <c r="AA106" s="597"/>
    </row>
    <row r="107" spans="1:31" s="113" customFormat="1" ht="80.25" customHeight="1" thickBot="1">
      <c r="A107" s="114"/>
      <c r="B107" s="238" t="s">
        <v>1893</v>
      </c>
      <c r="C107" s="296" t="s">
        <v>419</v>
      </c>
      <c r="D107" s="292" t="s">
        <v>656</v>
      </c>
      <c r="E107" s="292" t="s">
        <v>812</v>
      </c>
      <c r="F107" s="295" t="s">
        <v>129</v>
      </c>
      <c r="G107" s="238" t="s">
        <v>2270</v>
      </c>
      <c r="H107" s="570">
        <v>25000</v>
      </c>
      <c r="I107" s="582"/>
      <c r="J107" s="582"/>
      <c r="K107" s="582"/>
      <c r="L107" s="582"/>
      <c r="M107" s="582" t="s">
        <v>71</v>
      </c>
      <c r="N107" s="583"/>
      <c r="O107" s="605" t="s">
        <v>2001</v>
      </c>
      <c r="P107" s="597"/>
      <c r="Q107" s="597"/>
      <c r="R107" s="597"/>
      <c r="S107" s="597"/>
      <c r="T107" s="597"/>
      <c r="U107" s="597"/>
      <c r="V107" s="597"/>
      <c r="W107" s="617"/>
      <c r="X107" s="597"/>
      <c r="Y107" s="597"/>
      <c r="Z107" s="597"/>
      <c r="AA107" s="597"/>
    </row>
    <row r="108" spans="1:31" s="113" customFormat="1" ht="80.25" customHeight="1" thickTop="1">
      <c r="A108" s="114"/>
      <c r="B108" s="238" t="s">
        <v>1900</v>
      </c>
      <c r="C108" s="295" t="s">
        <v>511</v>
      </c>
      <c r="D108" s="292" t="s">
        <v>773</v>
      </c>
      <c r="E108" s="292" t="s">
        <v>794</v>
      </c>
      <c r="F108" s="333" t="s">
        <v>86</v>
      </c>
      <c r="G108" s="238" t="s">
        <v>1464</v>
      </c>
      <c r="H108" s="570">
        <v>70000</v>
      </c>
      <c r="I108" s="582"/>
      <c r="J108" s="582"/>
      <c r="K108" s="582"/>
      <c r="L108" s="582" t="s">
        <v>71</v>
      </c>
      <c r="M108" s="582"/>
      <c r="N108" s="583"/>
      <c r="O108" s="597" t="s">
        <v>2210</v>
      </c>
      <c r="P108" s="597" t="s">
        <v>2099</v>
      </c>
      <c r="Q108" s="597"/>
      <c r="R108" s="597" t="s">
        <v>543</v>
      </c>
      <c r="S108" s="597" t="s">
        <v>2211</v>
      </c>
      <c r="T108" s="597"/>
      <c r="U108" s="597"/>
      <c r="V108" s="597"/>
      <c r="W108" s="629">
        <v>42339</v>
      </c>
      <c r="X108" s="597"/>
      <c r="Y108" s="597"/>
      <c r="Z108" s="597"/>
      <c r="AA108" s="597"/>
    </row>
    <row r="109" spans="1:31" s="113" customFormat="1" ht="80.25" customHeight="1">
      <c r="A109" s="114"/>
      <c r="B109" s="238" t="s">
        <v>1899</v>
      </c>
      <c r="C109" s="293" t="s">
        <v>820</v>
      </c>
      <c r="D109" s="292" t="s">
        <v>673</v>
      </c>
      <c r="E109" s="292" t="s">
        <v>657</v>
      </c>
      <c r="F109" s="293" t="s">
        <v>2213</v>
      </c>
      <c r="G109" s="238" t="s">
        <v>1361</v>
      </c>
      <c r="H109" s="578">
        <v>50000</v>
      </c>
      <c r="I109" s="582"/>
      <c r="J109" s="582" t="s">
        <v>71</v>
      </c>
      <c r="K109" s="582"/>
      <c r="L109" s="582"/>
      <c r="M109" s="582"/>
      <c r="N109" s="583"/>
      <c r="O109" s="595"/>
      <c r="P109" s="597"/>
      <c r="Q109" s="597"/>
      <c r="R109" s="597"/>
      <c r="S109" s="597" t="s">
        <v>2212</v>
      </c>
      <c r="T109" s="597"/>
      <c r="U109" s="597"/>
      <c r="V109" s="597"/>
      <c r="W109" s="617"/>
      <c r="X109" s="597"/>
      <c r="Y109" s="597"/>
      <c r="Z109" s="597"/>
      <c r="AA109" s="597"/>
    </row>
    <row r="110" spans="1:31" s="113" customFormat="1" ht="80.25" customHeight="1">
      <c r="A110" s="114"/>
      <c r="B110" s="238" t="s">
        <v>1898</v>
      </c>
      <c r="C110" s="295" t="s">
        <v>1553</v>
      </c>
      <c r="D110" s="292" t="s">
        <v>671</v>
      </c>
      <c r="E110" s="292" t="s">
        <v>657</v>
      </c>
      <c r="F110" s="295" t="s">
        <v>520</v>
      </c>
      <c r="G110" s="238" t="s">
        <v>2262</v>
      </c>
      <c r="H110" s="570">
        <v>600000</v>
      </c>
      <c r="I110" s="582"/>
      <c r="J110" s="582" t="s">
        <v>71</v>
      </c>
      <c r="K110" s="582"/>
      <c r="L110" s="582"/>
      <c r="M110" s="582"/>
      <c r="N110" s="583"/>
      <c r="O110" s="597" t="s">
        <v>1989</v>
      </c>
      <c r="P110" s="597"/>
      <c r="Q110" s="597"/>
      <c r="R110" s="593" t="s">
        <v>608</v>
      </c>
      <c r="S110" s="597" t="s">
        <v>2214</v>
      </c>
      <c r="T110" s="597"/>
      <c r="U110" s="597"/>
      <c r="V110" s="597"/>
      <c r="W110" s="617"/>
      <c r="X110" s="597"/>
      <c r="Y110" s="597"/>
      <c r="Z110" s="597"/>
      <c r="AA110" s="597"/>
    </row>
    <row r="111" spans="1:31" s="113" customFormat="1" ht="80.25" customHeight="1">
      <c r="A111" s="114"/>
      <c r="B111" s="238" t="s">
        <v>1897</v>
      </c>
      <c r="C111" s="295" t="s">
        <v>1554</v>
      </c>
      <c r="D111" s="292" t="s">
        <v>794</v>
      </c>
      <c r="E111" s="292" t="s">
        <v>657</v>
      </c>
      <c r="F111" s="295" t="s">
        <v>520</v>
      </c>
      <c r="G111" s="238" t="s">
        <v>823</v>
      </c>
      <c r="H111" s="570">
        <v>1000000</v>
      </c>
      <c r="I111" s="582"/>
      <c r="J111" s="582" t="s">
        <v>71</v>
      </c>
      <c r="K111" s="582"/>
      <c r="L111" s="582"/>
      <c r="M111" s="582"/>
      <c r="N111" s="583"/>
      <c r="O111" s="597" t="s">
        <v>1990</v>
      </c>
      <c r="P111" s="597"/>
      <c r="Q111" s="597"/>
      <c r="R111" s="593" t="s">
        <v>608</v>
      </c>
      <c r="S111" s="597"/>
      <c r="T111" s="597"/>
      <c r="U111" s="597"/>
      <c r="V111" s="631">
        <v>42370</v>
      </c>
      <c r="W111" s="629"/>
      <c r="X111" s="594" t="s">
        <v>2170</v>
      </c>
      <c r="Y111" s="597"/>
      <c r="Z111" s="597"/>
      <c r="AA111" s="597"/>
    </row>
    <row r="112" spans="1:31" s="113" customFormat="1" ht="80.25" customHeight="1">
      <c r="A112" s="114"/>
      <c r="B112" s="238" t="s">
        <v>1896</v>
      </c>
      <c r="C112" s="295" t="s">
        <v>821</v>
      </c>
      <c r="D112" s="292" t="s">
        <v>794</v>
      </c>
      <c r="E112" s="292" t="s">
        <v>1591</v>
      </c>
      <c r="F112" s="293" t="s">
        <v>1649</v>
      </c>
      <c r="G112" s="238" t="s">
        <v>2263</v>
      </c>
      <c r="H112" s="570">
        <v>100000</v>
      </c>
      <c r="I112" s="582"/>
      <c r="J112" s="582" t="s">
        <v>71</v>
      </c>
      <c r="K112" s="582"/>
      <c r="L112" s="582"/>
      <c r="M112" s="582"/>
      <c r="N112" s="583"/>
      <c r="O112" s="597"/>
      <c r="P112" s="597"/>
      <c r="Q112" s="597"/>
      <c r="R112" s="597"/>
      <c r="S112" s="597" t="s">
        <v>2218</v>
      </c>
      <c r="T112" s="597"/>
      <c r="U112" s="597"/>
      <c r="V112" s="631">
        <v>42370</v>
      </c>
      <c r="W112" s="629">
        <v>42767</v>
      </c>
      <c r="X112" s="597"/>
      <c r="Y112" s="597"/>
      <c r="Z112" s="597"/>
      <c r="AA112" s="597"/>
    </row>
    <row r="113" spans="1:31" s="113" customFormat="1" ht="80.25" customHeight="1">
      <c r="A113" s="114"/>
      <c r="B113" s="238" t="s">
        <v>1895</v>
      </c>
      <c r="C113" s="295" t="s">
        <v>2215</v>
      </c>
      <c r="D113" s="292" t="s">
        <v>794</v>
      </c>
      <c r="E113" s="292" t="s">
        <v>657</v>
      </c>
      <c r="F113" s="295" t="s">
        <v>1750</v>
      </c>
      <c r="G113" s="238" t="s">
        <v>1470</v>
      </c>
      <c r="H113" s="570">
        <v>500000</v>
      </c>
      <c r="I113" s="582"/>
      <c r="J113" s="582" t="s">
        <v>71</v>
      </c>
      <c r="K113" s="582"/>
      <c r="L113" s="582"/>
      <c r="M113" s="582"/>
      <c r="N113" s="583"/>
      <c r="O113" s="597"/>
      <c r="P113" s="597"/>
      <c r="Q113" s="597"/>
      <c r="R113" s="597"/>
      <c r="S113" s="597" t="s">
        <v>2216</v>
      </c>
      <c r="T113" s="597" t="s">
        <v>2217</v>
      </c>
      <c r="U113" s="597"/>
      <c r="V113" s="597"/>
      <c r="W113" s="617"/>
      <c r="X113" s="597"/>
      <c r="Y113" s="597"/>
      <c r="Z113" s="597"/>
      <c r="AA113" s="597"/>
    </row>
    <row r="114" spans="1:31" s="113" customFormat="1" ht="80.25" customHeight="1">
      <c r="A114" s="114"/>
      <c r="B114" s="279" t="s">
        <v>1894</v>
      </c>
      <c r="C114" s="295" t="s">
        <v>533</v>
      </c>
      <c r="D114" s="292" t="s">
        <v>794</v>
      </c>
      <c r="E114" s="292" t="s">
        <v>1591</v>
      </c>
      <c r="F114" s="295" t="s">
        <v>534</v>
      </c>
      <c r="G114" s="238" t="s">
        <v>1471</v>
      </c>
      <c r="H114" s="578">
        <v>200000</v>
      </c>
      <c r="I114" s="582"/>
      <c r="J114" s="582" t="s">
        <v>71</v>
      </c>
      <c r="K114" s="582"/>
      <c r="L114" s="582"/>
      <c r="M114" s="582"/>
      <c r="N114" s="583"/>
      <c r="O114" s="597"/>
      <c r="P114" s="597"/>
      <c r="Q114" s="597"/>
      <c r="R114" s="597"/>
      <c r="S114" s="597"/>
      <c r="T114" s="597"/>
      <c r="U114" s="597"/>
      <c r="V114" s="631">
        <v>42370</v>
      </c>
      <c r="W114" s="629">
        <v>42767</v>
      </c>
      <c r="X114" s="597"/>
      <c r="Y114" s="597"/>
      <c r="Z114" s="597"/>
      <c r="AA114" s="597"/>
    </row>
    <row r="115" spans="1:31" s="113" customFormat="1" ht="80.25" customHeight="1">
      <c r="A115" s="702" t="s">
        <v>2292</v>
      </c>
      <c r="B115" s="243" t="s">
        <v>1887</v>
      </c>
      <c r="C115" s="295" t="s">
        <v>352</v>
      </c>
      <c r="D115" s="292" t="s">
        <v>656</v>
      </c>
      <c r="E115" s="292" t="s">
        <v>773</v>
      </c>
      <c r="F115" s="376" t="s">
        <v>726</v>
      </c>
      <c r="G115" s="238" t="s">
        <v>1473</v>
      </c>
      <c r="H115" s="570">
        <v>5000</v>
      </c>
      <c r="I115" s="582"/>
      <c r="J115" s="582"/>
      <c r="K115" s="582"/>
      <c r="L115" s="582"/>
      <c r="M115" s="582" t="s">
        <v>71</v>
      </c>
      <c r="N115" s="583"/>
      <c r="O115" s="605" t="s">
        <v>2001</v>
      </c>
      <c r="P115" s="597"/>
      <c r="Q115" s="597"/>
      <c r="R115" s="597"/>
      <c r="S115" s="597"/>
      <c r="T115" s="597"/>
      <c r="U115" s="597"/>
      <c r="V115" s="597"/>
      <c r="W115" s="617"/>
      <c r="X115" s="597"/>
      <c r="Y115" s="597"/>
      <c r="Z115" s="597"/>
      <c r="AA115" s="597"/>
    </row>
    <row r="116" spans="1:31" s="113" customFormat="1" ht="80.25" customHeight="1">
      <c r="A116" s="796"/>
      <c r="B116" s="238" t="s">
        <v>1888</v>
      </c>
      <c r="C116" s="296" t="s">
        <v>1304</v>
      </c>
      <c r="D116" s="292" t="s">
        <v>696</v>
      </c>
      <c r="E116" s="292" t="s">
        <v>657</v>
      </c>
      <c r="F116" s="293" t="s">
        <v>1764</v>
      </c>
      <c r="G116" s="238" t="s">
        <v>2276</v>
      </c>
      <c r="H116" s="570">
        <v>500000</v>
      </c>
      <c r="I116" s="582"/>
      <c r="J116" s="582" t="s">
        <v>71</v>
      </c>
      <c r="K116" s="582"/>
      <c r="L116" s="582"/>
      <c r="M116" s="582"/>
      <c r="N116" s="583"/>
      <c r="O116" s="597"/>
      <c r="P116" s="597"/>
      <c r="Q116" s="597"/>
      <c r="R116" s="597"/>
      <c r="S116" s="597"/>
      <c r="T116" s="597" t="s">
        <v>2219</v>
      </c>
      <c r="U116" s="597"/>
      <c r="V116" s="631">
        <v>42186</v>
      </c>
      <c r="W116" s="629">
        <v>42767</v>
      </c>
      <c r="X116" s="597"/>
      <c r="Y116" s="597"/>
      <c r="Z116" s="597"/>
      <c r="AA116" s="597"/>
    </row>
    <row r="117" spans="1:31" s="113" customFormat="1" ht="80.25" customHeight="1">
      <c r="A117" s="797"/>
      <c r="B117" s="238" t="s">
        <v>1889</v>
      </c>
      <c r="C117" s="464" t="s">
        <v>360</v>
      </c>
      <c r="D117" s="292" t="s">
        <v>673</v>
      </c>
      <c r="E117" s="292" t="s">
        <v>731</v>
      </c>
      <c r="F117" s="295" t="s">
        <v>129</v>
      </c>
      <c r="G117" s="238" t="s">
        <v>2257</v>
      </c>
      <c r="H117" s="570">
        <v>150000</v>
      </c>
      <c r="I117" s="582"/>
      <c r="J117" s="582"/>
      <c r="K117" s="582"/>
      <c r="L117" s="582"/>
      <c r="M117" s="582" t="s">
        <v>71</v>
      </c>
      <c r="N117" s="583"/>
      <c r="O117" s="597" t="s">
        <v>2220</v>
      </c>
      <c r="P117" s="597" t="s">
        <v>2221</v>
      </c>
      <c r="Q117" s="597"/>
      <c r="R117" s="594" t="s">
        <v>1980</v>
      </c>
      <c r="S117" s="597"/>
      <c r="T117" s="597"/>
      <c r="U117" s="597"/>
      <c r="V117" s="597"/>
      <c r="W117" s="617"/>
      <c r="X117" s="597"/>
      <c r="Y117" s="597"/>
      <c r="Z117" s="597"/>
      <c r="AA117" s="597"/>
    </row>
    <row r="118" spans="1:31" s="113" customFormat="1" ht="80.25" customHeight="1">
      <c r="A118" s="797"/>
      <c r="B118" s="238" t="s">
        <v>2222</v>
      </c>
      <c r="C118" s="293" t="s">
        <v>1556</v>
      </c>
      <c r="D118" s="292" t="s">
        <v>665</v>
      </c>
      <c r="E118" s="292" t="s">
        <v>657</v>
      </c>
      <c r="F118" s="293" t="s">
        <v>1720</v>
      </c>
      <c r="G118" s="238" t="s">
        <v>875</v>
      </c>
      <c r="H118" s="570">
        <v>20000</v>
      </c>
      <c r="I118" s="582"/>
      <c r="J118" s="582" t="s">
        <v>71</v>
      </c>
      <c r="K118" s="582"/>
      <c r="L118" s="582"/>
      <c r="M118" s="582"/>
      <c r="N118" s="583"/>
      <c r="O118" s="597" t="s">
        <v>2223</v>
      </c>
      <c r="P118" s="597"/>
      <c r="Q118" s="597"/>
      <c r="R118" s="593" t="s">
        <v>608</v>
      </c>
      <c r="S118" s="597"/>
      <c r="T118" s="597"/>
      <c r="U118" s="597"/>
      <c r="V118" s="631">
        <v>42370</v>
      </c>
      <c r="W118" s="617"/>
      <c r="X118" s="597"/>
      <c r="Y118" s="597"/>
      <c r="Z118" s="597"/>
      <c r="AA118" s="597"/>
    </row>
    <row r="119" spans="1:31" ht="80.25" customHeight="1">
      <c r="A119" s="798"/>
      <c r="B119" s="238" t="s">
        <v>1890</v>
      </c>
      <c r="C119" s="295" t="s">
        <v>264</v>
      </c>
      <c r="D119" s="292" t="s">
        <v>787</v>
      </c>
      <c r="E119" s="292" t="s">
        <v>691</v>
      </c>
      <c r="F119" s="488" t="s">
        <v>173</v>
      </c>
      <c r="G119" s="238" t="s">
        <v>2232</v>
      </c>
      <c r="H119" s="578">
        <v>1000000</v>
      </c>
      <c r="I119" s="582"/>
      <c r="J119" s="582" t="s">
        <v>71</v>
      </c>
      <c r="K119" s="582"/>
      <c r="L119" s="582"/>
      <c r="M119" s="582"/>
      <c r="N119" s="583"/>
      <c r="O119" s="597"/>
      <c r="P119" s="597"/>
      <c r="Q119" s="597"/>
      <c r="R119" s="597"/>
      <c r="S119" s="597" t="s">
        <v>2225</v>
      </c>
      <c r="T119" s="597" t="s">
        <v>2224</v>
      </c>
      <c r="U119" s="597"/>
      <c r="V119" s="631">
        <v>42005</v>
      </c>
      <c r="W119" s="629">
        <v>42767</v>
      </c>
      <c r="X119" s="597"/>
      <c r="Y119" s="597"/>
      <c r="Z119" s="597"/>
    </row>
    <row r="123" spans="1:31" ht="26.25" customHeight="1" thickBot="1"/>
    <row r="124" spans="1:31" ht="26.25" customHeight="1" thickTop="1" thickBot="1">
      <c r="A124" s="86" t="s">
        <v>59</v>
      </c>
    </row>
    <row r="125" spans="1:31" ht="26.25" customHeight="1" thickTop="1" thickBot="1">
      <c r="B125" s="53">
        <f>COUNTA(B130:B139,B142:B151,B154:B163,B166:B175)</f>
        <v>3</v>
      </c>
    </row>
    <row r="126" spans="1:31" ht="26.25" customHeight="1" thickTop="1"/>
    <row r="127" spans="1:31" ht="26.25" customHeight="1" thickBot="1"/>
    <row r="128" spans="1:31" s="564" customFormat="1" ht="26.25" customHeight="1" thickTop="1" thickBot="1">
      <c r="A128" s="624" t="s">
        <v>63</v>
      </c>
      <c r="B128" s="1"/>
      <c r="C128" s="1"/>
      <c r="D128" s="1"/>
      <c r="E128" s="1"/>
      <c r="F128" s="1"/>
      <c r="G128" s="1"/>
      <c r="H128" s="1"/>
      <c r="I128" s="17"/>
      <c r="J128" s="17"/>
      <c r="K128" s="17"/>
      <c r="L128" s="17"/>
      <c r="M128" s="17"/>
      <c r="N128" s="17"/>
      <c r="O128" s="1"/>
      <c r="P128" s="1"/>
      <c r="Q128" s="1"/>
      <c r="R128" s="1"/>
      <c r="S128" s="1"/>
      <c r="T128" s="1"/>
      <c r="U128" s="1"/>
      <c r="V128" s="1"/>
      <c r="W128" s="610"/>
      <c r="X128" s="1"/>
      <c r="Y128" s="1"/>
      <c r="Z128" s="1"/>
      <c r="AC128" s="621"/>
      <c r="AD128" s="621"/>
      <c r="AE128" s="621"/>
    </row>
    <row r="129" spans="1:31" ht="26.25" customHeight="1" thickTop="1" thickBot="1">
      <c r="A129" s="73" t="s">
        <v>60</v>
      </c>
      <c r="B129" s="624" t="s">
        <v>62</v>
      </c>
      <c r="C129" s="625" t="s">
        <v>6</v>
      </c>
      <c r="D129" s="625" t="s">
        <v>10</v>
      </c>
      <c r="E129" s="625" t="s">
        <v>11</v>
      </c>
      <c r="F129" s="625" t="s">
        <v>8</v>
      </c>
      <c r="G129" s="625" t="s">
        <v>7</v>
      </c>
      <c r="H129" s="625" t="s">
        <v>9</v>
      </c>
      <c r="I129" s="216"/>
      <c r="J129" s="216"/>
      <c r="K129" s="216"/>
      <c r="L129" s="216"/>
      <c r="M129" s="216"/>
      <c r="N129" s="216"/>
      <c r="O129" s="564"/>
      <c r="P129" s="564"/>
      <c r="Q129" s="564"/>
      <c r="R129" s="564"/>
      <c r="S129" s="564"/>
      <c r="T129" s="564"/>
      <c r="U129" s="564"/>
      <c r="V129" s="564"/>
      <c r="W129" s="620"/>
      <c r="X129" s="564"/>
      <c r="Y129" s="564"/>
      <c r="Z129" s="564"/>
    </row>
    <row r="130" spans="1:31" s="564" customFormat="1" ht="26.25" customHeight="1" thickTop="1">
      <c r="A130" s="619">
        <v>4</v>
      </c>
      <c r="B130" s="52" t="s">
        <v>61</v>
      </c>
      <c r="C130" s="52"/>
      <c r="D130" s="52"/>
      <c r="E130" s="52"/>
      <c r="F130" s="52"/>
      <c r="G130" s="52"/>
      <c r="H130" s="52"/>
      <c r="I130" s="17"/>
      <c r="J130" s="17"/>
      <c r="K130" s="17"/>
      <c r="L130" s="17"/>
      <c r="M130" s="17"/>
      <c r="N130" s="17"/>
      <c r="O130" s="1"/>
      <c r="P130" s="1"/>
      <c r="Q130" s="1"/>
      <c r="R130" s="1"/>
      <c r="S130" s="1"/>
      <c r="T130" s="1"/>
      <c r="U130" s="1"/>
      <c r="V130" s="1"/>
      <c r="W130" s="610"/>
      <c r="X130" s="1"/>
      <c r="Y130" s="1"/>
      <c r="Z130" s="1"/>
      <c r="AC130" s="621"/>
      <c r="AD130" s="621"/>
      <c r="AE130" s="621"/>
    </row>
    <row r="131" spans="1:31" ht="26.25" customHeight="1">
      <c r="A131" s="70"/>
      <c r="B131" s="623" t="s">
        <v>2046</v>
      </c>
      <c r="C131" s="623" t="s">
        <v>2047</v>
      </c>
      <c r="D131" s="622">
        <v>41579</v>
      </c>
      <c r="E131" s="622">
        <v>42767</v>
      </c>
      <c r="F131" s="626">
        <v>100000</v>
      </c>
      <c r="G131" s="618" t="s">
        <v>1141</v>
      </c>
      <c r="H131" s="623" t="s">
        <v>2048</v>
      </c>
      <c r="I131" s="216" t="s">
        <v>2049</v>
      </c>
      <c r="J131" s="216"/>
      <c r="K131" s="623"/>
      <c r="L131" s="216"/>
      <c r="M131" s="216"/>
      <c r="N131" s="216"/>
      <c r="O131" s="564"/>
      <c r="P131" s="564"/>
      <c r="Q131" s="564"/>
      <c r="R131" s="564"/>
      <c r="S131" s="564"/>
      <c r="T131" s="564"/>
      <c r="U131" s="564"/>
      <c r="V131" s="564"/>
      <c r="W131" s="620"/>
      <c r="X131" s="564"/>
      <c r="Y131" s="564"/>
      <c r="Z131" s="564"/>
    </row>
    <row r="132" spans="1:31" ht="26.25" customHeight="1">
      <c r="A132" s="70"/>
      <c r="B132" s="52"/>
      <c r="C132" s="52"/>
      <c r="D132" s="52"/>
      <c r="E132" s="52"/>
      <c r="F132" s="52"/>
      <c r="G132" s="52"/>
      <c r="H132" s="52"/>
    </row>
    <row r="133" spans="1:31" ht="26.25" customHeight="1">
      <c r="A133" s="70"/>
      <c r="B133" s="52"/>
      <c r="C133" s="52"/>
      <c r="D133" s="52"/>
      <c r="E133" s="52"/>
      <c r="F133" s="52"/>
      <c r="G133" s="52"/>
      <c r="H133" s="52"/>
    </row>
    <row r="134" spans="1:31" ht="26.25" customHeight="1">
      <c r="A134" s="70"/>
      <c r="B134" s="52"/>
      <c r="C134" s="52"/>
      <c r="D134" s="52"/>
      <c r="E134" s="52"/>
      <c r="F134" s="52"/>
      <c r="G134" s="52"/>
      <c r="H134" s="52"/>
    </row>
    <row r="135" spans="1:31" ht="26.25" customHeight="1">
      <c r="A135" s="70"/>
      <c r="B135" s="52"/>
      <c r="C135" s="52"/>
      <c r="D135" s="52"/>
      <c r="E135" s="52"/>
      <c r="F135" s="52"/>
      <c r="G135" s="52"/>
      <c r="H135" s="52"/>
    </row>
    <row r="136" spans="1:31" ht="26.25" customHeight="1">
      <c r="A136" s="70"/>
      <c r="B136" s="52"/>
      <c r="C136" s="52"/>
      <c r="D136" s="52"/>
      <c r="E136" s="52"/>
      <c r="F136" s="52"/>
      <c r="G136" s="52"/>
      <c r="H136" s="52"/>
    </row>
    <row r="137" spans="1:31" ht="26.25" customHeight="1">
      <c r="A137" s="70"/>
      <c r="B137" s="52"/>
      <c r="C137" s="52"/>
      <c r="D137" s="52"/>
      <c r="E137" s="52"/>
      <c r="F137" s="52"/>
      <c r="G137" s="52"/>
      <c r="H137" s="52"/>
    </row>
    <row r="138" spans="1:31" ht="26.25" customHeight="1">
      <c r="A138" s="71"/>
      <c r="B138" s="52"/>
      <c r="C138" s="52"/>
      <c r="D138" s="52"/>
      <c r="E138" s="52"/>
      <c r="F138" s="52"/>
      <c r="G138" s="52"/>
      <c r="H138" s="52"/>
    </row>
    <row r="139" spans="1:31" ht="26.25" customHeight="1" thickBot="1">
      <c r="B139" s="52"/>
      <c r="C139" s="52"/>
      <c r="D139" s="52"/>
      <c r="E139" s="52"/>
      <c r="F139" s="52"/>
      <c r="G139" s="52"/>
      <c r="H139" s="52"/>
    </row>
    <row r="140" spans="1:31" ht="26.25" customHeight="1" thickTop="1" thickBot="1">
      <c r="A140" s="86" t="s">
        <v>63</v>
      </c>
    </row>
    <row r="141" spans="1:31" ht="26.25" customHeight="1" thickTop="1" thickBot="1">
      <c r="A141" s="73" t="s">
        <v>60</v>
      </c>
      <c r="B141" s="86" t="s">
        <v>62</v>
      </c>
      <c r="C141" s="86" t="s">
        <v>6</v>
      </c>
      <c r="D141" s="86" t="s">
        <v>10</v>
      </c>
      <c r="E141" s="86" t="s">
        <v>11</v>
      </c>
      <c r="F141" s="86" t="s">
        <v>8</v>
      </c>
      <c r="G141" s="86" t="s">
        <v>7</v>
      </c>
      <c r="H141" s="86" t="s">
        <v>9</v>
      </c>
    </row>
    <row r="142" spans="1:31" ht="26.25" customHeight="1" thickTop="1">
      <c r="A142" s="70"/>
      <c r="B142" s="52" t="s">
        <v>61</v>
      </c>
      <c r="C142" s="52"/>
      <c r="D142" s="52"/>
      <c r="E142" s="52"/>
      <c r="F142" s="52"/>
      <c r="G142" s="52"/>
      <c r="H142" s="52"/>
    </row>
    <row r="143" spans="1:31" ht="26.25" customHeight="1">
      <c r="A143" s="70"/>
      <c r="B143" s="52"/>
      <c r="C143" s="52"/>
      <c r="D143" s="52"/>
      <c r="E143" s="52"/>
      <c r="F143" s="52"/>
      <c r="G143" s="52"/>
      <c r="H143" s="52"/>
    </row>
    <row r="144" spans="1:31" ht="26.25" customHeight="1">
      <c r="A144" s="70"/>
      <c r="B144" s="52"/>
      <c r="C144" s="52"/>
      <c r="D144" s="52"/>
      <c r="E144" s="52"/>
      <c r="F144" s="52"/>
      <c r="G144" s="52"/>
      <c r="H144" s="52"/>
    </row>
    <row r="145" spans="1:8" ht="26.25" customHeight="1">
      <c r="A145" s="70"/>
      <c r="B145" s="52"/>
      <c r="C145" s="52"/>
      <c r="D145" s="52"/>
      <c r="E145" s="52"/>
      <c r="F145" s="52"/>
      <c r="G145" s="52"/>
      <c r="H145" s="52"/>
    </row>
    <row r="146" spans="1:8" ht="26.25" customHeight="1">
      <c r="A146" s="70"/>
      <c r="B146" s="52"/>
      <c r="C146" s="52"/>
      <c r="D146" s="52"/>
      <c r="E146" s="52"/>
      <c r="F146" s="52"/>
      <c r="G146" s="52"/>
      <c r="H146" s="52"/>
    </row>
    <row r="147" spans="1:8" ht="26.25" customHeight="1">
      <c r="A147" s="70"/>
      <c r="B147" s="52"/>
      <c r="C147" s="52"/>
      <c r="D147" s="52"/>
      <c r="E147" s="52"/>
      <c r="F147" s="52"/>
      <c r="G147" s="52"/>
      <c r="H147" s="52"/>
    </row>
    <row r="148" spans="1:8" ht="26.25" customHeight="1">
      <c r="A148" s="70"/>
      <c r="B148" s="52"/>
      <c r="C148" s="52"/>
      <c r="D148" s="52"/>
      <c r="E148" s="52"/>
      <c r="F148" s="52"/>
      <c r="G148" s="52"/>
      <c r="H148" s="52"/>
    </row>
    <row r="149" spans="1:8" ht="26.25" customHeight="1">
      <c r="A149" s="70"/>
      <c r="B149" s="52"/>
      <c r="C149" s="52"/>
      <c r="D149" s="52"/>
      <c r="E149" s="52"/>
      <c r="F149" s="52"/>
      <c r="G149" s="52"/>
      <c r="H149" s="52"/>
    </row>
    <row r="150" spans="1:8" ht="26.25" customHeight="1">
      <c r="A150" s="71"/>
      <c r="B150" s="52"/>
      <c r="C150" s="52"/>
      <c r="D150" s="52"/>
      <c r="E150" s="52"/>
      <c r="F150" s="52"/>
      <c r="G150" s="52"/>
      <c r="H150" s="52"/>
    </row>
    <row r="151" spans="1:8" ht="26.25" customHeight="1" thickBot="1">
      <c r="B151" s="52"/>
      <c r="C151" s="52"/>
      <c r="D151" s="52"/>
      <c r="E151" s="52"/>
      <c r="F151" s="52"/>
      <c r="G151" s="52"/>
      <c r="H151" s="52"/>
    </row>
    <row r="152" spans="1:8" ht="26.25" customHeight="1" thickTop="1" thickBot="1">
      <c r="A152" s="86" t="s">
        <v>63</v>
      </c>
    </row>
    <row r="153" spans="1:8" ht="26.25" customHeight="1" thickTop="1" thickBot="1">
      <c r="A153" s="73" t="s">
        <v>60</v>
      </c>
      <c r="B153" s="86" t="s">
        <v>62</v>
      </c>
      <c r="C153" s="86" t="s">
        <v>6</v>
      </c>
      <c r="D153" s="86" t="s">
        <v>10</v>
      </c>
      <c r="E153" s="86" t="s">
        <v>11</v>
      </c>
      <c r="F153" s="86" t="s">
        <v>8</v>
      </c>
      <c r="G153" s="86" t="s">
        <v>7</v>
      </c>
      <c r="H153" s="86" t="s">
        <v>9</v>
      </c>
    </row>
    <row r="154" spans="1:8" ht="26.25" customHeight="1" thickTop="1">
      <c r="A154" s="70"/>
      <c r="B154" s="52"/>
      <c r="C154" s="52"/>
      <c r="D154" s="52"/>
      <c r="E154" s="52"/>
      <c r="F154" s="52"/>
      <c r="G154" s="52"/>
      <c r="H154" s="52"/>
    </row>
    <row r="155" spans="1:8" ht="26.25" customHeight="1">
      <c r="A155" s="70"/>
      <c r="B155" s="52"/>
      <c r="C155" s="52"/>
      <c r="D155" s="52"/>
      <c r="E155" s="52"/>
      <c r="F155" s="52"/>
      <c r="G155" s="52"/>
      <c r="H155" s="52"/>
    </row>
    <row r="156" spans="1:8" ht="26.25" customHeight="1">
      <c r="A156" s="70"/>
      <c r="B156" s="52"/>
      <c r="C156" s="52"/>
      <c r="D156" s="52"/>
      <c r="E156" s="52"/>
      <c r="F156" s="52"/>
      <c r="G156" s="52"/>
      <c r="H156" s="52"/>
    </row>
    <row r="157" spans="1:8" ht="26.25" customHeight="1">
      <c r="A157" s="70"/>
      <c r="B157" s="52"/>
      <c r="C157" s="52"/>
      <c r="D157" s="52"/>
      <c r="E157" s="52"/>
      <c r="F157" s="52"/>
      <c r="G157" s="52"/>
      <c r="H157" s="52"/>
    </row>
    <row r="158" spans="1:8" ht="26.25" customHeight="1">
      <c r="A158" s="70"/>
      <c r="B158" s="52"/>
      <c r="C158" s="52"/>
      <c r="D158" s="52"/>
      <c r="E158" s="52"/>
      <c r="F158" s="52"/>
      <c r="G158" s="52"/>
      <c r="H158" s="52"/>
    </row>
    <row r="159" spans="1:8" ht="26.25" customHeight="1">
      <c r="A159" s="70"/>
      <c r="B159" s="52"/>
      <c r="C159" s="52"/>
      <c r="D159" s="52"/>
      <c r="E159" s="52"/>
      <c r="F159" s="52"/>
      <c r="G159" s="52"/>
      <c r="H159" s="52"/>
    </row>
    <row r="160" spans="1:8" ht="26.25" customHeight="1">
      <c r="A160" s="70"/>
      <c r="B160" s="52"/>
      <c r="C160" s="52"/>
      <c r="D160" s="52"/>
      <c r="E160" s="52"/>
      <c r="F160" s="52"/>
      <c r="G160" s="52"/>
      <c r="H160" s="52"/>
    </row>
    <row r="161" spans="1:8" ht="26.25" customHeight="1">
      <c r="A161" s="70"/>
      <c r="B161" s="52"/>
      <c r="C161" s="52"/>
      <c r="D161" s="52"/>
      <c r="E161" s="52"/>
      <c r="F161" s="52"/>
      <c r="G161" s="52"/>
      <c r="H161" s="52"/>
    </row>
    <row r="162" spans="1:8" ht="26.25" customHeight="1">
      <c r="A162" s="71"/>
      <c r="B162" s="52"/>
      <c r="C162" s="52"/>
      <c r="D162" s="52"/>
      <c r="E162" s="52"/>
      <c r="F162" s="52"/>
      <c r="G162" s="52"/>
      <c r="H162" s="52"/>
    </row>
    <row r="163" spans="1:8" ht="26.25" customHeight="1" thickBot="1">
      <c r="B163" s="52"/>
      <c r="C163" s="52"/>
      <c r="D163" s="52"/>
      <c r="E163" s="52"/>
      <c r="F163" s="52"/>
      <c r="G163" s="52"/>
      <c r="H163" s="52"/>
    </row>
    <row r="164" spans="1:8" ht="26.25" customHeight="1" thickTop="1" thickBot="1">
      <c r="A164" s="86" t="s">
        <v>63</v>
      </c>
    </row>
    <row r="165" spans="1:8" ht="26.25" customHeight="1" thickTop="1" thickBot="1">
      <c r="A165" s="73" t="s">
        <v>60</v>
      </c>
      <c r="B165" s="86" t="s">
        <v>62</v>
      </c>
      <c r="C165" s="86" t="s">
        <v>6</v>
      </c>
      <c r="D165" s="86" t="s">
        <v>10</v>
      </c>
      <c r="E165" s="86" t="s">
        <v>11</v>
      </c>
      <c r="F165" s="86" t="s">
        <v>8</v>
      </c>
      <c r="G165" s="86" t="s">
        <v>7</v>
      </c>
      <c r="H165" s="86" t="s">
        <v>9</v>
      </c>
    </row>
    <row r="166" spans="1:8" ht="26.25" customHeight="1" thickTop="1">
      <c r="A166" s="70"/>
      <c r="B166" s="52"/>
      <c r="C166" s="52"/>
      <c r="D166" s="52"/>
      <c r="E166" s="52"/>
      <c r="F166" s="52"/>
      <c r="G166" s="52"/>
      <c r="H166" s="52"/>
    </row>
    <row r="167" spans="1:8" ht="26.25" customHeight="1">
      <c r="A167" s="70"/>
      <c r="B167" s="52"/>
      <c r="C167" s="52"/>
      <c r="D167" s="52"/>
      <c r="E167" s="52"/>
      <c r="F167" s="52"/>
      <c r="G167" s="52"/>
      <c r="H167" s="52"/>
    </row>
    <row r="168" spans="1:8" ht="26.25" customHeight="1">
      <c r="A168" s="70"/>
      <c r="B168" s="52"/>
      <c r="C168" s="52"/>
      <c r="D168" s="52"/>
      <c r="E168" s="52"/>
      <c r="F168" s="52"/>
      <c r="G168" s="52"/>
      <c r="H168" s="52"/>
    </row>
    <row r="169" spans="1:8" ht="26.25" customHeight="1">
      <c r="A169" s="70"/>
      <c r="B169" s="52"/>
      <c r="C169" s="52"/>
      <c r="D169" s="52"/>
      <c r="E169" s="52"/>
      <c r="F169" s="52"/>
      <c r="G169" s="52"/>
      <c r="H169" s="52"/>
    </row>
    <row r="170" spans="1:8" ht="26.25" customHeight="1">
      <c r="A170" s="70"/>
      <c r="B170" s="52"/>
      <c r="C170" s="52"/>
      <c r="D170" s="52"/>
      <c r="E170" s="52"/>
      <c r="F170" s="52"/>
      <c r="G170" s="52"/>
      <c r="H170" s="52"/>
    </row>
    <row r="171" spans="1:8" ht="26.25" customHeight="1">
      <c r="A171" s="70"/>
      <c r="B171" s="52"/>
      <c r="C171" s="52"/>
      <c r="D171" s="52"/>
      <c r="E171" s="52"/>
      <c r="F171" s="52"/>
      <c r="G171" s="52"/>
      <c r="H171" s="52"/>
    </row>
    <row r="172" spans="1:8" ht="26.25" customHeight="1">
      <c r="A172" s="70"/>
      <c r="B172" s="52"/>
      <c r="C172" s="52"/>
      <c r="D172" s="52"/>
      <c r="E172" s="52"/>
      <c r="F172" s="52"/>
      <c r="G172" s="52"/>
      <c r="H172" s="52"/>
    </row>
    <row r="173" spans="1:8" ht="26.25" customHeight="1">
      <c r="A173" s="70"/>
      <c r="B173" s="52"/>
      <c r="C173" s="52"/>
      <c r="D173" s="52"/>
      <c r="E173" s="52"/>
      <c r="F173" s="52"/>
      <c r="G173" s="52"/>
      <c r="H173" s="52"/>
    </row>
    <row r="174" spans="1:8" ht="26.25" customHeight="1">
      <c r="A174" s="71"/>
      <c r="B174" s="52"/>
      <c r="C174" s="52"/>
      <c r="D174" s="52"/>
      <c r="E174" s="52"/>
      <c r="F174" s="52"/>
      <c r="G174" s="52"/>
      <c r="H174" s="52"/>
    </row>
    <row r="175" spans="1:8" ht="26.25" customHeight="1">
      <c r="B175" s="52"/>
      <c r="C175" s="52"/>
      <c r="D175" s="52"/>
      <c r="E175" s="52"/>
      <c r="F175" s="52"/>
      <c r="G175" s="52"/>
      <c r="H175" s="52"/>
    </row>
    <row r="179" spans="1:1" ht="26.25" customHeight="1">
      <c r="A179" s="564"/>
    </row>
    <row r="180" spans="1:1" ht="26.25" customHeight="1">
      <c r="A180" s="564" t="s">
        <v>1957</v>
      </c>
    </row>
    <row r="181" spans="1:1" ht="26.25" customHeight="1">
      <c r="A181" s="564" t="s">
        <v>1956</v>
      </c>
    </row>
    <row r="182" spans="1:1" ht="26.25" customHeight="1">
      <c r="A182" s="564" t="s">
        <v>1958</v>
      </c>
    </row>
    <row r="184" spans="1:1" ht="26.25" customHeight="1">
      <c r="A184" s="564" t="s">
        <v>1959</v>
      </c>
    </row>
  </sheetData>
  <autoFilter ref="A10:AG119">
    <filterColumn colId="5"/>
  </autoFilter>
  <mergeCells count="4">
    <mergeCell ref="I9:R9"/>
    <mergeCell ref="T9:AA9"/>
    <mergeCell ref="A6:G6"/>
    <mergeCell ref="A116:A119"/>
  </mergeCells>
  <conditionalFormatting sqref="AF7:AF8">
    <cfRule type="cellIs" dxfId="36" priority="379" stopIfTrue="1" operator="equal">
      <formula>$AF$7</formula>
    </cfRule>
  </conditionalFormatting>
  <conditionalFormatting sqref="I11:I119">
    <cfRule type="cellIs" dxfId="35" priority="378" stopIfTrue="1" operator="equal">
      <formula>"x"</formula>
    </cfRule>
  </conditionalFormatting>
  <conditionalFormatting sqref="J11:J119">
    <cfRule type="cellIs" dxfId="34" priority="377" operator="equal">
      <formula>"x"</formula>
    </cfRule>
  </conditionalFormatting>
  <conditionalFormatting sqref="K11:K119">
    <cfRule type="cellIs" dxfId="33" priority="376" operator="equal">
      <formula>"x"</formula>
    </cfRule>
  </conditionalFormatting>
  <conditionalFormatting sqref="L11:L119">
    <cfRule type="cellIs" dxfId="32" priority="375" stopIfTrue="1" operator="equal">
      <formula>"x"</formula>
    </cfRule>
  </conditionalFormatting>
  <conditionalFormatting sqref="M11:M119">
    <cfRule type="cellIs" dxfId="31" priority="374" operator="equal">
      <formula>"x"</formula>
    </cfRule>
  </conditionalFormatting>
  <conditionalFormatting sqref="N94:N119">
    <cfRule type="cellIs" dxfId="30" priority="153" stopIfTrue="1" operator="equal">
      <formula>"x"</formula>
    </cfRule>
  </conditionalFormatting>
  <conditionalFormatting sqref="N11:N93 N98">
    <cfRule type="cellIs" dxfId="29" priority="115" stopIfTrue="1" operator="equal">
      <formula>$AF$8</formula>
    </cfRule>
    <cfRule type="cellIs" dxfId="28" priority="116" stopIfTrue="1" operator="equal">
      <formula>$AF$7</formula>
    </cfRule>
  </conditionalFormatting>
  <dataValidations count="1">
    <dataValidation type="list" allowBlank="1" showInputMessage="1" showErrorMessage="1" sqref="N98 N11:N93">
      <formula1>$AF$7:$AF$8</formula1>
    </dataValidation>
  </dataValidations>
  <pageMargins left="0.511811024" right="0.511811024" top="0.78740157499999996" bottom="0.78740157499999996" header="0.31496062000000002" footer="0.31496062000000002"/>
  <pageSetup orientation="portrait" r:id="rId1"/>
  <drawing r:id="rId2"/>
</worksheet>
</file>

<file path=xl/worksheets/sheet8.xml><?xml version="1.0" encoding="utf-8"?>
<worksheet xmlns="http://schemas.openxmlformats.org/spreadsheetml/2006/main" xmlns:r="http://schemas.openxmlformats.org/officeDocument/2006/relationships">
  <sheetPr>
    <tabColor rgb="FFFFC000"/>
  </sheetPr>
  <dimension ref="A1:S43"/>
  <sheetViews>
    <sheetView showGridLines="0" zoomScale="90" zoomScaleNormal="90" zoomScalePageLayoutView="70" workbookViewId="0">
      <selection activeCell="E21" sqref="E21"/>
    </sheetView>
  </sheetViews>
  <sheetFormatPr defaultRowHeight="15"/>
  <cols>
    <col min="1" max="1" width="8.28515625" customWidth="1"/>
    <col min="2" max="2" width="36.7109375" customWidth="1"/>
    <col min="3" max="3" width="14.28515625" customWidth="1"/>
    <col min="5" max="5" width="13.28515625" customWidth="1"/>
    <col min="6" max="6" width="11.85546875" customWidth="1"/>
  </cols>
  <sheetData>
    <row r="1" spans="1:19" s="2" customFormat="1">
      <c r="A1" s="3" t="s">
        <v>0</v>
      </c>
      <c r="H1" s="15"/>
      <c r="I1" s="15"/>
      <c r="J1" s="15"/>
      <c r="K1" s="15"/>
      <c r="L1" s="15"/>
      <c r="M1" s="15"/>
    </row>
    <row r="2" spans="1:19" s="4" customFormat="1" ht="4.1500000000000004" customHeight="1">
      <c r="H2" s="16"/>
      <c r="I2" s="16"/>
      <c r="J2" s="16"/>
      <c r="K2" s="16"/>
      <c r="L2" s="16"/>
      <c r="M2" s="16"/>
    </row>
    <row r="3" spans="1:19" s="5" customFormat="1" ht="15.75" thickBot="1">
      <c r="A3" s="774" t="str">
        <f>'Monitoria Anual - 1'!A3</f>
        <v>PLANO DE AÇÃO NACIONAL PARA A CONSERVAÇÃO DO PATRIMONIO ESPELEOLÓGICO NAS ÁREAS CÁRSTICAS DA BACIA DO RIO SÃO FRANCISCO - PAN CAVERNAS DO SÃO FRANCISCO</v>
      </c>
      <c r="B3" s="774"/>
      <c r="C3" s="774"/>
      <c r="D3" s="774"/>
      <c r="E3" s="774"/>
      <c r="F3" s="774"/>
      <c r="G3" s="774"/>
      <c r="H3" s="774"/>
      <c r="I3" s="774"/>
      <c r="J3" s="774"/>
      <c r="K3" s="774"/>
      <c r="L3" s="774"/>
      <c r="M3" s="774"/>
      <c r="N3" s="774"/>
      <c r="O3" s="774"/>
      <c r="P3" s="774"/>
    </row>
    <row r="4" spans="1:19" s="1" customFormat="1" ht="15.75" thickTop="1">
      <c r="H4" s="17"/>
      <c r="I4" s="17"/>
      <c r="J4" s="17"/>
      <c r="K4" s="17"/>
      <c r="L4" s="17"/>
      <c r="M4" s="17"/>
    </row>
    <row r="5" spans="1:19" s="6" customFormat="1" ht="25.9" customHeight="1" thickBot="1">
      <c r="A5" s="7" t="s">
        <v>1</v>
      </c>
      <c r="B5" s="7"/>
      <c r="C5" s="11">
        <f>'Monitoria Anual - 1'!D5</f>
        <v>0</v>
      </c>
      <c r="D5" s="11"/>
      <c r="E5" s="11"/>
      <c r="F5" s="11"/>
      <c r="G5" s="11"/>
      <c r="H5" s="11"/>
      <c r="I5" s="11"/>
      <c r="J5" s="11"/>
      <c r="K5" s="11"/>
      <c r="L5" s="11"/>
      <c r="M5" s="11"/>
      <c r="N5" s="11"/>
      <c r="O5" s="11"/>
      <c r="P5" s="12"/>
    </row>
    <row r="6" spans="1:19" s="1" customFormat="1" ht="15.75" thickTop="1">
      <c r="H6" s="17"/>
      <c r="I6" s="17"/>
      <c r="J6" s="17"/>
      <c r="K6" s="17"/>
      <c r="L6" s="17"/>
      <c r="M6" s="17"/>
    </row>
    <row r="7" spans="1:19" s="1" customFormat="1" ht="15.75" thickBot="1">
      <c r="A7" s="7" t="s">
        <v>2</v>
      </c>
      <c r="B7" s="7"/>
      <c r="C7" s="8" t="s">
        <v>3</v>
      </c>
      <c r="D7" s="8"/>
      <c r="E7" s="9"/>
      <c r="F7" s="9"/>
      <c r="G7" s="10"/>
      <c r="H7" s="17"/>
      <c r="I7" s="17"/>
      <c r="J7" s="17"/>
      <c r="K7" s="17"/>
      <c r="L7" s="17"/>
      <c r="M7" s="17"/>
    </row>
    <row r="8" spans="1:19" ht="15.75" thickTop="1"/>
    <row r="9" spans="1:19" ht="18.75">
      <c r="A9" s="49" t="s">
        <v>33</v>
      </c>
      <c r="B9" s="49"/>
      <c r="C9" s="49"/>
      <c r="D9" s="49"/>
      <c r="E9" s="49"/>
      <c r="F9" s="49"/>
      <c r="G9" s="49"/>
      <c r="H9" s="49"/>
      <c r="I9" s="49"/>
      <c r="J9" s="49"/>
      <c r="K9" s="49"/>
      <c r="L9" s="49"/>
      <c r="M9" s="49"/>
      <c r="N9" s="49"/>
      <c r="O9" s="49"/>
      <c r="P9" s="49"/>
      <c r="Q9" s="49"/>
      <c r="R9" s="49"/>
      <c r="S9" s="49"/>
    </row>
    <row r="11" spans="1:19">
      <c r="B11" s="27" t="s">
        <v>44</v>
      </c>
      <c r="C11" s="28"/>
      <c r="D11" s="28"/>
    </row>
    <row r="12" spans="1:19" ht="15.75" thickBot="1">
      <c r="E12" s="778" t="s">
        <v>83</v>
      </c>
      <c r="F12" s="779"/>
    </row>
    <row r="13" spans="1:19" ht="59.25" customHeight="1" thickTop="1" thickBot="1">
      <c r="B13" s="772" t="s">
        <v>35</v>
      </c>
      <c r="C13" s="773"/>
      <c r="D13" s="788"/>
      <c r="E13" s="776" t="s">
        <v>82</v>
      </c>
      <c r="F13" s="777"/>
    </row>
    <row r="14" spans="1:19" s="76" customFormat="1" ht="31.9" customHeight="1" thickTop="1" thickBot="1">
      <c r="B14" s="77" t="s">
        <v>41</v>
      </c>
      <c r="C14" s="79" t="s">
        <v>80</v>
      </c>
      <c r="D14" s="78" t="s">
        <v>42</v>
      </c>
      <c r="E14" s="79" t="s">
        <v>73</v>
      </c>
      <c r="F14" s="78" t="s">
        <v>42</v>
      </c>
    </row>
    <row r="15" spans="1:19" ht="16.5" thickTop="1">
      <c r="B15" s="50" t="s">
        <v>36</v>
      </c>
      <c r="C15" s="88"/>
      <c r="D15" s="89"/>
      <c r="E15" s="88">
        <f>COUNTA('Monitoria Anual - 3'!N11:N119)</f>
        <v>10</v>
      </c>
      <c r="F15" s="89"/>
    </row>
    <row r="16" spans="1:19" ht="15.75">
      <c r="B16" s="36" t="s">
        <v>48</v>
      </c>
      <c r="C16" s="90">
        <f>COUNTA('Monitoria Anual - 3'!I11:I119)</f>
        <v>2</v>
      </c>
      <c r="D16" s="91">
        <f>C16/C22</f>
        <v>1.834862385321101E-2</v>
      </c>
      <c r="E16" s="90">
        <f>C16-0</f>
        <v>2</v>
      </c>
      <c r="F16" s="91">
        <f>E16/$E$22</f>
        <v>0.02</v>
      </c>
    </row>
    <row r="17" spans="2:17" ht="15.75">
      <c r="B17" s="29" t="s">
        <v>37</v>
      </c>
      <c r="C17" s="92">
        <f>COUNTA('Monitoria Anual - 3'!J11:J119)</f>
        <v>36</v>
      </c>
      <c r="D17" s="93">
        <f>C17/C22</f>
        <v>0.33027522935779818</v>
      </c>
      <c r="E17" s="92">
        <f>C17-3</f>
        <v>33</v>
      </c>
      <c r="F17" s="91">
        <f t="shared" ref="F17:F21" si="0">E17/$E$22</f>
        <v>0.33</v>
      </c>
    </row>
    <row r="18" spans="2:17" ht="15.75">
      <c r="B18" s="30" t="s">
        <v>38</v>
      </c>
      <c r="C18" s="92">
        <f>COUNTA('Monitoria Anual - 3'!K11:K119)</f>
        <v>10</v>
      </c>
      <c r="D18" s="93">
        <f>C18/C22</f>
        <v>9.1743119266055051E-2</v>
      </c>
      <c r="E18" s="92">
        <f>C18-1</f>
        <v>9</v>
      </c>
      <c r="F18" s="91">
        <f t="shared" si="0"/>
        <v>0.09</v>
      </c>
    </row>
    <row r="19" spans="2:17" ht="15.75">
      <c r="B19" s="31" t="s">
        <v>39</v>
      </c>
      <c r="C19" s="92">
        <f>COUNTA('Monitoria Anual - 3'!L11:L119)</f>
        <v>47</v>
      </c>
      <c r="D19" s="93">
        <f>C19/C22</f>
        <v>0.43119266055045874</v>
      </c>
      <c r="E19" s="92">
        <f>C19-6</f>
        <v>41</v>
      </c>
      <c r="F19" s="91">
        <f t="shared" si="0"/>
        <v>0.41</v>
      </c>
    </row>
    <row r="20" spans="2:17" ht="16.5" thickBot="1">
      <c r="B20" s="32" t="s">
        <v>40</v>
      </c>
      <c r="C20" s="92">
        <f>COUNTA('Monitoria Anual - 3'!M11:M119)</f>
        <v>14</v>
      </c>
      <c r="D20" s="93">
        <f>C20/C22</f>
        <v>0.12844036697247707</v>
      </c>
      <c r="E20" s="92">
        <f>C20-0</f>
        <v>14</v>
      </c>
      <c r="F20" s="91">
        <f t="shared" si="0"/>
        <v>0.14000000000000001</v>
      </c>
    </row>
    <row r="21" spans="2:17" ht="17.25" thickTop="1" thickBot="1">
      <c r="B21" s="85" t="s">
        <v>64</v>
      </c>
      <c r="C21" s="92"/>
      <c r="D21" s="93"/>
      <c r="E21" s="92">
        <v>1</v>
      </c>
      <c r="F21" s="91">
        <f t="shared" si="0"/>
        <v>0.01</v>
      </c>
    </row>
    <row r="22" spans="2:17" ht="16.5" thickTop="1" thickBot="1">
      <c r="B22" s="95" t="s">
        <v>43</v>
      </c>
      <c r="C22" s="96">
        <f>C16+C17+C18+C19+C20</f>
        <v>109</v>
      </c>
      <c r="D22" s="97">
        <f>SUM(D15:D21)</f>
        <v>1</v>
      </c>
      <c r="E22" s="96">
        <f>SUM(E16:E21)</f>
        <v>100</v>
      </c>
      <c r="F22" s="94">
        <f>SUM(F16:F21)</f>
        <v>1</v>
      </c>
    </row>
    <row r="23" spans="2:17" ht="16.5" thickTop="1" thickBot="1">
      <c r="B23" s="775" t="s">
        <v>79</v>
      </c>
      <c r="C23" s="775"/>
      <c r="D23" s="775"/>
      <c r="E23" s="100">
        <f>COUNTIF('Monitoria Anual - 3'!N11:N119,'Monitoria Anual - 3'!AF7)</f>
        <v>4</v>
      </c>
      <c r="F23" s="98"/>
    </row>
    <row r="24" spans="2:17" ht="16.5" thickTop="1" thickBot="1">
      <c r="B24" s="775" t="s">
        <v>78</v>
      </c>
      <c r="C24" s="775"/>
      <c r="D24" s="775"/>
      <c r="E24" s="100">
        <f>COUNTIF('Monitoria Anual - 3'!N11:N119,'Monitoria Anual - 3'!AF8)</f>
        <v>6</v>
      </c>
      <c r="F24" s="99"/>
    </row>
    <row r="25" spans="2:17" ht="15.75" thickTop="1"/>
    <row r="26" spans="2:17">
      <c r="B26" s="27" t="s">
        <v>45</v>
      </c>
      <c r="C26" s="28"/>
      <c r="D26" s="28"/>
    </row>
    <row r="27" spans="2:17" ht="3" customHeight="1"/>
    <row r="28" spans="2:17" ht="36" customHeight="1">
      <c r="B28" s="48" t="s">
        <v>34</v>
      </c>
      <c r="C28" s="35">
        <f>COUNTA('Monitoria Anual - 3'!A11:A118)</f>
        <v>13</v>
      </c>
      <c r="O28" t="s">
        <v>76</v>
      </c>
      <c r="Q28" t="s">
        <v>77</v>
      </c>
    </row>
    <row r="29" spans="2:17" ht="6.6" customHeight="1" thickBot="1"/>
    <row r="30" spans="2:17" ht="16.5" thickTop="1" thickBot="1">
      <c r="B30" s="33" t="s">
        <v>46</v>
      </c>
      <c r="C30" s="83" t="s">
        <v>47</v>
      </c>
      <c r="D30" s="37"/>
      <c r="E30" s="38"/>
      <c r="F30" s="39"/>
      <c r="G30" s="40"/>
      <c r="H30" s="41"/>
      <c r="I30" s="42"/>
    </row>
    <row r="31" spans="2:17" ht="15.75" thickTop="1">
      <c r="B31" s="43" t="s">
        <v>49</v>
      </c>
      <c r="C31" s="637">
        <f>COUNTA('Monitoria Anual - 3'!B11:B23)</f>
        <v>13</v>
      </c>
      <c r="D31" s="208">
        <f>COUNTA('Monitoria Anual - 3'!N11:N23)</f>
        <v>5</v>
      </c>
      <c r="E31" s="635">
        <f>COUNTA('Monitoria Anual - 3'!I11:I23)</f>
        <v>0</v>
      </c>
      <c r="F31" s="208">
        <f>COUNTA('Monitoria Anual - 3'!J11:J23)</f>
        <v>3</v>
      </c>
      <c r="G31" s="208">
        <f>COUNTA('Monitoria Anual - 3'!K11:K23)</f>
        <v>1</v>
      </c>
      <c r="H31" s="208">
        <f>COUNTA('Monitoria Anual - 3'!L11:L23)</f>
        <v>7</v>
      </c>
      <c r="I31" s="209">
        <f>COUNTA('Monitoria Anual - 3'!M11:M23)</f>
        <v>2</v>
      </c>
      <c r="J31" s="4">
        <f>SUM(F31:I31)</f>
        <v>13</v>
      </c>
      <c r="K31" s="643">
        <v>8</v>
      </c>
    </row>
    <row r="32" spans="2:17">
      <c r="B32" s="44" t="s">
        <v>50</v>
      </c>
      <c r="C32" s="636">
        <f>COUNTA('Monitoria Anual - 3'!B24:B50)</f>
        <v>27</v>
      </c>
      <c r="D32" s="46">
        <f>COUNTA('Monitoria Anual - 3'!N24:N50)</f>
        <v>1</v>
      </c>
      <c r="E32" s="636">
        <f>COUNTA('Monitoria Anual - 3'!I24:I50)</f>
        <v>0</v>
      </c>
      <c r="F32" s="46">
        <v>10</v>
      </c>
      <c r="G32" s="46">
        <f>COUNTA('Monitoria Anual - 3'!K24:K50)</f>
        <v>2</v>
      </c>
      <c r="H32" s="46">
        <f>COUNTA('Monitoria Anual - 3'!L24:L50)</f>
        <v>14</v>
      </c>
      <c r="I32" s="46">
        <f>COUNTA('Monitoria Anual - 3'!M24:M50)</f>
        <v>1</v>
      </c>
      <c r="J32" s="4">
        <f>SUM(E32:I32)</f>
        <v>27</v>
      </c>
      <c r="K32" s="643">
        <v>26</v>
      </c>
    </row>
    <row r="33" spans="2:11">
      <c r="B33" s="44" t="s">
        <v>51</v>
      </c>
      <c r="C33" s="636">
        <f>COUNTA('Monitoria Anual - 3'!B51:B54)</f>
        <v>4</v>
      </c>
      <c r="D33" s="46">
        <f>COUNTA('Monitoria Anual - 3'!N51:N54)</f>
        <v>0</v>
      </c>
      <c r="E33" s="636">
        <f>COUNTA('Monitoria Anual - 3'!I51:I54)</f>
        <v>0</v>
      </c>
      <c r="F33" s="46">
        <f>COUNTA('Monitoria Anual - 3'!J51:J54)</f>
        <v>1</v>
      </c>
      <c r="G33" s="46">
        <f>COUNTA('Monitoria Anual - 3'!K51:K54)</f>
        <v>0</v>
      </c>
      <c r="H33" s="46">
        <f>COUNTA('Monitoria Anual - 3'!L51:L54)</f>
        <v>1</v>
      </c>
      <c r="I33" s="46">
        <f>COUNTA('Monitoria Anual - 3'!M51:M54)</f>
        <v>2</v>
      </c>
      <c r="J33" s="4">
        <f>SUM(E33:I33)</f>
        <v>4</v>
      </c>
      <c r="K33" s="643">
        <v>4</v>
      </c>
    </row>
    <row r="34" spans="2:11">
      <c r="B34" s="44" t="s">
        <v>52</v>
      </c>
      <c r="C34" s="636">
        <f>COUNTA('Monitoria Anual - 3'!B55:B62)</f>
        <v>8</v>
      </c>
      <c r="D34" s="46">
        <f>COUNTA('Monitoria Anual - 3'!N55:N62)</f>
        <v>2</v>
      </c>
      <c r="E34" s="636">
        <f>COUNTA('Monitoria Anual - 3'!I55:I62)</f>
        <v>1</v>
      </c>
      <c r="F34" s="46">
        <f>COUNTA('Monitoria Anual - 3'!J55:J62)</f>
        <v>2</v>
      </c>
      <c r="G34" s="46">
        <f>COUNTA('Monitoria Anual - 3'!K55:K62)</f>
        <v>0</v>
      </c>
      <c r="H34" s="46">
        <f>COUNTA('Monitoria Anual - 3'!L55:L62)</f>
        <v>4</v>
      </c>
      <c r="I34" s="46">
        <f>COUNTA('Monitoria Anual - 3'!M55:M62)</f>
        <v>1</v>
      </c>
      <c r="J34" s="4">
        <f>SUM(E34:I34)</f>
        <v>8</v>
      </c>
      <c r="K34" s="643">
        <v>6</v>
      </c>
    </row>
    <row r="35" spans="2:11">
      <c r="B35" s="44" t="s">
        <v>53</v>
      </c>
      <c r="C35" s="636">
        <f>COUNTA('Monitoria Anual - 3'!B63:B69)</f>
        <v>7</v>
      </c>
      <c r="D35" s="46">
        <f>COUNTA('Monitoria Anual - 3'!N63:N69)</f>
        <v>0</v>
      </c>
      <c r="E35" s="46">
        <f>COUNTA('Monitoria Anual - 3'!I63:I69)</f>
        <v>0</v>
      </c>
      <c r="F35" s="46">
        <f>COUNTA('Monitoria Anual - 3'!J63:J69)</f>
        <v>3</v>
      </c>
      <c r="G35" s="46">
        <f>COUNTA('Monitoria Anual - 3'!K63:K69)</f>
        <v>0</v>
      </c>
      <c r="H35" s="46">
        <f>COUNTA('Monitoria Anual - 3'!L63:L69)</f>
        <v>4</v>
      </c>
      <c r="I35" s="46">
        <f>COUNTA('Monitoria Anual - 3'!M63:M69)</f>
        <v>0</v>
      </c>
      <c r="J35" s="4">
        <f>SUM(D35:I35)</f>
        <v>7</v>
      </c>
      <c r="K35" s="643">
        <v>7</v>
      </c>
    </row>
    <row r="36" spans="2:11">
      <c r="B36" s="44" t="s">
        <v>54</v>
      </c>
      <c r="C36" s="636">
        <f>COUNTA('Monitoria Anual - 3'!B70:B72)</f>
        <v>3</v>
      </c>
      <c r="D36" s="46">
        <f>COUNTA('Monitoria Anual - 3'!N70:N72)</f>
        <v>0</v>
      </c>
      <c r="E36" s="46">
        <f>COUNTA('Monitoria Anual - 3'!I70:I72)</f>
        <v>0</v>
      </c>
      <c r="F36" s="46">
        <f>COUNTA('Monitoria Anual - 3'!J70:J72)</f>
        <v>0</v>
      </c>
      <c r="G36" s="46">
        <f>COUNTA('Monitoria Anual - 3'!K70:K72)</f>
        <v>1</v>
      </c>
      <c r="H36" s="46">
        <f>COUNTA('Monitoria Anual - 3'!L70:L72)</f>
        <v>2</v>
      </c>
      <c r="I36" s="46">
        <f>COUNTA('Monitoria Anual - 3'!M70:M72)</f>
        <v>0</v>
      </c>
      <c r="J36" s="4">
        <f>SUM(G36:I36)</f>
        <v>3</v>
      </c>
      <c r="K36" s="643">
        <v>3</v>
      </c>
    </row>
    <row r="37" spans="2:11">
      <c r="B37" s="44" t="s">
        <v>55</v>
      </c>
      <c r="C37" s="636">
        <f>COUNTA('Monitoria Anual - 3'!B73:B76)</f>
        <v>4</v>
      </c>
      <c r="D37" s="46">
        <f>COUNTA('Monitoria Anual - 3'!N73:N76)</f>
        <v>0</v>
      </c>
      <c r="E37" s="46">
        <f>COUNTA('Monitoria Anual - 3'!I73:I76)</f>
        <v>0</v>
      </c>
      <c r="F37" s="46">
        <f>COUNTA('Monitoria Anual - 3'!J73:J76)</f>
        <v>0</v>
      </c>
      <c r="G37" s="46">
        <f>COUNTA('Monitoria Anual - 3'!K73:K76)</f>
        <v>0</v>
      </c>
      <c r="H37" s="46">
        <f>COUNTA('Monitoria Anual - 3'!L73:L76)</f>
        <v>3</v>
      </c>
      <c r="I37" s="46">
        <f>COUNTA('Monitoria Anual - 3'!M73:M76)</f>
        <v>1</v>
      </c>
      <c r="J37" s="4">
        <f>SUM(D37:I37)</f>
        <v>4</v>
      </c>
      <c r="K37" s="643">
        <v>4</v>
      </c>
    </row>
    <row r="38" spans="2:11">
      <c r="B38" s="44" t="s">
        <v>56</v>
      </c>
      <c r="C38" s="636">
        <f>COUNTA('Monitoria Anual - 3'!B77:B85)</f>
        <v>9</v>
      </c>
      <c r="D38" s="46">
        <f>COUNTA('Monitoria Anual - 3'!N77:N85)</f>
        <v>0</v>
      </c>
      <c r="E38" s="46">
        <f>COUNTA('Monitoria Anual - 3'!I77:I85)</f>
        <v>0</v>
      </c>
      <c r="F38" s="46">
        <f>COUNTA('Monitoria Anual - 3'!J77:J85)</f>
        <v>1</v>
      </c>
      <c r="G38" s="46">
        <f>COUNTA('Monitoria Anual - 3'!K77:K85)</f>
        <v>2</v>
      </c>
      <c r="H38" s="46">
        <f>COUNTA('Monitoria Anual - 3'!L77:L85)</f>
        <v>5</v>
      </c>
      <c r="I38" s="46">
        <f>COUNTA('Monitoria Anual - 3'!M77:M85)</f>
        <v>1</v>
      </c>
      <c r="J38" s="4">
        <f>SUM(E38:I38)</f>
        <v>9</v>
      </c>
      <c r="K38" s="643">
        <v>9</v>
      </c>
    </row>
    <row r="39" spans="2:11">
      <c r="B39" s="579" t="s">
        <v>57</v>
      </c>
      <c r="C39" s="644">
        <f>COUNTA('Monitoria Anual - 3'!B86:B90)</f>
        <v>5</v>
      </c>
      <c r="D39" s="179">
        <f>COUNTA('Monitoria Anual - 3'!N86:N90)</f>
        <v>1</v>
      </c>
      <c r="E39" s="179">
        <f>COUNTA('Monitoria Anual - 3'!I86:I90)</f>
        <v>0</v>
      </c>
      <c r="F39" s="179">
        <f>COUNTA('Monitoria Anual - 3'!J86:J90)</f>
        <v>2</v>
      </c>
      <c r="G39" s="179">
        <f>COUNTA('Monitoria Anual - 3'!K86:K90)</f>
        <v>1</v>
      </c>
      <c r="H39" s="179">
        <f>COUNTA('Monitoria Anual - 3'!L86:L90)</f>
        <v>2</v>
      </c>
      <c r="I39" s="178">
        <f>COUNTA('Monitoria Anual - 3'!M86:M90)</f>
        <v>0</v>
      </c>
      <c r="J39" s="4">
        <f>SUM(E39:I39)</f>
        <v>5</v>
      </c>
      <c r="K39" s="643">
        <v>4</v>
      </c>
    </row>
    <row r="40" spans="2:11">
      <c r="B40" s="580" t="s">
        <v>58</v>
      </c>
      <c r="C40" s="636">
        <f>COUNTA('Monitoria Anual - 3'!B91:B104)</f>
        <v>14</v>
      </c>
      <c r="D40" s="179">
        <f>COUNTA('Monitoria Anual - 3'!N91:N104)</f>
        <v>1</v>
      </c>
      <c r="E40" s="179">
        <f>COUNTA('Monitoria Anual - 3'!I91:I104)</f>
        <v>1</v>
      </c>
      <c r="F40" s="179">
        <f>COUNTA('Monitoria Anual - 3'!J91:J104)</f>
        <v>5</v>
      </c>
      <c r="G40" s="179">
        <f>COUNTA('Monitoria Anual - 3'!K91:K104)</f>
        <v>3</v>
      </c>
      <c r="H40" s="179">
        <f>COUNTA('Monitoria Anual - 3'!L91:L104)</f>
        <v>4</v>
      </c>
      <c r="I40" s="178">
        <f>COUNTA('Monitoria Anual - 3'!M91:M104)</f>
        <v>1</v>
      </c>
      <c r="J40" s="4">
        <f>SUM(E40:I40)</f>
        <v>14</v>
      </c>
      <c r="K40" s="643">
        <v>13</v>
      </c>
    </row>
    <row r="41" spans="2:11">
      <c r="B41" s="580" t="s">
        <v>1048</v>
      </c>
      <c r="C41" s="638">
        <f>COUNTA('Monitoria Anual - 3'!B105:B114)</f>
        <v>10</v>
      </c>
      <c r="D41" s="179">
        <f>COUNTA('Monitoria Anual - 3'!N105:N114)</f>
        <v>0</v>
      </c>
      <c r="E41" s="179">
        <f>COUNTA('Monitoria Anual - 3'!I105:I114)</f>
        <v>0</v>
      </c>
      <c r="F41" s="179">
        <f>COUNTA('Monitoria Anual - 3'!J105:J114)</f>
        <v>6</v>
      </c>
      <c r="G41" s="179">
        <f>COUNTA('Monitoria Anual - 3'!K105:K114)</f>
        <v>0</v>
      </c>
      <c r="H41" s="179">
        <f>COUNTA('Monitoria Anual - 3'!L105:L114)</f>
        <v>1</v>
      </c>
      <c r="I41" s="179">
        <f>COUNTA('Monitoria Anual - 3'!M105:M114)</f>
        <v>3</v>
      </c>
      <c r="J41" s="4">
        <f>SUM(E41:I41)</f>
        <v>10</v>
      </c>
      <c r="K41" s="643">
        <v>10</v>
      </c>
    </row>
    <row r="42" spans="2:11" ht="15.75" thickBot="1">
      <c r="B42" s="580" t="s">
        <v>1049</v>
      </c>
      <c r="C42" s="639">
        <f>COUNTA('Monitoria Anual - 3'!B115:B119)</f>
        <v>5</v>
      </c>
      <c r="D42" s="180">
        <f>COUNTA('Monitoria Anual - 3'!N115:N119)</f>
        <v>0</v>
      </c>
      <c r="E42" s="180">
        <f>COUNTA('Monitoria Anual - 3'!I115:I119)</f>
        <v>0</v>
      </c>
      <c r="F42" s="180">
        <f>COUNTA('Monitoria Anual - 3'!J115:J119)</f>
        <v>3</v>
      </c>
      <c r="G42" s="180">
        <f>COUNTA('Monitoria Anual - 3'!K115:K119)</f>
        <v>0</v>
      </c>
      <c r="H42" s="180">
        <f>COUNTA('Monitoria Anual - 3'!L115:L119)</f>
        <v>0</v>
      </c>
      <c r="I42" s="180">
        <f>COUNTA('Monitoria Anual - 3'!M115:M119)</f>
        <v>2</v>
      </c>
      <c r="J42" s="4">
        <f>SUM(E42:I42)</f>
        <v>5</v>
      </c>
      <c r="K42" s="643">
        <v>5</v>
      </c>
    </row>
    <row r="43" spans="2:11" ht="15.75" thickTop="1">
      <c r="C43" s="581">
        <v>109</v>
      </c>
      <c r="E43">
        <f>SUM(E31:E42)</f>
        <v>2</v>
      </c>
      <c r="F43">
        <f>SUM(F31:F42)</f>
        <v>36</v>
      </c>
      <c r="G43">
        <f>SUM(G31:G42)</f>
        <v>10</v>
      </c>
      <c r="H43">
        <f>SUM(H31:H42)</f>
        <v>47</v>
      </c>
      <c r="I43">
        <f>SUM(I30:I42)</f>
        <v>14</v>
      </c>
      <c r="J43">
        <f>SUM(D43:I43)</f>
        <v>109</v>
      </c>
      <c r="K43" s="72">
        <f>SUM(K31:K42)</f>
        <v>99</v>
      </c>
    </row>
  </sheetData>
  <mergeCells count="6">
    <mergeCell ref="A3:P3"/>
    <mergeCell ref="B13:D13"/>
    <mergeCell ref="B23:D23"/>
    <mergeCell ref="B24:D24"/>
    <mergeCell ref="E12:F12"/>
    <mergeCell ref="E13:F13"/>
  </mergeCells>
  <conditionalFormatting sqref="D40:H42 D31:I40 I41:I42">
    <cfRule type="cellIs" dxfId="27" priority="10" stopIfTrue="1" operator="equal">
      <formula>0</formula>
    </cfRule>
  </conditionalFormatting>
  <conditionalFormatting sqref="F31">
    <cfRule type="cellIs" dxfId="26" priority="9" operator="equal">
      <formula>0</formula>
    </cfRule>
  </conditionalFormatting>
  <conditionalFormatting sqref="G31">
    <cfRule type="cellIs" dxfId="25" priority="8" operator="equal">
      <formula>0</formula>
    </cfRule>
  </conditionalFormatting>
  <conditionalFormatting sqref="H31">
    <cfRule type="cellIs" dxfId="24" priority="7" operator="equal">
      <formula>0</formula>
    </cfRule>
  </conditionalFormatting>
  <conditionalFormatting sqref="I31">
    <cfRule type="cellIs" dxfId="23" priority="6" operator="equal">
      <formula>0</formula>
    </cfRule>
  </conditionalFormatting>
  <conditionalFormatting sqref="D31:E31 E32:E42 F31:I42">
    <cfRule type="cellIs" dxfId="22" priority="5" stopIfTrue="1" operator="equal">
      <formula>0</formula>
    </cfRule>
  </conditionalFormatting>
  <conditionalFormatting sqref="F31">
    <cfRule type="cellIs" dxfId="21" priority="4" operator="equal">
      <formula>0</formula>
    </cfRule>
  </conditionalFormatting>
  <conditionalFormatting sqref="G31">
    <cfRule type="cellIs" dxfId="20" priority="3" operator="equal">
      <formula>0</formula>
    </cfRule>
  </conditionalFormatting>
  <conditionalFormatting sqref="H31">
    <cfRule type="cellIs" dxfId="19" priority="2" operator="equal">
      <formula>0</formula>
    </cfRule>
  </conditionalFormatting>
  <conditionalFormatting sqref="I31">
    <cfRule type="cellIs" dxfId="18" priority="1" operator="equal">
      <formula>0</formula>
    </cfRule>
  </conditionalFormatting>
  <pageMargins left="0.511811024" right="0.511811024" top="0.78740157499999996" bottom="0.78740157499999996" header="0.31496062000000002" footer="0.31496062000000002"/>
  <pageSetup scale="95" orientation="portrait" r:id="rId1"/>
  <colBreaks count="1" manualBreakCount="1">
    <brk id="9" max="1048575" man="1"/>
  </colBreaks>
  <ignoredErrors>
    <ignoredError sqref="J36" formula="1"/>
  </ignoredErrors>
  <drawing r:id="rId2"/>
  <legacyDrawing r:id="rId3"/>
</worksheet>
</file>

<file path=xl/worksheets/sheet9.xml><?xml version="1.0" encoding="utf-8"?>
<worksheet xmlns="http://schemas.openxmlformats.org/spreadsheetml/2006/main" xmlns:r="http://schemas.openxmlformats.org/officeDocument/2006/relationships">
  <sheetPr>
    <tabColor rgb="FFFF0000"/>
    <pageSetUpPr fitToPage="1"/>
  </sheetPr>
  <dimension ref="A1:AF196"/>
  <sheetViews>
    <sheetView showGridLines="0" topLeftCell="A3" zoomScale="40" zoomScaleNormal="40" workbookViewId="0">
      <pane ySplit="8" topLeftCell="A11" activePane="bottomLeft" state="frozen"/>
      <selection activeCell="B3" sqref="B3"/>
      <selection pane="bottomLeft" activeCell="A19" sqref="A19:A45"/>
    </sheetView>
  </sheetViews>
  <sheetFormatPr defaultColWidth="8.85546875" defaultRowHeight="15"/>
  <cols>
    <col min="1" max="1" width="52.42578125" style="1" customWidth="1"/>
    <col min="2" max="2" width="91" style="1" customWidth="1"/>
    <col min="3" max="3" width="36.42578125" style="1" customWidth="1"/>
    <col min="4" max="4" width="33.140625" style="1" customWidth="1"/>
    <col min="5" max="5" width="25.7109375" style="1" customWidth="1"/>
    <col min="6" max="6" width="44.85546875" style="1" customWidth="1"/>
    <col min="7" max="7" width="43" style="1" customWidth="1"/>
    <col min="8" max="8" width="33.5703125" style="1" customWidth="1"/>
    <col min="9" max="10" width="26.7109375" style="17" customWidth="1"/>
    <col min="11" max="11" width="23.140625" style="17" customWidth="1"/>
    <col min="12" max="12" width="22" style="17" customWidth="1"/>
    <col min="13" max="13" width="23.42578125" style="17" customWidth="1"/>
    <col min="14" max="14" width="26.7109375" style="17" customWidth="1"/>
    <col min="15" max="15" width="142.85546875" style="1" customWidth="1"/>
    <col min="16" max="16" width="115.5703125" style="1" customWidth="1"/>
    <col min="17" max="17" width="77.42578125" style="1" customWidth="1"/>
    <col min="18" max="18" width="50" style="1" customWidth="1"/>
    <col min="19" max="19" width="117.7109375" style="1" customWidth="1"/>
    <col min="20" max="20" width="98.85546875" style="1" customWidth="1"/>
    <col min="21" max="21" width="38.42578125" style="1" customWidth="1"/>
    <col min="22" max="22" width="22.5703125" style="1" customWidth="1"/>
    <col min="23" max="23" width="23.5703125" style="1" customWidth="1"/>
    <col min="24" max="24" width="23.42578125" style="1" customWidth="1"/>
    <col min="25" max="25" width="24.42578125" style="1" customWidth="1"/>
    <col min="26" max="26" width="39.42578125" style="1" customWidth="1"/>
    <col min="27" max="27" width="103.5703125" style="1" customWidth="1"/>
    <col min="28" max="31" width="8.85546875" style="1"/>
    <col min="32" max="32" width="0" style="1" hidden="1" customWidth="1"/>
    <col min="33" max="16384" width="8.85546875" style="1"/>
  </cols>
  <sheetData>
    <row r="1" spans="1:32" s="560" customFormat="1" ht="26.25">
      <c r="A1" s="559" t="s">
        <v>0</v>
      </c>
      <c r="I1" s="214"/>
      <c r="J1" s="214"/>
      <c r="K1" s="214"/>
      <c r="L1" s="214"/>
      <c r="M1" s="214"/>
      <c r="N1" s="214"/>
    </row>
    <row r="2" spans="1:32" s="561" customFormat="1" ht="3.75" customHeight="1">
      <c r="I2" s="215"/>
      <c r="J2" s="215"/>
      <c r="K2" s="215"/>
      <c r="L2" s="215"/>
      <c r="M2" s="215"/>
      <c r="N2" s="215"/>
    </row>
    <row r="3" spans="1:32" s="680" customFormat="1" ht="27" thickBot="1">
      <c r="A3" s="679" t="s">
        <v>1052</v>
      </c>
      <c r="B3" s="679"/>
      <c r="C3" s="679"/>
      <c r="D3" s="679"/>
      <c r="E3" s="679"/>
      <c r="F3" s="679"/>
      <c r="G3" s="679"/>
      <c r="H3" s="679"/>
      <c r="I3" s="679"/>
      <c r="J3" s="679"/>
      <c r="K3" s="679"/>
      <c r="L3" s="679"/>
      <c r="M3" s="679"/>
      <c r="O3" s="679"/>
      <c r="P3" s="679"/>
      <c r="Q3" s="679"/>
    </row>
    <row r="4" spans="1:32" s="564" customFormat="1" ht="9" customHeight="1" thickTop="1">
      <c r="I4" s="216"/>
      <c r="J4" s="216"/>
      <c r="K4" s="216"/>
      <c r="L4" s="216"/>
      <c r="M4" s="216"/>
      <c r="N4" s="216"/>
    </row>
    <row r="5" spans="1:32" s="682" customFormat="1" ht="25.9" customHeight="1" thickBot="1">
      <c r="A5" s="565" t="s">
        <v>1</v>
      </c>
      <c r="B5" s="565"/>
      <c r="C5" s="566"/>
      <c r="D5" s="217"/>
      <c r="E5" s="217"/>
      <c r="F5" s="217"/>
      <c r="G5" s="217"/>
      <c r="H5" s="217"/>
      <c r="I5" s="217"/>
      <c r="J5" s="217"/>
      <c r="K5" s="217"/>
      <c r="L5" s="217"/>
      <c r="M5" s="681"/>
    </row>
    <row r="6" spans="1:32" s="564" customFormat="1" ht="65.25" customHeight="1" thickTop="1">
      <c r="A6" s="795" t="s">
        <v>1053</v>
      </c>
      <c r="B6" s="795"/>
      <c r="C6" s="795"/>
      <c r="D6" s="795"/>
      <c r="E6" s="795"/>
      <c r="F6" s="795"/>
      <c r="G6" s="795"/>
      <c r="I6" s="216"/>
      <c r="J6" s="216"/>
      <c r="K6" s="216"/>
      <c r="L6" s="216"/>
      <c r="M6" s="216"/>
      <c r="N6" s="216"/>
    </row>
    <row r="7" spans="1:32" s="564" customFormat="1" ht="35.25" customHeight="1" thickBot="1">
      <c r="A7" s="565" t="s">
        <v>2349</v>
      </c>
      <c r="B7" s="565"/>
      <c r="C7" s="566"/>
      <c r="D7" s="696" t="s">
        <v>2816</v>
      </c>
      <c r="E7" s="567"/>
      <c r="F7" s="567"/>
      <c r="G7" s="568"/>
      <c r="H7" s="216"/>
      <c r="I7" s="216"/>
      <c r="J7" s="216"/>
      <c r="K7" s="216"/>
      <c r="L7" s="216"/>
      <c r="M7" s="216"/>
      <c r="N7" s="216"/>
      <c r="AF7" s="564" t="s">
        <v>74</v>
      </c>
    </row>
    <row r="8" spans="1:32" s="564" customFormat="1" ht="6" customHeight="1" thickTop="1">
      <c r="I8" s="216"/>
      <c r="J8" s="216"/>
      <c r="K8" s="216"/>
      <c r="L8" s="216"/>
      <c r="M8" s="216"/>
      <c r="N8" s="216"/>
      <c r="AF8" s="683" t="s">
        <v>75</v>
      </c>
    </row>
    <row r="9" spans="1:32" s="564" customFormat="1" ht="53.25" customHeight="1" thickBot="1">
      <c r="A9" s="801" t="s">
        <v>12</v>
      </c>
      <c r="B9" s="802"/>
      <c r="C9" s="802"/>
      <c r="D9" s="802"/>
      <c r="E9" s="802"/>
      <c r="F9" s="802"/>
      <c r="G9" s="802"/>
      <c r="H9" s="803"/>
      <c r="I9" s="808" t="s">
        <v>69</v>
      </c>
      <c r="J9" s="809"/>
      <c r="K9" s="809"/>
      <c r="L9" s="809"/>
      <c r="M9" s="809"/>
      <c r="N9" s="809"/>
      <c r="O9" s="809"/>
      <c r="P9" s="809"/>
      <c r="Q9" s="809"/>
      <c r="R9" s="810"/>
      <c r="S9" s="684"/>
      <c r="T9" s="811" t="s">
        <v>31</v>
      </c>
      <c r="U9" s="812"/>
      <c r="V9" s="812"/>
      <c r="W9" s="812"/>
      <c r="X9" s="812"/>
      <c r="Y9" s="812"/>
      <c r="Z9" s="812"/>
      <c r="AA9" s="813"/>
    </row>
    <row r="10" spans="1:32" s="564" customFormat="1" ht="80.25" customHeight="1" thickTop="1" thickBot="1">
      <c r="A10" s="493" t="s">
        <v>4</v>
      </c>
      <c r="B10" s="557" t="s">
        <v>5</v>
      </c>
      <c r="C10" s="557" t="s">
        <v>6</v>
      </c>
      <c r="D10" s="557" t="s">
        <v>10</v>
      </c>
      <c r="E10" s="557" t="s">
        <v>11</v>
      </c>
      <c r="F10" s="557" t="s">
        <v>7</v>
      </c>
      <c r="G10" s="557" t="s">
        <v>9</v>
      </c>
      <c r="H10" s="557" t="s">
        <v>72</v>
      </c>
      <c r="I10" s="584" t="s">
        <v>13</v>
      </c>
      <c r="J10" s="585" t="s">
        <v>14</v>
      </c>
      <c r="K10" s="586" t="s">
        <v>15</v>
      </c>
      <c r="L10" s="587" t="s">
        <v>16</v>
      </c>
      <c r="M10" s="588" t="s">
        <v>17</v>
      </c>
      <c r="N10" s="589" t="s">
        <v>18</v>
      </c>
      <c r="O10" s="590" t="s">
        <v>19</v>
      </c>
      <c r="P10" s="590" t="s">
        <v>20</v>
      </c>
      <c r="Q10" s="590" t="s">
        <v>21</v>
      </c>
      <c r="R10" s="590" t="s">
        <v>22</v>
      </c>
      <c r="S10" s="590" t="s">
        <v>70</v>
      </c>
      <c r="T10" s="591" t="s">
        <v>23</v>
      </c>
      <c r="U10" s="592" t="s">
        <v>24</v>
      </c>
      <c r="V10" s="592" t="s">
        <v>25</v>
      </c>
      <c r="W10" s="592" t="s">
        <v>26</v>
      </c>
      <c r="X10" s="592" t="s">
        <v>27</v>
      </c>
      <c r="Y10" s="592" t="s">
        <v>28</v>
      </c>
      <c r="Z10" s="592" t="s">
        <v>29</v>
      </c>
      <c r="AA10" s="592" t="s">
        <v>30</v>
      </c>
    </row>
    <row r="11" spans="1:32" s="564" customFormat="1" ht="308.25" customHeight="1" thickTop="1" thickBot="1">
      <c r="A11" s="804" t="s">
        <v>2318</v>
      </c>
      <c r="B11" s="238" t="s">
        <v>2304</v>
      </c>
      <c r="C11" s="238" t="s">
        <v>2025</v>
      </c>
      <c r="D11" s="292" t="s">
        <v>656</v>
      </c>
      <c r="E11" s="292" t="s">
        <v>657</v>
      </c>
      <c r="F11" s="296" t="s">
        <v>86</v>
      </c>
      <c r="G11" s="725" t="s">
        <v>2676</v>
      </c>
      <c r="H11" s="570">
        <v>5000</v>
      </c>
      <c r="I11" s="685"/>
      <c r="J11" s="685"/>
      <c r="K11" s="685"/>
      <c r="L11" s="685" t="s">
        <v>71</v>
      </c>
      <c r="M11" s="685"/>
      <c r="N11" s="686"/>
      <c r="O11" s="740" t="s">
        <v>2798</v>
      </c>
      <c r="P11" s="698" t="s">
        <v>2409</v>
      </c>
      <c r="Q11" s="698"/>
      <c r="R11" s="699" t="s">
        <v>2405</v>
      </c>
      <c r="S11" s="697"/>
      <c r="T11" s="738"/>
      <c r="U11" s="738"/>
      <c r="V11" s="738"/>
      <c r="W11" s="738"/>
      <c r="X11" s="738"/>
      <c r="Y11" s="738"/>
      <c r="Z11" s="738"/>
      <c r="AA11" s="325"/>
    </row>
    <row r="12" spans="1:32" s="564" customFormat="1" ht="169.5" customHeight="1" thickBot="1">
      <c r="A12" s="805"/>
      <c r="B12" s="277" t="s">
        <v>2389</v>
      </c>
      <c r="C12" s="277" t="s">
        <v>2029</v>
      </c>
      <c r="D12" s="490" t="s">
        <v>664</v>
      </c>
      <c r="E12" s="490" t="s">
        <v>786</v>
      </c>
      <c r="F12" s="722" t="s">
        <v>905</v>
      </c>
      <c r="G12" s="727" t="s">
        <v>2727</v>
      </c>
      <c r="H12" s="570">
        <v>5000</v>
      </c>
      <c r="I12" s="685"/>
      <c r="J12" s="685"/>
      <c r="K12" s="685" t="s">
        <v>71</v>
      </c>
      <c r="L12" s="685"/>
      <c r="M12" s="685"/>
      <c r="N12" s="686" t="s">
        <v>75</v>
      </c>
      <c r="O12" s="546" t="s">
        <v>2391</v>
      </c>
      <c r="P12" s="223" t="s">
        <v>2375</v>
      </c>
      <c r="Q12" s="223" t="s">
        <v>2377</v>
      </c>
      <c r="R12" s="223" t="s">
        <v>2390</v>
      </c>
      <c r="S12" s="281" t="s">
        <v>2392</v>
      </c>
      <c r="T12" s="278"/>
      <c r="U12" s="546"/>
      <c r="V12" s="546"/>
      <c r="W12" s="546"/>
      <c r="X12" s="546"/>
      <c r="Y12" s="546"/>
      <c r="Z12" s="546"/>
      <c r="AA12" s="278" t="s">
        <v>2652</v>
      </c>
    </row>
    <row r="13" spans="1:32" s="564" customFormat="1" ht="142.5" customHeight="1" thickBot="1">
      <c r="A13" s="805"/>
      <c r="B13" s="238" t="s">
        <v>2666</v>
      </c>
      <c r="C13" s="238" t="s">
        <v>1644</v>
      </c>
      <c r="D13" s="292" t="s">
        <v>656</v>
      </c>
      <c r="E13" s="292" t="s">
        <v>657</v>
      </c>
      <c r="F13" s="296" t="s">
        <v>163</v>
      </c>
      <c r="G13" s="726" t="s">
        <v>2677</v>
      </c>
      <c r="H13" s="570">
        <v>1000000</v>
      </c>
      <c r="I13" s="685"/>
      <c r="J13" s="685"/>
      <c r="K13" s="685"/>
      <c r="L13" s="685" t="s">
        <v>71</v>
      </c>
      <c r="M13" s="685"/>
      <c r="N13" s="686"/>
      <c r="O13" s="325" t="s">
        <v>2477</v>
      </c>
      <c r="P13" s="700" t="s">
        <v>2473</v>
      </c>
      <c r="Q13" s="700" t="s">
        <v>2444</v>
      </c>
      <c r="R13" s="700" t="s">
        <v>2445</v>
      </c>
      <c r="S13" s="688"/>
      <c r="T13" s="278" t="s">
        <v>2538</v>
      </c>
      <c r="U13" s="546"/>
      <c r="V13" s="546"/>
      <c r="W13" s="546"/>
      <c r="X13" s="546"/>
      <c r="Y13" s="546"/>
      <c r="Z13" s="546"/>
      <c r="AA13" s="278" t="s">
        <v>2651</v>
      </c>
    </row>
    <row r="14" spans="1:32" s="564" customFormat="1" ht="160.5" customHeight="1" thickBot="1">
      <c r="A14" s="805"/>
      <c r="B14" s="238" t="s">
        <v>2667</v>
      </c>
      <c r="C14" s="238" t="s">
        <v>85</v>
      </c>
      <c r="D14" s="292" t="s">
        <v>656</v>
      </c>
      <c r="E14" s="292" t="s">
        <v>657</v>
      </c>
      <c r="F14" s="296" t="s">
        <v>86</v>
      </c>
      <c r="G14" s="726" t="s">
        <v>1382</v>
      </c>
      <c r="H14" s="570">
        <v>5000</v>
      </c>
      <c r="I14" s="685"/>
      <c r="J14" s="685"/>
      <c r="K14" s="685"/>
      <c r="L14" s="685" t="s">
        <v>71</v>
      </c>
      <c r="M14" s="685"/>
      <c r="N14" s="686"/>
      <c r="O14" s="546" t="s">
        <v>2799</v>
      </c>
      <c r="P14" s="733" t="s">
        <v>2406</v>
      </c>
      <c r="Q14" s="742"/>
      <c r="R14" s="733" t="s">
        <v>2407</v>
      </c>
      <c r="S14" s="733" t="s">
        <v>2408</v>
      </c>
      <c r="T14" s="546"/>
      <c r="U14" s="546"/>
      <c r="V14" s="546"/>
      <c r="W14" s="546"/>
      <c r="X14" s="546"/>
      <c r="Y14" s="546"/>
      <c r="Z14" s="546"/>
      <c r="AA14" s="278"/>
    </row>
    <row r="15" spans="1:32" s="564" customFormat="1" ht="108.75" customHeight="1" thickBot="1">
      <c r="A15" s="805"/>
      <c r="B15" s="238" t="s">
        <v>2668</v>
      </c>
      <c r="C15" s="238" t="s">
        <v>108</v>
      </c>
      <c r="D15" s="292" t="s">
        <v>656</v>
      </c>
      <c r="E15" s="292" t="s">
        <v>793</v>
      </c>
      <c r="F15" s="294" t="s">
        <v>905</v>
      </c>
      <c r="G15" s="726" t="s">
        <v>1385</v>
      </c>
      <c r="H15" s="570">
        <v>100000</v>
      </c>
      <c r="I15" s="685"/>
      <c r="J15" s="685"/>
      <c r="K15" s="685"/>
      <c r="L15" s="685"/>
      <c r="M15" s="685" t="s">
        <v>71</v>
      </c>
      <c r="N15" s="686"/>
      <c r="O15" s="743" t="s">
        <v>40</v>
      </c>
      <c r="P15" s="733"/>
      <c r="Q15" s="733"/>
      <c r="R15" s="733"/>
      <c r="S15" s="733"/>
      <c r="T15" s="546"/>
      <c r="U15" s="546"/>
      <c r="V15" s="546"/>
      <c r="W15" s="546"/>
      <c r="X15" s="546"/>
      <c r="Y15" s="546"/>
      <c r="Z15" s="546"/>
      <c r="AA15" s="278"/>
    </row>
    <row r="16" spans="1:32" s="564" customFormat="1" ht="75.75" customHeight="1" thickBot="1">
      <c r="A16" s="805"/>
      <c r="B16" s="238" t="s">
        <v>2669</v>
      </c>
      <c r="C16" s="238" t="s">
        <v>1202</v>
      </c>
      <c r="D16" s="292" t="s">
        <v>656</v>
      </c>
      <c r="E16" s="292" t="s">
        <v>702</v>
      </c>
      <c r="F16" s="295" t="s">
        <v>2290</v>
      </c>
      <c r="G16" s="728" t="s">
        <v>2678</v>
      </c>
      <c r="H16" s="570">
        <v>5000</v>
      </c>
      <c r="I16" s="685"/>
      <c r="J16" s="685"/>
      <c r="K16" s="685"/>
      <c r="L16" s="685"/>
      <c r="M16" s="685" t="s">
        <v>71</v>
      </c>
      <c r="N16" s="686"/>
      <c r="O16" s="743" t="s">
        <v>40</v>
      </c>
      <c r="P16" s="733"/>
      <c r="Q16" s="733"/>
      <c r="R16" s="733"/>
      <c r="S16" s="733"/>
      <c r="T16" s="546"/>
      <c r="U16" s="546"/>
      <c r="V16" s="546"/>
      <c r="W16" s="546"/>
      <c r="X16" s="546"/>
      <c r="Y16" s="546"/>
      <c r="Z16" s="546"/>
      <c r="AA16" s="278"/>
    </row>
    <row r="17" spans="1:27" s="564" customFormat="1" ht="138.75" customHeight="1" thickBot="1">
      <c r="A17" s="805"/>
      <c r="B17" s="238" t="s">
        <v>2670</v>
      </c>
      <c r="C17" s="238" t="s">
        <v>124</v>
      </c>
      <c r="D17" s="292" t="s">
        <v>656</v>
      </c>
      <c r="E17" s="292" t="s">
        <v>657</v>
      </c>
      <c r="F17" s="296" t="s">
        <v>125</v>
      </c>
      <c r="G17" s="728" t="s">
        <v>2728</v>
      </c>
      <c r="H17" s="570">
        <v>100000</v>
      </c>
      <c r="I17" s="685"/>
      <c r="J17" s="685"/>
      <c r="K17" s="685"/>
      <c r="L17" s="685" t="s">
        <v>71</v>
      </c>
      <c r="M17" s="685"/>
      <c r="N17" s="686"/>
      <c r="O17" s="546" t="s">
        <v>2539</v>
      </c>
      <c r="P17" s="733" t="s">
        <v>2352</v>
      </c>
      <c r="Q17" s="733" t="s">
        <v>2351</v>
      </c>
      <c r="R17" s="733" t="s">
        <v>2380</v>
      </c>
      <c r="S17" s="733" t="s">
        <v>2486</v>
      </c>
      <c r="T17" s="546"/>
      <c r="U17" s="546"/>
      <c r="V17" s="546"/>
      <c r="W17" s="546"/>
      <c r="X17" s="546"/>
      <c r="Y17" s="546"/>
      <c r="Z17" s="546"/>
      <c r="AA17" s="278"/>
    </row>
    <row r="18" spans="1:27" s="564" customFormat="1" ht="163.5" customHeight="1" thickBot="1">
      <c r="A18" s="806"/>
      <c r="B18" s="238" t="s">
        <v>2671</v>
      </c>
      <c r="C18" s="238" t="s">
        <v>2303</v>
      </c>
      <c r="D18" s="292" t="s">
        <v>671</v>
      </c>
      <c r="E18" s="292" t="s">
        <v>657</v>
      </c>
      <c r="F18" s="296" t="s">
        <v>86</v>
      </c>
      <c r="G18" s="728" t="s">
        <v>2729</v>
      </c>
      <c r="H18" s="570">
        <v>5000</v>
      </c>
      <c r="I18" s="685"/>
      <c r="J18" s="685"/>
      <c r="K18" s="685"/>
      <c r="L18" s="685" t="s">
        <v>71</v>
      </c>
      <c r="M18" s="685"/>
      <c r="N18" s="686"/>
      <c r="O18" s="739" t="s">
        <v>2800</v>
      </c>
      <c r="P18" s="744" t="s">
        <v>2464</v>
      </c>
      <c r="Q18" s="742" t="s">
        <v>2404</v>
      </c>
      <c r="R18" s="742" t="s">
        <v>2405</v>
      </c>
      <c r="S18" s="742"/>
      <c r="T18" s="546"/>
      <c r="U18" s="546"/>
      <c r="V18" s="546"/>
      <c r="W18" s="546"/>
      <c r="X18" s="546"/>
      <c r="Y18" s="546"/>
      <c r="Z18" s="546"/>
      <c r="AA18" s="278"/>
    </row>
    <row r="19" spans="1:27" s="564" customFormat="1" ht="157.5" customHeight="1" thickBot="1">
      <c r="A19" s="799" t="s">
        <v>2524</v>
      </c>
      <c r="B19" s="238" t="s">
        <v>1914</v>
      </c>
      <c r="C19" s="293" t="s">
        <v>2540</v>
      </c>
      <c r="D19" s="292" t="s">
        <v>656</v>
      </c>
      <c r="E19" s="292" t="s">
        <v>657</v>
      </c>
      <c r="F19" s="294" t="s">
        <v>905</v>
      </c>
      <c r="G19" s="726" t="s">
        <v>1395</v>
      </c>
      <c r="H19" s="570">
        <v>5000</v>
      </c>
      <c r="I19" s="685"/>
      <c r="J19" s="685"/>
      <c r="K19" s="685"/>
      <c r="L19" s="685" t="s">
        <v>71</v>
      </c>
      <c r="M19" s="685"/>
      <c r="N19" s="686"/>
      <c r="O19" s="546" t="s">
        <v>2801</v>
      </c>
      <c r="P19" s="733" t="s">
        <v>2353</v>
      </c>
      <c r="Q19" s="733"/>
      <c r="R19" s="733" t="s">
        <v>2380</v>
      </c>
      <c r="S19" s="733"/>
      <c r="T19" s="546"/>
      <c r="U19" s="546"/>
      <c r="V19" s="546"/>
      <c r="W19" s="546"/>
      <c r="X19" s="546"/>
      <c r="Y19" s="546"/>
      <c r="Z19" s="546"/>
      <c r="AA19" s="278"/>
    </row>
    <row r="20" spans="1:27" s="564" customFormat="1" ht="220.5" customHeight="1" thickBot="1">
      <c r="A20" s="800"/>
      <c r="B20" s="238" t="s">
        <v>1915</v>
      </c>
      <c r="C20" s="293" t="s">
        <v>2055</v>
      </c>
      <c r="D20" s="292" t="s">
        <v>656</v>
      </c>
      <c r="E20" s="292" t="s">
        <v>697</v>
      </c>
      <c r="F20" s="294" t="s">
        <v>905</v>
      </c>
      <c r="G20" s="728" t="s">
        <v>2679</v>
      </c>
      <c r="H20" s="570">
        <v>5000</v>
      </c>
      <c r="I20" s="685"/>
      <c r="J20" s="685"/>
      <c r="K20" s="685"/>
      <c r="L20" s="685"/>
      <c r="M20" s="685" t="s">
        <v>71</v>
      </c>
      <c r="N20" s="686"/>
      <c r="O20" s="546" t="s">
        <v>2802</v>
      </c>
      <c r="P20" s="733" t="s">
        <v>2465</v>
      </c>
      <c r="Q20" s="733"/>
      <c r="R20" s="733" t="s">
        <v>2354</v>
      </c>
      <c r="S20" s="733"/>
      <c r="T20" s="546"/>
      <c r="U20" s="546"/>
      <c r="V20" s="546"/>
      <c r="W20" s="546"/>
      <c r="X20" s="546"/>
      <c r="Y20" s="546"/>
      <c r="Z20" s="546"/>
      <c r="AA20" s="278"/>
    </row>
    <row r="21" spans="1:27" s="564" customFormat="1" ht="121.5" customHeight="1" thickBot="1">
      <c r="A21" s="800"/>
      <c r="B21" s="238" t="s">
        <v>2541</v>
      </c>
      <c r="C21" s="295" t="s">
        <v>1754</v>
      </c>
      <c r="D21" s="292" t="s">
        <v>656</v>
      </c>
      <c r="E21" s="292" t="s">
        <v>691</v>
      </c>
      <c r="F21" s="294" t="s">
        <v>1062</v>
      </c>
      <c r="G21" s="728" t="s">
        <v>2680</v>
      </c>
      <c r="H21" s="570">
        <v>30000</v>
      </c>
      <c r="I21" s="685"/>
      <c r="J21" s="685"/>
      <c r="K21" s="685"/>
      <c r="L21" s="685"/>
      <c r="M21" s="685" t="s">
        <v>71</v>
      </c>
      <c r="N21" s="686"/>
      <c r="O21" s="743" t="s">
        <v>40</v>
      </c>
      <c r="P21" s="732"/>
      <c r="Q21" s="732"/>
      <c r="R21" s="732"/>
      <c r="S21" s="732"/>
      <c r="T21" s="546"/>
      <c r="U21" s="738"/>
      <c r="V21" s="738"/>
      <c r="W21" s="738"/>
      <c r="X21" s="738"/>
      <c r="Y21" s="738"/>
      <c r="Z21" s="738"/>
      <c r="AA21" s="325"/>
    </row>
    <row r="22" spans="1:27" s="564" customFormat="1" ht="236.25" customHeight="1" thickBot="1">
      <c r="A22" s="800"/>
      <c r="B22" s="238" t="s">
        <v>1917</v>
      </c>
      <c r="C22" s="293" t="s">
        <v>1205</v>
      </c>
      <c r="D22" s="292" t="s">
        <v>689</v>
      </c>
      <c r="E22" s="292" t="s">
        <v>2750</v>
      </c>
      <c r="F22" s="293" t="s">
        <v>1720</v>
      </c>
      <c r="G22" s="728" t="s">
        <v>2730</v>
      </c>
      <c r="H22" s="645">
        <v>50000</v>
      </c>
      <c r="I22" s="685"/>
      <c r="J22" s="685" t="s">
        <v>71</v>
      </c>
      <c r="K22" s="685"/>
      <c r="L22" s="685"/>
      <c r="M22" s="685"/>
      <c r="N22" s="686"/>
      <c r="O22" s="546" t="s">
        <v>2781</v>
      </c>
      <c r="P22" s="733" t="s">
        <v>2357</v>
      </c>
      <c r="Q22" s="733"/>
      <c r="R22" s="703" t="s">
        <v>2433</v>
      </c>
      <c r="S22" s="738"/>
      <c r="T22" s="278"/>
      <c r="U22" s="738"/>
      <c r="V22" s="738"/>
      <c r="W22" s="748">
        <v>42552</v>
      </c>
      <c r="X22" s="738"/>
      <c r="Y22" s="738"/>
      <c r="Z22" s="738"/>
      <c r="AA22" s="325"/>
    </row>
    <row r="23" spans="1:27" s="564" customFormat="1" ht="159" customHeight="1" thickBot="1">
      <c r="A23" s="800"/>
      <c r="B23" s="238" t="s">
        <v>2305</v>
      </c>
      <c r="C23" s="293" t="s">
        <v>908</v>
      </c>
      <c r="D23" s="292" t="s">
        <v>656</v>
      </c>
      <c r="E23" s="292" t="s">
        <v>2751</v>
      </c>
      <c r="F23" s="296" t="s">
        <v>86</v>
      </c>
      <c r="G23" s="728" t="s">
        <v>2731</v>
      </c>
      <c r="H23" s="570">
        <v>80000</v>
      </c>
      <c r="I23" s="685"/>
      <c r="J23" s="685" t="s">
        <v>71</v>
      </c>
      <c r="K23" s="685"/>
      <c r="L23" s="685"/>
      <c r="M23" s="685"/>
      <c r="N23" s="686"/>
      <c r="O23" s="741" t="s">
        <v>2782</v>
      </c>
      <c r="P23" s="703" t="s">
        <v>2537</v>
      </c>
      <c r="Q23" s="703"/>
      <c r="R23" s="703" t="s">
        <v>2405</v>
      </c>
      <c r="S23" s="737" t="s">
        <v>2797</v>
      </c>
      <c r="T23" s="278"/>
      <c r="U23" s="738"/>
      <c r="V23" s="738"/>
      <c r="W23" s="748">
        <v>42552</v>
      </c>
      <c r="X23" s="738"/>
      <c r="Y23" s="738"/>
      <c r="Z23" s="738" t="s">
        <v>2542</v>
      </c>
      <c r="AA23" s="325"/>
    </row>
    <row r="24" spans="1:27" s="564" customFormat="1" ht="138" customHeight="1" thickBot="1">
      <c r="A24" s="800"/>
      <c r="B24" s="238" t="s">
        <v>2764</v>
      </c>
      <c r="C24" s="293" t="s">
        <v>1511</v>
      </c>
      <c r="D24" s="472" t="s">
        <v>693</v>
      </c>
      <c r="E24" s="292" t="s">
        <v>657</v>
      </c>
      <c r="F24" s="296" t="s">
        <v>163</v>
      </c>
      <c r="G24" s="728" t="s">
        <v>2681</v>
      </c>
      <c r="H24" s="645">
        <v>400000</v>
      </c>
      <c r="I24" s="685"/>
      <c r="J24" s="685"/>
      <c r="K24" s="685"/>
      <c r="L24" s="685" t="s">
        <v>71</v>
      </c>
      <c r="M24" s="685"/>
      <c r="N24" s="686"/>
      <c r="O24" s="325" t="s">
        <v>2475</v>
      </c>
      <c r="P24" s="700" t="s">
        <v>2446</v>
      </c>
      <c r="Q24" s="700" t="s">
        <v>2444</v>
      </c>
      <c r="R24" s="700" t="s">
        <v>2445</v>
      </c>
      <c r="S24" s="738"/>
      <c r="T24" s="278"/>
      <c r="U24" s="738" t="s">
        <v>2543</v>
      </c>
      <c r="V24" s="738"/>
      <c r="W24" s="738"/>
      <c r="X24" s="738"/>
      <c r="Y24" s="738"/>
      <c r="Z24" s="738"/>
      <c r="AA24" s="325"/>
    </row>
    <row r="25" spans="1:27" s="564" customFormat="1" ht="137.25" customHeight="1" thickBot="1">
      <c r="A25" s="800"/>
      <c r="B25" s="238" t="s">
        <v>2760</v>
      </c>
      <c r="C25" s="293" t="s">
        <v>1714</v>
      </c>
      <c r="D25" s="472" t="s">
        <v>671</v>
      </c>
      <c r="E25" s="292" t="s">
        <v>657</v>
      </c>
      <c r="F25" s="488" t="s">
        <v>2759</v>
      </c>
      <c r="G25" s="728" t="s">
        <v>2682</v>
      </c>
      <c r="H25" s="570" t="s">
        <v>200</v>
      </c>
      <c r="I25" s="685"/>
      <c r="J25" s="685" t="s">
        <v>71</v>
      </c>
      <c r="K25" s="685"/>
      <c r="L25" s="685"/>
      <c r="M25" s="685"/>
      <c r="N25" s="686"/>
      <c r="O25" s="741" t="s">
        <v>2803</v>
      </c>
      <c r="P25" s="732"/>
      <c r="Q25" s="732"/>
      <c r="R25" s="732"/>
      <c r="S25" s="732" t="s">
        <v>2472</v>
      </c>
      <c r="T25" s="738" t="s">
        <v>2546</v>
      </c>
      <c r="U25" s="738" t="s">
        <v>2547</v>
      </c>
      <c r="V25" s="738"/>
      <c r="W25" s="738"/>
      <c r="X25" s="738" t="s">
        <v>2544</v>
      </c>
      <c r="Y25" s="738"/>
      <c r="Z25" s="738"/>
      <c r="AA25" s="325" t="s">
        <v>2545</v>
      </c>
    </row>
    <row r="26" spans="1:27" s="564" customFormat="1" ht="114" customHeight="1" thickBot="1">
      <c r="A26" s="800"/>
      <c r="B26" s="238" t="s">
        <v>2761</v>
      </c>
      <c r="C26" s="293" t="s">
        <v>2306</v>
      </c>
      <c r="D26" s="292" t="s">
        <v>794</v>
      </c>
      <c r="E26" s="292" t="s">
        <v>657</v>
      </c>
      <c r="F26" s="296" t="s">
        <v>163</v>
      </c>
      <c r="G26" s="728" t="s">
        <v>2683</v>
      </c>
      <c r="H26" s="645">
        <v>200000</v>
      </c>
      <c r="I26" s="685"/>
      <c r="J26" s="685"/>
      <c r="K26" s="685"/>
      <c r="L26" s="685" t="s">
        <v>71</v>
      </c>
      <c r="M26" s="685"/>
      <c r="N26" s="686"/>
      <c r="O26" s="278" t="s">
        <v>2476</v>
      </c>
      <c r="P26" s="701" t="s">
        <v>2447</v>
      </c>
      <c r="Q26" s="700" t="s">
        <v>2448</v>
      </c>
      <c r="R26" s="700" t="s">
        <v>2445</v>
      </c>
      <c r="S26" s="732"/>
      <c r="T26" s="738" t="s">
        <v>2548</v>
      </c>
      <c r="U26" s="738" t="s">
        <v>2547</v>
      </c>
      <c r="V26" s="738"/>
      <c r="W26" s="738"/>
      <c r="X26" s="738"/>
      <c r="Y26" s="738"/>
      <c r="Z26" s="738"/>
      <c r="AA26" s="325"/>
    </row>
    <row r="27" spans="1:27" s="564" customFormat="1" ht="152.25" customHeight="1" thickBot="1">
      <c r="A27" s="800"/>
      <c r="B27" s="238" t="s">
        <v>2762</v>
      </c>
      <c r="C27" s="293" t="s">
        <v>1517</v>
      </c>
      <c r="D27" s="292" t="s">
        <v>656</v>
      </c>
      <c r="E27" s="292" t="s">
        <v>657</v>
      </c>
      <c r="F27" s="488" t="s">
        <v>728</v>
      </c>
      <c r="G27" s="728" t="s">
        <v>2684</v>
      </c>
      <c r="H27" s="645">
        <v>200000</v>
      </c>
      <c r="I27" s="685"/>
      <c r="J27" s="685"/>
      <c r="K27" s="685"/>
      <c r="L27" s="685" t="s">
        <v>71</v>
      </c>
      <c r="M27" s="685"/>
      <c r="N27" s="686"/>
      <c r="O27" s="278" t="s">
        <v>2474</v>
      </c>
      <c r="P27" s="701" t="s">
        <v>2449</v>
      </c>
      <c r="Q27" s="700" t="s">
        <v>2450</v>
      </c>
      <c r="R27" s="700" t="s">
        <v>2529</v>
      </c>
      <c r="S27" s="732"/>
      <c r="T27" s="738" t="s">
        <v>2549</v>
      </c>
      <c r="U27" s="738" t="s">
        <v>2547</v>
      </c>
      <c r="V27" s="738"/>
      <c r="W27" s="738"/>
      <c r="X27" s="738"/>
      <c r="Y27" s="738"/>
      <c r="Z27" s="738"/>
      <c r="AA27" s="325"/>
    </row>
    <row r="28" spans="1:27" s="564" customFormat="1" ht="140.25" customHeight="1" thickBot="1">
      <c r="A28" s="800"/>
      <c r="B28" s="238" t="s">
        <v>2763</v>
      </c>
      <c r="C28" s="293" t="s">
        <v>1517</v>
      </c>
      <c r="D28" s="472" t="s">
        <v>696</v>
      </c>
      <c r="E28" s="472" t="s">
        <v>697</v>
      </c>
      <c r="F28" s="646" t="s">
        <v>727</v>
      </c>
      <c r="G28" s="728" t="s">
        <v>2685</v>
      </c>
      <c r="H28" s="570">
        <v>200000</v>
      </c>
      <c r="I28" s="685"/>
      <c r="J28" s="685" t="s">
        <v>71</v>
      </c>
      <c r="K28" s="685"/>
      <c r="L28" s="685"/>
      <c r="M28" s="685"/>
      <c r="N28" s="686"/>
      <c r="O28" s="325" t="s">
        <v>2804</v>
      </c>
      <c r="P28" s="700" t="s">
        <v>2518</v>
      </c>
      <c r="Q28" s="700" t="s">
        <v>2466</v>
      </c>
      <c r="R28" s="700" t="s">
        <v>2445</v>
      </c>
      <c r="S28" s="732"/>
      <c r="T28" s="738" t="s">
        <v>2550</v>
      </c>
      <c r="U28" s="738" t="s">
        <v>2547</v>
      </c>
      <c r="V28" s="738"/>
      <c r="W28" s="749" t="s">
        <v>2551</v>
      </c>
      <c r="X28" s="738"/>
      <c r="Y28" s="738"/>
      <c r="Z28" s="738"/>
      <c r="AA28" s="325"/>
    </row>
    <row r="29" spans="1:27" s="564" customFormat="1" ht="132" customHeight="1" thickBot="1">
      <c r="A29" s="800"/>
      <c r="B29" s="238" t="s">
        <v>1924</v>
      </c>
      <c r="C29" s="293" t="s">
        <v>1324</v>
      </c>
      <c r="D29" s="292" t="s">
        <v>656</v>
      </c>
      <c r="E29" s="292" t="s">
        <v>657</v>
      </c>
      <c r="F29" s="295" t="s">
        <v>2290</v>
      </c>
      <c r="G29" s="728" t="s">
        <v>2686</v>
      </c>
      <c r="H29" s="645">
        <v>750000</v>
      </c>
      <c r="I29" s="685"/>
      <c r="J29" s="685" t="s">
        <v>71</v>
      </c>
      <c r="K29" s="685"/>
      <c r="L29" s="685"/>
      <c r="M29" s="685"/>
      <c r="N29" s="686"/>
      <c r="O29" s="325" t="s">
        <v>2805</v>
      </c>
      <c r="P29" s="732"/>
      <c r="Q29" s="732"/>
      <c r="R29" s="732"/>
      <c r="S29" s="732"/>
      <c r="T29" s="738"/>
      <c r="U29" s="738"/>
      <c r="V29" s="738"/>
      <c r="W29" s="738"/>
      <c r="X29" s="738"/>
      <c r="Y29" s="738"/>
      <c r="Z29" s="738"/>
      <c r="AA29" s="325"/>
    </row>
    <row r="30" spans="1:27" s="564" customFormat="1" ht="141" customHeight="1" thickBot="1">
      <c r="A30" s="800"/>
      <c r="B30" s="238" t="s">
        <v>1925</v>
      </c>
      <c r="C30" s="293" t="s">
        <v>1324</v>
      </c>
      <c r="D30" s="292" t="s">
        <v>656</v>
      </c>
      <c r="E30" s="292" t="s">
        <v>657</v>
      </c>
      <c r="F30" s="295" t="s">
        <v>2290</v>
      </c>
      <c r="G30" s="728" t="s">
        <v>2687</v>
      </c>
      <c r="H30" s="645">
        <v>750000</v>
      </c>
      <c r="I30" s="685"/>
      <c r="J30" s="685"/>
      <c r="K30" s="685" t="s">
        <v>71</v>
      </c>
      <c r="L30" s="685"/>
      <c r="M30" s="685"/>
      <c r="N30" s="686"/>
      <c r="O30" s="738" t="s">
        <v>2552</v>
      </c>
      <c r="P30" s="732"/>
      <c r="Q30" s="732"/>
      <c r="R30" s="732"/>
      <c r="S30" s="738"/>
      <c r="T30" s="738"/>
      <c r="U30" s="738"/>
      <c r="V30" s="738"/>
      <c r="W30" s="738"/>
      <c r="X30" s="738"/>
      <c r="Y30" s="738"/>
      <c r="Z30" s="738"/>
      <c r="AA30" s="325" t="s">
        <v>2554</v>
      </c>
    </row>
    <row r="31" spans="1:27" s="564" customFormat="1" ht="182.25" customHeight="1" thickBot="1">
      <c r="A31" s="800"/>
      <c r="B31" s="238" t="s">
        <v>2307</v>
      </c>
      <c r="C31" s="293" t="s">
        <v>1324</v>
      </c>
      <c r="D31" s="292" t="s">
        <v>656</v>
      </c>
      <c r="E31" s="292" t="s">
        <v>657</v>
      </c>
      <c r="F31" s="294" t="s">
        <v>905</v>
      </c>
      <c r="G31" s="728" t="s">
        <v>2732</v>
      </c>
      <c r="H31" s="645">
        <v>1250000</v>
      </c>
      <c r="I31" s="685"/>
      <c r="J31" s="685" t="s">
        <v>71</v>
      </c>
      <c r="K31" s="685"/>
      <c r="L31" s="685"/>
      <c r="M31" s="685"/>
      <c r="N31" s="686"/>
      <c r="O31" s="546" t="s">
        <v>2783</v>
      </c>
      <c r="P31" s="733" t="s">
        <v>2357</v>
      </c>
      <c r="Q31" s="733" t="s">
        <v>2355</v>
      </c>
      <c r="R31" s="733" t="s">
        <v>2356</v>
      </c>
      <c r="S31" s="738"/>
      <c r="T31" s="738"/>
      <c r="U31" s="738"/>
      <c r="V31" s="738"/>
      <c r="W31" s="738"/>
      <c r="X31" s="738"/>
      <c r="Y31" s="738"/>
      <c r="Z31" s="738"/>
      <c r="AA31" s="325" t="s">
        <v>2553</v>
      </c>
    </row>
    <row r="32" spans="1:27" s="564" customFormat="1" ht="105" customHeight="1" thickBot="1">
      <c r="A32" s="800"/>
      <c r="B32" s="238" t="s">
        <v>2753</v>
      </c>
      <c r="C32" s="295" t="s">
        <v>1514</v>
      </c>
      <c r="D32" s="292" t="s">
        <v>656</v>
      </c>
      <c r="E32" s="292" t="s">
        <v>657</v>
      </c>
      <c r="F32" s="294" t="s">
        <v>183</v>
      </c>
      <c r="G32" s="728" t="s">
        <v>2688</v>
      </c>
      <c r="H32" s="570">
        <v>1000000</v>
      </c>
      <c r="I32" s="582"/>
      <c r="J32" s="582"/>
      <c r="K32" s="582"/>
      <c r="L32" s="582" t="s">
        <v>71</v>
      </c>
      <c r="M32" s="582"/>
      <c r="N32" s="583"/>
      <c r="O32" s="738" t="s">
        <v>2561</v>
      </c>
      <c r="P32" s="700"/>
      <c r="Q32" s="700"/>
      <c r="R32" s="700" t="s">
        <v>2563</v>
      </c>
      <c r="S32" s="700"/>
      <c r="T32" s="325"/>
      <c r="U32" s="325"/>
      <c r="V32" s="325"/>
      <c r="W32" s="325"/>
      <c r="X32" s="325"/>
      <c r="Y32" s="325"/>
      <c r="Z32" s="325"/>
      <c r="AA32" s="325"/>
    </row>
    <row r="33" spans="1:27" s="564" customFormat="1" ht="167.25" customHeight="1" thickBot="1">
      <c r="A33" s="800"/>
      <c r="B33" s="238" t="s">
        <v>2754</v>
      </c>
      <c r="C33" s="295" t="s">
        <v>1514</v>
      </c>
      <c r="D33" s="292" t="s">
        <v>656</v>
      </c>
      <c r="E33" s="292" t="s">
        <v>657</v>
      </c>
      <c r="F33" s="294" t="s">
        <v>187</v>
      </c>
      <c r="G33" s="728" t="s">
        <v>188</v>
      </c>
      <c r="H33" s="570">
        <v>1200000</v>
      </c>
      <c r="I33" s="582"/>
      <c r="J33" s="582"/>
      <c r="K33" s="582"/>
      <c r="L33" s="582" t="s">
        <v>71</v>
      </c>
      <c r="M33" s="582"/>
      <c r="N33" s="583"/>
      <c r="O33" s="741" t="s">
        <v>2478</v>
      </c>
      <c r="P33" s="735" t="s">
        <v>2436</v>
      </c>
      <c r="Q33" s="700"/>
      <c r="R33" s="735" t="s">
        <v>2437</v>
      </c>
      <c r="S33" s="737" t="s">
        <v>2438</v>
      </c>
      <c r="T33" s="325"/>
      <c r="U33" s="325"/>
      <c r="V33" s="325"/>
      <c r="W33" s="325"/>
      <c r="X33" s="325"/>
      <c r="Y33" s="325"/>
      <c r="Z33" s="325"/>
      <c r="AA33" s="325" t="s">
        <v>2654</v>
      </c>
    </row>
    <row r="34" spans="1:27" s="564" customFormat="1" ht="126" customHeight="1" thickBot="1">
      <c r="A34" s="800"/>
      <c r="B34" s="238" t="s">
        <v>2308</v>
      </c>
      <c r="C34" s="293" t="s">
        <v>2092</v>
      </c>
      <c r="D34" s="472" t="s">
        <v>665</v>
      </c>
      <c r="E34" s="472" t="s">
        <v>786</v>
      </c>
      <c r="F34" s="294" t="s">
        <v>905</v>
      </c>
      <c r="G34" s="728" t="s">
        <v>2733</v>
      </c>
      <c r="H34" s="570">
        <v>100000</v>
      </c>
      <c r="I34" s="582"/>
      <c r="J34" s="582"/>
      <c r="K34" s="582"/>
      <c r="L34" s="582" t="s">
        <v>71</v>
      </c>
      <c r="M34" s="582"/>
      <c r="N34" s="583"/>
      <c r="O34" s="546" t="s">
        <v>2634</v>
      </c>
      <c r="P34" s="733" t="s">
        <v>2357</v>
      </c>
      <c r="Q34" s="700"/>
      <c r="R34" s="733" t="s">
        <v>2396</v>
      </c>
      <c r="S34" s="325"/>
      <c r="T34" s="325"/>
      <c r="U34" s="325"/>
      <c r="V34" s="325"/>
      <c r="W34" s="325"/>
      <c r="X34" s="325" t="s">
        <v>2565</v>
      </c>
      <c r="Y34" s="325"/>
      <c r="Z34" s="325"/>
      <c r="AA34" s="325"/>
    </row>
    <row r="35" spans="1:27" s="564" customFormat="1" ht="139.5" customHeight="1" thickBot="1">
      <c r="A35" s="800"/>
      <c r="B35" s="238" t="s">
        <v>1928</v>
      </c>
      <c r="C35" s="293" t="s">
        <v>1712</v>
      </c>
      <c r="D35" s="472" t="s">
        <v>671</v>
      </c>
      <c r="E35" s="292" t="s">
        <v>657</v>
      </c>
      <c r="F35" s="488" t="s">
        <v>194</v>
      </c>
      <c r="G35" s="728" t="s">
        <v>2689</v>
      </c>
      <c r="H35" s="570">
        <v>2190664</v>
      </c>
      <c r="I35" s="582"/>
      <c r="J35" s="582"/>
      <c r="K35" s="582"/>
      <c r="L35" s="582" t="s">
        <v>71</v>
      </c>
      <c r="M35" s="582"/>
      <c r="N35" s="583"/>
      <c r="O35" s="325" t="s">
        <v>2566</v>
      </c>
      <c r="P35" s="700" t="s">
        <v>2462</v>
      </c>
      <c r="Q35" s="700"/>
      <c r="R35" s="700" t="s">
        <v>1188</v>
      </c>
      <c r="S35" s="700"/>
      <c r="T35" s="325"/>
      <c r="U35" s="325"/>
      <c r="V35" s="325"/>
      <c r="W35" s="325"/>
      <c r="X35" s="325"/>
      <c r="Y35" s="325"/>
      <c r="Z35" s="325"/>
      <c r="AA35" s="325"/>
    </row>
    <row r="36" spans="1:27" s="564" customFormat="1" ht="195.75" customHeight="1" thickBot="1">
      <c r="A36" s="800"/>
      <c r="B36" s="238" t="s">
        <v>1929</v>
      </c>
      <c r="C36" s="228" t="s">
        <v>1326</v>
      </c>
      <c r="D36" s="292" t="s">
        <v>787</v>
      </c>
      <c r="E36" s="292" t="s">
        <v>657</v>
      </c>
      <c r="F36" s="294" t="s">
        <v>2747</v>
      </c>
      <c r="G36" s="728" t="s">
        <v>2690</v>
      </c>
      <c r="H36" s="645" t="s">
        <v>227</v>
      </c>
      <c r="I36" s="582"/>
      <c r="J36" s="582" t="s">
        <v>71</v>
      </c>
      <c r="K36" s="582"/>
      <c r="L36" s="582"/>
      <c r="M36" s="582"/>
      <c r="N36" s="583"/>
      <c r="O36" s="546" t="s">
        <v>2784</v>
      </c>
      <c r="P36" s="733" t="s">
        <v>2357</v>
      </c>
      <c r="Q36" s="733" t="s">
        <v>2395</v>
      </c>
      <c r="R36" s="733" t="s">
        <v>2360</v>
      </c>
      <c r="S36" s="325"/>
      <c r="T36" s="325"/>
      <c r="U36" s="325"/>
      <c r="V36" s="325"/>
      <c r="W36" s="325"/>
      <c r="X36" s="325"/>
      <c r="Y36" s="325"/>
      <c r="Z36" s="325"/>
      <c r="AA36" s="325" t="s">
        <v>2653</v>
      </c>
    </row>
    <row r="37" spans="1:27" s="564" customFormat="1" ht="135" customHeight="1" thickBot="1">
      <c r="A37" s="800"/>
      <c r="B37" s="238" t="s">
        <v>2309</v>
      </c>
      <c r="C37" s="293" t="s">
        <v>1520</v>
      </c>
      <c r="D37" s="292" t="s">
        <v>656</v>
      </c>
      <c r="E37" s="292" t="s">
        <v>657</v>
      </c>
      <c r="F37" s="238" t="s">
        <v>2453</v>
      </c>
      <c r="G37" s="728" t="s">
        <v>2691</v>
      </c>
      <c r="H37" s="645" t="s">
        <v>232</v>
      </c>
      <c r="I37" s="582"/>
      <c r="J37" s="582"/>
      <c r="K37" s="582" t="s">
        <v>71</v>
      </c>
      <c r="L37" s="582"/>
      <c r="M37" s="582"/>
      <c r="N37" s="583"/>
      <c r="O37" s="325" t="s">
        <v>2567</v>
      </c>
      <c r="P37" s="700"/>
      <c r="Q37" s="700"/>
      <c r="R37" s="700" t="s">
        <v>2519</v>
      </c>
      <c r="S37" s="700"/>
      <c r="T37" s="325"/>
      <c r="U37" s="325"/>
      <c r="V37" s="325"/>
      <c r="W37" s="325"/>
      <c r="X37" s="325"/>
      <c r="Y37" s="325"/>
      <c r="Z37" s="325"/>
      <c r="AA37" s="325"/>
    </row>
    <row r="38" spans="1:27" s="564" customFormat="1" ht="176.25" customHeight="1" thickBot="1">
      <c r="A38" s="800"/>
      <c r="B38" s="238" t="s">
        <v>2310</v>
      </c>
      <c r="C38" s="293" t="s">
        <v>237</v>
      </c>
      <c r="D38" s="292" t="s">
        <v>656</v>
      </c>
      <c r="E38" s="292" t="s">
        <v>657</v>
      </c>
      <c r="F38" s="731" t="s">
        <v>2776</v>
      </c>
      <c r="G38" s="728" t="s">
        <v>2775</v>
      </c>
      <c r="H38" s="645" t="s">
        <v>240</v>
      </c>
      <c r="I38" s="582"/>
      <c r="J38" s="582"/>
      <c r="K38" s="582"/>
      <c r="L38" s="582" t="s">
        <v>71</v>
      </c>
      <c r="M38" s="582"/>
      <c r="N38" s="583"/>
      <c r="O38" s="325" t="s">
        <v>2568</v>
      </c>
      <c r="P38" s="700" t="s">
        <v>2434</v>
      </c>
      <c r="Q38" s="700" t="s">
        <v>2451</v>
      </c>
      <c r="R38" s="700" t="s">
        <v>2533</v>
      </c>
      <c r="S38" s="700" t="s">
        <v>2569</v>
      </c>
      <c r="T38" s="325" t="s">
        <v>2584</v>
      </c>
      <c r="U38" s="325" t="s">
        <v>2571</v>
      </c>
      <c r="V38" s="325"/>
      <c r="W38" s="325"/>
      <c r="X38" s="325" t="s">
        <v>2778</v>
      </c>
      <c r="Y38" s="325"/>
      <c r="Z38" s="325" t="s">
        <v>2570</v>
      </c>
      <c r="AA38" s="325" t="s">
        <v>2815</v>
      </c>
    </row>
    <row r="39" spans="1:27" s="564" customFormat="1" ht="132" customHeight="1" thickBot="1">
      <c r="A39" s="800"/>
      <c r="B39" s="238" t="s">
        <v>2311</v>
      </c>
      <c r="C39" s="295" t="s">
        <v>1521</v>
      </c>
      <c r="D39" s="292" t="s">
        <v>656</v>
      </c>
      <c r="E39" s="292" t="s">
        <v>2312</v>
      </c>
      <c r="F39" s="294" t="s">
        <v>2748</v>
      </c>
      <c r="G39" s="729" t="s">
        <v>2734</v>
      </c>
      <c r="H39" s="645">
        <v>300000</v>
      </c>
      <c r="I39" s="582"/>
      <c r="J39" s="582"/>
      <c r="K39" s="582"/>
      <c r="L39" s="582" t="s">
        <v>71</v>
      </c>
      <c r="M39" s="582"/>
      <c r="N39" s="583"/>
      <c r="O39" s="738" t="s">
        <v>2572</v>
      </c>
      <c r="P39" s="700"/>
      <c r="Q39" s="700"/>
      <c r="R39" s="700"/>
      <c r="S39" s="325"/>
      <c r="T39" s="325"/>
      <c r="U39" s="325"/>
      <c r="V39" s="325"/>
      <c r="W39" s="325"/>
      <c r="X39" s="325" t="s">
        <v>2565</v>
      </c>
      <c r="Y39" s="325"/>
      <c r="Z39" s="325" t="s">
        <v>243</v>
      </c>
      <c r="AA39" s="325" t="s">
        <v>2635</v>
      </c>
    </row>
    <row r="40" spans="1:27" s="564" customFormat="1" ht="140.25" customHeight="1" thickBot="1">
      <c r="A40" s="800"/>
      <c r="B40" s="238" t="s">
        <v>2313</v>
      </c>
      <c r="C40" s="293" t="s">
        <v>246</v>
      </c>
      <c r="D40" s="292" t="s">
        <v>656</v>
      </c>
      <c r="E40" s="292" t="s">
        <v>657</v>
      </c>
      <c r="F40" s="294" t="s">
        <v>905</v>
      </c>
      <c r="G40" s="728" t="s">
        <v>2692</v>
      </c>
      <c r="H40" s="647" t="s">
        <v>248</v>
      </c>
      <c r="I40" s="582"/>
      <c r="J40" s="582"/>
      <c r="K40" s="582" t="s">
        <v>71</v>
      </c>
      <c r="L40" s="582"/>
      <c r="M40" s="582"/>
      <c r="N40" s="583"/>
      <c r="O40" s="546" t="s">
        <v>2426</v>
      </c>
      <c r="P40" s="733" t="s">
        <v>2357</v>
      </c>
      <c r="Q40" s="733" t="s">
        <v>2358</v>
      </c>
      <c r="R40" s="700" t="s">
        <v>2519</v>
      </c>
      <c r="S40" s="733" t="s">
        <v>2359</v>
      </c>
      <c r="T40" s="325" t="s">
        <v>2574</v>
      </c>
      <c r="U40" s="325" t="s">
        <v>2573</v>
      </c>
      <c r="V40" s="325"/>
      <c r="W40" s="325"/>
      <c r="X40" s="325"/>
      <c r="Y40" s="325"/>
      <c r="Z40" s="325"/>
      <c r="AA40" s="325"/>
    </row>
    <row r="41" spans="1:27" s="564" customFormat="1" ht="161.25" customHeight="1" thickBot="1">
      <c r="A41" s="800"/>
      <c r="B41" s="238" t="s">
        <v>2314</v>
      </c>
      <c r="C41" s="293" t="s">
        <v>1522</v>
      </c>
      <c r="D41" s="292" t="s">
        <v>689</v>
      </c>
      <c r="E41" s="292" t="s">
        <v>657</v>
      </c>
      <c r="F41" s="295" t="s">
        <v>2749</v>
      </c>
      <c r="G41" s="728" t="s">
        <v>2693</v>
      </c>
      <c r="H41" s="693">
        <v>0.01</v>
      </c>
      <c r="I41" s="582"/>
      <c r="J41" s="582"/>
      <c r="K41" s="582" t="s">
        <v>71</v>
      </c>
      <c r="L41" s="582"/>
      <c r="M41" s="582"/>
      <c r="N41" s="583"/>
      <c r="O41" s="745" t="s">
        <v>2517</v>
      </c>
      <c r="P41" s="700"/>
      <c r="Q41" s="700"/>
      <c r="R41" s="700"/>
      <c r="S41" s="325"/>
      <c r="T41" s="325"/>
      <c r="U41" s="325"/>
      <c r="V41" s="325"/>
      <c r="W41" s="325"/>
      <c r="X41" s="325" t="s">
        <v>2575</v>
      </c>
      <c r="Y41" s="325"/>
      <c r="Z41" s="325"/>
      <c r="AA41" s="325" t="s">
        <v>2636</v>
      </c>
    </row>
    <row r="42" spans="1:27" s="564" customFormat="1" ht="170.25" customHeight="1" thickBot="1">
      <c r="A42" s="800"/>
      <c r="B42" s="238" t="s">
        <v>2315</v>
      </c>
      <c r="C42" s="296" t="s">
        <v>1515</v>
      </c>
      <c r="D42" s="292" t="s">
        <v>656</v>
      </c>
      <c r="E42" s="292" t="s">
        <v>657</v>
      </c>
      <c r="F42" s="296" t="s">
        <v>125</v>
      </c>
      <c r="G42" s="728" t="s">
        <v>2694</v>
      </c>
      <c r="H42" s="570">
        <v>5000</v>
      </c>
      <c r="I42" s="582"/>
      <c r="J42" s="582"/>
      <c r="K42" s="582"/>
      <c r="L42" s="582" t="s">
        <v>71</v>
      </c>
      <c r="M42" s="582"/>
      <c r="N42" s="583"/>
      <c r="O42" s="546" t="s">
        <v>2430</v>
      </c>
      <c r="P42" s="733" t="s">
        <v>2357</v>
      </c>
      <c r="Q42" s="733"/>
      <c r="R42" s="733" t="s">
        <v>2361</v>
      </c>
      <c r="S42" s="546" t="s">
        <v>2362</v>
      </c>
      <c r="T42" s="325"/>
      <c r="U42" s="325" t="s">
        <v>2576</v>
      </c>
      <c r="V42" s="325"/>
      <c r="W42" s="325"/>
      <c r="X42" s="325" t="s">
        <v>2577</v>
      </c>
      <c r="Y42" s="325"/>
      <c r="Z42" s="325"/>
      <c r="AA42" s="325"/>
    </row>
    <row r="43" spans="1:27" s="564" customFormat="1" ht="99.95" customHeight="1" thickBot="1">
      <c r="A43" s="800"/>
      <c r="B43" s="238" t="s">
        <v>2316</v>
      </c>
      <c r="C43" s="296" t="s">
        <v>371</v>
      </c>
      <c r="D43" s="292" t="s">
        <v>673</v>
      </c>
      <c r="E43" s="292" t="s">
        <v>746</v>
      </c>
      <c r="F43" s="294" t="s">
        <v>183</v>
      </c>
      <c r="G43" s="728" t="s">
        <v>2696</v>
      </c>
      <c r="H43" s="570">
        <v>500000</v>
      </c>
      <c r="I43" s="685"/>
      <c r="J43" s="685"/>
      <c r="K43" s="685"/>
      <c r="L43" s="685" t="s">
        <v>71</v>
      </c>
      <c r="M43" s="685"/>
      <c r="N43" s="686"/>
      <c r="O43" s="738" t="s">
        <v>2562</v>
      </c>
      <c r="P43" s="732"/>
      <c r="Q43" s="732"/>
      <c r="R43" s="732" t="s">
        <v>2563</v>
      </c>
      <c r="S43" s="732"/>
      <c r="T43" s="738"/>
      <c r="U43" s="738"/>
      <c r="V43" s="738"/>
      <c r="W43" s="738"/>
      <c r="X43" s="738"/>
      <c r="Y43" s="738"/>
      <c r="Z43" s="738"/>
      <c r="AA43" s="325"/>
    </row>
    <row r="44" spans="1:27" s="564" customFormat="1" ht="99.95" customHeight="1" thickBot="1">
      <c r="A44" s="800"/>
      <c r="B44" s="238" t="s">
        <v>2317</v>
      </c>
      <c r="C44" s="296" t="s">
        <v>375</v>
      </c>
      <c r="D44" s="292" t="s">
        <v>673</v>
      </c>
      <c r="E44" s="292" t="s">
        <v>657</v>
      </c>
      <c r="F44" s="238" t="s">
        <v>2453</v>
      </c>
      <c r="G44" s="728" t="s">
        <v>2735</v>
      </c>
      <c r="H44" s="570">
        <v>500000</v>
      </c>
      <c r="I44" s="685"/>
      <c r="J44" s="685"/>
      <c r="K44" s="685"/>
      <c r="L44" s="685" t="s">
        <v>71</v>
      </c>
      <c r="M44" s="685"/>
      <c r="N44" s="686"/>
      <c r="O44" s="738" t="s">
        <v>2479</v>
      </c>
      <c r="P44" s="732"/>
      <c r="Q44" s="732"/>
      <c r="R44" s="732" t="s">
        <v>2530</v>
      </c>
      <c r="S44" s="738"/>
      <c r="T44" s="738"/>
      <c r="U44" s="738"/>
      <c r="V44" s="738"/>
      <c r="W44" s="738"/>
      <c r="X44" s="738"/>
      <c r="Y44" s="738"/>
      <c r="Z44" s="738"/>
      <c r="AA44" s="325" t="s">
        <v>2637</v>
      </c>
    </row>
    <row r="45" spans="1:27" s="564" customFormat="1" ht="150" customHeight="1" thickBot="1">
      <c r="A45" s="807"/>
      <c r="B45" s="238" t="s">
        <v>2695</v>
      </c>
      <c r="C45" s="293" t="s">
        <v>820</v>
      </c>
      <c r="D45" s="292" t="s">
        <v>673</v>
      </c>
      <c r="E45" s="292" t="s">
        <v>657</v>
      </c>
      <c r="F45" s="296" t="s">
        <v>2746</v>
      </c>
      <c r="G45" s="728" t="s">
        <v>2697</v>
      </c>
      <c r="H45" s="578">
        <v>50000</v>
      </c>
      <c r="I45" s="685"/>
      <c r="J45" s="685" t="s">
        <v>71</v>
      </c>
      <c r="K45" s="685"/>
      <c r="L45" s="685"/>
      <c r="M45" s="685"/>
      <c r="N45" s="686"/>
      <c r="O45" s="546" t="s">
        <v>2806</v>
      </c>
      <c r="P45" s="733" t="s">
        <v>2375</v>
      </c>
      <c r="Q45" s="733"/>
      <c r="R45" s="733" t="s">
        <v>2370</v>
      </c>
      <c r="S45" s="733"/>
      <c r="T45" s="546" t="s">
        <v>2675</v>
      </c>
      <c r="U45" s="546" t="s">
        <v>2629</v>
      </c>
      <c r="V45" s="546"/>
      <c r="W45" s="546"/>
      <c r="X45" s="546" t="s">
        <v>905</v>
      </c>
      <c r="Y45" s="546"/>
      <c r="Z45" s="546"/>
      <c r="AA45" s="278" t="s">
        <v>2628</v>
      </c>
    </row>
    <row r="46" spans="1:27" s="564" customFormat="1" ht="122.25" customHeight="1" thickBot="1">
      <c r="A46" s="799" t="s">
        <v>1868</v>
      </c>
      <c r="B46" s="238" t="s">
        <v>1932</v>
      </c>
      <c r="C46" s="295" t="s">
        <v>1317</v>
      </c>
      <c r="D46" s="292" t="s">
        <v>656</v>
      </c>
      <c r="E46" s="292" t="s">
        <v>794</v>
      </c>
      <c r="F46" s="294" t="s">
        <v>905</v>
      </c>
      <c r="G46" s="728" t="s">
        <v>259</v>
      </c>
      <c r="H46" s="578">
        <v>30000</v>
      </c>
      <c r="I46" s="685"/>
      <c r="J46" s="685"/>
      <c r="K46" s="685"/>
      <c r="L46" s="685"/>
      <c r="M46" s="685" t="s">
        <v>71</v>
      </c>
      <c r="N46" s="686"/>
      <c r="O46" s="743" t="s">
        <v>40</v>
      </c>
      <c r="P46" s="733"/>
      <c r="Q46" s="733"/>
      <c r="R46" s="733"/>
      <c r="S46" s="733"/>
      <c r="T46" s="546"/>
      <c r="U46" s="546"/>
      <c r="V46" s="546"/>
      <c r="W46" s="546"/>
      <c r="X46" s="546"/>
      <c r="Y46" s="546"/>
      <c r="Z46" s="546"/>
      <c r="AA46" s="278"/>
    </row>
    <row r="47" spans="1:27" s="564" customFormat="1" ht="163.5" customHeight="1" thickBot="1">
      <c r="A47" s="800"/>
      <c r="B47" s="238" t="s">
        <v>1933</v>
      </c>
      <c r="C47" s="296" t="s">
        <v>261</v>
      </c>
      <c r="D47" s="292" t="s">
        <v>787</v>
      </c>
      <c r="E47" s="292" t="s">
        <v>2755</v>
      </c>
      <c r="F47" s="294" t="s">
        <v>183</v>
      </c>
      <c r="G47" s="728" t="s">
        <v>2698</v>
      </c>
      <c r="H47" s="578">
        <v>150000</v>
      </c>
      <c r="I47" s="685"/>
      <c r="J47" s="685" t="s">
        <v>71</v>
      </c>
      <c r="K47" s="685"/>
      <c r="L47" s="685"/>
      <c r="M47" s="685"/>
      <c r="N47" s="686"/>
      <c r="O47" s="546" t="s">
        <v>2785</v>
      </c>
      <c r="P47" s="733"/>
      <c r="Q47" s="733"/>
      <c r="R47" s="733" t="s">
        <v>2563</v>
      </c>
      <c r="S47" s="546" t="s">
        <v>2564</v>
      </c>
      <c r="T47" s="325"/>
      <c r="U47" s="546"/>
      <c r="V47" s="546"/>
      <c r="W47" s="750" t="s">
        <v>2551</v>
      </c>
      <c r="X47" s="546"/>
      <c r="Y47" s="546"/>
      <c r="Z47" s="546"/>
      <c r="AA47" s="278"/>
    </row>
    <row r="48" spans="1:27" s="564" customFormat="1" ht="102" customHeight="1" thickBot="1">
      <c r="A48" s="800"/>
      <c r="B48" s="238" t="s">
        <v>1934</v>
      </c>
      <c r="C48" s="295" t="s">
        <v>1224</v>
      </c>
      <c r="D48" s="292" t="s">
        <v>656</v>
      </c>
      <c r="E48" s="292" t="s">
        <v>702</v>
      </c>
      <c r="F48" s="294" t="s">
        <v>905</v>
      </c>
      <c r="G48" s="728" t="s">
        <v>379</v>
      </c>
      <c r="H48" s="570">
        <v>50000</v>
      </c>
      <c r="I48" s="685"/>
      <c r="J48" s="685"/>
      <c r="K48" s="685"/>
      <c r="L48" s="685"/>
      <c r="M48" s="685" t="s">
        <v>71</v>
      </c>
      <c r="N48" s="686"/>
      <c r="O48" s="743" t="s">
        <v>40</v>
      </c>
      <c r="P48" s="733"/>
      <c r="Q48" s="733"/>
      <c r="R48" s="733"/>
      <c r="S48" s="733"/>
      <c r="T48" s="546"/>
      <c r="U48" s="546"/>
      <c r="V48" s="546"/>
      <c r="W48" s="546"/>
      <c r="X48" s="546"/>
      <c r="Y48" s="546"/>
      <c r="Z48" s="546"/>
      <c r="AA48" s="278"/>
    </row>
    <row r="49" spans="1:27" s="564" customFormat="1" ht="336" customHeight="1" thickBot="1">
      <c r="A49" s="807"/>
      <c r="B49" s="721" t="s">
        <v>2665</v>
      </c>
      <c r="C49" s="295" t="s">
        <v>2151</v>
      </c>
      <c r="D49" s="292" t="s">
        <v>673</v>
      </c>
      <c r="E49" s="292" t="s">
        <v>657</v>
      </c>
      <c r="F49" s="296" t="s">
        <v>1005</v>
      </c>
      <c r="G49" s="730" t="s">
        <v>2699</v>
      </c>
      <c r="H49" s="570">
        <v>500000</v>
      </c>
      <c r="I49" s="685"/>
      <c r="J49" s="685" t="s">
        <v>71</v>
      </c>
      <c r="K49" s="685"/>
      <c r="L49" s="685"/>
      <c r="M49" s="685"/>
      <c r="N49" s="686"/>
      <c r="O49" s="325" t="s">
        <v>2807</v>
      </c>
      <c r="P49" s="700"/>
      <c r="Q49" s="700" t="s">
        <v>2384</v>
      </c>
      <c r="R49" s="700" t="s">
        <v>1264</v>
      </c>
      <c r="S49" s="700" t="s">
        <v>2385</v>
      </c>
      <c r="T49" s="738" t="s">
        <v>2664</v>
      </c>
      <c r="U49" s="738"/>
      <c r="V49" s="738"/>
      <c r="W49" s="738"/>
      <c r="X49" s="738"/>
      <c r="Y49" s="738"/>
      <c r="Z49" s="738"/>
      <c r="AA49" s="325" t="s">
        <v>2663</v>
      </c>
    </row>
    <row r="50" spans="1:27" s="564" customFormat="1" ht="196.5" customHeight="1" thickBot="1">
      <c r="A50" s="799" t="s">
        <v>743</v>
      </c>
      <c r="B50" s="238" t="s">
        <v>1936</v>
      </c>
      <c r="C50" s="464" t="s">
        <v>1525</v>
      </c>
      <c r="D50" s="292" t="s">
        <v>656</v>
      </c>
      <c r="E50" s="292" t="s">
        <v>1582</v>
      </c>
      <c r="F50" s="294" t="s">
        <v>905</v>
      </c>
      <c r="G50" s="728" t="s">
        <v>274</v>
      </c>
      <c r="H50" s="570">
        <v>5000</v>
      </c>
      <c r="I50" s="685"/>
      <c r="J50" s="685"/>
      <c r="K50" s="685"/>
      <c r="L50" s="685" t="s">
        <v>71</v>
      </c>
      <c r="M50" s="685"/>
      <c r="N50" s="686"/>
      <c r="O50" s="546" t="s">
        <v>2386</v>
      </c>
      <c r="P50" s="733" t="s">
        <v>2363</v>
      </c>
      <c r="Q50" s="733" t="s">
        <v>2364</v>
      </c>
      <c r="R50" s="733" t="s">
        <v>2360</v>
      </c>
      <c r="S50" s="733"/>
      <c r="T50" s="546"/>
      <c r="U50" s="546"/>
      <c r="V50" s="546"/>
      <c r="W50" s="546"/>
      <c r="X50" s="546"/>
      <c r="Y50" s="546"/>
      <c r="Z50" s="546"/>
      <c r="AA50" s="278"/>
    </row>
    <row r="51" spans="1:27" s="564" customFormat="1" ht="179.25" customHeight="1" thickBot="1">
      <c r="A51" s="800"/>
      <c r="B51" s="238" t="s">
        <v>2319</v>
      </c>
      <c r="C51" s="296" t="s">
        <v>1531</v>
      </c>
      <c r="D51" s="292" t="s">
        <v>656</v>
      </c>
      <c r="E51" s="292" t="s">
        <v>670</v>
      </c>
      <c r="F51" s="295" t="s">
        <v>295</v>
      </c>
      <c r="G51" s="728" t="s">
        <v>2700</v>
      </c>
      <c r="H51" s="570">
        <v>5000</v>
      </c>
      <c r="I51" s="685"/>
      <c r="J51" s="685"/>
      <c r="K51" s="685"/>
      <c r="L51" s="685"/>
      <c r="M51" s="685" t="s">
        <v>71</v>
      </c>
      <c r="N51" s="686"/>
      <c r="O51" s="743" t="s">
        <v>40</v>
      </c>
      <c r="P51" s="733"/>
      <c r="Q51" s="733"/>
      <c r="R51" s="733"/>
      <c r="S51" s="733"/>
      <c r="T51" s="546"/>
      <c r="U51" s="546"/>
      <c r="V51" s="546"/>
      <c r="W51" s="546"/>
      <c r="X51" s="546"/>
      <c r="Y51" s="546"/>
      <c r="Z51" s="546"/>
      <c r="AA51" s="278"/>
    </row>
    <row r="52" spans="1:27" s="564" customFormat="1" ht="135.75" customHeight="1" thickBot="1">
      <c r="A52" s="800"/>
      <c r="B52" s="238" t="s">
        <v>2320</v>
      </c>
      <c r="C52" s="293" t="s">
        <v>1524</v>
      </c>
      <c r="D52" s="292" t="s">
        <v>656</v>
      </c>
      <c r="E52" s="292" t="s">
        <v>657</v>
      </c>
      <c r="F52" s="293" t="s">
        <v>305</v>
      </c>
      <c r="G52" s="728" t="s">
        <v>306</v>
      </c>
      <c r="H52" s="570">
        <v>100000</v>
      </c>
      <c r="I52" s="685"/>
      <c r="J52" s="685"/>
      <c r="K52" s="685"/>
      <c r="L52" s="685" t="s">
        <v>71</v>
      </c>
      <c r="M52" s="685"/>
      <c r="N52" s="686"/>
      <c r="O52" s="745" t="s">
        <v>2517</v>
      </c>
      <c r="P52" s="733"/>
      <c r="Q52" s="733"/>
      <c r="R52" s="733"/>
      <c r="S52" s="546"/>
      <c r="T52" s="325"/>
      <c r="U52" s="546" t="s">
        <v>2585</v>
      </c>
      <c r="V52" s="546"/>
      <c r="W52" s="546"/>
      <c r="X52" s="546"/>
      <c r="Y52" s="546"/>
      <c r="Z52" s="546"/>
      <c r="AA52" s="278" t="s">
        <v>2638</v>
      </c>
    </row>
    <row r="53" spans="1:27" s="564" customFormat="1" ht="197.25" customHeight="1" thickBot="1">
      <c r="A53" s="800"/>
      <c r="B53" s="238" t="s">
        <v>2321</v>
      </c>
      <c r="C53" s="238" t="s">
        <v>747</v>
      </c>
      <c r="D53" s="292" t="s">
        <v>673</v>
      </c>
      <c r="E53" s="292" t="s">
        <v>657</v>
      </c>
      <c r="F53" s="294" t="s">
        <v>905</v>
      </c>
      <c r="G53" s="726" t="s">
        <v>1431</v>
      </c>
      <c r="H53" s="648">
        <v>0.01</v>
      </c>
      <c r="I53" s="685"/>
      <c r="J53" s="685" t="s">
        <v>71</v>
      </c>
      <c r="K53" s="685"/>
      <c r="L53" s="685"/>
      <c r="M53" s="685"/>
      <c r="N53" s="686"/>
      <c r="O53" s="546" t="s">
        <v>2786</v>
      </c>
      <c r="P53" s="733" t="s">
        <v>2365</v>
      </c>
      <c r="Q53" s="546" t="s">
        <v>2366</v>
      </c>
      <c r="R53" s="733" t="s">
        <v>2360</v>
      </c>
      <c r="S53" s="546"/>
      <c r="T53" s="546"/>
      <c r="U53" s="546"/>
      <c r="V53" s="546"/>
      <c r="W53" s="546"/>
      <c r="X53" s="546"/>
      <c r="Y53" s="546"/>
      <c r="Z53" s="546"/>
      <c r="AA53" s="278" t="s">
        <v>2639</v>
      </c>
    </row>
    <row r="54" spans="1:27" s="564" customFormat="1" ht="240" customHeight="1" thickBot="1">
      <c r="A54" s="800"/>
      <c r="B54" s="238" t="s">
        <v>2660</v>
      </c>
      <c r="C54" s="238" t="s">
        <v>1192</v>
      </c>
      <c r="D54" s="472" t="s">
        <v>666</v>
      </c>
      <c r="E54" s="472" t="s">
        <v>2322</v>
      </c>
      <c r="F54" s="294" t="s">
        <v>905</v>
      </c>
      <c r="G54" s="726" t="s">
        <v>2736</v>
      </c>
      <c r="H54" s="648">
        <v>0.01</v>
      </c>
      <c r="I54" s="685"/>
      <c r="J54" s="685"/>
      <c r="K54" s="685"/>
      <c r="L54" s="685" t="s">
        <v>71</v>
      </c>
      <c r="M54" s="685"/>
      <c r="N54" s="686"/>
      <c r="O54" s="546" t="s">
        <v>2586</v>
      </c>
      <c r="P54" s="733" t="s">
        <v>2393</v>
      </c>
      <c r="Q54" s="546" t="s">
        <v>2394</v>
      </c>
      <c r="R54" s="733" t="s">
        <v>2360</v>
      </c>
      <c r="S54" s="546"/>
      <c r="T54" s="325"/>
      <c r="U54" s="546" t="s">
        <v>2661</v>
      </c>
      <c r="V54" s="546"/>
      <c r="W54" s="546"/>
      <c r="X54" s="546"/>
      <c r="Y54" s="546"/>
      <c r="Z54" s="546"/>
      <c r="AA54" s="278"/>
    </row>
    <row r="55" spans="1:27" s="564" customFormat="1" ht="150.75" customHeight="1" thickBot="1">
      <c r="A55" s="800"/>
      <c r="B55" s="277" t="s">
        <v>2323</v>
      </c>
      <c r="C55" s="277" t="s">
        <v>1336</v>
      </c>
      <c r="D55" s="504" t="s">
        <v>787</v>
      </c>
      <c r="E55" s="504" t="s">
        <v>657</v>
      </c>
      <c r="F55" s="722" t="s">
        <v>905</v>
      </c>
      <c r="G55" s="727" t="s">
        <v>1339</v>
      </c>
      <c r="H55" s="723">
        <v>0.01</v>
      </c>
      <c r="I55" s="685"/>
      <c r="J55" s="685" t="s">
        <v>71</v>
      </c>
      <c r="K55" s="685"/>
      <c r="L55" s="685"/>
      <c r="M55" s="685"/>
      <c r="N55" s="686" t="s">
        <v>75</v>
      </c>
      <c r="O55" s="546" t="s">
        <v>2787</v>
      </c>
      <c r="P55" s="733" t="s">
        <v>2365</v>
      </c>
      <c r="Q55" s="733" t="s">
        <v>2367</v>
      </c>
      <c r="R55" s="733" t="s">
        <v>2360</v>
      </c>
      <c r="S55" s="546" t="s">
        <v>2368</v>
      </c>
      <c r="T55" s="278"/>
      <c r="U55" s="546"/>
      <c r="V55" s="546"/>
      <c r="W55" s="546"/>
      <c r="X55" s="546"/>
      <c r="Y55" s="546"/>
      <c r="Z55" s="546"/>
      <c r="AA55" s="278" t="s">
        <v>2658</v>
      </c>
    </row>
    <row r="56" spans="1:27" s="564" customFormat="1" ht="79.5" thickBot="1">
      <c r="A56" s="807"/>
      <c r="B56" s="238" t="s">
        <v>2774</v>
      </c>
      <c r="C56" s="238" t="s">
        <v>672</v>
      </c>
      <c r="D56" s="292" t="s">
        <v>731</v>
      </c>
      <c r="E56" s="292" t="s">
        <v>657</v>
      </c>
      <c r="F56" s="238" t="s">
        <v>2453</v>
      </c>
      <c r="G56" s="726" t="s">
        <v>2701</v>
      </c>
      <c r="H56" s="645">
        <v>100000</v>
      </c>
      <c r="I56" s="685"/>
      <c r="J56" s="685"/>
      <c r="K56" s="685" t="s">
        <v>71</v>
      </c>
      <c r="L56" s="685"/>
      <c r="M56" s="685"/>
      <c r="N56" s="686"/>
      <c r="O56" s="546" t="s">
        <v>2587</v>
      </c>
      <c r="P56" s="733"/>
      <c r="Q56" s="733"/>
      <c r="R56" s="700" t="s">
        <v>2519</v>
      </c>
      <c r="S56" s="733"/>
      <c r="T56" s="546"/>
      <c r="U56" s="546"/>
      <c r="V56" s="546"/>
      <c r="W56" s="546"/>
      <c r="X56" s="546"/>
      <c r="Y56" s="546"/>
      <c r="Z56" s="546"/>
      <c r="AA56" s="278"/>
    </row>
    <row r="57" spans="1:27" s="564" customFormat="1" ht="109.5" customHeight="1" thickBot="1">
      <c r="A57" s="799" t="s">
        <v>770</v>
      </c>
      <c r="B57" s="238" t="s">
        <v>1937</v>
      </c>
      <c r="C57" s="293" t="s">
        <v>2588</v>
      </c>
      <c r="D57" s="292" t="s">
        <v>673</v>
      </c>
      <c r="E57" s="472" t="s">
        <v>691</v>
      </c>
      <c r="F57" s="293" t="s">
        <v>305</v>
      </c>
      <c r="G57" s="726" t="s">
        <v>1429</v>
      </c>
      <c r="H57" s="570">
        <v>5000</v>
      </c>
      <c r="I57" s="685"/>
      <c r="J57" s="685" t="s">
        <v>71</v>
      </c>
      <c r="K57" s="685"/>
      <c r="L57" s="685"/>
      <c r="M57" s="685"/>
      <c r="N57" s="686"/>
      <c r="O57" s="546" t="s">
        <v>2788</v>
      </c>
      <c r="P57" s="733"/>
      <c r="Q57" s="733"/>
      <c r="R57" s="733"/>
      <c r="S57" s="546"/>
      <c r="T57" s="325"/>
      <c r="U57" s="546"/>
      <c r="V57" s="546"/>
      <c r="W57" s="750" t="s">
        <v>2551</v>
      </c>
      <c r="X57" s="546"/>
      <c r="Y57" s="546"/>
      <c r="Z57" s="546"/>
      <c r="AA57" s="278" t="s">
        <v>2640</v>
      </c>
    </row>
    <row r="58" spans="1:27" s="564" customFormat="1" ht="308.25" customHeight="1" thickBot="1">
      <c r="A58" s="800"/>
      <c r="B58" s="238" t="s">
        <v>2403</v>
      </c>
      <c r="C58" s="464" t="s">
        <v>1340</v>
      </c>
      <c r="D58" s="292" t="s">
        <v>656</v>
      </c>
      <c r="E58" s="550" t="s">
        <v>2773</v>
      </c>
      <c r="F58" s="293" t="s">
        <v>315</v>
      </c>
      <c r="G58" s="728" t="s">
        <v>316</v>
      </c>
      <c r="H58" s="570">
        <v>5000</v>
      </c>
      <c r="I58" s="685"/>
      <c r="J58" s="685"/>
      <c r="K58" s="685"/>
      <c r="L58" s="685" t="s">
        <v>71</v>
      </c>
      <c r="M58" s="685"/>
      <c r="N58" s="686"/>
      <c r="O58" s="546" t="s">
        <v>2589</v>
      </c>
      <c r="P58" s="733" t="s">
        <v>2463</v>
      </c>
      <c r="Q58" s="733" t="s">
        <v>2401</v>
      </c>
      <c r="R58" s="733" t="s">
        <v>2383</v>
      </c>
      <c r="S58" s="546" t="s">
        <v>2400</v>
      </c>
      <c r="T58" s="325"/>
      <c r="U58" s="546"/>
      <c r="V58" s="546"/>
      <c r="W58" s="751">
        <v>42401</v>
      </c>
      <c r="X58" s="546"/>
      <c r="Y58" s="546"/>
      <c r="Z58" s="546"/>
      <c r="AA58" s="278" t="s">
        <v>2641</v>
      </c>
    </row>
    <row r="59" spans="1:27" s="564" customFormat="1" ht="126" customHeight="1" thickBot="1">
      <c r="A59" s="800"/>
      <c r="B59" s="238" t="s">
        <v>1939</v>
      </c>
      <c r="C59" s="293" t="s">
        <v>1238</v>
      </c>
      <c r="D59" s="292" t="s">
        <v>656</v>
      </c>
      <c r="E59" s="292" t="s">
        <v>657</v>
      </c>
      <c r="F59" s="293" t="s">
        <v>305</v>
      </c>
      <c r="G59" s="728" t="s">
        <v>319</v>
      </c>
      <c r="H59" s="570">
        <v>100000</v>
      </c>
      <c r="I59" s="685"/>
      <c r="J59" s="685"/>
      <c r="K59" s="685" t="s">
        <v>71</v>
      </c>
      <c r="L59" s="685"/>
      <c r="M59" s="685"/>
      <c r="N59" s="686"/>
      <c r="O59" s="745" t="s">
        <v>2517</v>
      </c>
      <c r="P59" s="733"/>
      <c r="Q59" s="733"/>
      <c r="R59" s="733"/>
      <c r="S59" s="546"/>
      <c r="T59" s="546"/>
      <c r="U59" s="546"/>
      <c r="V59" s="546"/>
      <c r="W59" s="546"/>
      <c r="X59" s="546"/>
      <c r="Y59" s="546"/>
      <c r="Z59" s="546"/>
      <c r="AA59" s="278" t="s">
        <v>2642</v>
      </c>
    </row>
    <row r="60" spans="1:27" s="564" customFormat="1" ht="119.25" customHeight="1" thickBot="1">
      <c r="A60" s="800"/>
      <c r="B60" s="238" t="s">
        <v>1940</v>
      </c>
      <c r="C60" s="293" t="s">
        <v>321</v>
      </c>
      <c r="D60" s="292" t="s">
        <v>656</v>
      </c>
      <c r="E60" s="292" t="s">
        <v>657</v>
      </c>
      <c r="F60" s="293" t="s">
        <v>305</v>
      </c>
      <c r="G60" s="728" t="s">
        <v>2702</v>
      </c>
      <c r="H60" s="570">
        <v>300000</v>
      </c>
      <c r="I60" s="685"/>
      <c r="J60" s="685"/>
      <c r="K60" s="685" t="s">
        <v>71</v>
      </c>
      <c r="L60" s="685"/>
      <c r="M60" s="685"/>
      <c r="N60" s="686"/>
      <c r="O60" s="745" t="s">
        <v>2517</v>
      </c>
      <c r="P60" s="733"/>
      <c r="Q60" s="733"/>
      <c r="R60" s="733"/>
      <c r="S60" s="546"/>
      <c r="T60" s="546"/>
      <c r="U60" s="546"/>
      <c r="V60" s="546"/>
      <c r="W60" s="546"/>
      <c r="X60" s="546"/>
      <c r="Y60" s="546"/>
      <c r="Z60" s="546"/>
      <c r="AA60" s="278" t="s">
        <v>2642</v>
      </c>
    </row>
    <row r="61" spans="1:27" s="564" customFormat="1" ht="129" customHeight="1" thickBot="1">
      <c r="A61" s="800"/>
      <c r="B61" s="238" t="s">
        <v>2324</v>
      </c>
      <c r="C61" s="293" t="s">
        <v>2137</v>
      </c>
      <c r="D61" s="292" t="s">
        <v>673</v>
      </c>
      <c r="E61" s="292" t="s">
        <v>2757</v>
      </c>
      <c r="F61" s="294" t="s">
        <v>2756</v>
      </c>
      <c r="G61" s="726" t="s">
        <v>325</v>
      </c>
      <c r="H61" s="570">
        <v>5000</v>
      </c>
      <c r="I61" s="685"/>
      <c r="J61" s="685" t="s">
        <v>71</v>
      </c>
      <c r="K61" s="685"/>
      <c r="L61" s="685"/>
      <c r="M61" s="685"/>
      <c r="N61" s="686"/>
      <c r="O61" s="738" t="s">
        <v>2789</v>
      </c>
      <c r="P61" s="733"/>
      <c r="Q61" s="733"/>
      <c r="R61" s="733"/>
      <c r="S61" s="546"/>
      <c r="T61" s="325"/>
      <c r="U61" s="546"/>
      <c r="V61" s="546"/>
      <c r="W61" s="751">
        <v>42552</v>
      </c>
      <c r="X61" s="546" t="s">
        <v>2590</v>
      </c>
      <c r="Y61" s="546"/>
      <c r="Z61" s="546"/>
      <c r="AA61" s="278" t="s">
        <v>2643</v>
      </c>
    </row>
    <row r="62" spans="1:27" s="564" customFormat="1" ht="82.5" customHeight="1" thickBot="1">
      <c r="A62" s="800"/>
      <c r="B62" s="255" t="s">
        <v>1942</v>
      </c>
      <c r="C62" s="497" t="s">
        <v>1537</v>
      </c>
      <c r="D62" s="490" t="s">
        <v>656</v>
      </c>
      <c r="E62" s="490" t="s">
        <v>786</v>
      </c>
      <c r="F62" s="534" t="s">
        <v>86</v>
      </c>
      <c r="G62" s="727" t="s">
        <v>764</v>
      </c>
      <c r="H62" s="724">
        <v>5000</v>
      </c>
      <c r="I62" s="685"/>
      <c r="J62" s="685" t="s">
        <v>71</v>
      </c>
      <c r="K62" s="685"/>
      <c r="L62" s="685"/>
      <c r="M62" s="685"/>
      <c r="N62" s="686" t="s">
        <v>74</v>
      </c>
      <c r="O62" s="546" t="s">
        <v>2790</v>
      </c>
      <c r="P62" s="742"/>
      <c r="Q62" s="742"/>
      <c r="R62" s="742" t="s">
        <v>2405</v>
      </c>
      <c r="S62" s="546" t="s">
        <v>2487</v>
      </c>
      <c r="T62" s="546"/>
      <c r="U62" s="546"/>
      <c r="V62" s="546"/>
      <c r="W62" s="546"/>
      <c r="X62" s="546"/>
      <c r="Y62" s="546"/>
      <c r="Z62" s="546"/>
      <c r="AA62" s="278" t="s">
        <v>2655</v>
      </c>
    </row>
    <row r="63" spans="1:27" s="564" customFormat="1" ht="135.75" customHeight="1" thickBot="1">
      <c r="A63" s="807"/>
      <c r="B63" s="238" t="s">
        <v>2703</v>
      </c>
      <c r="C63" s="293" t="s">
        <v>329</v>
      </c>
      <c r="D63" s="292" t="s">
        <v>776</v>
      </c>
      <c r="E63" s="292" t="s">
        <v>2758</v>
      </c>
      <c r="F63" s="296" t="s">
        <v>86</v>
      </c>
      <c r="G63" s="726" t="s">
        <v>330</v>
      </c>
      <c r="H63" s="570">
        <v>100000</v>
      </c>
      <c r="I63" s="685"/>
      <c r="J63" s="685" t="s">
        <v>71</v>
      </c>
      <c r="K63" s="685"/>
      <c r="L63" s="685"/>
      <c r="M63" s="685"/>
      <c r="N63" s="686"/>
      <c r="O63" s="739" t="s">
        <v>2791</v>
      </c>
      <c r="P63" s="742"/>
      <c r="Q63" s="742"/>
      <c r="R63" s="742" t="s">
        <v>2405</v>
      </c>
      <c r="S63" s="546" t="s">
        <v>2410</v>
      </c>
      <c r="T63" s="325"/>
      <c r="U63" s="546"/>
      <c r="V63" s="546"/>
      <c r="W63" s="751">
        <v>42401</v>
      </c>
      <c r="X63" s="546"/>
      <c r="Y63" s="546"/>
      <c r="Z63" s="546"/>
      <c r="AA63" s="278"/>
    </row>
    <row r="64" spans="1:27" s="564" customFormat="1" ht="102" customHeight="1" thickBot="1">
      <c r="A64" s="799" t="s">
        <v>2325</v>
      </c>
      <c r="B64" s="238" t="s">
        <v>1944</v>
      </c>
      <c r="C64" s="293" t="s">
        <v>332</v>
      </c>
      <c r="D64" s="472" t="s">
        <v>696</v>
      </c>
      <c r="E64" s="472" t="s">
        <v>2752</v>
      </c>
      <c r="F64" s="296" t="s">
        <v>675</v>
      </c>
      <c r="G64" s="728" t="s">
        <v>2737</v>
      </c>
      <c r="H64" s="570">
        <v>200000</v>
      </c>
      <c r="I64" s="685"/>
      <c r="J64" s="685"/>
      <c r="K64" s="685"/>
      <c r="L64" s="685" t="s">
        <v>71</v>
      </c>
      <c r="M64" s="685"/>
      <c r="N64" s="686"/>
      <c r="O64" s="646" t="s">
        <v>2579</v>
      </c>
      <c r="P64" s="701"/>
      <c r="Q64" s="701" t="s">
        <v>2412</v>
      </c>
      <c r="R64" s="701" t="s">
        <v>2413</v>
      </c>
      <c r="S64" s="278" t="s">
        <v>2414</v>
      </c>
      <c r="T64" s="325"/>
      <c r="U64" s="546"/>
      <c r="V64" s="546"/>
      <c r="W64" s="750" t="s">
        <v>2551</v>
      </c>
      <c r="X64" s="546"/>
      <c r="Y64" s="546"/>
      <c r="Z64" s="546" t="s">
        <v>2578</v>
      </c>
      <c r="AA64" s="278"/>
    </row>
    <row r="65" spans="1:27" s="564" customFormat="1" ht="354" customHeight="1" thickBot="1">
      <c r="A65" s="800"/>
      <c r="B65" s="238" t="s">
        <v>1945</v>
      </c>
      <c r="C65" s="464" t="s">
        <v>336</v>
      </c>
      <c r="D65" s="292" t="s">
        <v>673</v>
      </c>
      <c r="E65" s="472" t="s">
        <v>1582</v>
      </c>
      <c r="F65" s="293" t="s">
        <v>1970</v>
      </c>
      <c r="G65" s="728" t="s">
        <v>2704</v>
      </c>
      <c r="H65" s="570">
        <v>500000</v>
      </c>
      <c r="I65" s="685"/>
      <c r="J65" s="685"/>
      <c r="K65" s="685" t="s">
        <v>71</v>
      </c>
      <c r="L65" s="685"/>
      <c r="M65" s="685"/>
      <c r="N65" s="686"/>
      <c r="O65" s="646" t="s">
        <v>2480</v>
      </c>
      <c r="P65" s="736" t="s">
        <v>2441</v>
      </c>
      <c r="Q65" s="733"/>
      <c r="R65" s="701" t="s">
        <v>1112</v>
      </c>
      <c r="S65" s="733"/>
      <c r="T65" s="546" t="s">
        <v>2580</v>
      </c>
      <c r="U65" s="546" t="s">
        <v>2581</v>
      </c>
      <c r="V65" s="546"/>
      <c r="W65" s="750" t="s">
        <v>2551</v>
      </c>
      <c r="X65" s="546"/>
      <c r="Y65" s="546"/>
      <c r="Z65" s="546"/>
      <c r="AA65" s="278" t="s">
        <v>2644</v>
      </c>
    </row>
    <row r="66" spans="1:27" s="564" customFormat="1" ht="177.75" customHeight="1" thickBot="1">
      <c r="A66" s="687"/>
      <c r="B66" s="238" t="s">
        <v>1946</v>
      </c>
      <c r="C66" s="296" t="s">
        <v>539</v>
      </c>
      <c r="D66" s="292" t="s">
        <v>694</v>
      </c>
      <c r="E66" s="292" t="s">
        <v>657</v>
      </c>
      <c r="F66" s="731" t="s">
        <v>2776</v>
      </c>
      <c r="G66" s="728" t="s">
        <v>2777</v>
      </c>
      <c r="H66" s="570">
        <v>200000</v>
      </c>
      <c r="I66" s="685"/>
      <c r="J66" s="685"/>
      <c r="K66" s="685"/>
      <c r="L66" s="685" t="s">
        <v>71</v>
      </c>
      <c r="M66" s="685"/>
      <c r="N66" s="686"/>
      <c r="O66" s="741" t="s">
        <v>2808</v>
      </c>
      <c r="P66" s="703" t="s">
        <v>2536</v>
      </c>
      <c r="Q66" s="703"/>
      <c r="R66" s="703" t="s">
        <v>2405</v>
      </c>
      <c r="S66" s="734"/>
      <c r="T66" s="278" t="s">
        <v>2582</v>
      </c>
      <c r="U66" s="546" t="s">
        <v>2583</v>
      </c>
      <c r="V66" s="546"/>
      <c r="W66" s="546"/>
      <c r="X66" s="325" t="s">
        <v>2778</v>
      </c>
      <c r="Y66" s="546"/>
      <c r="Z66" s="546"/>
      <c r="AA66" s="278" t="s">
        <v>2779</v>
      </c>
    </row>
    <row r="67" spans="1:27" s="564" customFormat="1" ht="111.75" customHeight="1" thickBot="1">
      <c r="A67" s="799" t="s">
        <v>2326</v>
      </c>
      <c r="B67" s="238" t="s">
        <v>1913</v>
      </c>
      <c r="C67" s="295" t="s">
        <v>1538</v>
      </c>
      <c r="D67" s="292" t="s">
        <v>656</v>
      </c>
      <c r="E67" s="292" t="s">
        <v>665</v>
      </c>
      <c r="F67" s="293" t="s">
        <v>1720</v>
      </c>
      <c r="G67" s="728" t="s">
        <v>2705</v>
      </c>
      <c r="H67" s="570">
        <v>5000</v>
      </c>
      <c r="I67" s="685"/>
      <c r="J67" s="685"/>
      <c r="K67" s="685"/>
      <c r="L67" s="685"/>
      <c r="M67" s="685" t="s">
        <v>71</v>
      </c>
      <c r="N67" s="686"/>
      <c r="O67" s="743" t="s">
        <v>40</v>
      </c>
      <c r="P67" s="733"/>
      <c r="Q67" s="733"/>
      <c r="R67" s="733"/>
      <c r="S67" s="733"/>
      <c r="T67" s="546"/>
      <c r="U67" s="546"/>
      <c r="V67" s="546"/>
      <c r="W67" s="546"/>
      <c r="X67" s="546"/>
      <c r="Y67" s="546"/>
      <c r="Z67" s="546"/>
      <c r="AA67" s="278"/>
    </row>
    <row r="68" spans="1:27" s="564" customFormat="1" ht="92.25" customHeight="1" thickBot="1">
      <c r="A68" s="800"/>
      <c r="B68" s="238" t="s">
        <v>2146</v>
      </c>
      <c r="C68" s="295" t="s">
        <v>158</v>
      </c>
      <c r="D68" s="292" t="s">
        <v>689</v>
      </c>
      <c r="E68" s="292" t="s">
        <v>2322</v>
      </c>
      <c r="F68" s="296" t="s">
        <v>86</v>
      </c>
      <c r="G68" s="728" t="s">
        <v>2706</v>
      </c>
      <c r="H68" s="570">
        <v>500000</v>
      </c>
      <c r="I68" s="685"/>
      <c r="J68" s="685"/>
      <c r="K68" s="685"/>
      <c r="L68" s="685" t="s">
        <v>32</v>
      </c>
      <c r="M68" s="685"/>
      <c r="N68" s="686"/>
      <c r="O68" s="746" t="s">
        <v>2809</v>
      </c>
      <c r="P68" s="747" t="s">
        <v>2411</v>
      </c>
      <c r="Q68" s="742"/>
      <c r="R68" s="742" t="s">
        <v>2405</v>
      </c>
      <c r="S68" s="742"/>
      <c r="T68" s="546"/>
      <c r="U68" s="546"/>
      <c r="V68" s="546"/>
      <c r="W68" s="546"/>
      <c r="X68" s="546"/>
      <c r="Y68" s="546"/>
      <c r="Z68" s="546"/>
      <c r="AA68" s="278"/>
    </row>
    <row r="69" spans="1:27" s="564" customFormat="1" ht="132" customHeight="1" thickBot="1">
      <c r="A69" s="687"/>
      <c r="B69" s="238" t="s">
        <v>1983</v>
      </c>
      <c r="C69" s="295" t="s">
        <v>348</v>
      </c>
      <c r="D69" s="292" t="s">
        <v>665</v>
      </c>
      <c r="E69" s="292" t="s">
        <v>657</v>
      </c>
      <c r="F69" s="294" t="s">
        <v>905</v>
      </c>
      <c r="G69" s="729" t="s">
        <v>2738</v>
      </c>
      <c r="H69" s="570">
        <v>100000</v>
      </c>
      <c r="I69" s="685"/>
      <c r="J69" s="685" t="s">
        <v>71</v>
      </c>
      <c r="K69" s="685"/>
      <c r="L69" s="685"/>
      <c r="M69" s="685"/>
      <c r="N69" s="686"/>
      <c r="O69" s="546" t="s">
        <v>2792</v>
      </c>
      <c r="P69" s="733" t="s">
        <v>2365</v>
      </c>
      <c r="Q69" s="733" t="s">
        <v>2397</v>
      </c>
      <c r="R69" s="733" t="s">
        <v>2360</v>
      </c>
      <c r="S69" s="546"/>
      <c r="T69" s="325"/>
      <c r="U69" s="546"/>
      <c r="V69" s="546"/>
      <c r="W69" s="546"/>
      <c r="X69" s="546" t="s">
        <v>2590</v>
      </c>
      <c r="Y69" s="546"/>
      <c r="Z69" s="546" t="s">
        <v>2591</v>
      </c>
      <c r="AA69" s="278" t="s">
        <v>2645</v>
      </c>
    </row>
    <row r="70" spans="1:27" s="564" customFormat="1" ht="135" customHeight="1" thickBot="1">
      <c r="A70" s="687"/>
      <c r="B70" s="238" t="s">
        <v>1911</v>
      </c>
      <c r="C70" s="295" t="s">
        <v>1540</v>
      </c>
      <c r="D70" s="292" t="s">
        <v>665</v>
      </c>
      <c r="E70" s="292" t="s">
        <v>657</v>
      </c>
      <c r="F70" s="294" t="s">
        <v>905</v>
      </c>
      <c r="G70" s="726" t="s">
        <v>2707</v>
      </c>
      <c r="H70" s="570">
        <v>500000</v>
      </c>
      <c r="I70" s="685"/>
      <c r="J70" s="685"/>
      <c r="K70" s="685"/>
      <c r="L70" s="685" t="s">
        <v>71</v>
      </c>
      <c r="M70" s="685"/>
      <c r="N70" s="686"/>
      <c r="O70" s="546" t="s">
        <v>2481</v>
      </c>
      <c r="P70" s="733" t="s">
        <v>2398</v>
      </c>
      <c r="Q70" s="733" t="s">
        <v>2399</v>
      </c>
      <c r="R70" s="733" t="s">
        <v>2360</v>
      </c>
      <c r="S70" s="733"/>
      <c r="T70" s="546"/>
      <c r="U70" s="546"/>
      <c r="V70" s="546"/>
      <c r="W70" s="546"/>
      <c r="X70" s="546"/>
      <c r="Y70" s="546"/>
      <c r="Z70" s="546"/>
      <c r="AA70" s="278"/>
    </row>
    <row r="71" spans="1:27" s="564" customFormat="1" ht="159.75" customHeight="1" thickBot="1">
      <c r="A71" s="799" t="s">
        <v>1875</v>
      </c>
      <c r="B71" s="238" t="s">
        <v>2155</v>
      </c>
      <c r="C71" s="464" t="s">
        <v>2157</v>
      </c>
      <c r="D71" s="292" t="s">
        <v>673</v>
      </c>
      <c r="E71" s="292" t="s">
        <v>657</v>
      </c>
      <c r="F71" s="294" t="s">
        <v>905</v>
      </c>
      <c r="G71" s="728" t="s">
        <v>385</v>
      </c>
      <c r="H71" s="570">
        <v>750000</v>
      </c>
      <c r="I71" s="685"/>
      <c r="J71" s="685"/>
      <c r="K71" s="685"/>
      <c r="L71" s="685" t="s">
        <v>71</v>
      </c>
      <c r="M71" s="685"/>
      <c r="N71" s="686"/>
      <c r="O71" s="546" t="s">
        <v>2387</v>
      </c>
      <c r="P71" s="733" t="s">
        <v>2592</v>
      </c>
      <c r="Q71" s="733" t="s">
        <v>2369</v>
      </c>
      <c r="R71" s="733" t="s">
        <v>2360</v>
      </c>
      <c r="S71" s="733"/>
      <c r="T71" s="546"/>
      <c r="U71" s="546"/>
      <c r="V71" s="546"/>
      <c r="W71" s="546"/>
      <c r="X71" s="546"/>
      <c r="Y71" s="546"/>
      <c r="Z71" s="546"/>
      <c r="AA71" s="278"/>
    </row>
    <row r="72" spans="1:27" s="564" customFormat="1" ht="99.95" customHeight="1" thickBot="1">
      <c r="A72" s="800"/>
      <c r="B72" s="238" t="s">
        <v>1910</v>
      </c>
      <c r="C72" s="293" t="s">
        <v>393</v>
      </c>
      <c r="D72" s="292" t="s">
        <v>656</v>
      </c>
      <c r="E72" s="292" t="s">
        <v>657</v>
      </c>
      <c r="F72" s="294" t="s">
        <v>243</v>
      </c>
      <c r="G72" s="728" t="s">
        <v>2708</v>
      </c>
      <c r="H72" s="570">
        <v>500000</v>
      </c>
      <c r="I72" s="685"/>
      <c r="J72" s="685"/>
      <c r="K72" s="685" t="s">
        <v>71</v>
      </c>
      <c r="L72" s="685"/>
      <c r="M72" s="685"/>
      <c r="N72" s="686"/>
      <c r="O72" s="745" t="s">
        <v>2517</v>
      </c>
      <c r="P72" s="733"/>
      <c r="Q72" s="733"/>
      <c r="R72" s="733"/>
      <c r="S72" s="546"/>
      <c r="T72" s="546"/>
      <c r="U72" s="546"/>
      <c r="V72" s="546"/>
      <c r="W72" s="546"/>
      <c r="X72" s="546"/>
      <c r="Y72" s="546"/>
      <c r="Z72" s="546"/>
      <c r="AA72" s="278" t="s">
        <v>2646</v>
      </c>
    </row>
    <row r="73" spans="1:27" s="564" customFormat="1" ht="119.25" customHeight="1" thickBot="1">
      <c r="A73" s="687"/>
      <c r="B73" s="238" t="s">
        <v>2284</v>
      </c>
      <c r="C73" s="296" t="s">
        <v>2327</v>
      </c>
      <c r="D73" s="292" t="s">
        <v>661</v>
      </c>
      <c r="E73" s="292" t="s">
        <v>1582</v>
      </c>
      <c r="F73" s="294" t="s">
        <v>905</v>
      </c>
      <c r="G73" s="728" t="s">
        <v>2709</v>
      </c>
      <c r="H73" s="570">
        <v>500000</v>
      </c>
      <c r="I73" s="685"/>
      <c r="J73" s="685"/>
      <c r="K73" s="685" t="s">
        <v>71</v>
      </c>
      <c r="L73" s="685"/>
      <c r="M73" s="685"/>
      <c r="N73" s="686"/>
      <c r="O73" s="546" t="s">
        <v>2388</v>
      </c>
      <c r="P73" s="733" t="s">
        <v>2357</v>
      </c>
      <c r="Q73" s="733" t="s">
        <v>2372</v>
      </c>
      <c r="R73" s="733" t="s">
        <v>2370</v>
      </c>
      <c r="S73" s="733"/>
      <c r="T73" s="546"/>
      <c r="U73" s="546"/>
      <c r="V73" s="546"/>
      <c r="W73" s="546"/>
      <c r="X73" s="546"/>
      <c r="Y73" s="546"/>
      <c r="Z73" s="546"/>
      <c r="AA73" s="278"/>
    </row>
    <row r="74" spans="1:27" s="564" customFormat="1" ht="99.95" customHeight="1" thickBot="1">
      <c r="A74" s="687"/>
      <c r="B74" s="238" t="s">
        <v>1909</v>
      </c>
      <c r="C74" s="293" t="s">
        <v>1258</v>
      </c>
      <c r="D74" s="292" t="s">
        <v>656</v>
      </c>
      <c r="E74" s="292" t="s">
        <v>657</v>
      </c>
      <c r="F74" s="295" t="s">
        <v>1491</v>
      </c>
      <c r="G74" s="728" t="s">
        <v>2739</v>
      </c>
      <c r="H74" s="570">
        <v>350000</v>
      </c>
      <c r="I74" s="685"/>
      <c r="J74" s="685"/>
      <c r="K74" s="685"/>
      <c r="L74" s="685"/>
      <c r="M74" s="685" t="s">
        <v>71</v>
      </c>
      <c r="N74" s="686"/>
      <c r="O74" s="743" t="s">
        <v>40</v>
      </c>
      <c r="P74" s="733"/>
      <c r="Q74" s="733"/>
      <c r="R74" s="733"/>
      <c r="S74" s="546"/>
      <c r="T74" s="546"/>
      <c r="U74" s="546"/>
      <c r="V74" s="546"/>
      <c r="W74" s="546"/>
      <c r="X74" s="546"/>
      <c r="Y74" s="546"/>
      <c r="Z74" s="546"/>
      <c r="AA74" s="278" t="s">
        <v>2647</v>
      </c>
    </row>
    <row r="75" spans="1:27" s="564" customFormat="1" ht="84.75" customHeight="1" thickBot="1">
      <c r="A75" s="687"/>
      <c r="B75" s="238" t="s">
        <v>1908</v>
      </c>
      <c r="C75" s="293" t="s">
        <v>1542</v>
      </c>
      <c r="D75" s="292" t="s">
        <v>673</v>
      </c>
      <c r="E75" s="292" t="s">
        <v>657</v>
      </c>
      <c r="F75" s="704" t="s">
        <v>183</v>
      </c>
      <c r="G75" s="728" t="s">
        <v>404</v>
      </c>
      <c r="H75" s="570">
        <v>800000</v>
      </c>
      <c r="I75" s="685"/>
      <c r="J75" s="685"/>
      <c r="K75" s="685" t="s">
        <v>71</v>
      </c>
      <c r="L75" s="685"/>
      <c r="M75" s="685"/>
      <c r="N75" s="686"/>
      <c r="O75" s="546" t="s">
        <v>2428</v>
      </c>
      <c r="P75" s="733" t="s">
        <v>2357</v>
      </c>
      <c r="Q75" s="733" t="s">
        <v>2373</v>
      </c>
      <c r="R75" s="733" t="s">
        <v>2371</v>
      </c>
      <c r="S75" s="701"/>
      <c r="T75" s="546"/>
      <c r="U75" s="546"/>
      <c r="V75" s="546"/>
      <c r="W75" s="546"/>
      <c r="X75" s="546"/>
      <c r="Y75" s="546"/>
      <c r="Z75" s="546"/>
      <c r="AA75" s="278"/>
    </row>
    <row r="76" spans="1:27" s="564" customFormat="1" ht="127.5" customHeight="1" thickBot="1">
      <c r="A76" s="687"/>
      <c r="B76" s="238" t="s">
        <v>2328</v>
      </c>
      <c r="C76" s="464" t="s">
        <v>419</v>
      </c>
      <c r="D76" s="292" t="s">
        <v>656</v>
      </c>
      <c r="E76" s="292" t="s">
        <v>794</v>
      </c>
      <c r="F76" s="294" t="s">
        <v>726</v>
      </c>
      <c r="G76" s="728" t="s">
        <v>2740</v>
      </c>
      <c r="H76" s="570">
        <v>5000</v>
      </c>
      <c r="I76" s="685"/>
      <c r="J76" s="685"/>
      <c r="K76" s="685"/>
      <c r="L76" s="685"/>
      <c r="M76" s="685" t="s">
        <v>71</v>
      </c>
      <c r="N76" s="686"/>
      <c r="O76" s="278" t="s">
        <v>2810</v>
      </c>
      <c r="P76" s="701" t="s">
        <v>1257</v>
      </c>
      <c r="Q76" s="701" t="s">
        <v>2468</v>
      </c>
      <c r="R76" s="701" t="s">
        <v>633</v>
      </c>
      <c r="S76" s="701"/>
      <c r="T76" s="546" t="s">
        <v>2593</v>
      </c>
      <c r="U76" s="546"/>
      <c r="V76" s="546"/>
      <c r="W76" s="546"/>
      <c r="X76" s="546"/>
      <c r="Y76" s="546"/>
      <c r="Z76" s="546"/>
      <c r="AA76" s="278" t="s">
        <v>2648</v>
      </c>
    </row>
    <row r="77" spans="1:27" s="564" customFormat="1" ht="108.75" customHeight="1" thickBot="1">
      <c r="A77" s="687"/>
      <c r="B77" s="238" t="s">
        <v>2329</v>
      </c>
      <c r="C77" s="293" t="s">
        <v>1259</v>
      </c>
      <c r="D77" s="292" t="s">
        <v>700</v>
      </c>
      <c r="E77" s="292" t="s">
        <v>657</v>
      </c>
      <c r="F77" s="296" t="s">
        <v>1005</v>
      </c>
      <c r="G77" s="728" t="s">
        <v>2710</v>
      </c>
      <c r="H77" s="570">
        <v>600000</v>
      </c>
      <c r="I77" s="685"/>
      <c r="J77" s="685"/>
      <c r="K77" s="685" t="s">
        <v>71</v>
      </c>
      <c r="L77" s="685"/>
      <c r="M77" s="685"/>
      <c r="N77" s="686"/>
      <c r="O77" s="278" t="s">
        <v>2594</v>
      </c>
      <c r="P77" s="701" t="s">
        <v>2415</v>
      </c>
      <c r="Q77" s="701" t="s">
        <v>2416</v>
      </c>
      <c r="R77" s="701" t="s">
        <v>2417</v>
      </c>
      <c r="S77" s="701" t="s">
        <v>2418</v>
      </c>
      <c r="T77" s="546"/>
      <c r="U77" s="546"/>
      <c r="V77" s="546"/>
      <c r="W77" s="546"/>
      <c r="X77" s="546"/>
      <c r="Y77" s="546"/>
      <c r="Z77" s="546"/>
      <c r="AA77" s="278"/>
    </row>
    <row r="78" spans="1:27" s="564" customFormat="1" ht="108.75" customHeight="1" thickBot="1">
      <c r="A78" s="687"/>
      <c r="B78" s="238" t="s">
        <v>2330</v>
      </c>
      <c r="C78" s="293" t="s">
        <v>433</v>
      </c>
      <c r="D78" s="292" t="s">
        <v>656</v>
      </c>
      <c r="E78" s="292" t="s">
        <v>657</v>
      </c>
      <c r="F78" s="294" t="s">
        <v>726</v>
      </c>
      <c r="G78" s="728" t="s">
        <v>2711</v>
      </c>
      <c r="H78" s="570">
        <v>5000</v>
      </c>
      <c r="I78" s="685"/>
      <c r="J78" s="685"/>
      <c r="K78" s="685"/>
      <c r="L78" s="685" t="s">
        <v>71</v>
      </c>
      <c r="M78" s="685"/>
      <c r="N78" s="686"/>
      <c r="O78" s="278" t="s">
        <v>2482</v>
      </c>
      <c r="P78" s="701"/>
      <c r="Q78" s="701"/>
      <c r="R78" s="701" t="s">
        <v>633</v>
      </c>
      <c r="S78" s="701"/>
      <c r="T78" s="546"/>
      <c r="U78" s="546"/>
      <c r="V78" s="546"/>
      <c r="W78" s="546"/>
      <c r="X78" s="546"/>
      <c r="Y78" s="546"/>
      <c r="Z78" s="546"/>
      <c r="AA78" s="278"/>
    </row>
    <row r="79" spans="1:27" s="564" customFormat="1" ht="121.5" customHeight="1" thickBot="1">
      <c r="A79" s="799" t="s">
        <v>2335</v>
      </c>
      <c r="B79" s="238" t="s">
        <v>2331</v>
      </c>
      <c r="C79" s="464" t="s">
        <v>1716</v>
      </c>
      <c r="D79" s="292" t="s">
        <v>656</v>
      </c>
      <c r="E79" s="292" t="s">
        <v>657</v>
      </c>
      <c r="F79" s="296" t="s">
        <v>1005</v>
      </c>
      <c r="G79" s="728" t="s">
        <v>2712</v>
      </c>
      <c r="H79" s="570">
        <v>600000</v>
      </c>
      <c r="I79" s="685"/>
      <c r="J79" s="685"/>
      <c r="K79" s="685"/>
      <c r="L79" s="685" t="s">
        <v>71</v>
      </c>
      <c r="M79" s="685"/>
      <c r="N79" s="686"/>
      <c r="O79" s="325" t="s">
        <v>2595</v>
      </c>
      <c r="P79" s="701" t="s">
        <v>2440</v>
      </c>
      <c r="Q79" s="701"/>
      <c r="R79" s="701" t="s">
        <v>2439</v>
      </c>
      <c r="S79" s="700" t="s">
        <v>2555</v>
      </c>
      <c r="T79" s="546"/>
      <c r="U79" s="546"/>
      <c r="V79" s="546"/>
      <c r="W79" s="546"/>
      <c r="X79" s="546"/>
      <c r="Y79" s="546"/>
      <c r="Z79" s="546"/>
      <c r="AA79" s="278"/>
    </row>
    <row r="80" spans="1:27" s="564" customFormat="1" ht="148.5" customHeight="1" thickBot="1">
      <c r="A80" s="800"/>
      <c r="B80" s="238" t="s">
        <v>2332</v>
      </c>
      <c r="C80" s="295" t="s">
        <v>1853</v>
      </c>
      <c r="D80" s="292" t="s">
        <v>700</v>
      </c>
      <c r="E80" s="292" t="s">
        <v>657</v>
      </c>
      <c r="F80" s="295" t="s">
        <v>1491</v>
      </c>
      <c r="G80" s="728" t="s">
        <v>2713</v>
      </c>
      <c r="H80" s="570" t="s">
        <v>449</v>
      </c>
      <c r="I80" s="685"/>
      <c r="J80" s="685"/>
      <c r="K80" s="685"/>
      <c r="L80" s="685" t="s">
        <v>71</v>
      </c>
      <c r="M80" s="685"/>
      <c r="N80" s="686"/>
      <c r="O80" s="278" t="s">
        <v>2489</v>
      </c>
      <c r="P80" s="701" t="s">
        <v>2419</v>
      </c>
      <c r="Q80" s="701" t="s">
        <v>2534</v>
      </c>
      <c r="R80" s="701" t="s">
        <v>2521</v>
      </c>
      <c r="S80" s="701" t="s">
        <v>2535</v>
      </c>
      <c r="T80" s="546" t="s">
        <v>2596</v>
      </c>
      <c r="U80" s="546"/>
      <c r="V80" s="546"/>
      <c r="W80" s="546"/>
      <c r="X80" s="546"/>
      <c r="Y80" s="546"/>
      <c r="Z80" s="546"/>
      <c r="AA80" s="278"/>
    </row>
    <row r="81" spans="1:27" s="564" customFormat="1" ht="127.5" customHeight="1" thickBot="1">
      <c r="A81" s="687"/>
      <c r="B81" s="277" t="s">
        <v>2333</v>
      </c>
      <c r="C81" s="489" t="s">
        <v>1271</v>
      </c>
      <c r="D81" s="490" t="s">
        <v>700</v>
      </c>
      <c r="E81" s="490" t="s">
        <v>657</v>
      </c>
      <c r="F81" s="534" t="s">
        <v>2345</v>
      </c>
      <c r="G81" s="727" t="s">
        <v>1352</v>
      </c>
      <c r="H81" s="724">
        <v>150000</v>
      </c>
      <c r="I81" s="685"/>
      <c r="J81" s="685" t="s">
        <v>71</v>
      </c>
      <c r="K81" s="685"/>
      <c r="L81" s="685"/>
      <c r="M81" s="685"/>
      <c r="N81" s="686" t="s">
        <v>74</v>
      </c>
      <c r="O81" s="546" t="s">
        <v>2793</v>
      </c>
      <c r="P81" s="733" t="s">
        <v>2357</v>
      </c>
      <c r="Q81" s="733" t="s">
        <v>2373</v>
      </c>
      <c r="R81" s="733" t="s">
        <v>2370</v>
      </c>
      <c r="S81" s="546" t="s">
        <v>2374</v>
      </c>
      <c r="T81" s="546"/>
      <c r="U81" s="546"/>
      <c r="V81" s="546"/>
      <c r="W81" s="546"/>
      <c r="X81" s="546"/>
      <c r="Y81" s="546"/>
      <c r="Z81" s="546"/>
      <c r="AA81" s="278" t="s">
        <v>2656</v>
      </c>
    </row>
    <row r="82" spans="1:27" s="564" customFormat="1" ht="123.75" customHeight="1" thickBot="1">
      <c r="A82" s="687"/>
      <c r="B82" s="238" t="s">
        <v>2714</v>
      </c>
      <c r="C82" s="293" t="s">
        <v>1238</v>
      </c>
      <c r="D82" s="292" t="s">
        <v>656</v>
      </c>
      <c r="E82" s="292" t="s">
        <v>657</v>
      </c>
      <c r="F82" s="464" t="s">
        <v>2334</v>
      </c>
      <c r="G82" s="726" t="s">
        <v>2715</v>
      </c>
      <c r="H82" s="570">
        <v>5000</v>
      </c>
      <c r="I82" s="685"/>
      <c r="J82" s="685"/>
      <c r="K82" s="685" t="s">
        <v>71</v>
      </c>
      <c r="L82" s="685"/>
      <c r="M82" s="685"/>
      <c r="N82" s="686"/>
      <c r="O82" s="738" t="s">
        <v>2556</v>
      </c>
      <c r="P82" s="733" t="s">
        <v>2560</v>
      </c>
      <c r="Q82" s="701" t="s">
        <v>2557</v>
      </c>
      <c r="R82" s="701" t="s">
        <v>2558</v>
      </c>
      <c r="S82" s="701" t="s">
        <v>2559</v>
      </c>
      <c r="T82" s="546" t="s">
        <v>2597</v>
      </c>
      <c r="U82" s="546"/>
      <c r="V82" s="546"/>
      <c r="W82" s="546"/>
      <c r="X82" s="546"/>
      <c r="Y82" s="546"/>
      <c r="Z82" s="546" t="s">
        <v>2598</v>
      </c>
      <c r="AA82" s="278"/>
    </row>
    <row r="83" spans="1:27" s="564" customFormat="1" ht="110.25" customHeight="1" thickBot="1">
      <c r="A83" s="799" t="s">
        <v>844</v>
      </c>
      <c r="B83" s="238" t="s">
        <v>1906</v>
      </c>
      <c r="C83" s="295" t="s">
        <v>1274</v>
      </c>
      <c r="D83" s="292" t="s">
        <v>673</v>
      </c>
      <c r="E83" s="292" t="s">
        <v>786</v>
      </c>
      <c r="F83" s="295" t="s">
        <v>1491</v>
      </c>
      <c r="G83" s="725" t="s">
        <v>2716</v>
      </c>
      <c r="H83" s="570">
        <v>30000</v>
      </c>
      <c r="I83" s="685"/>
      <c r="J83" s="685"/>
      <c r="K83" s="685" t="s">
        <v>71</v>
      </c>
      <c r="L83" s="685"/>
      <c r="M83" s="685"/>
      <c r="N83" s="686"/>
      <c r="O83" s="278" t="s">
        <v>2608</v>
      </c>
      <c r="P83" s="701" t="s">
        <v>2420</v>
      </c>
      <c r="Q83" s="701" t="s">
        <v>2421</v>
      </c>
      <c r="R83" s="701" t="s">
        <v>2522</v>
      </c>
      <c r="S83" s="278" t="s">
        <v>2422</v>
      </c>
      <c r="T83" s="325"/>
      <c r="U83" s="546"/>
      <c r="V83" s="546"/>
      <c r="W83" s="546" t="s">
        <v>2609</v>
      </c>
      <c r="X83" s="546"/>
      <c r="Y83" s="546"/>
      <c r="Z83" s="546"/>
      <c r="AA83" s="278" t="s">
        <v>2627</v>
      </c>
    </row>
    <row r="84" spans="1:27" s="564" customFormat="1" ht="165.75" customHeight="1" thickBot="1">
      <c r="A84" s="800"/>
      <c r="B84" s="238" t="s">
        <v>2623</v>
      </c>
      <c r="C84" s="296" t="s">
        <v>1242</v>
      </c>
      <c r="D84" s="292" t="s">
        <v>700</v>
      </c>
      <c r="E84" s="292" t="s">
        <v>657</v>
      </c>
      <c r="F84" s="294" t="s">
        <v>726</v>
      </c>
      <c r="G84" s="726" t="s">
        <v>2717</v>
      </c>
      <c r="H84" s="570">
        <v>300000</v>
      </c>
      <c r="I84" s="685"/>
      <c r="J84" s="685"/>
      <c r="K84" s="685"/>
      <c r="L84" s="685" t="s">
        <v>71</v>
      </c>
      <c r="M84" s="685"/>
      <c r="N84" s="686"/>
      <c r="O84" s="278" t="s">
        <v>2469</v>
      </c>
      <c r="P84" s="701" t="s">
        <v>2470</v>
      </c>
      <c r="Q84" s="701"/>
      <c r="R84" s="701" t="s">
        <v>633</v>
      </c>
      <c r="S84" s="278" t="s">
        <v>2471</v>
      </c>
      <c r="T84" s="546"/>
      <c r="U84" s="546"/>
      <c r="V84" s="546"/>
      <c r="W84" s="546"/>
      <c r="X84" s="546"/>
      <c r="Y84" s="546"/>
      <c r="Z84" s="546"/>
      <c r="AA84" s="278" t="s">
        <v>2610</v>
      </c>
    </row>
    <row r="85" spans="1:27" s="564" customFormat="1" ht="143.25" customHeight="1" thickBot="1">
      <c r="A85" s="687"/>
      <c r="B85" s="238" t="s">
        <v>2336</v>
      </c>
      <c r="C85" s="295" t="s">
        <v>1242</v>
      </c>
      <c r="D85" s="292" t="s">
        <v>670</v>
      </c>
      <c r="E85" s="292" t="s">
        <v>657</v>
      </c>
      <c r="F85" s="294" t="s">
        <v>243</v>
      </c>
      <c r="G85" s="726" t="s">
        <v>2337</v>
      </c>
      <c r="H85" s="570">
        <v>5000</v>
      </c>
      <c r="I85" s="685"/>
      <c r="J85" s="685"/>
      <c r="K85" s="685" t="s">
        <v>71</v>
      </c>
      <c r="L85" s="685"/>
      <c r="M85" s="685"/>
      <c r="N85" s="686"/>
      <c r="O85" s="745" t="s">
        <v>2517</v>
      </c>
      <c r="P85" s="733"/>
      <c r="Q85" s="733"/>
      <c r="R85" s="733"/>
      <c r="S85" s="546"/>
      <c r="T85" s="325"/>
      <c r="U85" s="546"/>
      <c r="V85" s="546"/>
      <c r="W85" s="546"/>
      <c r="X85" s="546" t="s">
        <v>2590</v>
      </c>
      <c r="Y85" s="546"/>
      <c r="Z85" s="546" t="s">
        <v>2612</v>
      </c>
      <c r="AA85" s="278" t="s">
        <v>2611</v>
      </c>
    </row>
    <row r="86" spans="1:27" s="564" customFormat="1" ht="140.25" customHeight="1" thickBot="1">
      <c r="A86" s="687"/>
      <c r="B86" s="238" t="s">
        <v>2659</v>
      </c>
      <c r="C86" s="295" t="s">
        <v>419</v>
      </c>
      <c r="D86" s="292" t="s">
        <v>691</v>
      </c>
      <c r="E86" s="292" t="s">
        <v>786</v>
      </c>
      <c r="F86" s="238" t="s">
        <v>2453</v>
      </c>
      <c r="G86" s="726" t="s">
        <v>2250</v>
      </c>
      <c r="H86" s="570">
        <v>200000</v>
      </c>
      <c r="I86" s="685"/>
      <c r="J86" s="685"/>
      <c r="K86" s="685"/>
      <c r="L86" s="685" t="s">
        <v>71</v>
      </c>
      <c r="M86" s="685"/>
      <c r="N86" s="686"/>
      <c r="O86" s="546" t="s">
        <v>2452</v>
      </c>
      <c r="P86" s="733"/>
      <c r="Q86" s="733"/>
      <c r="R86" s="733" t="s">
        <v>2531</v>
      </c>
      <c r="S86" s="546"/>
      <c r="T86" s="325"/>
      <c r="U86" s="546"/>
      <c r="V86" s="546"/>
      <c r="W86" s="546" t="s">
        <v>2614</v>
      </c>
      <c r="X86" s="546"/>
      <c r="Y86" s="546"/>
      <c r="Z86" s="546"/>
      <c r="AA86" s="278" t="s">
        <v>2613</v>
      </c>
    </row>
    <row r="87" spans="1:27" s="564" customFormat="1" ht="222.75" customHeight="1" thickBot="1">
      <c r="A87" s="687"/>
      <c r="B87" s="238" t="s">
        <v>2338</v>
      </c>
      <c r="C87" s="295" t="s">
        <v>2197</v>
      </c>
      <c r="D87" s="292" t="s">
        <v>700</v>
      </c>
      <c r="E87" s="292" t="s">
        <v>657</v>
      </c>
      <c r="F87" s="295" t="s">
        <v>1491</v>
      </c>
      <c r="G87" s="726" t="s">
        <v>2339</v>
      </c>
      <c r="H87" s="570">
        <v>20000</v>
      </c>
      <c r="I87" s="685"/>
      <c r="J87" s="685"/>
      <c r="K87" s="685" t="s">
        <v>71</v>
      </c>
      <c r="L87" s="685"/>
      <c r="M87" s="685"/>
      <c r="N87" s="686"/>
      <c r="O87" s="278" t="s">
        <v>2427</v>
      </c>
      <c r="P87" s="701" t="s">
        <v>2423</v>
      </c>
      <c r="Q87" s="701" t="s">
        <v>2424</v>
      </c>
      <c r="R87" s="701" t="s">
        <v>2520</v>
      </c>
      <c r="S87" s="278" t="s">
        <v>2425</v>
      </c>
      <c r="T87" s="546"/>
      <c r="U87" s="546"/>
      <c r="V87" s="546"/>
      <c r="W87" s="546"/>
      <c r="X87" s="546"/>
      <c r="Y87" s="546"/>
      <c r="Z87" s="546"/>
      <c r="AA87" s="278" t="s">
        <v>2615</v>
      </c>
    </row>
    <row r="88" spans="1:27" s="564" customFormat="1" ht="141" customHeight="1" thickBot="1">
      <c r="A88" s="687"/>
      <c r="B88" s="277" t="s">
        <v>1903</v>
      </c>
      <c r="C88" s="534" t="s">
        <v>1242</v>
      </c>
      <c r="D88" s="490" t="s">
        <v>656</v>
      </c>
      <c r="E88" s="490" t="s">
        <v>1582</v>
      </c>
      <c r="F88" s="497" t="s">
        <v>2340</v>
      </c>
      <c r="G88" s="727" t="s">
        <v>2718</v>
      </c>
      <c r="H88" s="724">
        <v>600000</v>
      </c>
      <c r="I88" s="685"/>
      <c r="J88" s="685" t="s">
        <v>71</v>
      </c>
      <c r="K88" s="685"/>
      <c r="L88" s="685"/>
      <c r="M88" s="685"/>
      <c r="N88" s="686" t="s">
        <v>75</v>
      </c>
      <c r="O88" s="546" t="s">
        <v>2794</v>
      </c>
      <c r="P88" s="733"/>
      <c r="Q88" s="733"/>
      <c r="R88" s="733"/>
      <c r="S88" s="546"/>
      <c r="T88" s="278"/>
      <c r="U88" s="546"/>
      <c r="V88" s="546"/>
      <c r="W88" s="546"/>
      <c r="X88" s="546"/>
      <c r="Y88" s="546"/>
      <c r="Z88" s="546"/>
      <c r="AA88" s="278" t="s">
        <v>2662</v>
      </c>
    </row>
    <row r="89" spans="1:27" s="564" customFormat="1" ht="207" customHeight="1" thickBot="1">
      <c r="A89" s="687"/>
      <c r="B89" s="238" t="s">
        <v>2766</v>
      </c>
      <c r="C89" s="296" t="s">
        <v>1284</v>
      </c>
      <c r="D89" s="292" t="s">
        <v>670</v>
      </c>
      <c r="E89" s="292" t="s">
        <v>657</v>
      </c>
      <c r="F89" s="295" t="s">
        <v>2765</v>
      </c>
      <c r="G89" s="726" t="s">
        <v>2719</v>
      </c>
      <c r="H89" s="570">
        <v>120000</v>
      </c>
      <c r="I89" s="685"/>
      <c r="J89" s="685" t="s">
        <v>71</v>
      </c>
      <c r="K89" s="685"/>
      <c r="L89" s="685"/>
      <c r="M89" s="685"/>
      <c r="N89" s="686"/>
      <c r="O89" s="546" t="s">
        <v>2811</v>
      </c>
      <c r="P89" s="733"/>
      <c r="Q89" s="733"/>
      <c r="R89" s="733"/>
      <c r="S89" s="733"/>
      <c r="T89" s="546" t="s">
        <v>2616</v>
      </c>
      <c r="U89" s="546" t="s">
        <v>2617</v>
      </c>
      <c r="V89" s="546"/>
      <c r="W89" s="546"/>
      <c r="X89" s="546" t="s">
        <v>2618</v>
      </c>
      <c r="Y89" s="546"/>
      <c r="Z89" s="546" t="s">
        <v>2619</v>
      </c>
      <c r="AA89" s="278"/>
    </row>
    <row r="90" spans="1:27" s="564" customFormat="1" ht="195" customHeight="1" thickBot="1">
      <c r="A90" s="687"/>
      <c r="B90" s="238" t="s">
        <v>2767</v>
      </c>
      <c r="C90" s="293" t="s">
        <v>1282</v>
      </c>
      <c r="D90" s="292" t="s">
        <v>669</v>
      </c>
      <c r="E90" s="292" t="s">
        <v>657</v>
      </c>
      <c r="F90" s="296" t="s">
        <v>2772</v>
      </c>
      <c r="G90" s="726" t="s">
        <v>876</v>
      </c>
      <c r="H90" s="570">
        <v>150000</v>
      </c>
      <c r="I90" s="685"/>
      <c r="J90" s="685"/>
      <c r="K90" s="685"/>
      <c r="L90" s="685" t="s">
        <v>71</v>
      </c>
      <c r="M90" s="685"/>
      <c r="N90" s="686"/>
      <c r="O90" s="546" t="s">
        <v>2467</v>
      </c>
      <c r="P90" s="733" t="s">
        <v>2375</v>
      </c>
      <c r="Q90" s="733"/>
      <c r="R90" s="733" t="s">
        <v>2370</v>
      </c>
      <c r="S90" s="733" t="s">
        <v>2381</v>
      </c>
      <c r="T90" s="546" t="s">
        <v>2621</v>
      </c>
      <c r="U90" s="546"/>
      <c r="V90" s="546"/>
      <c r="W90" s="546"/>
      <c r="X90" s="546" t="s">
        <v>2590</v>
      </c>
      <c r="Y90" s="546"/>
      <c r="Z90" s="546"/>
      <c r="AA90" s="278" t="s">
        <v>2620</v>
      </c>
    </row>
    <row r="91" spans="1:27" s="564" customFormat="1" ht="168" customHeight="1" thickBot="1">
      <c r="A91" s="687"/>
      <c r="B91" s="238" t="s">
        <v>2768</v>
      </c>
      <c r="C91" s="293" t="s">
        <v>489</v>
      </c>
      <c r="D91" s="292" t="s">
        <v>656</v>
      </c>
      <c r="E91" s="292" t="s">
        <v>657</v>
      </c>
      <c r="F91" s="293" t="s">
        <v>1764</v>
      </c>
      <c r="G91" s="726" t="s">
        <v>1356</v>
      </c>
      <c r="H91" s="570">
        <v>300000</v>
      </c>
      <c r="I91" s="685"/>
      <c r="J91" s="685"/>
      <c r="K91" s="685"/>
      <c r="L91" s="685"/>
      <c r="M91" s="685" t="s">
        <v>71</v>
      </c>
      <c r="N91" s="686"/>
      <c r="O91" s="743" t="s">
        <v>40</v>
      </c>
      <c r="P91" s="733"/>
      <c r="Q91" s="733"/>
      <c r="R91" s="733"/>
      <c r="S91" s="546"/>
      <c r="T91" s="546"/>
      <c r="U91" s="546"/>
      <c r="V91" s="546"/>
      <c r="W91" s="546"/>
      <c r="X91" s="546"/>
      <c r="Y91" s="546"/>
      <c r="Z91" s="546"/>
      <c r="AA91" s="278" t="s">
        <v>2622</v>
      </c>
    </row>
    <row r="92" spans="1:27" s="564" customFormat="1" ht="147" customHeight="1" thickBot="1">
      <c r="A92" s="687"/>
      <c r="B92" s="238" t="s">
        <v>2769</v>
      </c>
      <c r="C92" s="293" t="s">
        <v>489</v>
      </c>
      <c r="D92" s="292" t="s">
        <v>656</v>
      </c>
      <c r="E92" s="292" t="s">
        <v>657</v>
      </c>
      <c r="F92" s="293" t="s">
        <v>1764</v>
      </c>
      <c r="G92" s="726" t="s">
        <v>1358</v>
      </c>
      <c r="H92" s="570">
        <v>300000</v>
      </c>
      <c r="I92" s="685"/>
      <c r="J92" s="685"/>
      <c r="K92" s="685" t="s">
        <v>71</v>
      </c>
      <c r="L92" s="685"/>
      <c r="M92" s="685"/>
      <c r="N92" s="686"/>
      <c r="O92" s="278" t="s">
        <v>2483</v>
      </c>
      <c r="P92" s="701" t="s">
        <v>2456</v>
      </c>
      <c r="Q92" s="701" t="s">
        <v>2457</v>
      </c>
      <c r="R92" s="701" t="s">
        <v>2458</v>
      </c>
      <c r="S92" s="701"/>
      <c r="T92" s="278"/>
      <c r="U92" s="546"/>
      <c r="V92" s="546"/>
      <c r="W92" s="546"/>
      <c r="X92" s="546"/>
      <c r="Y92" s="546"/>
      <c r="Z92" s="546"/>
      <c r="AA92" s="278"/>
    </row>
    <row r="93" spans="1:27" s="564" customFormat="1" ht="143.25" customHeight="1" thickBot="1">
      <c r="A93" s="687"/>
      <c r="B93" s="238" t="s">
        <v>2770</v>
      </c>
      <c r="C93" s="295" t="s">
        <v>1718</v>
      </c>
      <c r="D93" s="292" t="s">
        <v>670</v>
      </c>
      <c r="E93" s="292" t="s">
        <v>657</v>
      </c>
      <c r="F93" s="295" t="s">
        <v>2765</v>
      </c>
      <c r="G93" s="726" t="s">
        <v>2720</v>
      </c>
      <c r="H93" s="570">
        <v>120000</v>
      </c>
      <c r="I93" s="685"/>
      <c r="J93" s="685" t="s">
        <v>71</v>
      </c>
      <c r="K93" s="685"/>
      <c r="L93" s="685"/>
      <c r="M93" s="685"/>
      <c r="N93" s="686"/>
      <c r="O93" s="546" t="s">
        <v>2794</v>
      </c>
      <c r="P93" s="733"/>
      <c r="Q93" s="733"/>
      <c r="R93" s="733"/>
      <c r="S93" s="546"/>
      <c r="T93" s="325"/>
      <c r="U93" s="546"/>
      <c r="V93" s="546"/>
      <c r="W93" s="546"/>
      <c r="X93" s="546" t="s">
        <v>2618</v>
      </c>
      <c r="Y93" s="546"/>
      <c r="Z93" s="546"/>
      <c r="AA93" s="278"/>
    </row>
    <row r="94" spans="1:27" s="564" customFormat="1" ht="185.25" customHeight="1" thickBot="1">
      <c r="A94" s="687"/>
      <c r="B94" s="277" t="s">
        <v>2745</v>
      </c>
      <c r="C94" s="497" t="s">
        <v>1550</v>
      </c>
      <c r="D94" s="490" t="s">
        <v>776</v>
      </c>
      <c r="E94" s="490" t="s">
        <v>657</v>
      </c>
      <c r="F94" s="489" t="s">
        <v>477</v>
      </c>
      <c r="G94" s="727" t="s">
        <v>2261</v>
      </c>
      <c r="H94" s="724">
        <v>5000</v>
      </c>
      <c r="I94" s="685"/>
      <c r="J94" s="685" t="s">
        <v>71</v>
      </c>
      <c r="K94" s="685"/>
      <c r="L94" s="685"/>
      <c r="M94" s="685"/>
      <c r="N94" s="686" t="s">
        <v>75</v>
      </c>
      <c r="O94" s="546" t="s">
        <v>2795</v>
      </c>
      <c r="P94" s="733"/>
      <c r="Q94" s="733"/>
      <c r="R94" s="733"/>
      <c r="S94" s="546"/>
      <c r="T94" s="278"/>
      <c r="U94" s="546"/>
      <c r="V94" s="546"/>
      <c r="W94" s="546"/>
      <c r="X94" s="546"/>
      <c r="Y94" s="546"/>
      <c r="Z94" s="546"/>
      <c r="AA94" s="278" t="s">
        <v>2649</v>
      </c>
    </row>
    <row r="95" spans="1:27" s="564" customFormat="1" ht="210.75" thickBot="1">
      <c r="A95" s="687"/>
      <c r="B95" s="238" t="s">
        <v>2771</v>
      </c>
      <c r="C95" s="295" t="s">
        <v>1552</v>
      </c>
      <c r="D95" s="292" t="s">
        <v>809</v>
      </c>
      <c r="E95" s="292" t="s">
        <v>810</v>
      </c>
      <c r="F95" s="295" t="s">
        <v>1496</v>
      </c>
      <c r="G95" s="726" t="s">
        <v>818</v>
      </c>
      <c r="H95" s="570">
        <v>20000</v>
      </c>
      <c r="I95" s="685"/>
      <c r="J95" s="685"/>
      <c r="K95" s="685"/>
      <c r="L95" s="685"/>
      <c r="M95" s="685" t="s">
        <v>71</v>
      </c>
      <c r="N95" s="686"/>
      <c r="O95" s="546" t="s">
        <v>2812</v>
      </c>
      <c r="P95" s="733" t="s">
        <v>2402</v>
      </c>
      <c r="Q95" s="733"/>
      <c r="R95" s="733" t="s">
        <v>2525</v>
      </c>
      <c r="S95" s="733" t="s">
        <v>2624</v>
      </c>
      <c r="T95" s="546"/>
      <c r="U95" s="546"/>
      <c r="V95" s="546"/>
      <c r="W95" s="546"/>
      <c r="X95" s="546"/>
      <c r="Y95" s="546"/>
      <c r="Z95" s="546"/>
      <c r="AA95" s="278"/>
    </row>
    <row r="96" spans="1:27" s="564" customFormat="1" ht="99.95" customHeight="1" thickBot="1">
      <c r="A96" s="799" t="s">
        <v>858</v>
      </c>
      <c r="B96" s="238" t="s">
        <v>1891</v>
      </c>
      <c r="C96" s="296" t="s">
        <v>811</v>
      </c>
      <c r="D96" s="292" t="s">
        <v>656</v>
      </c>
      <c r="E96" s="292" t="s">
        <v>812</v>
      </c>
      <c r="F96" s="295" t="s">
        <v>1635</v>
      </c>
      <c r="G96" s="726" t="s">
        <v>822</v>
      </c>
      <c r="H96" s="570">
        <v>25000</v>
      </c>
      <c r="I96" s="685"/>
      <c r="J96" s="685"/>
      <c r="K96" s="685"/>
      <c r="L96" s="685"/>
      <c r="M96" s="685" t="s">
        <v>71</v>
      </c>
      <c r="N96" s="686"/>
      <c r="O96" s="743" t="s">
        <v>40</v>
      </c>
      <c r="P96" s="733"/>
      <c r="Q96" s="733"/>
      <c r="R96" s="733"/>
      <c r="S96" s="733"/>
      <c r="T96" s="546"/>
      <c r="U96" s="546"/>
      <c r="V96" s="546"/>
      <c r="W96" s="546"/>
      <c r="X96" s="546"/>
      <c r="Y96" s="546"/>
      <c r="Z96" s="546"/>
      <c r="AA96" s="278"/>
    </row>
    <row r="97" spans="1:27" s="564" customFormat="1" ht="99.95" customHeight="1" thickBot="1">
      <c r="A97" s="800"/>
      <c r="B97" s="238" t="s">
        <v>1892</v>
      </c>
      <c r="C97" s="296" t="s">
        <v>811</v>
      </c>
      <c r="D97" s="292" t="s">
        <v>656</v>
      </c>
      <c r="E97" s="292" t="s">
        <v>812</v>
      </c>
      <c r="F97" s="295" t="s">
        <v>506</v>
      </c>
      <c r="G97" s="726" t="s">
        <v>2341</v>
      </c>
      <c r="H97" s="570">
        <v>25000</v>
      </c>
      <c r="I97" s="685"/>
      <c r="J97" s="685"/>
      <c r="K97" s="685"/>
      <c r="L97" s="685"/>
      <c r="M97" s="685" t="s">
        <v>71</v>
      </c>
      <c r="N97" s="686"/>
      <c r="O97" s="743" t="s">
        <v>40</v>
      </c>
      <c r="P97" s="733"/>
      <c r="Q97" s="733"/>
      <c r="R97" s="733"/>
      <c r="S97" s="733"/>
      <c r="T97" s="546"/>
      <c r="U97" s="546"/>
      <c r="V97" s="546"/>
      <c r="W97" s="546"/>
      <c r="X97" s="546"/>
      <c r="Y97" s="546"/>
      <c r="Z97" s="546"/>
      <c r="AA97" s="278"/>
    </row>
    <row r="98" spans="1:27" s="564" customFormat="1" ht="141" customHeight="1" thickBot="1">
      <c r="A98" s="687"/>
      <c r="B98" s="238" t="s">
        <v>1893</v>
      </c>
      <c r="C98" s="296" t="s">
        <v>419</v>
      </c>
      <c r="D98" s="292" t="s">
        <v>656</v>
      </c>
      <c r="E98" s="292" t="s">
        <v>812</v>
      </c>
      <c r="F98" s="295" t="s">
        <v>129</v>
      </c>
      <c r="G98" s="726" t="s">
        <v>2342</v>
      </c>
      <c r="H98" s="570">
        <v>25000</v>
      </c>
      <c r="I98" s="685"/>
      <c r="J98" s="685"/>
      <c r="K98" s="685"/>
      <c r="L98" s="685"/>
      <c r="M98" s="685" t="s">
        <v>71</v>
      </c>
      <c r="N98" s="686"/>
      <c r="O98" s="743" t="s">
        <v>40</v>
      </c>
      <c r="P98" s="733"/>
      <c r="Q98" s="733"/>
      <c r="R98" s="733"/>
      <c r="S98" s="733"/>
      <c r="T98" s="546"/>
      <c r="U98" s="546"/>
      <c r="V98" s="546"/>
      <c r="W98" s="546"/>
      <c r="X98" s="546"/>
      <c r="Y98" s="546"/>
      <c r="Z98" s="546"/>
      <c r="AA98" s="278"/>
    </row>
    <row r="99" spans="1:27" s="564" customFormat="1" ht="126" customHeight="1" thickBot="1">
      <c r="A99" s="687"/>
      <c r="B99" s="238" t="s">
        <v>1900</v>
      </c>
      <c r="C99" s="295" t="s">
        <v>511</v>
      </c>
      <c r="D99" s="292" t="s">
        <v>773</v>
      </c>
      <c r="E99" s="292" t="s">
        <v>786</v>
      </c>
      <c r="F99" s="296" t="s">
        <v>86</v>
      </c>
      <c r="G99" s="726" t="s">
        <v>2721</v>
      </c>
      <c r="H99" s="570">
        <v>70000</v>
      </c>
      <c r="I99" s="685"/>
      <c r="J99" s="685"/>
      <c r="K99" s="685"/>
      <c r="L99" s="685" t="s">
        <v>71</v>
      </c>
      <c r="M99" s="685"/>
      <c r="N99" s="686"/>
      <c r="O99" s="546" t="s">
        <v>2796</v>
      </c>
      <c r="P99" s="733" t="s">
        <v>2442</v>
      </c>
      <c r="Q99" s="703"/>
      <c r="R99" s="703" t="s">
        <v>2405</v>
      </c>
      <c r="S99" s="546" t="s">
        <v>2443</v>
      </c>
      <c r="T99" s="325"/>
      <c r="U99" s="546" t="s">
        <v>2626</v>
      </c>
      <c r="V99" s="546"/>
      <c r="W99" s="546" t="s">
        <v>2625</v>
      </c>
      <c r="X99" s="546"/>
      <c r="Y99" s="546"/>
      <c r="Z99" s="546"/>
      <c r="AA99" s="278"/>
    </row>
    <row r="100" spans="1:27" s="564" customFormat="1" ht="170.25" customHeight="1" thickBot="1">
      <c r="A100" s="687"/>
      <c r="B100" s="238" t="s">
        <v>2672</v>
      </c>
      <c r="C100" s="295" t="s">
        <v>1553</v>
      </c>
      <c r="D100" s="292" t="s">
        <v>671</v>
      </c>
      <c r="E100" s="292" t="s">
        <v>657</v>
      </c>
      <c r="F100" s="295" t="s">
        <v>2344</v>
      </c>
      <c r="G100" s="726" t="s">
        <v>2262</v>
      </c>
      <c r="H100" s="570">
        <v>600000</v>
      </c>
      <c r="I100" s="685"/>
      <c r="J100" s="685"/>
      <c r="K100" s="685" t="s">
        <v>71</v>
      </c>
      <c r="L100" s="685"/>
      <c r="M100" s="685"/>
      <c r="N100" s="686"/>
      <c r="O100" s="546" t="s">
        <v>2488</v>
      </c>
      <c r="P100" s="733"/>
      <c r="Q100" s="733"/>
      <c r="R100" s="733" t="s">
        <v>2526</v>
      </c>
      <c r="S100" s="546"/>
      <c r="T100" s="325"/>
      <c r="U100" s="546" t="s">
        <v>2630</v>
      </c>
      <c r="V100" s="546"/>
      <c r="W100" s="546"/>
      <c r="X100" s="546"/>
      <c r="Y100" s="546"/>
      <c r="Z100" s="546"/>
      <c r="AA100" s="278" t="s">
        <v>2674</v>
      </c>
    </row>
    <row r="101" spans="1:27" s="564" customFormat="1" ht="118.5" customHeight="1" thickBot="1">
      <c r="A101" s="687"/>
      <c r="B101" s="238" t="s">
        <v>2673</v>
      </c>
      <c r="C101" s="295" t="s">
        <v>1554</v>
      </c>
      <c r="D101" s="292" t="s">
        <v>2343</v>
      </c>
      <c r="E101" s="292" t="s">
        <v>657</v>
      </c>
      <c r="F101" s="296" t="s">
        <v>2344</v>
      </c>
      <c r="G101" s="726" t="s">
        <v>823</v>
      </c>
      <c r="H101" s="570">
        <v>1000000</v>
      </c>
      <c r="I101" s="685"/>
      <c r="J101" s="685"/>
      <c r="K101" s="685" t="s">
        <v>71</v>
      </c>
      <c r="L101" s="685"/>
      <c r="M101" s="685"/>
      <c r="N101" s="686"/>
      <c r="O101" s="546" t="s">
        <v>2488</v>
      </c>
      <c r="P101" s="733"/>
      <c r="Q101" s="733"/>
      <c r="R101" s="733" t="s">
        <v>2532</v>
      </c>
      <c r="S101" s="546"/>
      <c r="T101" s="325"/>
      <c r="U101" s="546" t="s">
        <v>2631</v>
      </c>
      <c r="V101" s="546"/>
      <c r="W101" s="546"/>
      <c r="X101" s="546"/>
      <c r="Y101" s="546"/>
      <c r="Z101" s="546"/>
      <c r="AA101" s="278"/>
    </row>
    <row r="102" spans="1:27" s="564" customFormat="1" ht="135" customHeight="1" thickBot="1">
      <c r="A102" s="687"/>
      <c r="B102" s="277" t="s">
        <v>2741</v>
      </c>
      <c r="C102" s="489" t="s">
        <v>821</v>
      </c>
      <c r="D102" s="490" t="s">
        <v>2343</v>
      </c>
      <c r="E102" s="490" t="s">
        <v>657</v>
      </c>
      <c r="F102" s="534" t="s">
        <v>2345</v>
      </c>
      <c r="G102" s="727" t="s">
        <v>2722</v>
      </c>
      <c r="H102" s="724">
        <v>100000</v>
      </c>
      <c r="I102" s="685"/>
      <c r="J102" s="685" t="s">
        <v>71</v>
      </c>
      <c r="K102" s="685"/>
      <c r="L102" s="685"/>
      <c r="M102" s="685"/>
      <c r="N102" s="686" t="s">
        <v>75</v>
      </c>
      <c r="O102" s="546" t="s">
        <v>2780</v>
      </c>
      <c r="P102" s="733" t="s">
        <v>2376</v>
      </c>
      <c r="Q102" s="733"/>
      <c r="R102" s="733" t="s">
        <v>2455</v>
      </c>
      <c r="S102" s="546"/>
      <c r="T102" s="278"/>
      <c r="U102" s="546"/>
      <c r="V102" s="546"/>
      <c r="W102" s="546"/>
      <c r="X102" s="546"/>
      <c r="Y102" s="546"/>
      <c r="Z102" s="546"/>
      <c r="AA102" s="278" t="s">
        <v>2650</v>
      </c>
    </row>
    <row r="103" spans="1:27" s="564" customFormat="1" ht="115.5" customHeight="1" thickBot="1">
      <c r="A103" s="687"/>
      <c r="B103" s="238" t="s">
        <v>2742</v>
      </c>
      <c r="C103" s="295" t="s">
        <v>2215</v>
      </c>
      <c r="D103" s="292" t="s">
        <v>794</v>
      </c>
      <c r="E103" s="292" t="s">
        <v>657</v>
      </c>
      <c r="F103" s="295" t="s">
        <v>1750</v>
      </c>
      <c r="G103" s="726" t="s">
        <v>2723</v>
      </c>
      <c r="H103" s="570">
        <v>500000</v>
      </c>
      <c r="I103" s="685"/>
      <c r="J103" s="685"/>
      <c r="K103" s="685"/>
      <c r="L103" s="685" t="s">
        <v>71</v>
      </c>
      <c r="M103" s="685"/>
      <c r="N103" s="686"/>
      <c r="O103" s="278" t="s">
        <v>2431</v>
      </c>
      <c r="P103" s="701" t="s">
        <v>2378</v>
      </c>
      <c r="Q103" s="701" t="s">
        <v>2379</v>
      </c>
      <c r="R103" s="701" t="s">
        <v>2527</v>
      </c>
      <c r="S103" s="733"/>
      <c r="T103" s="546"/>
      <c r="U103" s="546"/>
      <c r="V103" s="546"/>
      <c r="W103" s="546"/>
      <c r="X103" s="546"/>
      <c r="Y103" s="546"/>
      <c r="Z103" s="546"/>
      <c r="AA103" s="278"/>
    </row>
    <row r="104" spans="1:27" s="564" customFormat="1" ht="144" customHeight="1" thickBot="1">
      <c r="A104" s="687"/>
      <c r="B104" s="238" t="s">
        <v>2743</v>
      </c>
      <c r="C104" s="705" t="s">
        <v>533</v>
      </c>
      <c r="D104" s="292" t="s">
        <v>2343</v>
      </c>
      <c r="E104" s="292" t="s">
        <v>657</v>
      </c>
      <c r="F104" s="295" t="s">
        <v>534</v>
      </c>
      <c r="G104" s="726" t="s">
        <v>1471</v>
      </c>
      <c r="H104" s="578">
        <v>200000</v>
      </c>
      <c r="I104" s="685" t="s">
        <v>71</v>
      </c>
      <c r="J104" s="685"/>
      <c r="K104" s="685"/>
      <c r="L104" s="685"/>
      <c r="M104" s="685"/>
      <c r="N104" s="686"/>
      <c r="O104" s="546" t="s">
        <v>2454</v>
      </c>
      <c r="P104" s="733"/>
      <c r="Q104" s="733"/>
      <c r="R104" s="546" t="s">
        <v>2528</v>
      </c>
      <c r="S104" s="546"/>
      <c r="T104" s="546"/>
      <c r="U104" s="546"/>
      <c r="V104" s="546"/>
      <c r="W104" s="546"/>
      <c r="X104" s="546"/>
      <c r="Y104" s="546"/>
      <c r="Z104" s="546"/>
      <c r="AA104" s="278" t="s">
        <v>2632</v>
      </c>
    </row>
    <row r="105" spans="1:27" s="682" customFormat="1" ht="173.25" customHeight="1" thickBot="1">
      <c r="A105" s="687"/>
      <c r="B105" s="238" t="s">
        <v>2744</v>
      </c>
      <c r="C105" s="706" t="s">
        <v>2171</v>
      </c>
      <c r="D105" s="551" t="s">
        <v>795</v>
      </c>
      <c r="E105" s="551" t="s">
        <v>657</v>
      </c>
      <c r="F105" s="707" t="s">
        <v>2344</v>
      </c>
      <c r="G105" s="726" t="s">
        <v>2724</v>
      </c>
      <c r="H105" s="570">
        <v>1000000</v>
      </c>
      <c r="I105" s="708"/>
      <c r="J105" s="708"/>
      <c r="K105" s="708"/>
      <c r="L105" s="708" t="s">
        <v>71</v>
      </c>
      <c r="M105" s="708"/>
      <c r="N105" s="689"/>
      <c r="O105" s="546" t="s">
        <v>2813</v>
      </c>
      <c r="P105" s="733"/>
      <c r="Q105" s="733"/>
      <c r="R105" s="546" t="s">
        <v>2528</v>
      </c>
      <c r="S105" s="733"/>
      <c r="T105" s="546" t="s">
        <v>2633</v>
      </c>
      <c r="U105" s="546"/>
      <c r="V105" s="546"/>
      <c r="W105" s="546"/>
      <c r="X105" s="546"/>
      <c r="Y105" s="546"/>
      <c r="Z105" s="546"/>
      <c r="AA105" s="278"/>
    </row>
    <row r="106" spans="1:27" s="564" customFormat="1" ht="99.75" customHeight="1" thickBot="1">
      <c r="A106" s="799" t="s">
        <v>2292</v>
      </c>
      <c r="B106" s="238" t="s">
        <v>1887</v>
      </c>
      <c r="C106" s="295" t="s">
        <v>352</v>
      </c>
      <c r="D106" s="292" t="s">
        <v>656</v>
      </c>
      <c r="E106" s="292" t="s">
        <v>773</v>
      </c>
      <c r="F106" s="294" t="s">
        <v>726</v>
      </c>
      <c r="G106" s="726" t="s">
        <v>2725</v>
      </c>
      <c r="H106" s="570">
        <v>5000</v>
      </c>
      <c r="I106" s="685"/>
      <c r="J106" s="685"/>
      <c r="K106" s="685"/>
      <c r="L106" s="685"/>
      <c r="M106" s="685" t="s">
        <v>71</v>
      </c>
      <c r="N106" s="686"/>
      <c r="O106" s="743" t="s">
        <v>40</v>
      </c>
      <c r="P106" s="733"/>
      <c r="Q106" s="733"/>
      <c r="R106" s="733"/>
      <c r="S106" s="546"/>
      <c r="T106" s="546"/>
      <c r="U106" s="546"/>
      <c r="V106" s="546"/>
      <c r="W106" s="546"/>
      <c r="X106" s="546"/>
      <c r="Y106" s="546"/>
      <c r="Z106" s="546"/>
      <c r="AA106" s="278" t="s">
        <v>2599</v>
      </c>
    </row>
    <row r="107" spans="1:27" s="564" customFormat="1" ht="188.25" thickBot="1">
      <c r="A107" s="814"/>
      <c r="B107" s="238" t="s">
        <v>2346</v>
      </c>
      <c r="C107" s="296" t="s">
        <v>1304</v>
      </c>
      <c r="D107" s="292" t="s">
        <v>697</v>
      </c>
      <c r="E107" s="292" t="s">
        <v>657</v>
      </c>
      <c r="F107" s="293" t="s">
        <v>1764</v>
      </c>
      <c r="G107" s="726" t="s">
        <v>824</v>
      </c>
      <c r="H107" s="570">
        <v>500000</v>
      </c>
      <c r="I107" s="685"/>
      <c r="J107" s="685"/>
      <c r="K107" s="685" t="s">
        <v>71</v>
      </c>
      <c r="L107" s="685"/>
      <c r="M107" s="685"/>
      <c r="N107" s="686"/>
      <c r="O107" s="278" t="s">
        <v>2484</v>
      </c>
      <c r="P107" s="701" t="s">
        <v>2523</v>
      </c>
      <c r="Q107" s="701" t="s">
        <v>2459</v>
      </c>
      <c r="R107" s="701" t="s">
        <v>2460</v>
      </c>
      <c r="S107" s="701" t="s">
        <v>2461</v>
      </c>
      <c r="T107" s="546" t="s">
        <v>2601</v>
      </c>
      <c r="U107" s="546"/>
      <c r="V107" s="546"/>
      <c r="W107" s="546"/>
      <c r="X107" s="546"/>
      <c r="Y107" s="546"/>
      <c r="Z107" s="546"/>
      <c r="AA107" s="278" t="s">
        <v>2600</v>
      </c>
    </row>
    <row r="108" spans="1:27" s="564" customFormat="1" ht="110.25" customHeight="1" thickBot="1">
      <c r="A108" s="687"/>
      <c r="B108" s="238" t="s">
        <v>1889</v>
      </c>
      <c r="C108" s="464" t="s">
        <v>360</v>
      </c>
      <c r="D108" s="292" t="s">
        <v>673</v>
      </c>
      <c r="E108" s="292" t="s">
        <v>731</v>
      </c>
      <c r="F108" s="295" t="s">
        <v>129</v>
      </c>
      <c r="G108" s="726" t="s">
        <v>2257</v>
      </c>
      <c r="H108" s="570">
        <v>150000</v>
      </c>
      <c r="I108" s="685"/>
      <c r="J108" s="685"/>
      <c r="K108" s="685"/>
      <c r="L108" s="685"/>
      <c r="M108" s="685" t="s">
        <v>71</v>
      </c>
      <c r="N108" s="686"/>
      <c r="O108" s="743" t="s">
        <v>40</v>
      </c>
      <c r="P108" s="733"/>
      <c r="Q108" s="733"/>
      <c r="R108" s="733"/>
      <c r="S108" s="733"/>
      <c r="T108" s="546"/>
      <c r="U108" s="546"/>
      <c r="V108" s="546"/>
      <c r="W108" s="546"/>
      <c r="X108" s="546"/>
      <c r="Y108" s="546"/>
      <c r="Z108" s="546"/>
      <c r="AA108" s="278"/>
    </row>
    <row r="109" spans="1:27" s="564" customFormat="1" ht="168" customHeight="1" thickBot="1">
      <c r="A109" s="687"/>
      <c r="B109" s="238" t="s">
        <v>2222</v>
      </c>
      <c r="C109" s="293" t="s">
        <v>1556</v>
      </c>
      <c r="D109" s="292" t="s">
        <v>2343</v>
      </c>
      <c r="E109" s="292" t="s">
        <v>657</v>
      </c>
      <c r="F109" s="293" t="s">
        <v>1720</v>
      </c>
      <c r="G109" s="726" t="s">
        <v>2726</v>
      </c>
      <c r="H109" s="570">
        <v>20000</v>
      </c>
      <c r="I109" s="685"/>
      <c r="J109" s="685"/>
      <c r="K109" s="685"/>
      <c r="L109" s="685" t="s">
        <v>71</v>
      </c>
      <c r="M109" s="685"/>
      <c r="N109" s="686"/>
      <c r="O109" s="546" t="s">
        <v>2485</v>
      </c>
      <c r="P109" s="733" t="s">
        <v>2435</v>
      </c>
      <c r="Q109" s="733"/>
      <c r="R109" s="733" t="s">
        <v>1188</v>
      </c>
      <c r="S109" s="733"/>
      <c r="T109" s="546"/>
      <c r="U109" s="546"/>
      <c r="V109" s="546"/>
      <c r="W109" s="546"/>
      <c r="X109" s="546"/>
      <c r="Y109" s="546"/>
      <c r="Z109" s="546"/>
      <c r="AA109" s="278" t="s">
        <v>2602</v>
      </c>
    </row>
    <row r="110" spans="1:27" s="564" customFormat="1" ht="151.5" customHeight="1" thickBot="1">
      <c r="A110" s="694"/>
      <c r="B110" s="238" t="s">
        <v>2347</v>
      </c>
      <c r="C110" s="295" t="s">
        <v>264</v>
      </c>
      <c r="D110" s="292" t="s">
        <v>785</v>
      </c>
      <c r="E110" s="292" t="s">
        <v>657</v>
      </c>
      <c r="F110" s="296" t="s">
        <v>2345</v>
      </c>
      <c r="G110" s="726" t="s">
        <v>2348</v>
      </c>
      <c r="H110" s="578">
        <v>1000000</v>
      </c>
      <c r="I110" s="685"/>
      <c r="J110" s="685" t="s">
        <v>71</v>
      </c>
      <c r="K110" s="685"/>
      <c r="L110" s="685"/>
      <c r="M110" s="685"/>
      <c r="N110" s="686"/>
      <c r="O110" s="546" t="s">
        <v>2814</v>
      </c>
      <c r="P110" s="733" t="s">
        <v>2375</v>
      </c>
      <c r="Q110" s="733" t="s">
        <v>2382</v>
      </c>
      <c r="R110" s="733" t="s">
        <v>2432</v>
      </c>
      <c r="S110" s="733" t="s">
        <v>2429</v>
      </c>
      <c r="T110" s="546" t="s">
        <v>2603</v>
      </c>
      <c r="U110" s="546" t="s">
        <v>2605</v>
      </c>
      <c r="V110" s="546"/>
      <c r="W110" s="546"/>
      <c r="X110" s="546" t="s">
        <v>2606</v>
      </c>
      <c r="Y110" s="546"/>
      <c r="Z110" s="546" t="s">
        <v>2607</v>
      </c>
      <c r="AA110" s="278" t="s">
        <v>2604</v>
      </c>
    </row>
    <row r="111" spans="1:27" s="564" customFormat="1" ht="26.25">
      <c r="I111" s="216"/>
      <c r="J111" s="216"/>
      <c r="K111" s="216"/>
      <c r="L111" s="216"/>
      <c r="M111" s="216"/>
      <c r="N111" s="216"/>
    </row>
    <row r="112" spans="1:27" s="564" customFormat="1" ht="26.25">
      <c r="I112" s="216"/>
      <c r="J112" s="216"/>
      <c r="K112" s="216"/>
      <c r="L112" s="216"/>
      <c r="M112" s="216"/>
      <c r="N112" s="216"/>
    </row>
    <row r="113" spans="1:14" s="564" customFormat="1" ht="26.25">
      <c r="I113" s="216"/>
      <c r="J113" s="216"/>
      <c r="K113" s="216"/>
      <c r="L113" s="216"/>
      <c r="M113" s="216"/>
      <c r="N113" s="216"/>
    </row>
    <row r="114" spans="1:14" s="564" customFormat="1" ht="27" thickBot="1">
      <c r="I114" s="216"/>
      <c r="J114" s="216"/>
      <c r="K114" s="216"/>
      <c r="L114" s="216"/>
      <c r="M114" s="216"/>
      <c r="N114" s="216"/>
    </row>
    <row r="115" spans="1:14" s="564" customFormat="1" ht="43.5" customHeight="1" thickTop="1" thickBot="1">
      <c r="A115" s="624" t="s">
        <v>59</v>
      </c>
      <c r="B115" s="690">
        <f>COUNTA(B120:B129,B132:B139,B141:B150)</f>
        <v>0</v>
      </c>
      <c r="I115" s="216"/>
      <c r="J115" s="216"/>
      <c r="K115" s="216"/>
      <c r="L115" s="216"/>
      <c r="M115" s="216"/>
      <c r="N115" s="216"/>
    </row>
    <row r="116" spans="1:14" s="564" customFormat="1" ht="27" thickTop="1">
      <c r="I116" s="216"/>
      <c r="J116" s="216"/>
      <c r="K116" s="216"/>
      <c r="L116" s="216"/>
      <c r="M116" s="216"/>
      <c r="N116" s="216"/>
    </row>
    <row r="117" spans="1:14" s="564" customFormat="1" ht="26.25">
      <c r="I117" s="216"/>
      <c r="J117" s="216"/>
      <c r="K117" s="216"/>
      <c r="L117" s="216"/>
      <c r="M117" s="216"/>
      <c r="N117" s="216"/>
    </row>
    <row r="118" spans="1:14" s="564" customFormat="1" ht="27" thickBot="1">
      <c r="I118" s="216"/>
      <c r="J118" s="216"/>
      <c r="K118" s="216"/>
      <c r="L118" s="216"/>
      <c r="M118" s="216"/>
      <c r="N118" s="216"/>
    </row>
    <row r="119" spans="1:14" s="564" customFormat="1" ht="27.75" thickTop="1" thickBot="1">
      <c r="A119" s="624" t="s">
        <v>63</v>
      </c>
      <c r="B119" s="624" t="s">
        <v>62</v>
      </c>
      <c r="C119" s="625" t="s">
        <v>6</v>
      </c>
      <c r="D119" s="625" t="s">
        <v>10</v>
      </c>
      <c r="E119" s="625" t="s">
        <v>11</v>
      </c>
      <c r="F119" s="625" t="s">
        <v>8</v>
      </c>
      <c r="G119" s="625" t="s">
        <v>7</v>
      </c>
      <c r="H119" s="625" t="s">
        <v>9</v>
      </c>
      <c r="I119" s="216"/>
      <c r="J119" s="216"/>
      <c r="K119" s="216"/>
      <c r="L119" s="216"/>
      <c r="M119" s="216"/>
      <c r="N119" s="216"/>
    </row>
    <row r="120" spans="1:14" s="564" customFormat="1" ht="27" thickTop="1">
      <c r="A120" s="691" t="s">
        <v>60</v>
      </c>
      <c r="B120" s="618"/>
      <c r="C120" s="618"/>
      <c r="D120" s="618"/>
      <c r="E120" s="618"/>
      <c r="F120" s="618"/>
      <c r="G120" s="618"/>
      <c r="H120" s="618"/>
      <c r="I120" s="216"/>
      <c r="J120" s="216"/>
      <c r="K120" s="216"/>
      <c r="L120" s="216"/>
      <c r="M120" s="216"/>
      <c r="N120" s="216"/>
    </row>
    <row r="121" spans="1:14" s="564" customFormat="1" ht="26.25">
      <c r="A121" s="619"/>
      <c r="B121" s="618"/>
      <c r="C121" s="618"/>
      <c r="D121" s="618"/>
      <c r="E121" s="618"/>
      <c r="F121" s="618"/>
      <c r="G121" s="618"/>
      <c r="H121" s="618"/>
      <c r="I121" s="216"/>
      <c r="J121" s="216"/>
      <c r="K121" s="216"/>
      <c r="L121" s="216"/>
      <c r="M121" s="216"/>
      <c r="N121" s="216"/>
    </row>
    <row r="122" spans="1:14" s="564" customFormat="1" ht="26.25">
      <c r="A122" s="619"/>
      <c r="B122" s="618"/>
      <c r="C122" s="618"/>
      <c r="D122" s="618"/>
      <c r="E122" s="618"/>
      <c r="F122" s="618"/>
      <c r="G122" s="618"/>
      <c r="H122" s="618"/>
      <c r="I122" s="216"/>
      <c r="J122" s="216"/>
      <c r="K122" s="216"/>
      <c r="L122" s="216"/>
      <c r="M122" s="216"/>
      <c r="N122" s="216"/>
    </row>
    <row r="123" spans="1:14" s="564" customFormat="1" ht="26.25">
      <c r="A123" s="619"/>
      <c r="B123" s="618"/>
      <c r="C123" s="618"/>
      <c r="D123" s="618"/>
      <c r="E123" s="618"/>
      <c r="F123" s="618"/>
      <c r="G123" s="618"/>
      <c r="H123" s="618"/>
      <c r="I123" s="216"/>
      <c r="J123" s="216"/>
      <c r="K123" s="216"/>
      <c r="L123" s="216"/>
      <c r="M123" s="216"/>
      <c r="N123" s="216"/>
    </row>
    <row r="124" spans="1:14" s="564" customFormat="1" ht="26.25">
      <c r="A124" s="619"/>
      <c r="B124" s="618"/>
      <c r="C124" s="618"/>
      <c r="D124" s="618"/>
      <c r="E124" s="618"/>
      <c r="F124" s="618"/>
      <c r="G124" s="618"/>
      <c r="H124" s="618"/>
      <c r="I124" s="216"/>
      <c r="J124" s="216"/>
      <c r="K124" s="216"/>
      <c r="L124" s="216"/>
      <c r="M124" s="216"/>
      <c r="N124" s="216"/>
    </row>
    <row r="125" spans="1:14" s="564" customFormat="1" ht="26.25">
      <c r="A125" s="619"/>
      <c r="B125" s="618"/>
      <c r="C125" s="618"/>
      <c r="D125" s="618"/>
      <c r="E125" s="618"/>
      <c r="F125" s="618"/>
      <c r="G125" s="618"/>
      <c r="H125" s="618"/>
      <c r="I125" s="216"/>
      <c r="J125" s="216"/>
      <c r="K125" s="216"/>
      <c r="L125" s="216"/>
      <c r="M125" s="216"/>
      <c r="N125" s="216"/>
    </row>
    <row r="126" spans="1:14" s="564" customFormat="1" ht="26.25">
      <c r="A126" s="619"/>
      <c r="B126" s="618"/>
      <c r="C126" s="618"/>
      <c r="D126" s="618"/>
      <c r="E126" s="618"/>
      <c r="F126" s="618"/>
      <c r="G126" s="618"/>
      <c r="H126" s="618"/>
      <c r="I126" s="216"/>
      <c r="J126" s="216"/>
      <c r="K126" s="216"/>
      <c r="L126" s="216"/>
      <c r="M126" s="216"/>
      <c r="N126" s="216"/>
    </row>
    <row r="127" spans="1:14" s="564" customFormat="1" ht="26.25">
      <c r="A127" s="619"/>
      <c r="B127" s="618"/>
      <c r="C127" s="618"/>
      <c r="D127" s="618"/>
      <c r="E127" s="618"/>
      <c r="F127" s="618"/>
      <c r="G127" s="618"/>
      <c r="H127" s="618"/>
      <c r="I127" s="216"/>
      <c r="J127" s="216"/>
      <c r="K127" s="216"/>
      <c r="L127" s="216"/>
      <c r="M127" s="216"/>
      <c r="N127" s="216"/>
    </row>
    <row r="128" spans="1:14" s="564" customFormat="1" ht="26.25">
      <c r="A128" s="619"/>
      <c r="B128" s="618"/>
      <c r="C128" s="618"/>
      <c r="D128" s="618"/>
      <c r="E128" s="618"/>
      <c r="F128" s="618"/>
      <c r="G128" s="618"/>
      <c r="H128" s="618"/>
      <c r="I128" s="216"/>
      <c r="J128" s="216"/>
      <c r="K128" s="216"/>
      <c r="L128" s="216"/>
      <c r="M128" s="216"/>
      <c r="N128" s="216"/>
    </row>
    <row r="129" spans="1:14" s="564" customFormat="1" ht="26.25">
      <c r="A129" s="692"/>
      <c r="B129" s="618"/>
      <c r="C129" s="618"/>
      <c r="D129" s="618"/>
      <c r="E129" s="618"/>
      <c r="F129" s="618"/>
      <c r="G129" s="618"/>
      <c r="H129" s="618"/>
      <c r="I129" s="216"/>
      <c r="J129" s="216"/>
      <c r="K129" s="216"/>
      <c r="L129" s="216"/>
      <c r="M129" s="216"/>
      <c r="N129" s="216"/>
    </row>
    <row r="130" spans="1:14" s="564" customFormat="1" ht="27" thickBot="1">
      <c r="I130" s="216"/>
      <c r="J130" s="216"/>
      <c r="K130" s="216"/>
      <c r="L130" s="216"/>
      <c r="M130" s="216"/>
      <c r="N130" s="216"/>
    </row>
    <row r="131" spans="1:14" s="564" customFormat="1" ht="27.75" thickTop="1" thickBot="1">
      <c r="A131" s="624" t="s">
        <v>63</v>
      </c>
      <c r="B131" s="624" t="s">
        <v>62</v>
      </c>
      <c r="C131" s="624" t="s">
        <v>6</v>
      </c>
      <c r="D131" s="624" t="s">
        <v>10</v>
      </c>
      <c r="E131" s="624" t="s">
        <v>11</v>
      </c>
      <c r="F131" s="624" t="s">
        <v>8</v>
      </c>
      <c r="G131" s="624" t="s">
        <v>7</v>
      </c>
      <c r="H131" s="624" t="s">
        <v>9</v>
      </c>
      <c r="I131" s="216"/>
      <c r="J131" s="216"/>
      <c r="K131" s="216"/>
      <c r="L131" s="216"/>
      <c r="M131" s="216"/>
      <c r="N131" s="216"/>
    </row>
    <row r="132" spans="1:14" s="564" customFormat="1" ht="27" thickTop="1">
      <c r="A132" s="691" t="s">
        <v>60</v>
      </c>
      <c r="B132" s="618"/>
      <c r="C132" s="618"/>
      <c r="D132" s="618"/>
      <c r="E132" s="618"/>
      <c r="F132" s="618"/>
      <c r="G132" s="618"/>
      <c r="H132" s="618"/>
      <c r="I132" s="216"/>
      <c r="J132" s="216"/>
      <c r="K132" s="216"/>
      <c r="L132" s="216"/>
      <c r="M132" s="216"/>
      <c r="N132" s="216"/>
    </row>
    <row r="133" spans="1:14" s="564" customFormat="1" ht="26.25">
      <c r="A133" s="619"/>
      <c r="B133" s="618"/>
      <c r="C133" s="618"/>
      <c r="D133" s="618"/>
      <c r="E133" s="618"/>
      <c r="F133" s="618"/>
      <c r="G133" s="618"/>
      <c r="H133" s="618"/>
      <c r="I133" s="216"/>
      <c r="J133" s="216"/>
      <c r="K133" s="216"/>
      <c r="L133" s="216"/>
      <c r="M133" s="216"/>
      <c r="N133" s="216"/>
    </row>
    <row r="134" spans="1:14" s="564" customFormat="1" ht="26.25">
      <c r="A134" s="619"/>
      <c r="B134" s="618"/>
      <c r="C134" s="618"/>
      <c r="D134" s="618"/>
      <c r="E134" s="618"/>
      <c r="F134" s="618"/>
      <c r="G134" s="618"/>
      <c r="H134" s="618"/>
      <c r="I134" s="216"/>
      <c r="J134" s="216"/>
      <c r="K134" s="216"/>
      <c r="L134" s="216"/>
      <c r="M134" s="216"/>
      <c r="N134" s="216"/>
    </row>
    <row r="135" spans="1:14" s="564" customFormat="1" ht="26.25">
      <c r="A135" s="619"/>
      <c r="B135" s="618"/>
      <c r="C135" s="618"/>
      <c r="D135" s="618"/>
      <c r="E135" s="618"/>
      <c r="F135" s="618"/>
      <c r="G135" s="618"/>
      <c r="H135" s="618"/>
      <c r="I135" s="216"/>
      <c r="J135" s="216"/>
      <c r="K135" s="216"/>
      <c r="L135" s="216"/>
      <c r="M135" s="216"/>
      <c r="N135" s="216"/>
    </row>
    <row r="136" spans="1:14" s="564" customFormat="1" ht="26.25">
      <c r="A136" s="619"/>
      <c r="B136" s="618"/>
      <c r="C136" s="618"/>
      <c r="D136" s="618"/>
      <c r="E136" s="618"/>
      <c r="F136" s="618"/>
      <c r="G136" s="618"/>
      <c r="H136" s="618"/>
      <c r="I136" s="216"/>
      <c r="J136" s="216"/>
      <c r="K136" s="216"/>
      <c r="L136" s="216"/>
      <c r="M136" s="216"/>
      <c r="N136" s="216"/>
    </row>
    <row r="137" spans="1:14" s="564" customFormat="1" ht="26.25">
      <c r="A137" s="619"/>
      <c r="B137" s="618"/>
      <c r="C137" s="618"/>
      <c r="D137" s="618"/>
      <c r="E137" s="618"/>
      <c r="F137" s="618"/>
      <c r="G137" s="618"/>
      <c r="H137" s="618"/>
      <c r="I137" s="216"/>
      <c r="J137" s="216"/>
      <c r="K137" s="216"/>
      <c r="L137" s="216"/>
      <c r="M137" s="216"/>
      <c r="N137" s="216"/>
    </row>
    <row r="138" spans="1:14" s="564" customFormat="1" ht="26.25">
      <c r="A138" s="619"/>
      <c r="B138" s="618"/>
      <c r="C138" s="618"/>
      <c r="D138" s="618"/>
      <c r="E138" s="618"/>
      <c r="F138" s="618"/>
      <c r="G138" s="618"/>
      <c r="H138" s="618"/>
      <c r="I138" s="216"/>
      <c r="J138" s="216"/>
      <c r="K138" s="216"/>
      <c r="L138" s="216"/>
      <c r="M138" s="216"/>
      <c r="N138" s="216"/>
    </row>
    <row r="139" spans="1:14" s="564" customFormat="1" ht="27" thickBot="1">
      <c r="A139" s="619"/>
      <c r="B139" s="618"/>
      <c r="C139" s="618"/>
      <c r="D139" s="618"/>
      <c r="E139" s="618"/>
      <c r="F139" s="618"/>
      <c r="G139" s="618"/>
      <c r="H139" s="618"/>
      <c r="I139" s="216"/>
      <c r="J139" s="216"/>
      <c r="K139" s="216"/>
      <c r="L139" s="216"/>
      <c r="M139" s="216"/>
      <c r="N139" s="216"/>
    </row>
    <row r="140" spans="1:14" s="564" customFormat="1" ht="27.75" thickTop="1" thickBot="1">
      <c r="A140" s="624" t="s">
        <v>63</v>
      </c>
      <c r="B140" s="624" t="s">
        <v>62</v>
      </c>
      <c r="C140" s="624" t="s">
        <v>6</v>
      </c>
      <c r="D140" s="624" t="s">
        <v>10</v>
      </c>
      <c r="E140" s="624" t="s">
        <v>11</v>
      </c>
      <c r="F140" s="624" t="s">
        <v>8</v>
      </c>
      <c r="G140" s="624" t="s">
        <v>7</v>
      </c>
      <c r="H140" s="624" t="s">
        <v>9</v>
      </c>
      <c r="I140" s="216"/>
      <c r="J140" s="216"/>
      <c r="K140" s="216"/>
      <c r="L140" s="216"/>
      <c r="M140" s="216"/>
      <c r="N140" s="216"/>
    </row>
    <row r="141" spans="1:14" s="564" customFormat="1" ht="27" thickTop="1">
      <c r="A141" s="691" t="s">
        <v>60</v>
      </c>
      <c r="B141" s="618"/>
      <c r="C141" s="618"/>
      <c r="D141" s="618"/>
      <c r="E141" s="618"/>
      <c r="F141" s="618"/>
      <c r="G141" s="618"/>
      <c r="H141" s="618"/>
      <c r="I141" s="216"/>
      <c r="J141" s="216"/>
      <c r="K141" s="216"/>
      <c r="L141" s="216"/>
      <c r="M141" s="216"/>
      <c r="N141" s="216"/>
    </row>
    <row r="142" spans="1:14" s="564" customFormat="1" ht="26.25">
      <c r="A142" s="619"/>
      <c r="B142" s="618"/>
      <c r="C142" s="618"/>
      <c r="D142" s="618"/>
      <c r="E142" s="618"/>
      <c r="F142" s="618"/>
      <c r="G142" s="618"/>
      <c r="H142" s="618"/>
      <c r="I142" s="216"/>
      <c r="J142" s="216"/>
      <c r="K142" s="216"/>
      <c r="L142" s="216"/>
      <c r="M142" s="216"/>
      <c r="N142" s="216"/>
    </row>
    <row r="143" spans="1:14" s="564" customFormat="1" ht="26.25">
      <c r="A143" s="619"/>
      <c r="B143" s="618"/>
      <c r="C143" s="618"/>
      <c r="D143" s="618"/>
      <c r="E143" s="618"/>
      <c r="F143" s="618"/>
      <c r="G143" s="618"/>
      <c r="H143" s="618"/>
      <c r="I143" s="216"/>
      <c r="J143" s="216"/>
      <c r="K143" s="216"/>
      <c r="L143" s="216"/>
      <c r="M143" s="216"/>
      <c r="N143" s="216"/>
    </row>
    <row r="144" spans="1:14" s="564" customFormat="1" ht="26.25">
      <c r="A144" s="619"/>
      <c r="B144" s="618"/>
      <c r="C144" s="618"/>
      <c r="D144" s="618"/>
      <c r="E144" s="618"/>
      <c r="F144" s="618"/>
      <c r="G144" s="618"/>
      <c r="H144" s="618"/>
      <c r="I144" s="216"/>
      <c r="J144" s="216"/>
      <c r="K144" s="216"/>
      <c r="L144" s="216"/>
      <c r="M144" s="216"/>
      <c r="N144" s="216"/>
    </row>
    <row r="145" spans="1:14" s="564" customFormat="1" ht="26.25">
      <c r="A145" s="619"/>
      <c r="B145" s="618"/>
      <c r="C145" s="618"/>
      <c r="D145" s="618"/>
      <c r="E145" s="618"/>
      <c r="F145" s="618"/>
      <c r="G145" s="618"/>
      <c r="H145" s="618"/>
      <c r="I145" s="216"/>
      <c r="J145" s="216"/>
      <c r="K145" s="216"/>
      <c r="L145" s="216"/>
      <c r="M145" s="216"/>
      <c r="N145" s="216"/>
    </row>
    <row r="146" spans="1:14" s="564" customFormat="1" ht="26.25">
      <c r="A146" s="619"/>
      <c r="B146" s="618"/>
      <c r="C146" s="618"/>
      <c r="D146" s="618"/>
      <c r="E146" s="618"/>
      <c r="F146" s="618"/>
      <c r="G146" s="618"/>
      <c r="H146" s="618"/>
      <c r="I146" s="216"/>
      <c r="J146" s="216"/>
      <c r="K146" s="216"/>
      <c r="L146" s="216"/>
      <c r="M146" s="216"/>
      <c r="N146" s="216"/>
    </row>
    <row r="147" spans="1:14" s="564" customFormat="1" ht="26.25">
      <c r="A147" s="619"/>
      <c r="B147" s="618"/>
      <c r="C147" s="618"/>
      <c r="D147" s="618"/>
      <c r="E147" s="618"/>
      <c r="F147" s="618"/>
      <c r="G147" s="618"/>
      <c r="H147" s="618"/>
      <c r="I147" s="216"/>
      <c r="J147" s="216"/>
      <c r="K147" s="216"/>
      <c r="L147" s="216"/>
      <c r="M147" s="216"/>
      <c r="N147" s="216"/>
    </row>
    <row r="148" spans="1:14" s="564" customFormat="1" ht="26.25">
      <c r="A148" s="619"/>
      <c r="B148" s="618"/>
      <c r="C148" s="618"/>
      <c r="D148" s="618"/>
      <c r="E148" s="618"/>
      <c r="F148" s="618"/>
      <c r="G148" s="618"/>
      <c r="H148" s="618"/>
      <c r="I148" s="216"/>
      <c r="J148" s="216"/>
      <c r="K148" s="216"/>
      <c r="L148" s="216"/>
      <c r="M148" s="216"/>
      <c r="N148" s="216"/>
    </row>
    <row r="149" spans="1:14" s="564" customFormat="1" ht="26.25">
      <c r="A149" s="619"/>
      <c r="B149" s="618"/>
      <c r="C149" s="618"/>
      <c r="D149" s="618"/>
      <c r="E149" s="618"/>
      <c r="F149" s="618"/>
      <c r="G149" s="618"/>
      <c r="H149" s="618"/>
      <c r="I149" s="216"/>
      <c r="J149" s="216"/>
      <c r="K149" s="216"/>
      <c r="L149" s="216"/>
      <c r="M149" s="216"/>
      <c r="N149" s="216"/>
    </row>
    <row r="150" spans="1:14" s="564" customFormat="1" ht="26.25">
      <c r="A150" s="692"/>
      <c r="B150" s="618"/>
      <c r="C150" s="618"/>
      <c r="D150" s="618"/>
      <c r="E150" s="618"/>
      <c r="F150" s="618"/>
      <c r="G150" s="618"/>
      <c r="H150" s="618"/>
      <c r="I150" s="216"/>
      <c r="J150" s="216"/>
      <c r="K150" s="216"/>
      <c r="L150" s="216"/>
      <c r="M150" s="216"/>
      <c r="N150" s="216"/>
    </row>
    <row r="151" spans="1:14" s="564" customFormat="1" ht="26.25">
      <c r="I151" s="216"/>
      <c r="J151" s="216"/>
      <c r="K151" s="216"/>
      <c r="L151" s="216"/>
      <c r="M151" s="216"/>
      <c r="N151" s="216"/>
    </row>
    <row r="152" spans="1:14" s="564" customFormat="1" ht="26.25">
      <c r="I152" s="216"/>
      <c r="J152" s="216"/>
      <c r="K152" s="216"/>
      <c r="L152" s="216"/>
      <c r="M152" s="216"/>
      <c r="N152" s="216"/>
    </row>
    <row r="153" spans="1:14" s="564" customFormat="1" ht="26.25">
      <c r="I153" s="216"/>
      <c r="J153" s="216"/>
      <c r="K153" s="216"/>
      <c r="L153" s="216"/>
      <c r="M153" s="216"/>
      <c r="N153" s="216"/>
    </row>
    <row r="154" spans="1:14" s="564" customFormat="1" ht="26.25">
      <c r="I154" s="216"/>
      <c r="J154" s="216"/>
      <c r="K154" s="216"/>
      <c r="L154" s="216"/>
      <c r="M154" s="216"/>
      <c r="N154" s="216"/>
    </row>
    <row r="155" spans="1:14" s="564" customFormat="1" ht="26.25">
      <c r="I155" s="216"/>
      <c r="J155" s="216"/>
      <c r="K155" s="216"/>
      <c r="L155" s="216"/>
      <c r="M155" s="216"/>
      <c r="N155" s="216"/>
    </row>
    <row r="156" spans="1:14" s="564" customFormat="1" ht="26.25">
      <c r="I156" s="216"/>
      <c r="J156" s="216"/>
      <c r="K156" s="216"/>
      <c r="L156" s="216"/>
      <c r="M156" s="216"/>
      <c r="N156" s="216"/>
    </row>
    <row r="157" spans="1:14" s="564" customFormat="1" ht="26.25">
      <c r="I157" s="216"/>
      <c r="J157" s="216"/>
      <c r="K157" s="216"/>
      <c r="L157" s="216"/>
      <c r="M157" s="216"/>
      <c r="N157" s="216"/>
    </row>
    <row r="158" spans="1:14" s="564" customFormat="1" ht="26.25">
      <c r="I158" s="216"/>
      <c r="J158" s="216"/>
      <c r="K158" s="216"/>
      <c r="L158" s="216"/>
      <c r="M158" s="216"/>
      <c r="N158" s="216"/>
    </row>
    <row r="159" spans="1:14" s="564" customFormat="1" ht="26.25">
      <c r="I159" s="216"/>
      <c r="J159" s="216"/>
      <c r="K159" s="216"/>
      <c r="L159" s="216"/>
      <c r="M159" s="216"/>
      <c r="N159" s="216"/>
    </row>
    <row r="160" spans="1:14" s="564" customFormat="1" ht="26.25">
      <c r="I160" s="216"/>
      <c r="J160" s="216"/>
      <c r="K160" s="216"/>
      <c r="L160" s="216"/>
      <c r="M160" s="216"/>
      <c r="N160" s="216"/>
    </row>
    <row r="161" spans="9:14" s="564" customFormat="1" ht="26.25">
      <c r="I161" s="216"/>
      <c r="J161" s="216"/>
      <c r="K161" s="216"/>
      <c r="L161" s="216"/>
      <c r="M161" s="216"/>
      <c r="N161" s="216"/>
    </row>
    <row r="162" spans="9:14" s="564" customFormat="1" ht="26.25">
      <c r="I162" s="216"/>
      <c r="J162" s="216"/>
      <c r="K162" s="216"/>
      <c r="L162" s="216"/>
      <c r="M162" s="216"/>
      <c r="N162" s="216"/>
    </row>
    <row r="163" spans="9:14" s="564" customFormat="1" ht="26.25">
      <c r="I163" s="216"/>
      <c r="J163" s="216"/>
      <c r="K163" s="216"/>
      <c r="L163" s="216"/>
      <c r="M163" s="216"/>
      <c r="N163" s="216"/>
    </row>
    <row r="164" spans="9:14" s="564" customFormat="1" ht="26.25">
      <c r="I164" s="216"/>
      <c r="J164" s="216"/>
      <c r="K164" s="216"/>
      <c r="L164" s="216"/>
      <c r="M164" s="216"/>
      <c r="N164" s="216"/>
    </row>
    <row r="165" spans="9:14" s="564" customFormat="1" ht="26.25">
      <c r="I165" s="216"/>
      <c r="J165" s="216"/>
      <c r="K165" s="216"/>
      <c r="L165" s="216"/>
      <c r="M165" s="216"/>
      <c r="N165" s="216"/>
    </row>
    <row r="166" spans="9:14" s="564" customFormat="1" ht="26.25">
      <c r="I166" s="216"/>
      <c r="J166" s="216"/>
      <c r="K166" s="216"/>
      <c r="L166" s="216"/>
      <c r="M166" s="216"/>
      <c r="N166" s="216"/>
    </row>
    <row r="167" spans="9:14" s="564" customFormat="1" ht="26.25">
      <c r="I167" s="216"/>
      <c r="J167" s="216"/>
      <c r="K167" s="216"/>
      <c r="L167" s="216"/>
      <c r="M167" s="216"/>
      <c r="N167" s="216"/>
    </row>
    <row r="168" spans="9:14" s="564" customFormat="1" ht="26.25">
      <c r="I168" s="216"/>
      <c r="J168" s="216"/>
      <c r="K168" s="216"/>
      <c r="L168" s="216"/>
      <c r="M168" s="216"/>
      <c r="N168" s="216"/>
    </row>
    <row r="169" spans="9:14" s="564" customFormat="1" ht="26.25">
      <c r="I169" s="216"/>
      <c r="J169" s="216"/>
      <c r="K169" s="216"/>
      <c r="L169" s="216"/>
      <c r="M169" s="216"/>
      <c r="N169" s="216"/>
    </row>
    <row r="170" spans="9:14" s="564" customFormat="1" ht="26.25">
      <c r="I170" s="216"/>
      <c r="J170" s="216"/>
      <c r="K170" s="216"/>
      <c r="L170" s="216"/>
      <c r="M170" s="216"/>
      <c r="N170" s="216"/>
    </row>
    <row r="171" spans="9:14" s="564" customFormat="1" ht="26.25">
      <c r="I171" s="216"/>
      <c r="J171" s="216"/>
      <c r="K171" s="216"/>
      <c r="L171" s="216"/>
      <c r="M171" s="216"/>
      <c r="N171" s="216"/>
    </row>
    <row r="172" spans="9:14" s="564" customFormat="1" ht="26.25">
      <c r="I172" s="216"/>
      <c r="J172" s="216"/>
      <c r="K172" s="216"/>
      <c r="L172" s="216"/>
      <c r="M172" s="216"/>
      <c r="N172" s="216"/>
    </row>
    <row r="173" spans="9:14" s="564" customFormat="1" ht="26.25">
      <c r="I173" s="216"/>
      <c r="J173" s="216"/>
      <c r="K173" s="216"/>
      <c r="L173" s="216"/>
      <c r="M173" s="216"/>
      <c r="N173" s="216"/>
    </row>
    <row r="174" spans="9:14" s="564" customFormat="1" ht="26.25">
      <c r="I174" s="216"/>
      <c r="J174" s="216"/>
      <c r="K174" s="216"/>
      <c r="L174" s="216"/>
      <c r="M174" s="216"/>
      <c r="N174" s="216"/>
    </row>
    <row r="175" spans="9:14" s="564" customFormat="1" ht="26.25">
      <c r="I175" s="216"/>
      <c r="J175" s="216"/>
      <c r="K175" s="216"/>
      <c r="L175" s="216"/>
      <c r="M175" s="216"/>
      <c r="N175" s="216"/>
    </row>
    <row r="176" spans="9:14" s="564" customFormat="1" ht="26.25">
      <c r="I176" s="216"/>
      <c r="J176" s="216"/>
      <c r="K176" s="216"/>
      <c r="L176" s="216"/>
      <c r="M176" s="216"/>
      <c r="N176" s="216"/>
    </row>
    <row r="177" spans="9:14" s="564" customFormat="1" ht="26.25">
      <c r="I177" s="216"/>
      <c r="J177" s="216"/>
      <c r="K177" s="216"/>
      <c r="L177" s="216"/>
      <c r="M177" s="216"/>
      <c r="N177" s="216"/>
    </row>
    <row r="178" spans="9:14" s="564" customFormat="1" ht="26.25">
      <c r="I178" s="216"/>
      <c r="J178" s="216"/>
      <c r="K178" s="216"/>
      <c r="L178" s="216"/>
      <c r="M178" s="216"/>
      <c r="N178" s="216"/>
    </row>
    <row r="179" spans="9:14" s="564" customFormat="1" ht="26.25">
      <c r="I179" s="216"/>
      <c r="J179" s="216"/>
      <c r="K179" s="216"/>
      <c r="L179" s="216"/>
      <c r="M179" s="216"/>
      <c r="N179" s="216"/>
    </row>
    <row r="180" spans="9:14" s="564" customFormat="1" ht="26.25">
      <c r="I180" s="216"/>
      <c r="J180" s="216"/>
      <c r="K180" s="216"/>
      <c r="L180" s="216"/>
      <c r="M180" s="216"/>
      <c r="N180" s="216"/>
    </row>
    <row r="181" spans="9:14" s="564" customFormat="1" ht="26.25">
      <c r="I181" s="216"/>
      <c r="J181" s="216"/>
      <c r="K181" s="216"/>
      <c r="L181" s="216"/>
      <c r="M181" s="216"/>
      <c r="N181" s="216"/>
    </row>
    <row r="182" spans="9:14" s="564" customFormat="1" ht="26.25">
      <c r="I182" s="216"/>
      <c r="J182" s="216"/>
      <c r="K182" s="216"/>
      <c r="L182" s="216"/>
      <c r="M182" s="216"/>
      <c r="N182" s="216"/>
    </row>
    <row r="183" spans="9:14" s="564" customFormat="1" ht="26.25">
      <c r="I183" s="216"/>
      <c r="J183" s="216"/>
      <c r="K183" s="216"/>
      <c r="L183" s="216"/>
      <c r="M183" s="216"/>
      <c r="N183" s="216"/>
    </row>
    <row r="184" spans="9:14" s="564" customFormat="1" ht="26.25">
      <c r="I184" s="216"/>
      <c r="J184" s="216"/>
      <c r="K184" s="216"/>
      <c r="L184" s="216"/>
      <c r="M184" s="216"/>
      <c r="N184" s="216"/>
    </row>
    <row r="185" spans="9:14" s="564" customFormat="1" ht="26.25">
      <c r="I185" s="216"/>
      <c r="J185" s="216"/>
      <c r="K185" s="216"/>
      <c r="L185" s="216"/>
      <c r="M185" s="216"/>
      <c r="N185" s="216"/>
    </row>
    <row r="186" spans="9:14" s="564" customFormat="1" ht="26.25">
      <c r="I186" s="216"/>
      <c r="J186" s="216"/>
      <c r="K186" s="216"/>
      <c r="L186" s="216"/>
      <c r="M186" s="216"/>
      <c r="N186" s="216"/>
    </row>
    <row r="187" spans="9:14" s="564" customFormat="1" ht="26.25">
      <c r="I187" s="216"/>
      <c r="J187" s="216"/>
      <c r="K187" s="216"/>
      <c r="L187" s="216"/>
      <c r="M187" s="216"/>
      <c r="N187" s="216"/>
    </row>
    <row r="188" spans="9:14" s="564" customFormat="1" ht="26.25">
      <c r="I188" s="216"/>
      <c r="J188" s="216"/>
      <c r="K188" s="216"/>
      <c r="L188" s="216"/>
      <c r="M188" s="216"/>
      <c r="N188" s="216"/>
    </row>
    <row r="189" spans="9:14" s="564" customFormat="1" ht="26.25">
      <c r="I189" s="216"/>
      <c r="J189" s="216"/>
      <c r="K189" s="216"/>
      <c r="L189" s="216"/>
      <c r="M189" s="216"/>
      <c r="N189" s="216"/>
    </row>
    <row r="190" spans="9:14" s="564" customFormat="1" ht="26.25">
      <c r="I190" s="216"/>
      <c r="J190" s="216"/>
      <c r="K190" s="216"/>
      <c r="L190" s="216"/>
      <c r="M190" s="216"/>
      <c r="N190" s="216"/>
    </row>
    <row r="191" spans="9:14" s="564" customFormat="1" ht="26.25">
      <c r="I191" s="216"/>
      <c r="J191" s="216"/>
      <c r="K191" s="216"/>
      <c r="L191" s="216"/>
      <c r="M191" s="216"/>
      <c r="N191" s="216"/>
    </row>
    <row r="192" spans="9:14" s="564" customFormat="1" ht="26.25">
      <c r="I192" s="216"/>
      <c r="J192" s="216"/>
      <c r="K192" s="216"/>
      <c r="L192" s="216"/>
      <c r="M192" s="216"/>
      <c r="N192" s="216"/>
    </row>
    <row r="193" spans="9:14" s="564" customFormat="1" ht="26.25">
      <c r="I193" s="216"/>
      <c r="J193" s="216"/>
      <c r="K193" s="216"/>
      <c r="L193" s="216"/>
      <c r="M193" s="216"/>
      <c r="N193" s="216"/>
    </row>
    <row r="194" spans="9:14" s="564" customFormat="1" ht="26.25">
      <c r="I194" s="216"/>
      <c r="J194" s="216"/>
      <c r="K194" s="216"/>
      <c r="L194" s="216"/>
      <c r="M194" s="216"/>
      <c r="N194" s="216"/>
    </row>
    <row r="195" spans="9:14" s="564" customFormat="1" ht="26.25">
      <c r="I195" s="216"/>
      <c r="J195" s="216"/>
      <c r="K195" s="216"/>
      <c r="L195" s="216"/>
      <c r="M195" s="216"/>
      <c r="N195" s="216"/>
    </row>
    <row r="196" spans="9:14" s="564" customFormat="1" ht="26.25">
      <c r="I196" s="216"/>
      <c r="J196" s="216"/>
      <c r="K196" s="216"/>
      <c r="L196" s="216"/>
      <c r="M196" s="216"/>
      <c r="N196" s="216"/>
    </row>
  </sheetData>
  <autoFilter ref="A10:AA110">
    <filterColumn colId="5"/>
    <filterColumn colId="9"/>
    <filterColumn colId="10"/>
    <filterColumn colId="13"/>
    <filterColumn colId="19"/>
    <filterColumn colId="26"/>
  </autoFilter>
  <mergeCells count="16">
    <mergeCell ref="I9:R9"/>
    <mergeCell ref="T9:AA9"/>
    <mergeCell ref="A106:A107"/>
    <mergeCell ref="A64:A65"/>
    <mergeCell ref="A67:A68"/>
    <mergeCell ref="A6:G6"/>
    <mergeCell ref="A71:A72"/>
    <mergeCell ref="A79:A80"/>
    <mergeCell ref="A83:A84"/>
    <mergeCell ref="A96:A97"/>
    <mergeCell ref="A9:H9"/>
    <mergeCell ref="A11:A18"/>
    <mergeCell ref="A19:A45"/>
    <mergeCell ref="A46:A49"/>
    <mergeCell ref="A50:A56"/>
    <mergeCell ref="A57:A63"/>
  </mergeCells>
  <conditionalFormatting sqref="AF7:AF8">
    <cfRule type="cellIs" dxfId="17" priority="287" stopIfTrue="1" operator="equal">
      <formula>$AF$7</formula>
    </cfRule>
  </conditionalFormatting>
  <conditionalFormatting sqref="I11:I110">
    <cfRule type="cellIs" dxfId="16" priority="286" stopIfTrue="1" operator="equal">
      <formula>"x"</formula>
    </cfRule>
  </conditionalFormatting>
  <conditionalFormatting sqref="J11:J110">
    <cfRule type="cellIs" dxfId="15" priority="285" operator="equal">
      <formula>"x"</formula>
    </cfRule>
  </conditionalFormatting>
  <conditionalFormatting sqref="K11:K110">
    <cfRule type="cellIs" dxfId="14" priority="284" operator="equal">
      <formula>"x"</formula>
    </cfRule>
  </conditionalFormatting>
  <conditionalFormatting sqref="L11:L110">
    <cfRule type="cellIs" dxfId="13" priority="283" stopIfTrue="1" operator="equal">
      <formula>"x"</formula>
    </cfRule>
  </conditionalFormatting>
  <conditionalFormatting sqref="M11:M110">
    <cfRule type="cellIs" dxfId="12" priority="282" operator="equal">
      <formula>"x"</formula>
    </cfRule>
  </conditionalFormatting>
  <conditionalFormatting sqref="N86:N87 N89:N93 N96:N110 N45">
    <cfRule type="cellIs" dxfId="11" priority="61" stopIfTrue="1" operator="equal">
      <formula>"x"</formula>
    </cfRule>
  </conditionalFormatting>
  <conditionalFormatting sqref="N106:N108 N88 N94:N101 N11:N85">
    <cfRule type="cellIs" dxfId="10" priority="23" stopIfTrue="1" operator="equal">
      <formula>$AF$8</formula>
    </cfRule>
    <cfRule type="cellIs" dxfId="9" priority="24" stopIfTrue="1" operator="equal">
      <formula>$AF$7</formula>
    </cfRule>
  </conditionalFormatting>
  <conditionalFormatting sqref="O103">
    <cfRule type="cellIs" dxfId="8" priority="18" stopIfTrue="1" operator="equal">
      <formula>"x"</formula>
    </cfRule>
  </conditionalFormatting>
  <conditionalFormatting sqref="N102">
    <cfRule type="cellIs" dxfId="7" priority="8" stopIfTrue="1" operator="equal">
      <formula>$AF$8</formula>
    </cfRule>
    <cfRule type="cellIs" dxfId="6" priority="9" stopIfTrue="1" operator="equal">
      <formula>$AF$7</formula>
    </cfRule>
  </conditionalFormatting>
  <conditionalFormatting sqref="N103">
    <cfRule type="cellIs" dxfId="5" priority="6" stopIfTrue="1" operator="equal">
      <formula>$AF$8</formula>
    </cfRule>
    <cfRule type="cellIs" dxfId="4" priority="7" stopIfTrue="1" operator="equal">
      <formula>$AF$7</formula>
    </cfRule>
  </conditionalFormatting>
  <conditionalFormatting sqref="N104">
    <cfRule type="cellIs" dxfId="3" priority="4" stopIfTrue="1" operator="equal">
      <formula>$AF$8</formula>
    </cfRule>
    <cfRule type="cellIs" dxfId="2" priority="5" stopIfTrue="1" operator="equal">
      <formula>$AF$7</formula>
    </cfRule>
  </conditionalFormatting>
  <dataValidations count="1">
    <dataValidation type="list" allowBlank="1" showInputMessage="1" showErrorMessage="1" sqref="N106:N108 N11:N85 N88 N94:N104">
      <formula1>$AF$7:$AF$8</formula1>
    </dataValidation>
  </dataValidations>
  <pageMargins left="0.511811024" right="0.511811024" top="0.78740157499999996" bottom="0.78740157499999996" header="0.31496062000000002" footer="0.31496062000000002"/>
  <pageSetup scale="10"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10</vt:i4>
      </vt:variant>
      <vt:variant>
        <vt:lpstr>Intervalos nomeados</vt:lpstr>
      </vt:variant>
      <vt:variant>
        <vt:i4>6</vt:i4>
      </vt:variant>
    </vt:vector>
  </HeadingPairs>
  <TitlesOfParts>
    <vt:vector size="16" baseType="lpstr">
      <vt:lpstr>SUMÁRIO</vt:lpstr>
      <vt:lpstr>TUTORIAL</vt:lpstr>
      <vt:lpstr>Monitoria Anual - 1</vt:lpstr>
      <vt:lpstr>Painel de Gestão - 1</vt:lpstr>
      <vt:lpstr>Monitoria Anual - 2</vt:lpstr>
      <vt:lpstr>Painel de Gestão - 2</vt:lpstr>
      <vt:lpstr>Monitoria Anual - 3</vt:lpstr>
      <vt:lpstr>Painel de Gestão - 3</vt:lpstr>
      <vt:lpstr>Monitoria Anual 4</vt:lpstr>
      <vt:lpstr>Painel de Gestão - 4</vt:lpstr>
      <vt:lpstr>TUTORIAL!_Toc331412130</vt:lpstr>
      <vt:lpstr>TUTORIAL!_Toc331412131</vt:lpstr>
      <vt:lpstr>TUTORIAL!_Toc331412132</vt:lpstr>
      <vt:lpstr>TUTORIAL!_Toc331412133</vt:lpstr>
      <vt:lpstr>TUTORIAL!_Toc331412162</vt:lpstr>
      <vt:lpstr>'Monitoria Anual - 2'!Area_de_impressao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Renata Navega</dc:creator>
  <cp:lastModifiedBy>05260677137</cp:lastModifiedBy>
  <cp:lastPrinted>2015-10-13T14:53:23Z</cp:lastPrinted>
  <dcterms:created xsi:type="dcterms:W3CDTF">2012-07-30T00:05:19Z</dcterms:created>
  <dcterms:modified xsi:type="dcterms:W3CDTF">2016-07-13T14:02:08Z</dcterms:modified>
</cp:coreProperties>
</file>