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omments1.xml" ContentType="application/vnd.openxmlformats-officedocument.spreadsheetml.comments+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24226"/>
  <mc:AlternateContent xmlns:mc="http://schemas.openxmlformats.org/markup-compatibility/2006">
    <mc:Choice Requires="x15">
      <x15ac:absPath xmlns:x15ac="http://schemas.microsoft.com/office/spreadsheetml/2010/11/ac" url="C:\Users\04035108138\Downloads\"/>
    </mc:Choice>
  </mc:AlternateContent>
  <xr:revisionPtr revIDLastSave="0" documentId="13_ncr:1_{31584A65-E3E1-4B91-8752-28CBCAF3186F}" xr6:coauthVersionLast="47" xr6:coauthVersionMax="47" xr10:uidLastSave="{00000000-0000-0000-0000-000000000000}"/>
  <bookViews>
    <workbookView xWindow="-28920" yWindow="-120" windowWidth="29040" windowHeight="15840" tabRatio="708" firstSheet="8"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0" hidden="1">'Monitoria Anual - 1'!$A$9:$AN$57</definedName>
    <definedName name="_xlnm._FilterDatabase" localSheetId="2" hidden="1">'Monitoria Anual - 2'!$A$9:$AN$59</definedName>
    <definedName name="_xlnm._FilterDatabase" localSheetId="4" hidden="1">'Monitoria Anual - 3'!$A$10:$AO$63</definedName>
    <definedName name="_xlnm._FilterDatabase" localSheetId="8" hidden="1">'Monitoria Final'!$H$1:$H$233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36" l="1"/>
  <c r="F25" i="36"/>
  <c r="E25" i="36"/>
  <c r="G26" i="36"/>
  <c r="F26" i="36"/>
  <c r="E26" i="36"/>
  <c r="G27" i="36"/>
  <c r="F27" i="36"/>
  <c r="E27" i="36"/>
  <c r="G28" i="36"/>
  <c r="F28" i="36"/>
  <c r="E28" i="36"/>
  <c r="C69" i="46"/>
  <c r="AA20" i="47" a="1"/>
  <c r="AA20" i="47" s="1"/>
  <c r="Z20" i="47" a="1"/>
  <c r="Z20" i="47" s="1"/>
  <c r="AA19" i="47" a="1"/>
  <c r="AA19" i="47" s="1"/>
  <c r="Z19" i="47" a="1"/>
  <c r="Z19" i="47" s="1"/>
  <c r="AA18" i="47" a="1"/>
  <c r="AA18" i="47" s="1"/>
  <c r="Z18" i="47" a="1"/>
  <c r="Z18" i="47" s="1"/>
  <c r="AA17" i="47" a="1"/>
  <c r="AA17" i="47" s="1"/>
  <c r="Z17" i="47" a="1"/>
  <c r="Z17" i="47" s="1"/>
  <c r="AA16" i="47"/>
  <c r="Z16" i="47"/>
  <c r="C65" i="44"/>
  <c r="B63" i="1"/>
  <c r="AA18" i="45" l="1" a="1"/>
  <c r="AA18" i="45" s="1"/>
  <c r="AA17" i="45" a="1"/>
  <c r="AA17" i="45" s="1"/>
  <c r="AA19" i="45" a="1"/>
  <c r="AA19" i="45" s="1"/>
  <c r="Z17" i="45" a="1"/>
  <c r="Z17" i="45" s="1"/>
  <c r="Z20" i="45" a="1"/>
  <c r="Z20" i="45" s="1"/>
  <c r="AA20" i="45" a="1"/>
  <c r="AA20" i="45" s="1"/>
  <c r="Z19" i="45" a="1"/>
  <c r="Z19" i="45" s="1"/>
  <c r="Z18" i="45" a="1"/>
  <c r="Z18" i="45" s="1"/>
  <c r="AB18" i="45" s="1"/>
  <c r="AA16" i="45"/>
  <c r="Z16" i="45"/>
  <c r="D17" i="2"/>
  <c r="D18" i="2"/>
  <c r="D19" i="2"/>
  <c r="D20" i="2"/>
  <c r="J32" i="2"/>
  <c r="I32" i="2"/>
  <c r="H32" i="2"/>
  <c r="G32" i="2"/>
  <c r="F32" i="2"/>
  <c r="E32" i="2"/>
  <c r="J33" i="2"/>
  <c r="I33" i="2"/>
  <c r="H33" i="2"/>
  <c r="G33" i="2"/>
  <c r="F33" i="2"/>
  <c r="E33" i="2"/>
  <c r="J34" i="2"/>
  <c r="I34" i="2"/>
  <c r="H34" i="2"/>
  <c r="F21" i="2"/>
  <c r="F22" i="2" s="1"/>
  <c r="G34" i="2"/>
  <c r="F34" i="2"/>
  <c r="E34" i="2"/>
  <c r="J35" i="2"/>
  <c r="I35" i="2"/>
  <c r="H35" i="2"/>
  <c r="G35" i="2"/>
  <c r="F35" i="2"/>
  <c r="E35" i="2"/>
  <c r="D35" i="2"/>
  <c r="D5" i="2"/>
  <c r="F15" i="2"/>
  <c r="J35" i="49"/>
  <c r="I35" i="49"/>
  <c r="H35" i="49"/>
  <c r="G35" i="49"/>
  <c r="F35" i="49"/>
  <c r="E35" i="49"/>
  <c r="J34" i="49"/>
  <c r="I34" i="49"/>
  <c r="H34" i="49"/>
  <c r="G34" i="49"/>
  <c r="D34" i="49" s="1"/>
  <c r="F34" i="49"/>
  <c r="E34" i="49"/>
  <c r="J33" i="49"/>
  <c r="D33" i="49" s="1"/>
  <c r="I33" i="49"/>
  <c r="H33" i="49"/>
  <c r="G33" i="49"/>
  <c r="F33" i="49"/>
  <c r="E33" i="49"/>
  <c r="J32" i="49"/>
  <c r="I32" i="49"/>
  <c r="H32" i="49"/>
  <c r="G32" i="49"/>
  <c r="D32" i="49" s="1"/>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D5" i="49"/>
  <c r="B3" i="49"/>
  <c r="C72" i="48"/>
  <c r="F21" i="49" s="1"/>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D20" i="47"/>
  <c r="D19" i="47"/>
  <c r="D18" i="47"/>
  <c r="D17" i="47"/>
  <c r="AB16" i="47"/>
  <c r="D16" i="47"/>
  <c r="F15" i="47"/>
  <c r="D7" i="47"/>
  <c r="D5" i="47"/>
  <c r="B3" i="47"/>
  <c r="F21" i="47"/>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D20" i="45"/>
  <c r="D19" i="45"/>
  <c r="D18" i="45"/>
  <c r="D17" i="45"/>
  <c r="D16" i="45"/>
  <c r="F15" i="45"/>
  <c r="D7" i="45"/>
  <c r="D5" i="45"/>
  <c r="B3" i="45"/>
  <c r="F21" i="45"/>
  <c r="AA16" i="2"/>
  <c r="Z16" i="2"/>
  <c r="Z17" i="2" a="1"/>
  <c r="Z17" i="2"/>
  <c r="AA20" i="2" a="1"/>
  <c r="AA20" i="2"/>
  <c r="Z20" i="2" a="1"/>
  <c r="Z20" i="2"/>
  <c r="AA19" i="2" a="1"/>
  <c r="AA19" i="2"/>
  <c r="Z19" i="2" a="1"/>
  <c r="Z19" i="2"/>
  <c r="AA18" i="2" a="1"/>
  <c r="AA18" i="2"/>
  <c r="Z18" i="2" a="1"/>
  <c r="Z18" i="2"/>
  <c r="AA17" i="2" a="1"/>
  <c r="AA17" i="2"/>
  <c r="D5" i="36"/>
  <c r="D22" i="36"/>
  <c r="D17" i="36"/>
  <c r="D16" i="36"/>
  <c r="D15" i="36"/>
  <c r="D24" i="2"/>
  <c r="D23" i="2"/>
  <c r="B3" i="36"/>
  <c r="D7" i="2"/>
  <c r="D29" i="2"/>
  <c r="B3" i="2"/>
  <c r="AB19" i="47"/>
  <c r="AB20" i="47"/>
  <c r="F20" i="47" s="1"/>
  <c r="D32" i="2"/>
  <c r="AB17" i="2"/>
  <c r="F17" i="2"/>
  <c r="D33" i="2"/>
  <c r="D34" i="2"/>
  <c r="D22" i="2"/>
  <c r="AB16" i="2"/>
  <c r="F16" i="2"/>
  <c r="AB19" i="2"/>
  <c r="F19" i="2"/>
  <c r="AB18" i="2"/>
  <c r="F18" i="2"/>
  <c r="AB20" i="2"/>
  <c r="F20" i="2"/>
  <c r="E16" i="2"/>
  <c r="E20" i="2"/>
  <c r="E18" i="2"/>
  <c r="E17" i="2"/>
  <c r="E19" i="2"/>
  <c r="E22" i="2"/>
  <c r="D18" i="36" l="1"/>
  <c r="D25" i="36"/>
  <c r="D27" i="36"/>
  <c r="D28" i="36"/>
  <c r="D26" i="36"/>
  <c r="D35" i="49"/>
  <c r="AB18" i="49"/>
  <c r="F18" i="49" s="1"/>
  <c r="AB17" i="49"/>
  <c r="F17" i="49" s="1"/>
  <c r="D22" i="49"/>
  <c r="E20" i="49" s="1"/>
  <c r="AB16" i="49"/>
  <c r="F16" i="49" s="1"/>
  <c r="D33" i="47"/>
  <c r="AB19" i="49"/>
  <c r="F19" i="49" s="1"/>
  <c r="AB20" i="49"/>
  <c r="F20" i="49" s="1"/>
  <c r="D32" i="45"/>
  <c r="D34" i="45"/>
  <c r="D34" i="47"/>
  <c r="D32" i="47"/>
  <c r="D35" i="47"/>
  <c r="F19" i="47"/>
  <c r="F16" i="47"/>
  <c r="D22" i="47"/>
  <c r="E16" i="47" s="1"/>
  <c r="AB18" i="47"/>
  <c r="F18" i="47" s="1"/>
  <c r="AB17" i="47"/>
  <c r="F17" i="47" s="1"/>
  <c r="D33" i="45"/>
  <c r="AB16" i="45"/>
  <c r="AB20" i="45"/>
  <c r="F20" i="45" s="1"/>
  <c r="AB17" i="45"/>
  <c r="F17" i="45" s="1"/>
  <c r="F16" i="45"/>
  <c r="AB19" i="45"/>
  <c r="F19" i="45" s="1"/>
  <c r="D35" i="45"/>
  <c r="G20" i="2"/>
  <c r="G19" i="2"/>
  <c r="G18" i="2"/>
  <c r="G17" i="2"/>
  <c r="G16" i="2"/>
  <c r="G15" i="2"/>
  <c r="G21" i="2"/>
  <c r="D22" i="45"/>
  <c r="F18" i="45"/>
  <c r="E17" i="36" l="1"/>
  <c r="E15" i="36"/>
  <c r="E16" i="36"/>
  <c r="E18" i="36"/>
  <c r="E17" i="49"/>
  <c r="F22" i="49"/>
  <c r="G18" i="49" s="1"/>
  <c r="E18" i="49"/>
  <c r="E16" i="49"/>
  <c r="E19" i="49"/>
  <c r="E20" i="47"/>
  <c r="E17" i="47"/>
  <c r="E19" i="47"/>
  <c r="E18" i="47"/>
  <c r="F22" i="47"/>
  <c r="G20" i="47" s="1"/>
  <c r="G22" i="2"/>
  <c r="F22" i="45"/>
  <c r="G18" i="45" s="1"/>
  <c r="E20" i="45"/>
  <c r="E16" i="45"/>
  <c r="E19" i="45"/>
  <c r="E17" i="45"/>
  <c r="E18" i="45"/>
  <c r="E22" i="49" l="1"/>
  <c r="G16" i="49"/>
  <c r="G21" i="49"/>
  <c r="G15" i="49"/>
  <c r="G17" i="49"/>
  <c r="G19" i="49"/>
  <c r="G20" i="49"/>
  <c r="E22" i="47"/>
  <c r="G15" i="47"/>
  <c r="G21" i="47"/>
  <c r="G17" i="47"/>
  <c r="G18" i="47"/>
  <c r="G16" i="47"/>
  <c r="G19" i="47"/>
  <c r="E22" i="45"/>
  <c r="G15" i="45"/>
  <c r="G16" i="45"/>
  <c r="G17" i="45"/>
  <c r="G21" i="45"/>
  <c r="G20" i="45"/>
  <c r="G19" i="45"/>
  <c r="G22" i="49" l="1"/>
  <c r="G22" i="47"/>
  <c r="G22"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S25" authorId="0" shapeId="0" xr:uid="{6824FCCC-DD66-7341-B09B-CE718C3804F4}">
      <text>
        <r>
          <rPr>
            <sz val="11"/>
            <color theme="1"/>
            <rFont val="Calibri"/>
            <family val="2"/>
            <scheme val="minor"/>
          </rPr>
          <t>.</t>
        </r>
      </text>
    </comment>
    <comment ref="S34" authorId="0" shapeId="0" xr:uid="{D6CFEAD6-292A-3F4E-B2D7-54317FE5D2F7}">
      <text>
        <r>
          <rPr>
            <sz val="11"/>
            <color theme="1"/>
            <rFont val="Calibri"/>
            <family val="2"/>
            <scheme val="minor"/>
          </rPr>
          <t>.</t>
        </r>
      </text>
    </comment>
    <comment ref="S41" authorId="0" shapeId="0" xr:uid="{7719F517-E080-F945-AEB9-6D9D68FF1051}">
      <text>
        <r>
          <rPr>
            <sz val="11"/>
            <color theme="1"/>
            <rFont val="Calibri"/>
            <family val="2"/>
            <scheme val="minor"/>
          </rPr>
          <t>.</t>
        </r>
      </text>
    </comment>
    <comment ref="S50" authorId="0" shapeId="0" xr:uid="{628F87F1-4D0C-7246-8A3B-D03F25D93BF7}">
      <text>
        <r>
          <rPr>
            <sz val="11"/>
            <color theme="1"/>
            <rFont val="Calibri"/>
            <family val="2"/>
            <scheme val="minor"/>
          </rPr>
          <t>.</t>
        </r>
      </text>
    </comment>
    <comment ref="S62" authorId="0" shapeId="0" xr:uid="{5EFE2DE8-5E26-0C41-A4DC-2429C8D0576A}">
      <text>
        <r>
          <rPr>
            <sz val="11"/>
            <color theme="1"/>
            <rFont val="Calibri"/>
            <family val="2"/>
            <scheme val="minor"/>
          </rPr>
          <t>.</t>
        </r>
      </text>
    </comment>
  </commentList>
</comments>
</file>

<file path=xl/sharedStrings.xml><?xml version="1.0" encoding="utf-8"?>
<sst xmlns="http://schemas.openxmlformats.org/spreadsheetml/2006/main" count="3896" uniqueCount="1549">
  <si>
    <t>PLANO DE AÇÃO NACIONAL DE CONSERVAÇÃO DE ESPÉCIES AMEAÇADAS DE EXTINÇÃO - PAN</t>
  </si>
  <si>
    <t>PLANO DE AÇÃO NACIONAL PARA CONSERVAÇÃO DOS CANÍDEOS SILVESTRES</t>
  </si>
  <si>
    <t>Objetivo geral do PAN</t>
  </si>
  <si>
    <t>Reduzir os impactos provocados nas populações de canídeos silvestres pela alteração de habitats e pelo contato com animais domésticos, e diminuir a remoção de indivíduos causada por atropelamentos e conflitos com o ser humano.</t>
  </si>
  <si>
    <t>Data da monitoria</t>
  </si>
  <si>
    <t>12 a 14 de agosto de 2019</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</si>
  <si>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</si>
  <si>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</si>
  <si>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</si>
  <si>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</si>
  <si>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</si>
  <si>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</si>
  <si>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</si>
  <si>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</si>
  <si>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</si>
  <si>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</si>
  <si>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</si>
  <si>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</si>
  <si>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</si>
  <si>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</si>
  <si>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</si>
  <si>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</si>
  <si>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</si>
  <si>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</si>
  <si>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</si>
  <si>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</si>
  <si>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</si>
  <si>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</si>
  <si>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</si>
  <si>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</si>
  <si>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</si>
  <si>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</si>
  <si>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</si>
  <si>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</si>
  <si>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</si>
  <si>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</si>
  <si>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</si>
  <si>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</si>
  <si>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</si>
  <si>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</si>
  <si>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</si>
  <si>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</si>
  <si>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</si>
  <si>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</si>
  <si>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</si>
  <si>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</si>
  <si>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</si>
  <si>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</si>
  <si>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Promover a conectividade e manutenção de remanescentes de vegetação nativa nas paisagens dos biomas onde ocorrem as espécies</t>
  </si>
  <si>
    <t>1.1</t>
  </si>
  <si>
    <t>Criar os modelos de distribuição para o cachorro-de-orelha-curta e raposa-do-campo</t>
  </si>
  <si>
    <t>Mapa de distribuição atual e de adequabilidade para as espécies.</t>
  </si>
  <si>
    <t>Katia Ferraz (USP/ESALQ)</t>
  </si>
  <si>
    <t>Rogerio de Paula (ICMBio/CENAP); Lucas Gonçalves (PUCRS); Frederico G. Lemos (UFG/PCMC); Vinícius Alberici (USP/ESALQ)</t>
  </si>
  <si>
    <t>Área de ocorrência</t>
  </si>
  <si>
    <t>x</t>
  </si>
  <si>
    <t>Ação parcialmente concluída. 
Modelo gerado e validado para o cachorro-de-orelha-curta, mas não iniciado para a raposa-do-campo.</t>
  </si>
  <si>
    <t>Modelo gerado e validado para o cachorro-de-orelha-curta, mas ainda sob revisão para publicação.</t>
  </si>
  <si>
    <t>Base de dados da raposa do campo não recebida.</t>
  </si>
  <si>
    <t>Obter a base de dados da raposa e enviar para articuladora iniciar o processo de modelagem.</t>
  </si>
  <si>
    <t>1.2</t>
  </si>
  <si>
    <t>Atualizar os modelos de distribuição do lobo-guará e cachorro-vinagre</t>
  </si>
  <si>
    <t>Rogério de Paula (ICMBio/CENAP)</t>
  </si>
  <si>
    <t>Frederico G. Lemos (UFG/PCMC); Katia Ferraz (USP/ESALQ)</t>
  </si>
  <si>
    <t>Modelo do cachorro-vinagre atualizado, mas não validado com especialistas ainda. Modelo do lobo-guará em atualização.</t>
  </si>
  <si>
    <t>Modelo gerado para 
o cachorro-vinagre.</t>
  </si>
  <si>
    <t>Modelo do lobo necessita de novos ajustes, que ainda não foram realizados.</t>
  </si>
  <si>
    <t>1.3</t>
  </si>
  <si>
    <t>Definir as áreas prioritárias para conectividade funcional das populações</t>
  </si>
  <si>
    <t>Mapa de áreas prioritárias para conectividade</t>
  </si>
  <si>
    <t>Marcelo Magioli (USP/ESALQ); Vinícius Alberici (USP/ESALQ); Cintia Angelieri (USP/ESALQ); Frederico G. Lemos (UFG/PCMC)</t>
  </si>
  <si>
    <t>X</t>
  </si>
  <si>
    <t>Ação não iniciada com período previsto para início: Março/2020.</t>
  </si>
  <si>
    <t>1.4</t>
  </si>
  <si>
    <t>Identificar áreas prioritárias para a conservação  das populações</t>
  </si>
  <si>
    <t>Mapa das áreas prioritárias para conservação</t>
  </si>
  <si>
    <t>Angela Kuszack (Rede Pro-UC)</t>
  </si>
  <si>
    <t>Rogerio de Paula (ICMBio/CENAP); Katia Ferraz (USP/ESALQ); Cintia Angelieri (USP/ESALQ); Vinícius Alberici (USP/ESALQ); Frederico G. Lemos (UFG/PCMC)</t>
  </si>
  <si>
    <t xml:space="preserve">Como articulador não respondeu contatos, foi considerada não iniciada. </t>
  </si>
  <si>
    <t>Articulador não respondeu contato antes da reunião.</t>
  </si>
  <si>
    <t>1.5</t>
  </si>
  <si>
    <t>Encaminhar os mapas de áreas prioritárias para conservação das populações aos órgãos ambientais para criação, ampliação e gestão de UCs.</t>
  </si>
  <si>
    <t>Reuniões e ofícios encaminhados</t>
  </si>
  <si>
    <t>Tatiane Rech (AES Tiete); Monicque Silva (SMA-SP); Frederico G. Lemos (UFG/PCMC); Fernanda C. Azevedo (PCMC)</t>
  </si>
  <si>
    <t>Todos os estados da área de ocorrência</t>
  </si>
  <si>
    <t>Ação não iniciada aguardando conclusão da Ação 1.4.</t>
  </si>
  <si>
    <t>Articulador não respondeu contato antes da reunião. A ação depende do produto da Ação 1.4</t>
  </si>
  <si>
    <t>1.6</t>
  </si>
  <si>
    <t xml:space="preserve">Encaminhar os mapas de áreas prioritárias para conectividade das populações aos órgãos ambientais para a regularização ambiental de empreendimentos e imóveis rurais. </t>
  </si>
  <si>
    <t xml:space="preserve">Ofícios encaminhados para orgãos ambientais. </t>
  </si>
  <si>
    <t>Tatiane Rech (Autônoma)</t>
  </si>
  <si>
    <t>Grasiela Pacheco (Naturatins); Angela Kuszack (Rede Pro-UC); Monicque Silva (SMA-SP); Mara Marques (SPZ)</t>
  </si>
  <si>
    <t>Mapas não foram concluídos para realização do envio aos órgãos ambientais.</t>
  </si>
  <si>
    <t>1.7</t>
  </si>
  <si>
    <t>Desenvolver cartilha de utilização dos mapas de áreas prioritárias e conectividade destinada aos órgãos envolvidos na regularização ambiental e licenciamento</t>
  </si>
  <si>
    <t>Cartilha publicada</t>
  </si>
  <si>
    <t>Marcelo Magioli (USP/ESALQ)</t>
  </si>
  <si>
    <t>Katia Ferraz (USP/ESALQ); Silvio Marchini (USP/ESALQ); Vinícius Alberici (USP/ESALQ); Rogério de Paula (ICMBio/CENAP)</t>
  </si>
  <si>
    <t>Não iniciada.</t>
  </si>
  <si>
    <t>-</t>
  </si>
  <si>
    <t>Ação ainda não foi iniciada pela necessidade da conclusão das ações 1.1, 1.2 e 1.3</t>
  </si>
  <si>
    <t>Marcelo Magioli (CENAP/ICMBio)</t>
  </si>
  <si>
    <t>1.8</t>
  </si>
  <si>
    <t>Realizar capacitação junto aos órgãos ambientais para o uso dos mapas</t>
  </si>
  <si>
    <t>Oficinas de capacitação presencial e EAD.</t>
  </si>
  <si>
    <t>Monicque Silva (SMA - SP)</t>
  </si>
  <si>
    <t>Tatiane Rech (AES Tiete);
Mara Marques (SPZ);
Sara Alves (INEMA-BA);
Caroline Ducks (CETAS-TO);
Graziele Batista (IBAMA)</t>
  </si>
  <si>
    <t>Aguardando mapas de áreas prioritárias, de conectividade e cartihas de utilização.</t>
  </si>
  <si>
    <t>A ação depende do produto da ação 1.4</t>
  </si>
  <si>
    <t>1.9</t>
  </si>
  <si>
    <t>Elaborar estratégia de fomento para as ações de restauração baseado nos mapas de áreas prioritárias para conservação e conectividade das populações</t>
  </si>
  <si>
    <t>Plano estratégico elaborado e encaminhado às intituições de fomento</t>
  </si>
  <si>
    <t>Grasiela Pacheco (Naturatins)</t>
  </si>
  <si>
    <t>Angela Kuszack (Rede Pro-UC);
Sara Alves (INEMA-BA);
Caroline Ducks (CETAS-TO); 
Yugo Mtsuda (Suzano)</t>
  </si>
  <si>
    <t>Áreas prioritárias selecionadas</t>
  </si>
  <si>
    <t>Aguardando os mapas prioritários.</t>
  </si>
  <si>
    <t>1.10</t>
  </si>
  <si>
    <t>Desenvolver estratégias de manejo integrado do fogo em áreas rurais (sindicatos rurais, órgãos reguladores de estradas, órgãos ambientais, sociedade civil)</t>
  </si>
  <si>
    <t>Plano estratégico elaborado</t>
  </si>
  <si>
    <t>Fernando Tatagiba (ICMBio/APA Planalto Central)</t>
  </si>
  <si>
    <t>José Maia (Morada Consultoria)</t>
  </si>
  <si>
    <t>Manejo Integrado do Fogo-MIF tem sido implementado como estratégia do ICMBio para prevenção a incêndios florestais, em diversas unidades de conservação. No Parque Nacional da Chapada dos Veadeiros, foram captados recursos da USAID por meio do TFCA (Tropical Forest Conservation Act) para implementação do MIF na unidade. O projeto, iniciado em 2018 e ainda em execução, conta com cerca de R$200 mil para ações de interação com comunidades rurais no entorno da unidade, contratação de agentes de MIF, produção de peças de comunicação e sensibilização, aquisição de equipamentos, além de ações de prevenção, como o mapeamento de combustível acumulado, análises espaciais do histórico do fogo e a  prática de queimas prescritas. Unidades de conservação com implementação do MIF a mais tempo têm obtido resultados bastante satisfatórios no sentido de redução de grandes incêndios e redução de queimadas tardias (na época seca). A APA do Planalto Central, unidade de conservação com mais de 500 mil hectares, com registros recentes de grandes mamíferos, que sofre com grande número de incêndios anualmente, iniciou a elaboração de seu Plano de MIF, com início de execução previsto para 2020. Mais do que preparar para combates a incêndios, o Manejo Integrado do Fogo pressupõe integração com comunidades e instituições rurais (sindicatos e associações), assim como a articulação com órgãos públicos de outras esferas administrativas e temáticas de ação, como os de assistência técnica e extensão rural, entre outros.</t>
  </si>
  <si>
    <t>Fernando C. P.  Tatagiba (ICMBio/APA do Planalto Central)</t>
  </si>
  <si>
    <t>O Parque Nacional da Serra da Canastra é uma das 199 UCs com Manejo Integrado do Fogo implementado. Destas, 40 utilizam a queima prescrita como prática para controle de combustível acumulado e conservação de ambientes sensíveis. Além disto, 88 UCs contam com brigada, inclusive a Canastra. No PARNA da Serra da Canastra, já foram alcançados resultados promissores no sentido da redução de grandes eventos de incêndios, em comparação com antes do MIF, bem como alterações positivas no regime do fogo. Há pesquisas científicas sendo desenvolvidas na unidade, buscando avaliar os efeitos do fogo nas populações de mamíferos.</t>
  </si>
  <si>
    <t xml:space="preserve">Reduzir impactos negativos de doenças e da interação com animais domésticos </t>
  </si>
  <si>
    <t>2.1</t>
  </si>
  <si>
    <t>Levantar e mapear a ocorrência de patógenos e agentes tóxicos nos carnívoros silvestres e em cães domésticos nas áreas de populações conhecidas</t>
  </si>
  <si>
    <t xml:space="preserve">Mapas elaborados
</t>
  </si>
  <si>
    <t>Fabiana Rocha (UFPB/PCMC)</t>
  </si>
  <si>
    <t>Caio Motta (FPZSP/PCMC); Claudia Igayara (SZB/Zoo de Guarulhos); Hélia M. Piedade (SMA-SP/CBRN/DeFau); Ísis Zanini das Candeias (PCMC); Pedro Teles (UNIFRAN)</t>
  </si>
  <si>
    <t>todo Brasil</t>
  </si>
  <si>
    <r>
      <rPr>
        <b/>
        <sz val="16"/>
        <rFont val="Calibri"/>
        <family val="2"/>
      </rPr>
      <t>Espécies contempladas:</t>
    </r>
    <r>
      <rPr>
        <sz val="16"/>
        <rFont val="Calibri"/>
        <family val="2"/>
      </rPr>
      <t xml:space="preserve">
- Atelocynus microtis
- Lycalopex vetulus
- Chrysocyon brachyurus
- Speothos venaticus</t>
    </r>
  </si>
  <si>
    <t>Levantamento e mapeamento finalizados para os patógenos, aguardando publicação final a ser encaminhada. Não fizemos o levantamento dos agentes tóxicos.
Falta também o mapeamento em cães domésticos.</t>
  </si>
  <si>
    <t>Levantamento sistemático de patógenos de canídeos realizado, lista de patógenos de canídeos em unidades de conservação, rede de susceptibilidade e mapas para nove patógenos selecionados elaborados.</t>
  </si>
  <si>
    <t>Falta realizar o levantamento sistemático de agentes tóxicos</t>
  </si>
  <si>
    <t>2.2</t>
  </si>
  <si>
    <t>Levantar e sistematizar os estudos de cães domésticos em áreas de interface domésticos e silvestres</t>
  </si>
  <si>
    <t>Levantamento realizado</t>
  </si>
  <si>
    <t>Pedro Teles (UNIFRAN)</t>
  </si>
  <si>
    <t>Caio Motta  (FPZSP/PCMC); Fabiana Rocha  (UFPB/PCMC); Fernando Ferreira (USP/FMV); Ricardo Dias  (USP/FMV); Jean Carlos Ramos (UFPE); Silvia Nari Godoy (ICMBio); Renata Pardini (USP/ICB); Helia M.Piedade (SMA-SP/CBRN/DeFau)</t>
  </si>
  <si>
    <t>Em fase de levantamento bibliográfico.</t>
  </si>
  <si>
    <t>Não foi possíver terminar o levantamento bibliográfico até a monitoria para sistematizar os dados.</t>
  </si>
  <si>
    <t>Prorrogar o prazo de entrega para após o levantamento optar pela melhor forma de sistematização.</t>
  </si>
  <si>
    <t>Hélia vai entrar em contato com Pedro para definir melhor o andamento da ação. O produto tem que ser entregue pelo menos 6 meses antes da oficina da ação 2.3 (prevista para acontecer em agosto/20)</t>
  </si>
  <si>
    <t>2.3</t>
  </si>
  <si>
    <t>Realizar oficina para avaliar o risco de doenças e agentes tóxicos, priorizar e discutir as potenciais consequências visando propor recomendações específicas para cada patógeno e agente tóxico ou por área prioritária</t>
  </si>
  <si>
    <t>Relatórios elaborados</t>
  </si>
  <si>
    <t xml:space="preserve">Rodrigo Jorge (ICMBio/CBC); Joares May Jr. (UNISUL); Ricardo Dias (USP/FMV); Helia M. Piedade (SMA-SP/CBRN/DeFau); Claudia Igayara (SZB/Zoo Guarulhos); Caio Motta  (FPZSP/PCMC); Frederico G. Lemos (UFG/PCMC); Fernanda C. de Azevedo (PCMC) </t>
  </si>
  <si>
    <r>
      <rPr>
        <b/>
        <sz val="16"/>
        <rFont val="Calibri"/>
        <family val="2"/>
      </rPr>
      <t>Espécies contempladas:</t>
    </r>
    <r>
      <rPr>
        <sz val="16"/>
        <rFont val="Calibri"/>
        <family val="2"/>
      </rPr>
      <t xml:space="preserve">
- Lycalopex vetulus
- Chrysocyon brachyurus
- Speothos venaticus</t>
    </r>
  </si>
  <si>
    <t>Levantamento sistemático dos dados realizado, capacitação para facilitação da oficina realizado, previsão da oficina para agosto/2020 (3 meses de atraso do prazo inicial previsto)</t>
  </si>
  <si>
    <t>Falta de financiamento para execução da oficina no ano passado.</t>
  </si>
  <si>
    <t>Orçamento para passagem internacional Dr. Richard (facilitador DRA) já assegurado pela IUCN CPSG. Recomendo articulação com CENAP e FPZSP para fechamento de datas e auxilio na viabilização da oficina em 2020</t>
  </si>
  <si>
    <t>2.4</t>
  </si>
  <si>
    <t xml:space="preserve">Encaminhar mapas e relatórios da avaliação (Ações 2.1, 2.2, 2.3) </t>
  </si>
  <si>
    <t>Mapas e relatórios encaminhados para instituições ligadas à saúde animal, ICMBio, OEMAs</t>
  </si>
  <si>
    <t>Claudia Igayara (SZB/Zoo de Guarulhos)</t>
  </si>
  <si>
    <t>Fabiana Rocha (UFPB/PCMC); Rogerio Cunha; Helia M. Piedade (SMA-SP/CBRN/DeFau); Frederico G. Lemos (UFG/PCMC); Fernanda C. de Azevedo (PCMC)</t>
  </si>
  <si>
    <t>Aguardando os mapas e relatórios para serem distribuídos.</t>
  </si>
  <si>
    <t>2.5</t>
  </si>
  <si>
    <t>Promover campanhas educativas para guarda responsável de animais domésticos em áreas de interface das espécies de canídeos silvestres.</t>
  </si>
  <si>
    <t>Campanhas educativas realizadas</t>
  </si>
  <si>
    <t>Helia M. Piedade (DeFau/CBRN/SMA - SP)</t>
  </si>
  <si>
    <t>Caio Motta (FPZSP/PCMC); Claudia Igayara  (SZB / Zoo de Guarulhos); Katia Rancura; Mara Marques (FPZSP/SPZ);  Graziele Batista (IBAMA); Rachel  Marmo Azzari (SMA/SP)</t>
  </si>
  <si>
    <t>Ação executada na área de entorno de uma UC (PE Carlos Botelho) e programada para ser executada, no fim do mês de agosto/19, no PE Carlos Botelho, Ilha do Cardoso, Intervales e PE Turístico do Alto do Ribeira/SP.</t>
  </si>
  <si>
    <t>35 professores capacitados em São Miguel Arcanjo.
Lista de presença e relatório  da campanha executada no PE Carlos Botelho.</t>
  </si>
  <si>
    <t>Helia M. Piedade (SMA - SP/CBRN/DeFau)</t>
  </si>
  <si>
    <t>2.6</t>
  </si>
  <si>
    <t>Realizar estudo piloto dos impactos epidemiologicos e realizar ações mitigatórias em duas áreas de interface doméstico/silvestre</t>
  </si>
  <si>
    <t>Estudos pilotos concluídos e ações realizadas</t>
  </si>
  <si>
    <t>Caio Motta (FPZSP/PCMC)</t>
  </si>
  <si>
    <t>Rogerio de Paula (CENAP); Fabiana Rocha (UFPB/PCMC);  Silvia Godoy (ICMBio); Frederico G. Lemos (UFG/PCMC); Fernanda C. Azevedo (PCMC)</t>
  </si>
  <si>
    <t>SP e GO</t>
  </si>
  <si>
    <t>(1) Realizada etapa de coleta de dados epidemiológicos e ecológicos. Atualmente está em andamento o processamento das amostras laboratoriais e análise de dados.
(2) Está sendo realizado estudo em 4 Ucs estaduais de SP com animais domésticos (PE Carlos Botelho, Ilha do Cardoso, Intervales e PE Turístico do Alto do Ribeira/SP).</t>
  </si>
  <si>
    <t>(1)Caio Motta (FPZSP/PCMC)
(2) Helia M. Piedade (SMA - SP/CBRN/DeFau)</t>
  </si>
  <si>
    <t>inserir Helia M. Piedade (SMA - SP/CBRN/DeFau)</t>
  </si>
  <si>
    <t>2.7</t>
  </si>
  <si>
    <t>Elaborar protocolo de atenuação de riscos sanitários para locais de recebimento e para destinação das quatro espécies de canídeos silvestres.</t>
  </si>
  <si>
    <t xml:space="preserve">Protocolo elaborado </t>
  </si>
  <si>
    <t>Isis Zanini (PCMC); Pedro Teles (UNIFRAN)  Helia M.Piedade (SMA-SP/CBRN/DeFau); Claudia Igayara  (SZB/Zoo de Guarulhos)</t>
  </si>
  <si>
    <r>
      <t xml:space="preserve">Protocolo a ser elaborado em reunião com especialistas: 
</t>
    </r>
    <r>
      <rPr>
        <b/>
        <sz val="16"/>
        <rFont val="Calibri"/>
        <family val="2"/>
      </rPr>
      <t>Espécies contempladas:</t>
    </r>
    <r>
      <rPr>
        <sz val="16"/>
        <rFont val="Calibri"/>
        <family val="2"/>
      </rPr>
      <t xml:space="preserve">
- Atelocynus microtis
- Lycalopex vetulus
- Chrysocyon brachyurus
- Speothos venaticus</t>
    </r>
  </si>
  <si>
    <t>Ação considerada não iniciada por falta de contato com articulador.</t>
  </si>
  <si>
    <t>Mudanças de pessoal duas vezes de instituição, no entanto estabilizando agora em 08/19, há também confluência desta ação com a ação 4.7.</t>
  </si>
  <si>
    <t>Incluir esta ação complementando o produto da ação 4.7 que será completa com outros temas.</t>
  </si>
  <si>
    <t xml:space="preserve">Hélia vai entrar em contato com Pedro para definir melhor o andamento da ação. </t>
  </si>
  <si>
    <t>2.8</t>
  </si>
  <si>
    <t>Encaminhar protocolo de atenuação de riscos sanitários às instituições receptoras e mantenedoras</t>
  </si>
  <si>
    <t>Protocolo encaminhado</t>
  </si>
  <si>
    <t>Mara Marques (FPZSP/SPZ); Monicque Silva (SMA-SP); Graziele Batista (IBAMA)</t>
  </si>
  <si>
    <t>Ação não iniciada com período previsto para início: Dezembro/2020</t>
  </si>
  <si>
    <t>2.9</t>
  </si>
  <si>
    <t>Desenvolver uma lista de instituições potenciais receptoras de canídeos resgatados</t>
  </si>
  <si>
    <t>Lista desenvolvida</t>
  </si>
  <si>
    <t>Helia M.Piedade (SMA-SP/CBRN/DeFau);   Graziele Batista (IBAMA)</t>
  </si>
  <si>
    <t>A lista está sendo elaborada, será finalizada dentro do prazo.</t>
  </si>
  <si>
    <t>2.10</t>
  </si>
  <si>
    <t>Realizar análises laboratoriais com relação a possíveis patógenos nas amostras de canídeos silvestres armazenadas no banco do CENAP</t>
  </si>
  <si>
    <t>Relatório com resultados das análises realizadas</t>
  </si>
  <si>
    <t>Isis C. Zanini (PCMC)</t>
  </si>
  <si>
    <t>Fabiana Rocha (FPZSP/PCMC); Caio Motta (FPZSP/PCMC)</t>
  </si>
  <si>
    <t xml:space="preserve">1) Estabelecido contato com potenciais laboratórios parceiros para processamento das amostras do banco. 2) Solicitada planilha com a composição atual do banco de amostras do CENAP para delineamento e encaminhamento dos próximos passos.  </t>
  </si>
  <si>
    <t>Para o delineamento do planejamento desta ação é essencial que tenhamos acesso à planilha de banco de dados do que existe hoje disponível no banco. Só assim poderemos planejar e priorizar os próximos passos. No entanto, ainda não tivemos acesso a estes dados e, portanto, não foi possível o avanço desta ação.</t>
  </si>
  <si>
    <t>Reduzir os impactos causados por estradas, rodovias e ferrovias como a perda de indivíduos por atropelamento e o efeito-barreira</t>
  </si>
  <si>
    <t>3.1</t>
  </si>
  <si>
    <t>Encaminhar o PAN à ABCR (Associação Brasileira de Concessionárias de Rodovias) em documento oficial com recomendações da inclusão de ações nos novos contratos de concessão rodoviária</t>
  </si>
  <si>
    <t>Documento encaminhado</t>
  </si>
  <si>
    <t>Fernanda Abra (Viafauna)</t>
  </si>
  <si>
    <t>Rogerio de Paula (ICMBio/CENAP), Letícia Cruz (WWF Brasil), Frederico G. Lemos (UFG/PCMC), Fernanda C. de Azevedo (PCMC)</t>
  </si>
  <si>
    <t>SP, MG, GO</t>
  </si>
  <si>
    <r>
      <rPr>
        <b/>
        <sz val="16"/>
        <rFont val="Calibri"/>
        <family val="2"/>
      </rPr>
      <t>Espécies contempladas:</t>
    </r>
    <r>
      <rPr>
        <sz val="16"/>
        <rFont val="Calibri"/>
        <family val="2"/>
      </rPr>
      <t xml:space="preserve">
- Lycalopex vetulus
- Chrysocyon brachyurus</t>
    </r>
  </si>
  <si>
    <t>Irei encaminhar um oficio encaminhado do PAN Canídeos ainda em Agosto de 2019.
Monitoria: o documento já foi minutado.</t>
  </si>
  <si>
    <t>Incluir MS, PR, RJ, MT</t>
  </si>
  <si>
    <t>3.2</t>
  </si>
  <si>
    <t>Mapear os empreendimentos rodoferroviários existentes e futuros em áreas de distribuição potencial dos canídeos</t>
  </si>
  <si>
    <t>Mapas elaborados</t>
  </si>
  <si>
    <t>Angela Kuczack (Rede Pro-UC)</t>
  </si>
  <si>
    <t>Fernando Tatagiba (ICMBio/PARNA Chapada dos Veadeiros); Paula Condé (ICMBio/CENAP); Daniel Raíces (ICMBio/COESP)</t>
  </si>
  <si>
    <t>área de ocorrência dos canideos</t>
  </si>
  <si>
    <t xml:space="preserve">Como o articulador não respondeu contatos, foi considerada não iniciada. </t>
  </si>
  <si>
    <t>3.3</t>
  </si>
  <si>
    <t>Consolidar linhas-base de condicionantes para a fauna em empreendimentos rodoferroviários para as licenças de operação de empreendimentos já existentes</t>
  </si>
  <si>
    <t>Documento consolidado</t>
  </si>
  <si>
    <t>Breno Melo (WWF Brasil)</t>
  </si>
  <si>
    <t>Fernanda Abra (Viafauna); Fernando  Tatagiba (ICMBio/APA Planalto Central); Monicque Silva (SMA - SP); Letícia Cruz (WWF Brasil); Paula Condé (ICMBio/CENAP); Daniel Raíces (ICMBio/COESP)</t>
  </si>
  <si>
    <t>Nacional</t>
  </si>
  <si>
    <t>Não iniciada, pois está esperando definição se haverá mudança na emissão de licenças.</t>
  </si>
  <si>
    <t>Devido às mudanças de legislação do licenciamento previstos na Câmara Federal (2019), poderá haver mudanças nas novas licenças emitidas para rodovias.</t>
  </si>
  <si>
    <t>3.4</t>
  </si>
  <si>
    <t>Encaminhar documento resultante da Ação 3.3 ao CONAMA e órgãos ambientais licenciadores, gestores de UC e ABCR</t>
  </si>
  <si>
    <t>Angela Kuszack (Rede Pro-UC); Fernando  Tatagiba (ICMBio/APA Planalto Central); Frederico G. Lemos (UFG/PCMC); Fernanda C. de Azevedo (PCMC)</t>
  </si>
  <si>
    <t>Ação não iniciada com período previsto para início: Junho/2020</t>
  </si>
  <si>
    <t>3.5</t>
  </si>
  <si>
    <t>Desenvolver modelo de viabilidade populacional considerando a remoção de indivíduos por atropelamento</t>
  </si>
  <si>
    <t>Modelo desenvolvido</t>
  </si>
  <si>
    <t xml:space="preserve">Rogério de Paula (ICMBio/CENAP) </t>
  </si>
  <si>
    <t>Frederico Lemos (UFG); Katia Ferraz (USP/ESALQ); Fernanda Abra (Viafauna); Fernanda C. Azevedo (PCMC); Fabiana L. Rocha (UFPB/PCMC); Caio Motta (FPZSP/PCMC)</t>
  </si>
  <si>
    <t>áreas críticas definidas na ação 3.8</t>
  </si>
  <si>
    <t>Ação não iniciada com período previsto para início: Agosto/2020</t>
  </si>
  <si>
    <t>3.6</t>
  </si>
  <si>
    <t>Mapear as áreas críticas para o atropelamento de canídeos</t>
  </si>
  <si>
    <t>Mapas gerados</t>
  </si>
  <si>
    <t>Rogério de Paula (ICMBio/CENAP); Katia Ferraz (USP/ESALQ)</t>
  </si>
  <si>
    <t>SP, GO, MG, RJ, ES, MS</t>
  </si>
  <si>
    <t xml:space="preserve">Trabalho em andamento, mapeados trechos criticos de rodovias para lobo-guará e raposa-do-campo no estado de SP. </t>
  </si>
  <si>
    <t>3.7</t>
  </si>
  <si>
    <t>Encaminhar documento ao poder legislativo destacando a severidade dos impactos de atropelamentos à sobrevivência do lobo-guará e da raposa-do-campo, em apoio ao PL 466/2015</t>
  </si>
  <si>
    <t>Fernando  Tatagiba (ICMBio/APA Planalto Central); Breno Melo (WWF Brasil)</t>
  </si>
  <si>
    <t>Ação não iniciada com período previsto para início: Julho/2022</t>
  </si>
  <si>
    <t>incluir Fernanda Abra (Via Fauna)</t>
  </si>
  <si>
    <t>3.8</t>
  </si>
  <si>
    <t>Mapear UCs que não possuem avaliação de impactos de atropelamentos e efeito-barreira em seus planos de manejo</t>
  </si>
  <si>
    <t>Fernando  Tatagiba (ICMBio/APA Planalto Central) e Breno Melo (WWF Brasil)</t>
  </si>
  <si>
    <t>Durante a reunião, Fernanda Abra disse poder fazer essa ação com ajuda do Yuri Ribeiro, mas para isso era necessário especificar mais o texto da ação.</t>
  </si>
  <si>
    <t xml:space="preserve">Mapear UCs federais e estaduais de proteção integral terrestres com plano de manejo disponível que não possuem avaliação de impactos de atropelamentos e efeito-barreira </t>
  </si>
  <si>
    <t>Em email pós-oficina, Fernanda Abra ficou como articuladora</t>
  </si>
  <si>
    <t>incluir Yuri Ribeiro (ESALQ/LEMAC)</t>
  </si>
  <si>
    <t>3.9</t>
  </si>
  <si>
    <t>Encaminhar documento sugerindo a necessidade de contemplar, nos planos de manejo, ações para redução de impactos de atropelamentos e efeito-barreira em canídeos</t>
  </si>
  <si>
    <t>Fernando  Tatagiba (ICMBio/APA Planalto Central)</t>
  </si>
  <si>
    <t xml:space="preserve">Articulador não respondeu contato. </t>
  </si>
  <si>
    <t>3.10</t>
  </si>
  <si>
    <t>Monitorar sistematicamente trechos de rodovias nas áreas de ocorrência das espécies-alvo, dando ênfase para as áreas prioritárias identificadas na ação 1.4</t>
  </si>
  <si>
    <t>Relatório de monitoramento realizado</t>
  </si>
  <si>
    <t>Frederico G. Lemos (UFG/PCMC); Fernanda C. de Azevedo (PCMC); Fernando  Tatagiba (ICMBio/APA Planalto Central); Letícia Cruz (WWF Brasil)</t>
  </si>
  <si>
    <t xml:space="preserve">Parque Nacional Chapada dos Veadeiros...SP, MG, GO
</t>
  </si>
  <si>
    <r>
      <rPr>
        <b/>
        <sz val="16"/>
        <rFont val="Calibri"/>
        <family val="2"/>
      </rPr>
      <t>Espécies contempladas:</t>
    </r>
    <r>
      <rPr>
        <sz val="16"/>
        <rFont val="Calibri"/>
        <family val="2"/>
      </rPr>
      <t xml:space="preserve">
- Atelocynus microtis
- Speothos venaticus</t>
    </r>
  </si>
  <si>
    <t>Dados sendo coletados no estado de São Paulo (Rodovias concedidas); em Rondônia, na BR-364; em Goiás, nas GO-239, GO-407, BR-050, GO-139; na Bahia, nas BR-116 e BR-324 (Rodovias concedidas); no Mato Grosso do Sul; nas BR-262, BR-267, MS-040, BR-163.</t>
  </si>
  <si>
    <t>Fernanda Abra (Viafauna) e Frederico G. Lemos (UFG/PCMC)</t>
  </si>
  <si>
    <t>incluir as espécies
- Lycalopex vetulus
- Chrysocyon brachyurus</t>
  </si>
  <si>
    <t>3.11</t>
  </si>
  <si>
    <t>Desenvolver estudos de monitoramento de indivíduos por GPS para conhecer os impactos de efeito-barreira</t>
  </si>
  <si>
    <t>Estudos desenvolvidos</t>
  </si>
  <si>
    <t>Rogério de Paula (ICMBio/CENAP); Fernanda C. de Azevedo (PCMC)</t>
  </si>
  <si>
    <t>Bacia do Rio Pardo, BR 050 (trecho Uberlândia-Catalão), oeste SP</t>
  </si>
  <si>
    <t>Dados sendo coletados pelo Projetos Lobos do Rio Pardo.</t>
  </si>
  <si>
    <t>incluir Frederico G. Lemos (UFG/PCMC); Fernanda Abra (ViaFauna); Helia M. Piedade (SMA - SP/CBRN/DeFau)</t>
  </si>
  <si>
    <t>3.12</t>
  </si>
  <si>
    <t>Avaliar, a partir de dados compilados, a efetividade de medidas de mitigação implementadas em rodovias já existentes para os canídeos.</t>
  </si>
  <si>
    <t>Relatório de efetividade</t>
  </si>
  <si>
    <t>Marcelo Magioli (USP/ESALQ); Katia Ferraz (USP/ESALQ); Rogerio de Paula (ICMBio/CENAP); Letícia Cruz (WWF Brasil); Frederico G. Lemos (UFG/PCMC); Fernanda C. de Azevedo (PCMC)</t>
  </si>
  <si>
    <t>São Paulo</t>
  </si>
  <si>
    <t>Dados sendo coletados por meio de monitoramento de 30 passagens de fauna nas Rodovias SP-225, SP-327, SP-270 (Concessão da CART), MS-040.</t>
  </si>
  <si>
    <t>3.13</t>
  </si>
  <si>
    <t>Desenvolver e testar alternativas de prevenção de atropelamento de canídeos em novos empreendimentos rodoferroviários.</t>
  </si>
  <si>
    <t>Métodos testados</t>
  </si>
  <si>
    <t>Marcelo Magioli (USP/ESALQ); Katia Ferraz (USP/ESALQ); Rogerio de Paula (CENAP); Leticia Cruz (WWF Brasil); Frederico G. Lemos (UFG/PCMC); Fernanda C. de Azevedo (PCMC)</t>
  </si>
  <si>
    <t>Ação não iniciada com período previsto para início: Julho/2020</t>
  </si>
  <si>
    <t>Reduzir a remoção e perda de indivíduos por conflitos e pela falta de educomunicação</t>
  </si>
  <si>
    <t>4.1</t>
  </si>
  <si>
    <t>Sistematizar as informações sobre perda de indivíduos disponíveis em projetos de pesquisa, bases sobre conflitos, relatórios diversos e a literatura.</t>
  </si>
  <si>
    <t xml:space="preserve"> Relatório elaborado</t>
  </si>
  <si>
    <t>Frederico G. Lemos (UFG/PCMC)</t>
  </si>
  <si>
    <t>Rogério Paula (ICMBio/CENAP); Fernanda C. de Azevedo (PCMC); Rodrigo Jorge (ICMBio/CBC); Daniel Rocha; Joares May Jr (UNISUL/Panthera Brasil); Júlio Dalponte (Pró-Carnívoros); Natália Torres (UFU; IOP); Edsel Moraes Jr; Flávia Tirelli; Benhur Casper; Flávio Rodrigues (UFMG); Fabiana Rocha (UFPB/PCMC); Guilherme Mourão (EMBRAPA); Rita Bianchi (UNESP)</t>
  </si>
  <si>
    <t>área de ocorrência das espécies</t>
  </si>
  <si>
    <t>Ação deve ser iniciada em breve (o prazo iniciou 1 mês antes da monitoria). O articulador informou que o prazo é factível e o contato com parceiros para iniciar a sistematização das informações.</t>
  </si>
  <si>
    <t>4.2</t>
  </si>
  <si>
    <t>Determinar as causas de resgates de canídeos entregues aos CETAS e instituições semelhantes, por região</t>
  </si>
  <si>
    <t>Relatórios regionais elaborados</t>
  </si>
  <si>
    <t>Graziele Batista (IBAMA)</t>
  </si>
  <si>
    <t>Jussara Tebet (CBRN/SMA-SP); Claudia Igayara (SZB/Zoo Guarulhos)</t>
  </si>
  <si>
    <t>As causas do recebimento de animais já estão sendo verificadas nos CETAS do IBAMA (Processo 02001.021186/2019-74) e foi realizado contato com colaboradores para buscar dados de outras instituições. Cabe informar que o sistema eletrônico dos CETAS do IBAMA está pronto, em fase final de teste, e deverá ser implementado oficialmente este ano, possibilitando acesso rápido a relatórios por espécies de todos os Centros de Triagem do IBAMA.</t>
  </si>
  <si>
    <t>Até o momento, relatório parcial com os dados de 10 CETAS do IBAMA.</t>
  </si>
  <si>
    <t>Relatório deve conter abordagem das regiões.</t>
  </si>
  <si>
    <t>4.3</t>
  </si>
  <si>
    <t>Realizar análise de conflitos com canídeos no entorno de UCs, em áreas prioritárias</t>
  </si>
  <si>
    <t>Relatório das análises elaborado</t>
  </si>
  <si>
    <t>Frederico G. Lemos (UFG/PCMC); Fernanda C. de Azevedo (PCMC); Fernando Tatagiba (ICMBio/PARNA Chapada dos Veadeiros)</t>
  </si>
  <si>
    <t>Áreas prioritárias</t>
  </si>
  <si>
    <t>Ação não iniciada com período previsto para início: Agosto/2019</t>
  </si>
  <si>
    <t>Inserir Helia M. Piedade (SMA - SP/CBRN/DeFau)</t>
  </si>
  <si>
    <t>4.4</t>
  </si>
  <si>
    <t xml:space="preserve">Desenvolver campanha de comunicação destinada à sociedade sobre convivência com canídeos e mitigações de conflitos regionais </t>
  </si>
  <si>
    <t>Campanha desenvolvida</t>
  </si>
  <si>
    <t>Gabrielle de Rosa (Parque Vida Cerrado)</t>
  </si>
  <si>
    <t>Frederico G. Lemos (UFG/PCMC); Fernanda C. de Azevedo (PCMC); Tatiane Rech (AES Tietê)</t>
  </si>
  <si>
    <t>Aguardando receber informações sobre as espécies para poder realizar campanha.</t>
  </si>
  <si>
    <r>
      <t xml:space="preserve">Pouca ou quase nenhuma informação recebida para  </t>
    </r>
    <r>
      <rPr>
        <i/>
        <sz val="16"/>
        <color theme="1"/>
        <rFont val="Calibri"/>
        <family val="2"/>
      </rPr>
      <t xml:space="preserve">Lycalopex vetulus </t>
    </r>
    <r>
      <rPr>
        <sz val="16"/>
        <color theme="1"/>
        <rFont val="Calibri"/>
        <family val="2"/>
      </rPr>
      <t>e</t>
    </r>
    <r>
      <rPr>
        <i/>
        <sz val="16"/>
        <color theme="1"/>
        <rFont val="Calibri"/>
        <family val="2"/>
      </rPr>
      <t xml:space="preserve"> Speothos venaticus</t>
    </r>
    <r>
      <rPr>
        <sz val="16"/>
        <color theme="1"/>
        <rFont val="Calibri"/>
        <family val="2"/>
      </rPr>
      <t xml:space="preserve">.
Já há esboço de proposta para </t>
    </r>
    <r>
      <rPr>
        <i/>
        <sz val="16"/>
        <color theme="1"/>
        <rFont val="Calibri"/>
        <family val="2"/>
      </rPr>
      <t>Chrysocyon brachyurus</t>
    </r>
    <r>
      <rPr>
        <sz val="16"/>
        <color theme="1"/>
        <rFont val="Calibri"/>
        <family val="2"/>
      </rPr>
      <t xml:space="preserve">. 
</t>
    </r>
  </si>
  <si>
    <t>A articuladora solicita que o CENAP otimize o fluxo de informações entre os participantes.
A ação foi replanejada para terminar no último ano do PAN pós compilação de mais informações sobre os conflitos e áreas prioritárias das espécies.</t>
  </si>
  <si>
    <t xml:space="preserve">Desenvolver plano de comunicação destinado à sociedade sobre convivência com canídeos e mitigações de conflitos regionais </t>
  </si>
  <si>
    <t>Plano desenvolvido</t>
  </si>
  <si>
    <t>4.5</t>
  </si>
  <si>
    <t xml:space="preserve">Elaborar material impresso e audiovisual destinado a programas de Educação Ambiental sobre os canídeos, abordando aspectos dos conflitos                                                                             </t>
  </si>
  <si>
    <t>Material elaborado</t>
  </si>
  <si>
    <t xml:space="preserve">As estratégias de educação da AZAB estão sendo redirecionadas para as espécies constantes no Acordo com o ICMBio, e haverá um workshop para elaboração em setembro/2019. </t>
  </si>
  <si>
    <t>Falta de retorno dos colaboradores.</t>
  </si>
  <si>
    <t>alteração da data de execução</t>
  </si>
  <si>
    <t>Inserir Cláudio Fabi (ICMBio/CEPTA), Helia M. Piedade (SMA - SP/CBRN/DeFau), Gabrielle de Rosa (Parque Vida Cerrado)</t>
  </si>
  <si>
    <t>4.6</t>
  </si>
  <si>
    <t>Elaborar curso de Educação à Distância sobre manejo e situações de conflito com canídeos, incluindo material impresso</t>
  </si>
  <si>
    <t>Curso elaborado;
Material elaborado e distribuído</t>
  </si>
  <si>
    <t>Gabrielle de Rosa (Parque Vida Cerrado); Fernanda C. de Azevedo (PCMC); Tatiane Rech (AES Tietê)</t>
  </si>
  <si>
    <r>
      <t xml:space="preserve">Incluir guia de identificação no material do curso.
</t>
    </r>
    <r>
      <rPr>
        <b/>
        <sz val="16"/>
        <rFont val="Calibri"/>
        <family val="2"/>
      </rPr>
      <t>Espécies contempladas:</t>
    </r>
    <r>
      <rPr>
        <sz val="16"/>
        <rFont val="Calibri"/>
        <family val="2"/>
      </rPr>
      <t xml:space="preserve">
- Atelocynus microtis
- Lycalopex vetulus
- Chrysocyon brachyurus
- Speothos venaticus</t>
    </r>
  </si>
  <si>
    <t>Ação não iniciada com período previsto para início: Janeiro/2020.</t>
  </si>
  <si>
    <t>Inserir Cláudio Fabi (ICMBio/CEPTA), Helia M. Piedade (SMA - SP/CBRN/DeFau), Gabrielle de Rosa (Parque Vida Cerrado).</t>
  </si>
  <si>
    <t>4.7</t>
  </si>
  <si>
    <t>Desenvolver e encaminhar guia de resgate e destinação de indivíduos  (protocolos unificados de padrão de registros de entrada, resgate, reabilitação e soltura  de canídeos feridos) às autoridades ambientais, centros de triagem e  empreendimentos rodoferroviários.</t>
  </si>
  <si>
    <t>Guia de resgate e destinação desenvolvido e encaminhado</t>
  </si>
  <si>
    <t>Tudy Câmara (Bicho do Mato); Isis C. Zanini (PCMC); Monicque Silva (SMA-SP); Fernanda Abra (Viafauna); Fabiana Rocha (UFPB/PCMC); Rogério de Paula (ICMBio/CENAP);  Graziele Batista (IBAMA)</t>
  </si>
  <si>
    <r>
      <t xml:space="preserve">Observar protocolos sanitários e de atropelamento
</t>
    </r>
    <r>
      <rPr>
        <b/>
        <sz val="16"/>
        <rFont val="Calibri"/>
        <family val="2"/>
      </rPr>
      <t>Espécies contempladas:</t>
    </r>
    <r>
      <rPr>
        <sz val="16"/>
        <rFont val="Calibri"/>
        <family val="2"/>
      </rPr>
      <t xml:space="preserve">
- Lycalopex vetulus
- Chrysocyon brachyurus
- Speothos venaticus</t>
    </r>
  </si>
  <si>
    <t>Já inciado piloto de soltura e  revisão bibliográfica.</t>
  </si>
  <si>
    <t>Poucas referências em mesmo conceito para outras espécies.</t>
  </si>
  <si>
    <t>Pedro recomendou somar a ação 2.7 a este produto (fusioná-las), mas o GAT entende que não faz sentido agrupar com a ação 2.7, porque, na verdade, o protocolo de atenuação de risco sanitário é só uma parte do guia de resgate e destinação.</t>
  </si>
  <si>
    <t>julho/23</t>
  </si>
  <si>
    <t>4.8</t>
  </si>
  <si>
    <t>Criar, em parceria com o SENAR, material de educação ambiental sobre conservação abordando a caça por retaliação dos canídeos em seus projetos de educação rural nas áreas de ocorrência</t>
  </si>
  <si>
    <t>José Maia (Morada Consultoria); Gabrielle de Rosa (Parque Vida Cerrado); Fernanda C. de Azevedo (PCMC); Tatiane Rech (AES Tietê)</t>
  </si>
  <si>
    <t>Proposta de trabalhos com monitoramento de canídeos demorou para iniciar, mas há tentativas de retomada.</t>
  </si>
  <si>
    <t>O SENAR é desarticulado no Brasil e a crise no setor interferiu nas negociações. Porém, há possibilidade de retomada através do sindicato do oeste da Bahia.</t>
  </si>
  <si>
    <t>4.9</t>
  </si>
  <si>
    <t>Elaborar e encaminhar diretrizes aos órgãos licenciadores  de recolhimento dos resíduos alimentares e programas de educação ambiental para mitigação de conflitos com canídeos nos empreendimentos e cooperativas  das zonas rurais nas áreas de ocorrência</t>
  </si>
  <si>
    <t>Breno Melo (WWF)</t>
  </si>
  <si>
    <t>Monicque Silva (SMA-SP)</t>
  </si>
  <si>
    <t xml:space="preserve">Ação ainda não iniciada, mas com pouco atraso. </t>
  </si>
  <si>
    <t>4.10</t>
  </si>
  <si>
    <t>Recomendar, junto às cooperativas  das zonas rurais nas áreas de ocorrência, diretrizes de destinação para resíduos sólidos e campanhas de educação ambiental para mitigação de conflitos com canídeos</t>
  </si>
  <si>
    <t>Recomendações encaminhadas</t>
  </si>
  <si>
    <t>O articulador informou que o prazo é factível. Já foi feito contato informal com as associações setoriais, deverá ser formalizado, e a ação será concluída dentro do prazo.</t>
  </si>
  <si>
    <t xml:space="preserve">
O texto foi modificado para redirecionamento da ação.</t>
  </si>
  <si>
    <t>Recomendar, junto às associações setoriais do agronegócio nas áreas de ocorrência, diretrizes de destinação para resíduos sólidos e campanhas de educação ambiental para mitigação de conflitos com canídeos</t>
  </si>
  <si>
    <t>4.11</t>
  </si>
  <si>
    <t>Propor junto aos orgãos de certificação ambiental (ISOs) a inserção de ações de prevenção de conflitos e/ou ações de conservação em áreas prioritárias.</t>
  </si>
  <si>
    <t>Propostas encaminhadas</t>
  </si>
  <si>
    <t>A ação não foi feita.</t>
  </si>
  <si>
    <t>As alterações dos padrões de certificação florestal foram concluídas antes que fosse possível encaminhar as propostas.</t>
  </si>
  <si>
    <t xml:space="preserve">
O texto foi modificado para redirecionamento da ação e para ser concluída dentro do prazo previsto.</t>
  </si>
  <si>
    <t xml:space="preserve">Encaminhar às organizações de certificação ambiental as ações do PAN de prevenção de conflitos e/ou ações de conservação em áreas prioritárias  </t>
  </si>
  <si>
    <t>4.12</t>
  </si>
  <si>
    <t>Criar grupo de trabalho para definição de diretrizes para manejo e soltura de canídeos silvestres</t>
  </si>
  <si>
    <t>Diretrizes de manejo e soltura publicadas</t>
  </si>
  <si>
    <t>Rogerio de Paula (ICMBio/CENAP); Mara Marques (FPZSP/SPZ); Isis C. Zanini (PCMC); Claudia Igayara (SZB/Zoo Guarulhos)</t>
  </si>
  <si>
    <r>
      <t xml:space="preserve">Reunião para definição de diretrizes e elaboração de diretrizes
</t>
    </r>
    <r>
      <rPr>
        <b/>
        <sz val="16"/>
        <rFont val="Calibri"/>
        <family val="2"/>
      </rPr>
      <t>Espécies contempladas:</t>
    </r>
    <r>
      <rPr>
        <sz val="16"/>
        <rFont val="Calibri"/>
        <family val="2"/>
      </rPr>
      <t xml:space="preserve">
- Lycalopex vetulus
- Chrysocyon brachyurus</t>
    </r>
  </si>
  <si>
    <t>Iniciados projetos de soltura, discussão sobre o assunto, tentativa de formação de um plantel de cativeiro.</t>
  </si>
  <si>
    <t>Discussão sobre assunto ainda não finalizada.</t>
  </si>
  <si>
    <t>dezembro-20</t>
  </si>
  <si>
    <t>Inserir Frederico G. Lemos (UFG/PCMC)</t>
  </si>
  <si>
    <t>4.13</t>
  </si>
  <si>
    <t>Realizar experimento piloto de reabilitação e soltura de lobo-guarás para definição de protocolos oficiais</t>
  </si>
  <si>
    <t>Experimento realizado e protocolo publicado</t>
  </si>
  <si>
    <t>Pedro Teles (UNIFRAN); Frederico G. Lemos (UFG/PCMC)</t>
  </si>
  <si>
    <t>a ser definido</t>
  </si>
  <si>
    <r>
      <t xml:space="preserve">Espécies contempladas:
</t>
    </r>
    <r>
      <rPr>
        <sz val="16"/>
        <rFont val="Calibri"/>
        <family val="2"/>
      </rPr>
      <t>- Chrysocyon brachyurus</t>
    </r>
  </si>
  <si>
    <t>Já foi realizado o experimento piloto, restando apenas o protocolo oficial a ser publicado.</t>
  </si>
  <si>
    <t>A ação foi reescrita para contemplar outra espécie.</t>
  </si>
  <si>
    <r>
      <t>Realizar experimento piloto de reabilitação e soltura de lobo-guarás (</t>
    </r>
    <r>
      <rPr>
        <i/>
        <sz val="16"/>
        <rFont val="Calibri"/>
        <family val="2"/>
      </rPr>
      <t>Chrysocyon brachyurus</t>
    </r>
    <r>
      <rPr>
        <sz val="16"/>
        <rFont val="Calibri"/>
        <family val="2"/>
      </rPr>
      <t>) e raposa-do-campo (</t>
    </r>
    <r>
      <rPr>
        <i/>
        <sz val="16"/>
        <rFont val="Calibri"/>
        <family val="2"/>
      </rPr>
      <t>Lycalopex vetulus</t>
    </r>
    <r>
      <rPr>
        <sz val="16"/>
        <rFont val="Calibri"/>
        <family val="2"/>
      </rPr>
      <t>) para definição de protocolos oficiais</t>
    </r>
  </si>
  <si>
    <t>4.14</t>
  </si>
  <si>
    <t xml:space="preserve">Criar grupo fechado para pesquisadores da espécie para troca de experiencias técnico-científicas e publicações (Facebook ou, principalmente, ResearchGate) </t>
  </si>
  <si>
    <t>Página ou espaço criado</t>
  </si>
  <si>
    <t>Frederico G. Lemos (UFG/PCMC); Fernanda C. de Azevedo (PCMC)</t>
  </si>
  <si>
    <t>nacional</t>
  </si>
  <si>
    <t>Grupo não foi criado no período previsto.</t>
  </si>
  <si>
    <t>O GAT chegou a conclusão que um grupo fechado não serviria ao propósito do PAN.</t>
  </si>
  <si>
    <t>PLANEJAMENTO DE NOVAS AÇÕES</t>
  </si>
  <si>
    <t>NOVAS AÇÕES:</t>
  </si>
  <si>
    <t>OBJETIVO ESPECÍFICO</t>
  </si>
  <si>
    <t>1.11</t>
  </si>
  <si>
    <r>
      <t>Identificar áreas para soltura de cachorro-vinagre (</t>
    </r>
    <r>
      <rPr>
        <i/>
        <sz val="16"/>
        <rFont val="Calibri"/>
        <family val="2"/>
      </rPr>
      <t>Speothos venaticus</t>
    </r>
    <r>
      <rPr>
        <sz val="16"/>
        <rFont val="Calibri"/>
        <family val="2"/>
      </rPr>
      <t xml:space="preserve">) </t>
    </r>
  </si>
  <si>
    <t>Mapa das áreas identificadas</t>
  </si>
  <si>
    <t>janeiro/21</t>
  </si>
  <si>
    <t>Helia M. Piedade (SMA - SP/CBRN/DeFau), Gabrielle de Rosa (Parque Vida Cerrado)</t>
  </si>
  <si>
    <t>GO, MG, BA, TO, SP</t>
  </si>
  <si>
    <t>Custo estimado com base nos custos de projetos de campo com monitoramento com armadilha-fotográfica com duração de 1 ano já submetidos pela Gabrielle e Frederico</t>
  </si>
  <si>
    <t>4.15</t>
  </si>
  <si>
    <r>
      <t>Realizar experimento piloto de reabilitação e soltura de cachorro-vinagre (</t>
    </r>
    <r>
      <rPr>
        <i/>
        <sz val="16"/>
        <rFont val="Calibri"/>
        <family val="2"/>
      </rPr>
      <t>Speothos venaticus</t>
    </r>
    <r>
      <rPr>
        <sz val="16"/>
        <rFont val="Calibri"/>
        <family val="2"/>
      </rPr>
      <t>) para definição de protocolos oficiais</t>
    </r>
  </si>
  <si>
    <t>Helia M. Piedade (SMA - SP/CBRN/DeFau), Gabrielle de Rosa (Parque Vida Cerrado), Claudia Igayara) (Zoo de Guarulhos)</t>
  </si>
  <si>
    <t>OBJETIVO</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</si>
  <si>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</si>
  <si>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</si>
  <si>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</si>
  <si>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</si>
  <si>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</si>
  <si>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</si>
  <si>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</si>
  <si>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</si>
  <si>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</si>
  <si>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</si>
  <si>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</si>
  <si>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</si>
  <si>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</si>
  <si>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</si>
  <si>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</si>
  <si>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</si>
  <si>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</si>
  <si>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</si>
  <si>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</si>
  <si>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</si>
  <si>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</si>
  <si>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</si>
  <si>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</si>
  <si>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</si>
  <si>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</si>
  <si>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</si>
  <si>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15 a 17 de setembro de 2020</t>
  </si>
  <si>
    <t>Mapa de distribuição atual e de adequabilidade para as espécies</t>
  </si>
  <si>
    <t>Esta ação depende da disponibilização de registros de ocorrência da espécie por parte dos especialistas. Espécies contempladas: Atelocynus microtis e Lycalopex vetulus.</t>
  </si>
  <si>
    <t>Ação parcialmente realizada. Modelo para cachorro-do-mato-de-orelha-curta finalizado e publicado (Rocha et al. 2020). Modelo para raposa-do-campo não iniciado.</t>
  </si>
  <si>
    <t>Modelo de distribuição de cachorro-do-mato-de-orelha-curta.</t>
  </si>
  <si>
    <t>Base de pontos de presença de raposa-do-campo não disponibilizado para a modelagem.</t>
  </si>
  <si>
    <t xml:space="preserve">Disponibilizar base de pontos de presença. Citação do artigo: Rocha D.G. et al. 2020. Wild dogs at stake: deforestation threatens the only Amazon endemic canid, the short-eared dog (Atelocynus microtis). R. Soc. Open Sci. 7: 190717. http://dx.doi.org/10.1098/rsos.190717 </t>
  </si>
  <si>
    <t>Atualizar instituição: Frederico G. Lemos (UFCAT; PCMC).</t>
  </si>
  <si>
    <t>Rogério de Paula (ICMBio/CENAP) e Frederico G. Lemos (UFCAT; PCMC) verificarão em conjunto os dados.</t>
  </si>
  <si>
    <t>Espécies contempladas: Chrysocyon brachyurus e Speothos venaticus.</t>
  </si>
  <si>
    <t>Dependendo de pendências de permissão de uso dos pontos de cachorro-vinagre. Atualizando a base de dados de localizações de lobos-guará.</t>
  </si>
  <si>
    <t>Necessidade de maior dedicação com parceiros e especialistas na obtenção de pontos de ocorrência de lobos-guará para modelagem.</t>
  </si>
  <si>
    <t>Atualizar os modelos de distribuição do lobo-guará, cachorro-vinagre e cachorro-do-mato-de-orelha-curta.</t>
  </si>
  <si>
    <t>Incluir nas Observações: Espécie contemplada: Atelocynus microtis.</t>
  </si>
  <si>
    <t>Esta ação depende da realização de uma oficina para estabelecimento de critérios de priorização. Espécies contempladas: Atelocynus microtis, Lycalopex vetulus, Chrysocyon brachyurus e Speothos venaticus.</t>
  </si>
  <si>
    <t>Ação não iniciada, mas ainda dentro do prazo para sua realização.</t>
  </si>
  <si>
    <t>Não finalização dos modelos anteriores (atualização dos modelos do lobo-guará e cachorro-vinagre) e não realização do modelo para a raposa-do-campo.</t>
  </si>
  <si>
    <t>Agendar oficina</t>
  </si>
  <si>
    <t>Atualizar instituição: Marcelo Magioli (ICMBio/CENAP; Instituto Pró-Carnívoros), Frederico G. Lemos (UFCAT; PCMC). Excluir: Cintia Angelieri (USP/ESALQ). Incluir: Yuri Ribeiro (USP/ESALQ/LEMaC).</t>
  </si>
  <si>
    <t>Ainda não é possível agendar oficina.</t>
  </si>
  <si>
    <t>Rogério de Paula (ICMBio/CENAP); Katia Ferraz (USP/ESALQ); Cintia Angelieri (USP/ESALQ); Vinícius Alberici (USP/ESALQ); Frederico G. Lemos (UFG/PCMC)</t>
  </si>
  <si>
    <t>Corrigir grafia do nome e instituição: Angela Kuczach (Rede Pró-UC).</t>
  </si>
  <si>
    <t>Atualizar instituição: Frederico G. Lemos (UFCAT; PCMC). Incluir: Mariella Butti (ICMBio/CENAP).</t>
  </si>
  <si>
    <t>Encaminhar os mapas de áreas prioritárias para conservação das populações aos órgãos ambientais para criação, ampliação e gestão de UCs</t>
  </si>
  <si>
    <t>Tatiane Rech (AES Tietê); Monicque Silva (SMA-SP); Frederico G. Lemos (UFG/PCMC); Fernanda C. Azevedo (PCMC)</t>
  </si>
  <si>
    <t>Todos os estados da área de ocorrência das espécies contempladas</t>
  </si>
  <si>
    <t>Espécies contempladas: Atelocynus microtis, Lycalopex vetulus, Chrysocyon brachyurus e Speothos venaticus.</t>
  </si>
  <si>
    <t>Atualizar instituições: Monicque Silva (SIMA-SP), Tatiane Rech (ICMBio/CENAP), Frederico G. Lemos (UFCAT; PCMC), Fernanda C. Azevedo (PCMC; UFCAT).</t>
  </si>
  <si>
    <t>Encaminhar os mapas de áreas prioritárias para conectividade das populações aos órgãos ambientais para a regularização ambiental de empreendimentos e imóveis rurais.</t>
  </si>
  <si>
    <t>Ofícios encaminhados para orgãos ambientais</t>
  </si>
  <si>
    <t>O período de execução depende das ações de 1.1 a 1.4. Sugiro o encaminhamento e articulação da rede de contatos com os órgãos ambientais por meio da ação 1.8. Espécies contempladas: Atelocynus microtis, Lycalopex vetulus, Chrysocyon brachyurus e Speothos venaticus.</t>
  </si>
  <si>
    <t xml:space="preserve">Ação não iniciada. Necessita da finalização dos mapas de áreas prioritárias  (ação 1.3) para envio aos órgãos ambientais. </t>
  </si>
  <si>
    <t>Tatiane Rech (ICMBio/CENAP)</t>
  </si>
  <si>
    <t>Adequação de prazo de início após a finalização da ação 1.3.</t>
  </si>
  <si>
    <t>Atualizar instituição: Tatiane Rech (ICMBio/CENAP).</t>
  </si>
  <si>
    <t>Atualizar instituição: Monicque Silva (SIMA-SP). Corrigir grafia do nome e instituição: Angela Kuczach (Rede Pró-UC).</t>
  </si>
  <si>
    <t>Adequação de prazo de início após a finalização das ações 1.3 e 1.4.</t>
  </si>
  <si>
    <t>A publicação em via impressa depende de recursos para impressão. Espécies contempladas: Atelocynus microtis, Lycalopex vetulus, Chrysocyon brachyurus e Speothos venaticus.</t>
  </si>
  <si>
    <t>Desenvolver cartilha independentemente de modelos atualizados e áreas definidas. Pensar em cartilhas em diferentes versões, formatos e que seja atualizável.</t>
  </si>
  <si>
    <t>Oficinas de capacitação presencial e EAD</t>
  </si>
  <si>
    <t>Tatiane Rech (AES Tietê); Mara Marques (SPZ); Sara Alves (INEMA-BA); Caroline Ducks (CETAS-TO); Graziele Batista (IBAMA)</t>
  </si>
  <si>
    <t>Monicque Silva (SIMA - SP)</t>
  </si>
  <si>
    <t>Necessário mapas prontos para início da ação.</t>
  </si>
  <si>
    <t>Atualizar instituição: Monicque Silva (SIMA-SP).</t>
  </si>
  <si>
    <t>Angela Kuszack (Rede Pro-UC); Sara Alves (INEMA-BA); Caroline Ducks (CETAS-TO); Yugo Mtsuda (Suzano)</t>
  </si>
  <si>
    <t>Realização de reunião para discussão de estratégias. Espécies contempladas: Atelocynus microtis, Lycalopex vetulus, Chrysocyon brachyurus e Speothos venaticus.</t>
  </si>
  <si>
    <t>Fernando Tatagiba (ICMBio/PARNA Chapada Veadeiros)</t>
  </si>
  <si>
    <t>Realização de oficina para elaboração do plano. Espécies contempladas: Atelocynus microtis, Lycalopex vetulus, Chrysocyon brachyurus e Speothos venaticus.</t>
  </si>
  <si>
    <t>O Manejo Integrado do Fogo está em estágio avançado de consolidação no ICMBio, já sendo implementado em diversas UCs e difundido entre servidores e brigadistas. Atualmente, encontra-se em elaboração uma Instrução Normativa que deverá contribuir para dar maior segurança aos técnicos no planejamento e  implementação das práticas em campo.</t>
  </si>
  <si>
    <t>Planos de Manejo Integrado do Fogo elaborado por UCs de diferentes grupos e categorias.</t>
  </si>
  <si>
    <t>A carência de servidores, tanto nas UCs quanto na COIN, pode ser apontada como o principal limitante para a execução da ação. Ainda assim, pode-se considerar que sua implementação tem sido relevante.</t>
  </si>
  <si>
    <t>Fernando Tatagiba (ICMBio/CGEUP/DOVIS); COIN</t>
  </si>
  <si>
    <t>Identificar a interação com a comunidade rural nos entornos das UCs de proteção integral e uso sustentável. Desejável uma articulação entre os entes federativos, buscando um aprimoramento de normas estaduais relacionadas à autorização para o uso do fogo em imóveis rurais. Assim como já ocorre em UCs, o fogo em imóveis rurais poderia ser utilizado como ferramenta de controle/fragmentação de combustível acumulado, de forma planejada e orientada, reduzindo, assim, o risco de incêndios que acabam incidindo sobre grandes extenções, comprometendo ecossistemas inteiros.</t>
  </si>
  <si>
    <t>Plano estratégico elaborado (Plano de Manejo Integrado do Fogo + Plano de Disseminação do MIF)</t>
  </si>
  <si>
    <t>Atualização de instituição: Fernando Tatagiba (ICMBio/CGEUP/DOVIS).</t>
  </si>
  <si>
    <t>Incluir: Christian Berlink (ICMBio/CENAP).</t>
  </si>
  <si>
    <t>Helia M. Piedade (SMA - SP/CBRN/DeFau); Gabrielle de Rosa (Instituto Lina Galvani)</t>
  </si>
  <si>
    <t>Custo estimado com base nos custos de projetos de campo com monitoramento com armadilha-fotográfica com duração de 1 ano já submetidos pela Gabrielle e Frederico.</t>
  </si>
  <si>
    <t>Atualizar instituição: Hélia M. Piedade (SIMA-SP/CFB/DEFAU/CMFS-ES), Gabrielle da Rosa (Parque Vida Cerrado).</t>
  </si>
  <si>
    <t>Incluir nas Observações: Espécie contemplada: Speothos venaticus. Completas os nomes: Gabrielle da Rosa e Frederico G. Lemos.</t>
  </si>
  <si>
    <t>Reduzir impactos negativos de doenças e da interação com animais domésticos</t>
  </si>
  <si>
    <t>Caio Motta (FPZSP/PCMC); Claudia Igayara (SZB/Zoo de Guarulhos); Helia M. Piedade (SMA - SP/CBRN/DeFau); Ísis Zanini das Candeias (PCMC); Pedro Teles (UNIFRAN)</t>
  </si>
  <si>
    <t>Levantamento sistemáticos e mapeamento dos patógenos realizada.</t>
  </si>
  <si>
    <t>Lista e mapa dos patógenos</t>
  </si>
  <si>
    <t>Fabiana L. Rocha (IUCN CSE Brasil/PCMC/UFBP)</t>
  </si>
  <si>
    <t>O levantamento dos patógenos em cães domésticos só foi realizado em UCs em estudo que trabalharam com canideos domésticos e silvestres. Uma sugestão seria ampliar o levantamento para os Centros de Triagem e zoológicos, pois muitos dos patógenos que circulam não estão publicados.</t>
  </si>
  <si>
    <t>Levantar e mapear a ocorrência de patógenos nos carnívoros silvestres e em cães domésticos nas áreas de populações conhecidas</t>
  </si>
  <si>
    <t>Planilha de patógenos organizada e rede de susceptibilidade de patógenos separada por vida livre e cativeiro.</t>
  </si>
  <si>
    <t>Atualizar instituição: Fabiana L. Rocha (IUCN CSE Brasil; PCMC; UFBP).</t>
  </si>
  <si>
    <t>Atualizar instituição: Hélia M. Piedade (SIMA-SP/CFB/DEFAU/CMFS-ES), Claudia Igayara (AZAB; Zoo de Guarulhos), Pedro Teles (ITAIPU Binacional). Incluir: Natan Freitas (UFPB).</t>
  </si>
  <si>
    <t>Caio Motta  (FPZSP/PCMC); Fabiana Rocha  (UFPB/PCMC); Fernando Ferreira (USP/FMV); Ricardo Dias  (USP/FMV); Jean Carlos Ramos (UFPE); Silvia Nari Godoy (ICMBio); Renata Pardini (USP/ICB); Helia M. Piedade (SMA - SP/CBRN/DeFau)</t>
  </si>
  <si>
    <t>É importante que o produto seja entregue pelo menos 6 meses antes da oficina da ação 2.3. Espécies contempladas: Atelocynus microtis, Lycalopex vetulus, Chrysocyon brachyurus e Speothos venaticus.</t>
  </si>
  <si>
    <t>2) Parte da ação foi realizada na Ação 2.1 (questões sanitárias).</t>
  </si>
  <si>
    <t>Indisponibilidade de tempo do articulador, devido a mudanças de empresa, cidade e foco de trabalho. Deve-se transferir a origem do articulador de UNIFRAN  para ITAIPU Binacional. Surgiram grandes demandas. Dificuldade em compreender como organizar o levantamento, se de forma simples com apenas referências bibliográficas ou organizá-las de forma temática e já discutida?</t>
  </si>
  <si>
    <t>1) Pedro Teles (ITAIPU Binacional); 2) Fabiana L. Rocha (IUCN CSE Brasil; PCMC; UFBP)</t>
  </si>
  <si>
    <t>1) Descrever melhor quais estudos devem ser levantados, se em relação a conflitos, competição e/ou aspecto sanitários, já que, com exceção de áreas amazônicas, quase em todo o país há interface entre animais domésticos e silvestres. Afinar o foco do levantamento. 2) Parte da ação foi realizada na Ação 2.1 (questões sanitárias).</t>
  </si>
  <si>
    <t>Mudar articulador: Hélia M. Piedade (SIMA-SP/CFB/DEFAU/CMFS-ES).</t>
  </si>
  <si>
    <t>Excluir: Helia M. Piedade (SMA - SP/CBRN/DeFau). Incluir: Pedro Teles (ITAIPU Binacional).</t>
  </si>
  <si>
    <t xml:space="preserve">Rodrigo Jorge (ICMBio/CBC); Joares May Jr. (UNISUL); Ricardo Dias (USP/FMV); Helia M. Piedade (SMA - SP/CBRN/DeFau); Claudia Igayara (SZB/Zoo Guarulhos); Caio Motta  (FPZSP/PCMC); Frederico G. Lemos (UFG/PCMC); Fernanda C. de Azevedo (PCMC) </t>
  </si>
  <si>
    <t>Espécies contempladas: Lycalopex vetulus, Chrysocyon brachyurus e Speothos venaticus.</t>
  </si>
  <si>
    <t>Parte 1 de compilação de dados realizada. Oficina adiada por conta da pandemia</t>
  </si>
  <si>
    <t xml:space="preserve">Pandemia de COVID-19 levou ao cancelamento das reuniões presenciais. Financiamento parcial que estava confirmado para o evento (Parque das Aves e CPSG) não está mais disponível no momento. Precisamos verificar disponibilidade de orçamento dos demais parceiros FPZSP e CENAP. </t>
  </si>
  <si>
    <t>Fabiana L. Rocha (IUCN CSE Brasil; PCMC; UFBP)</t>
  </si>
  <si>
    <t>Atualizar instituição: Frederico G. Lemos (UFCAT; PCMC), Hélia M. Piedade (SIMA-SP/CFB/DEFAU/CMFS-ES), Claudia Igayara (AZAB; Zoo de Guarulhos), Fernanda C. Azevedo (PCMC; UFCAT). Incluir: Natan Freitas (UFPB).</t>
  </si>
  <si>
    <t>Fabiana Rocha (UFPB/PCMC); Rogério de Paula (ICMBio/CENAP); Hélia M. Piedade (SMA - SP/CBRN/DeFau); Frederico G. Lemos (UFG/PCMC); Fernanda C. de Azevedo (PCMC)</t>
  </si>
  <si>
    <t>Atualizar instituição: Claudia Igayara (AZAB; Zoo de Guarulhos).</t>
  </si>
  <si>
    <t>Atualizar instituição: Fabiana L. Rocha (IUCN CSE Brasil; PCMC; UFBP),  Frederico G. Lemos (UFCAT; PCMC), Hélia M. Piedade (SIMA-SP/CFB/DEFAU/CMFS-ES).</t>
  </si>
  <si>
    <t>Hélia M. Piedade (SMA - SP/CBRN/DeFau)</t>
  </si>
  <si>
    <t>Realizadas capacitações de professores, coordenadores pedagógicos, agentes municipais de saúde em sete municípios do estado de São Paulo em agosto 2019. Em abril de 2020, participação nos eventos on line produzidos pela SIMA - Participe e saúde e Biodiversidade - tema convivência entre cães e gatos e a fauna silvestre.</t>
  </si>
  <si>
    <t>Atividades interrompidas pelas restrições imostas pela pandemia.</t>
  </si>
  <si>
    <t>Hélia M. Piedade (CMFS-ES/DEFAU/CFB/SIMA)</t>
  </si>
  <si>
    <t>Ação realizada para estado de São Paulo</t>
  </si>
  <si>
    <t>Atualizar instituição: Hélia M. Piedade (SIMA-SP/CFB/DEFAU/CMFS-ES).</t>
  </si>
  <si>
    <t>Incluir instituição: Kátia Rancura (FPZSP). 
Atualizar instituição: Claudia Igayara (AZAB; Zoo de Guarulhos); Graziele Batista (IBAMA-DF); Raquel Marmo Azzari (SIMA-SP).</t>
  </si>
  <si>
    <t>Realizar estudo piloto dos impactos epidemiológicos e realizar ações mitigatórias em duas áreas de interface doméstico/silvestre</t>
  </si>
  <si>
    <t>Rogério de Paula (ICMBio/CENAP); Fabiana Rocha (UFPB/PCMC);  Silvia Godoy (ICMBio); Frederico G. Lemos (UFG/PCMC); Fernanda C. Azevedo (PCMC); Hélia M.Piedade (SMA - SP/CBRN/DeFau)</t>
  </si>
  <si>
    <t>1) Goiás - Realizada etapa de coleta de dados epidemiológicos e ecológicos. Realizada análise de dados ecológicos das interações entre canídeos silvestres e cães domésticos. Realizados os processamentos laboratoriais para maior parte das doenças elencadas no estudo. Está pendente o processamento laboratorial para cinomose, e as análises de modelagem epidemiológica.</t>
  </si>
  <si>
    <t>1) Caio Motta (PCMC); 2) Rogério de Paula (ICMBio/CENAP); 3) Fabiana L. Rocha (IUCN CSE Brasil; PCMC; UFBP).</t>
  </si>
  <si>
    <t>2) Estudos para lobo no estado de São Paulo. 3) Estudo no Pantanal (MS) com Cerdocyon thous (levantamento epidemiológico).</t>
  </si>
  <si>
    <t>Atualizar instituição: Fernanda C. Azevedo (PCMC; UFCAT), Fabiana L. Rocha (IUCN CSE Brasil; PCMC; UFBP), Frederico G. Lemos (UFCAT; PCMC), Hélia M. Piedade (SIMA-SP/CFB/DEFAU/CMFS-ES).</t>
  </si>
  <si>
    <t>Isis Zanini (PCMC); Pedro Teles (UNIFRAN); Hélia M. Piedade (SMA - SP/CBRN/DeFau); Claudia Igayara (SZB/Zoo de Guarulhos)</t>
  </si>
  <si>
    <t>Protocolo a ser elaborado em reunião com especialistas. Espécies contempladas: Atelocynus microtis, Lycalopex vetulus, Chrysocyon brachyurus e Speothos venaticus.</t>
  </si>
  <si>
    <t>A ação não foi desenvolvida.</t>
  </si>
  <si>
    <t>Indisponibilidade de tempo devido a mudanças de empresa, cidade e foco de trabalho.E poucas referências bibliográficas sobre como as espécies se comportam perante agentes infecciosos ou métodos profiláticos como vacina. O guia se baseará em extrapolação da espécie doméstica e em trabalhos pontuais apenas com relatos,  por não se compreender a patogenicidade nestas espécies.</t>
  </si>
  <si>
    <t>Pedro Teles (ITAIPU Binacional)</t>
  </si>
  <si>
    <t>Sugiro a fusão da ação 2.7 com a ação 4.7 (ambas sob minha articulação e que se sobrepõem).</t>
  </si>
  <si>
    <t>Elaborar protocolo de atenuação de riscos sanitários para locais de recebimento, destinação e soltura das quatro espécies de canídeos silvestres.</t>
  </si>
  <si>
    <t>Minuta de normativa para secretarias estaduais (OEMAS). Maior sucesso no processo de soltura e menor risco sanitário para os animais soltos.</t>
  </si>
  <si>
    <t>Atualizar instituições: Pedro Teles (ITAIPU Binacional).</t>
  </si>
  <si>
    <t>Atualizar instituição: Claudia Igayara (AZAB; Zoo de Guarulhos), Hélia M. Piedade (SIMA-SP/CFB/DEFAU/CMFS-ES). Incluir: Fabiana L. Rocha (IUCN CSE Brasil; PCMC; UFBP), Rogério de Paula (ICMBio/CENAP). Excluir: Pedro Teles (UNIFRAN).</t>
  </si>
  <si>
    <t>Fusão das ações 2.7 e 4.7 não aceita durante oficina. Ação 2.7 é um instrumento e será incorporada pela ação 4.7.</t>
  </si>
  <si>
    <t>Claudia Igayara (AZAB; Zoo de Guarulhos)</t>
  </si>
  <si>
    <t>Atualizar instituição: Monicque Silva (SIMA-SP), Graziele Batista (IBAMA-DF).</t>
  </si>
  <si>
    <t>Aguardando elaboração do protocolo.</t>
  </si>
  <si>
    <t>Hélia M.Piedade (SMA - SP/CBRN/DeFau); Graziele Batista (IBAMA)</t>
  </si>
  <si>
    <t>Criado GT para lobo-guará, dentro do Acordo AZAB/ICMBio, que agrega as instituições potenciais recebedoras e que deve ser acionado para destinação de animais. Não há GT para os demais canídeos, mas a mesma estratégia pode ser acionada para as outras espécies.</t>
  </si>
  <si>
    <t>A lista é dinâmica e a possibilidade de recebimento pode variar. Assim, não é tão funcional. A utilização do GT AZAB pode contornar essa questão.</t>
  </si>
  <si>
    <t>Instituir um fluxo de trabalho, onde a necessidade de destinação de animais resgatados seja informada à AZAB para divulgação no GT.</t>
  </si>
  <si>
    <t>Lista atualizada anualmente que contemplem lista de instituições receptoras e que possuam AM (autorização de manejo).</t>
  </si>
  <si>
    <t>Ação parcialmente realizada. Foi obtida a planilha com as amostras presentes no banco do CENAP. Ainda não foram elencadas as amostras para análises.</t>
  </si>
  <si>
    <t>Houve uma grande demora na obtenção da planilha de amostras, e com a pandemia de COVID-19 os potenciais laboratórios parceiros para a realização dessas analises paralisaram suas atividades.</t>
  </si>
  <si>
    <t>Isis Zanini das Candeias (PCMC)</t>
  </si>
  <si>
    <t>Rogério de Paula (ICMBio/CENAP), Letícia Cruz (WWF Brasil), Frederico G. Lemos (UFG/PCMC), Fernanda C. de Azevedo (PCMC)</t>
  </si>
  <si>
    <t>SP, MG, GO, MS, PR, RJ, MT.</t>
  </si>
  <si>
    <t>Espécies contempladas: Lycalopex vetulus e Chrysocyon brachyurus.</t>
  </si>
  <si>
    <t>Ação em andamento, sendo elaboradas as recomendações de ações nos novos contratos de concessão rodoviária.</t>
  </si>
  <si>
    <t>Fernanda Abra (ViaFAUNA)</t>
  </si>
  <si>
    <t>Atualizar instituição: Fernanda C. Azevedo (PCMC; UFCAT),  Frederico G. Lemos (UFCAT; PCMC).</t>
  </si>
  <si>
    <t>Ação não iniciada.</t>
  </si>
  <si>
    <t>Necessidade de maior priorização por parte da equipe.</t>
  </si>
  <si>
    <t>GAT, durante Oficina</t>
  </si>
  <si>
    <t>Atualizar instituição: Fernando Tatagiba (ICMBio/CGEUP/DOVIS). Incluir: Fernanda Abra (ViaFAUNA).</t>
  </si>
  <si>
    <t>Fernanda Abra (Viafauna); Fernando Tatagiba (ICMBio/PARNA Chapada dos Veadeiros); Monicque Silva (SMA - SP); Letícia Cruz (WWF Brasil); Paula Condé (ICMBio/CENAP); Daniel Raíces (ICMBio/COESP)</t>
  </si>
  <si>
    <t>(1) Atividades não iniciadas</t>
  </si>
  <si>
    <t xml:space="preserve">(1) Articulador pediu sua substituição. (2) Necessidade de maior priorização por parte da equipe.
</t>
  </si>
  <si>
    <t>(1) Breno Melo (WWF-Brasil); (2) GAT, durante Oficina</t>
  </si>
  <si>
    <t>Mudar articulador: Fernanda Abra (ViaFAUNA).</t>
  </si>
  <si>
    <t>Atualizar instituição: Monicque Silva (SIMA-SP); Fernando Tatagiba (ICMBio/DOVIS/CGEUP). Incluir: Giuliana Berghella (IBAMA/COTRA). Excluir: Fernanda Abra (Viafauna).</t>
  </si>
  <si>
    <t>Estados onde ocorrem as espécies contempladas</t>
  </si>
  <si>
    <t>Exclusão de Atelocynus microtis e Speothos venaticus das espécies contempladas.</t>
  </si>
  <si>
    <t>Angela Kuszack (Rede Pro-UC); Fernando Tatagiba (ICMBio/PARNA Chapada dos Veadeiros); Frederico G. Lemos (UFG/PCMC); Fernanda C. de Azevedo (PCMC)</t>
  </si>
  <si>
    <t>Encaminhar documento resultante da Ação 3.3 ao CONAMA, órgãos ambientais licenciadores estaduais e federais e órgãos de transporte estaduais e federais nos estados das espécies contempladas.</t>
  </si>
  <si>
    <t>Mudar articulador: Rogério de Paula (ICMBio/CENAP)</t>
  </si>
  <si>
    <t>Corrigir grafia do nome e instituição: Angela Kuczach (Rede Pró-UC). Atualizar instituições: Fernanda C. Azevedo (PCMC; UFCAT), Fernando Tatagiba (ICMBio/CGEUP/DOVIS), Frederico G. Lemos (UFCAT; PCMC). Incluir: Tatiane Rech (ICMBio/CENAP).</t>
  </si>
  <si>
    <t>Modelos de viabilidade populacional foram realizados para lobo-guará e raposa-do-campo. No entanto, entende-se que existe necessidade de modelos atualizados de adequabilidade ambiental para ambas espécies para modelos mais precisos.</t>
  </si>
  <si>
    <t>Atualizar instituições: Fernanda C. Azevedo (PCMC; UFCAT), Frederico G. Lemos (UFCAT; PCMC), Fabiana L. Rocha (IUCN CSE Brasil; PCMC; UFBP). Incluir: Bruno Saranholi (UFSCar).</t>
  </si>
  <si>
    <t>A ação ainda  está em andamento e deve ser prorrogada. As áreas criticas para atropelamento de lobo-guará e raposa-do-campo já estão feitas para o estado de São Paulo, contemplando todas as rodovias. O artigo referente a este estudo (capítulo de doutorado de Fernanda Abra) será publicado em 2021. Foram realizadas duas análises: análise de hotspots para o estado de São Paulo e modelagens preditivas de atropelamento com indicação de locais nas rodovias paulistas com probabilidade de atropelamento das espécies acima de 70%.</t>
  </si>
  <si>
    <t xml:space="preserve"> À partir de novembro, será realizada um monitoramento sistemático para quatro rodovias do entorno do Parque Nacional da Chapada dos Veadeiros. À partir de março 2021, será iniciado um monitoramento sistemático de fauna atropelada na BR-174 (estado do Amazonas), onde também poderá ser registrado dados de atropelamento de canídeos amazônicos. Recomenda-se que a data para entrega desta ação seja postergada.</t>
  </si>
  <si>
    <t>Fernando Tatagiba (ICMBio/PARNA Chapada dos Veadeiros); Breno Melo (WWF Brasil); Fernanda Abra (ViaFAUNA)</t>
  </si>
  <si>
    <t xml:space="preserve">Necessidade de maior priorização por parte da equipe.
</t>
  </si>
  <si>
    <t>Atualização de instituição: Fernando Tatagiba (ICMBio/CGEUP/DOVIS). Exluir: Breno Melo (WWF Brasil).</t>
  </si>
  <si>
    <t>Documento também será encaminhado à Frente Parlamentar Ambientalista, como um adendo da ação.</t>
  </si>
  <si>
    <t>Mapear UCs federais e estaduais de proteção integral terrestres com plano de manejo disponível que não possuem avaliação de impactos de atropelamentos e efeito-barreira.</t>
  </si>
  <si>
    <t>Fernando Tatagiba (ICMBio/PARNA Chapada dos Veadeiros); Breno Melo (WWF Brasil); Yuri Ribeiro (ESALQ/LEMaC)</t>
  </si>
  <si>
    <t>Mapeamento iniciado.</t>
  </si>
  <si>
    <t>Mapas gerados e encaminhados para o ICMBio e órgãos estaduais correspondentes às UCs estaduais</t>
  </si>
  <si>
    <t>Estados de ocorrência das espécies</t>
  </si>
  <si>
    <t>Fernando Tatagiba (ICMBio/PARNA Chapada dos Veadeiros)</t>
  </si>
  <si>
    <t>Monitorar sistematicamente trechos de rodovias nas áreas de ocorrência das espécies-alvo, dando ênfase para as áreas prioritárias identificadas na Ação 1.4</t>
  </si>
  <si>
    <t>Frederico G. Lemos (UFG/PCMC); Fernanda C. de Azevedo (PCMC); Fernando Tatagiba (ICMBio/PARNA Chapada dos Veadeiros); Letícia Cruz (WWF Brasil)</t>
  </si>
  <si>
    <t>Espécies contempladas: Atelocynus microtis e Speothos venaticus.</t>
  </si>
  <si>
    <t>Monitoramentos anteriores continuam. O monitoramento no Parque Nacional de Chapada dos Veadeiros deverá começar em novembro de 2020, com duração de pelo menos um ano. Serão monitoradas quatro rodovias em seu entorno.</t>
  </si>
  <si>
    <t xml:space="preserve">Peço a prorrogação para entrega dos resultados desta ação. </t>
  </si>
  <si>
    <t>Atualizar instituição: Fernanda C. Azevedo (PCMC; UFCAT),  Frederico G. Lemos (UFCAT; PCMC),  Fernando Tatagiba (ICMBio/CGEUP/DOVIS). Excluir: Letícia Cruz (WWS Brasil).</t>
  </si>
  <si>
    <t>Fernanda C. de Azevedo (PCMC); Frederico G. Lemos (UFG/PCMC); Fernanda Abra (ViaFauna); Hélia M. Piedade (SMA - SP/CBRN/DeFau)</t>
  </si>
  <si>
    <t>Existe coleta de dados de animais que utilizam áreas associadas a estradas e rodovias. Análises específicas com relação aos efeitos de rodovias vêm sendo feitas junto ao Projeto Lobos do Pardo.</t>
  </si>
  <si>
    <t>Dados coletados e dois lobos-guarás monitorados que possuem rodovias dentro de suas áreas de vida.</t>
  </si>
  <si>
    <t xml:space="preserve">Entende-se que esse monitoramento seja constante (com animais sendo capturados e associados aos estudos em fluxo contínuo). Sugere-se o término da ação no fim do período do PAN Canídeos. </t>
  </si>
  <si>
    <t>Atualizar instituição: Fernanda C. Azevedo (PCMC; UFCAT), Hélia M. Piedade (SIMA-SP/CFB/DEFAU/CMFS-ES), Frederico G. Lemos (UFCAT; PCMC).</t>
  </si>
  <si>
    <t>Alteração do custo da ação pela alta do dólar (compra de equipamentos) e refinamento do estudo com maior esforço amostral.</t>
  </si>
  <si>
    <t>Marcelo Magioli (USP/ESALQ); Katia Ferraz (USP/ESALQ); Rogério de Paula (ICMBio/CENAP); Letícia Cruz (WWF Brasil); Frederico G. Lemos (UFG/PCMC); Fernanda C. de Azevedo (PCMC)</t>
  </si>
  <si>
    <t>Atualmente, tenho dados de lobo-guará e raposa-do-campo utilizando passagens inferiores em rodovias no estado de São Paulo e em passagens na malha norte ferroviária da RUMO.</t>
  </si>
  <si>
    <t>Peço a prorrogação para entrega dos resultados desta ação. Os dados de passagens de fauna ainda serão compilados e publicados.</t>
  </si>
  <si>
    <t>Atualizar instituição: Marcelo Magioli (ICMBio/CENAP; Instituto Pró-Carnívoros), Fernanda C. Azevedo (PCMC; UFCAT), Frederico G. Lemos (UFCAT; PCMC). Excluir: Letícia Cruz (WWS Brasil).</t>
  </si>
  <si>
    <t>Incluir Mato Grosso do Sul</t>
  </si>
  <si>
    <t>Marcelo Magioli (USP/ESALQ); Katia Ferraz (USP/ESALQ); Rogério de Paula (ICMBio/CENAP); Leticia Cruz (WWF Brasil); Frederico G. Lemos (UFG/PCMC); Fernanda C. de Azevedo (PCMC)</t>
  </si>
  <si>
    <t>Existe o planejamento de implantação de diversas estruturas de mitigação para rodovias e ferrovias. Ao final da ação, poderá ser gerado um relatório sobre os locais e tipos de estruturas implementadas. Possibilidade de gerar Guia Técnico sobre medidas de mitigações adequadas para conservação das espécies.</t>
  </si>
  <si>
    <t>Métodos testados e Guia Técnico sobre medidas de mitigações adequadas para conservação das espécies</t>
  </si>
  <si>
    <t>Atualizar instituição: Marcelo Magioli (ICMBio/CENAP; Instituto Pró-Carnívoros), Fernanda C. Azevedo (PCMC; UFCAT),  Frederico G. Lemos (UFCAT; PCMC). Excluir: Letícia Cruz (WWS Brasil).</t>
  </si>
  <si>
    <t>Estados de ocorrência das espécies contempladas</t>
  </si>
  <si>
    <t>Rogério de Paula (ICMBio/CENAP); Fernanda C. de Azevedo (PCMC); Rodrigo Jorge (ICMBio/CBC); Daniel Rocha; Joares May Jr (UNISUL/Panthera Brasil); Júlio Dalponte (Pró-Carnívoros); Natália Torres (UFU; IOP); Edsel Moraes Jr; Flávia Tirelli; Benhur Casper; Flávio Rodrigues (UFMG); Fabiana Rocha (UFPB/PCMC); Guilherme Mourão (EMBRAPA); Rita Bianchi (UNESP)</t>
  </si>
  <si>
    <t>Ação iniciada para sistematização de dados de lobo-guará (projetos Lobos da Canastra, Lobos do Pardo, GuaráCitta, Raposinha do Pontal/PCMC), raposa-do-campo (Raposinha do Pontal, Corumbaíba/PCMC; Cumari/PCMC). Falta levantar dados dos projetos com cachorro-vinagre (Nova Xavantina) e cachorro-do-mato-de-orelha-curta (projeto no Peru de Renata Leite Pittman). Ação com gargalo na obtenção de dados de cachorro-vinagre e cachorro-do-mato-de-orelha-curta.</t>
  </si>
  <si>
    <t>Necessidade de maior tempo disponível da equipe para priorizar ação.</t>
  </si>
  <si>
    <t>Relatório deve conter abordagem das regiões. Espécies contempladas: Atelocynus microtis, Lycalopex vetulus, Chrysocyon brachyurus e Speothos venaticus.</t>
  </si>
  <si>
    <t>Em substituição a relatórios regionais, foram enviadas planilhas com dados regionais consolidados e Informação Técnica.</t>
  </si>
  <si>
    <t>Graziele Batista (IBAMA - DF)</t>
  </si>
  <si>
    <t>Informação Técnica elaborada com dados regionais</t>
  </si>
  <si>
    <t>Atualizar instituição: Graziele Batista (IBAMA-DF).</t>
  </si>
  <si>
    <t>Hélia M. Piedade (SIMA/CFB/DEFAU/CMFS-ES) incluirá nas planilhas informações do estado de São Paulo. Esses dados não estão no SISCETAS, utilizado pela Graziela Batista na pesquisa. Uma nova Informação Técnica será elaborada, incluindo esses dados (IT a ser assinada por Juliana Junqueira - IBAMA/COBIO, devido à licença de Graziela Batista).</t>
  </si>
  <si>
    <t>Frederico G. Lemos (UFG/PCMC); Fernanda C. de Azevedo (PCMC); Fernando Tatagiba (ICMBio/PARNA Chapada dos Veadeiros);  Hélia M. Piedade (SMA - SP/CBRN/DeFau)</t>
  </si>
  <si>
    <t xml:space="preserve"> </t>
  </si>
  <si>
    <t>Atualizar instituição: Fernanda C. Azevedo (PCMC; UFCAT), Hélia M. Piedade (SIMA-SP/CFB/DEFAU/CMFS-ES), Frederico G. Lemos (UFCAT; PCMC), Fernando Tatagiba (ICMBio/CGEUP/DOVIS).</t>
  </si>
  <si>
    <t>Desenvolver plano de comunicação destinado à sociedade sobre convivência com canídeos e mitigações de conflitos regionais.</t>
  </si>
  <si>
    <t>Gabrielle de Rosa (Instituto Lina Galvani)</t>
  </si>
  <si>
    <t>Acões pontuais e muito localizadas sendo realizadas especificamente por cada projeto</t>
  </si>
  <si>
    <t>Necessidade de maior dedicação às demandas pontuais, mas que fornecerão base para desenvolvimento da ação em si (plano de comunicação).</t>
  </si>
  <si>
    <t>Gabrielle da Rosa (Parque Vida Cerrado)</t>
  </si>
  <si>
    <t>Que saia desse encontro um direcionamento para que todas as ações que envolvam as espécies sejam compartilhadas com o PAN.</t>
  </si>
  <si>
    <t>Atualizar instituição: Gabrielle da Rosa (Parque Vida Cerrado).</t>
  </si>
  <si>
    <t>Atualizar instituição: Fernanda C. Azevedo (PCMC; UFCAT), Frederico G. Lemos (UFCAT; PCMC), Tatiane Rech (ICMBio/CENAP).</t>
  </si>
  <si>
    <t>Elaborar material impresso e audiovisual destinado a programas de Educação Ambiental sobre os canídeos, abordando aspectos dos conflitos</t>
  </si>
  <si>
    <t>Frederico G. Lemos (UFG/PCMC); Fernanda C. de Azevedo (PCMC); Tatiane Rech (AES Tietê); Cláudio Fabi (ICMBio/CEPTA); Hélia M. Piedade (SMA - SP/CBRN/DeFau); Gabrielle de Rosa (Instituto Lina Galvani)</t>
  </si>
  <si>
    <t>Não realizado</t>
  </si>
  <si>
    <t>Falta de articulação. A estratégia de educação da AZAB continua em construção, estando atrasada. Não fui capaz de articular esta ação fora da AZAB.</t>
  </si>
  <si>
    <t>Trocar o articulador</t>
  </si>
  <si>
    <t>Mudar articulador: Rogério de Paula (ICMBio/CENAP).</t>
  </si>
  <si>
    <t>Atualizar instituição: Fernanda C. Azevedo (PCMC; UFCAT), Hélia M. Piedade (SIMA-SP/CFB/DEFAU/CMFS-ES), Gabrielle da Rosa (Parque Vida Cerrado).
- Frederico G. Lemos (UFCAT; PCMC), Tatiane Rech (ICMBio/CENAP). Incluir: Claudia Igayara (AZAB; Zoo de Guarulhos).</t>
  </si>
  <si>
    <t>Produção será de forma contínua.</t>
  </si>
  <si>
    <t>Elaborar curso de Educação à Distância sobre manejo e situações de conflito com canídeos, incluindo material impresso.</t>
  </si>
  <si>
    <t>Curso elaborado; Material elaborado e distribuído</t>
  </si>
  <si>
    <t>Gabrielle de Rosa (Instituto Lina Galvani); Fernanda C. de Azevedo (PCMC); Tatiane Rech (AES Tietê); Cláudio Fabi (ICMBio/CEPTA); Hélia M. Piedade (SMA - SP/CBRN/DeFau)</t>
  </si>
  <si>
    <t>Incluir guia de identificação no material do curso. Espécies contempladas: Atelocynus microtis, Lycalopex vetulus, Chrysocyon brachyurus e Speothos venaticus.</t>
  </si>
  <si>
    <t>Questionamento sobre a efetividade da ação de forma isolada. Proposta de nova ação associada a essa (ação 4.15). Já existe material associado à esta ação (apresentações a serem adaptadas - Rogério de Paula e Frederico G. Lemos).</t>
  </si>
  <si>
    <t>Elaborar e difundir curso de Educação à Distância sobre identificação, manejo e situações de conflito com canídeos, incluindo material de apoio digital</t>
  </si>
  <si>
    <t>Curso e materiais elaborados</t>
  </si>
  <si>
    <t>Atualizar instituição: Fernanda C. Azevedo (PCMC; UFCAT), Hélia M. Piedade (SIMA-SP/CFB/DEFAU/CMFS-ES), Gabrielle da Rosa (Parque Vida Cerrado), Tatiane Rech (ICMBio/CENAP).</t>
  </si>
  <si>
    <t>Observar protocolos sanitários e de atropelamento. Espécies contempladas: Lycalopex vetulus, Chrysocyon brachyurus e Speothos venaticus.</t>
  </si>
  <si>
    <t>Indisponibilidade de tempo devido a mudanças de empresa, cidade e foco de trabalho. Dificuldade na idealização de arte e organização de guia, por falta de experiência. Prioritáriamente, deve-se organizar o acesso a um banco de imagens com origens diversas para a formulação do guia.</t>
  </si>
  <si>
    <t>Sugiro a fusão desta ação (4.7) com a ação 2.7. Ambas sob minha articulação e que se sobrepõem.</t>
  </si>
  <si>
    <t>Atualizar instituição: Monicque Silva (SIMA-SP), Fabiana L. Rocha (IUCN CSE Brasil; PCMC; UFBP).</t>
  </si>
  <si>
    <t>José Maia (Morada Consultoria); Gabrielle de Rosa (Instituto Lina Galvani); Fernanda C. de Azevedo (PCMC); Tatiane Rech (AES Tietê)</t>
  </si>
  <si>
    <t>Todas as tentativas de conversa com o SENAR não evoluiram. O orgão é decentralizado, apensar de ter boas atividades voltadas para a educação rural.</t>
  </si>
  <si>
    <t>Buscar uma esfera federal para alinhar o diálogo e envolver o assunto no campo (talvez o Ministério de Agricultura, Pecuária e Abastecimento - MAPA). Excluir SENAR do texto da ação, colocando ela em 2o plano para divulgação</t>
  </si>
  <si>
    <t>Criar material de educação ambiental sobre conservação abordando a caça por retaliação dos canídeos em seus projetos de educação rural nas áreas de ocorrência.</t>
  </si>
  <si>
    <t>Divulgação do material para a comunidade rural pelo SENAR e outros meios de comunicação.</t>
  </si>
  <si>
    <t>Atualizar instituição: Fernanda C. Azevedo (PCMC; UFCAT), Tatiane Rech (ICMBio/CENAP). Excluir: Gabrielle de Rosa (Instituto Lina Galvani).</t>
  </si>
  <si>
    <t>Elaborar e encaminhar diretrizes aos órgãos licenciadores de recolhimento dos resíduos alimentares e programas de educação ambiental para mitigação de conflitos com canídeos nos empreendimentos e cooperativas das zonas rurais nas áreas de ocorrência.</t>
  </si>
  <si>
    <t>Projeto piloto para estado de São Paulo e difusão para outros órgãos licenciadores de outros estados.</t>
  </si>
  <si>
    <t>Estado de SP</t>
  </si>
  <si>
    <t>Recomendar, junto às associações setoriais do agronegócio nas áreas de ocorrência, diretrizes de destinação para resíduos sólidos e campanhas de educação ambiental para mitigação de conflitos com canídeos.</t>
  </si>
  <si>
    <t>Inserido o tema em questionário enviado a 19 empresas florestais filiadas à IBÁ. Anexo 1. Pendente o envio de material de orientação elaborado, que poderá ser avaliado na monitoria.</t>
  </si>
  <si>
    <t>Quatro empresas florestais têm engajamento com PAN, mas não com os canídeos silvestres.</t>
  </si>
  <si>
    <t>Ação pode ser executada. Estratégia revista: há necessidade de elaborar um documento de encaminhamento e instrução para as associações setoriais e empresas, aspectos que a coordenação veio a constatar com o desenvolvimento dos contatos. Obs. Outro fator que dificultou cumprir o prazo relaciona-se com a redução de recursos da coordenação desta ação.</t>
  </si>
  <si>
    <t>Atualizar instituição: Hélia M. Piedade (SIMA/CFB/DEFAU/CMFS-ES).</t>
  </si>
  <si>
    <t>Encaminhar às organizações de certificação ambiental as ações do PAN de prevenção de conflitos e/ou ações de conservação em áreas prioritárias.</t>
  </si>
  <si>
    <t xml:space="preserve">Efetivado contato com o FSC Brasil. </t>
  </si>
  <si>
    <t>Ação pode ser executada. Estratégia revista: há necessidade de elaborar um documento de encaminhamento e instrução para as organizações certificadoras. Obs. Outro fator que dificultou cumprir o prazo relaciona-se com a redução de recursos da coordenação desta ação.</t>
  </si>
  <si>
    <t>Rogério de Paula (ICMBio/CENAP); Mara Marques (FPZSP/SPZ); Isis C. Zanini (PCMC); Claudia Igayara (SZB/Zoo Guarulhos); Frederico G. Lemos (UFG/PCMC)</t>
  </si>
  <si>
    <t>Reunião para definição de diretrizes e elaboração de diretrizes. Espécies contempladas: Lycalopex vetulus e Chrysocyon brachyurus.</t>
  </si>
  <si>
    <t>Não há em quantidade, experiências organizadas, monitoradas ou de pesquisa de soltura de canídeos. Dentre as espécies do PAN, a mais manejada é o lobo-guará, mas pouco se conhece sobre o pós-manejo.</t>
  </si>
  <si>
    <t>Há uma oportunidade com lobo-guarás este ano que reforçará a troca de experiências sobre a temática.</t>
  </si>
  <si>
    <t>Atualizar instituição: Claudia Igayara (AZAB; Zoo de Guarulhos); Frederico G. Lemos (UFCAT; PCMC). Incluir: Ana Raquel (AZAB).</t>
  </si>
  <si>
    <r>
      <t>Realizar experimento piloto de reabilitação e soltura de lobo-guarás (</t>
    </r>
    <r>
      <rPr>
        <i/>
        <sz val="16"/>
        <rFont val="Calibri"/>
        <family val="2"/>
      </rPr>
      <t>Chrysocyon brachyurus</t>
    </r>
    <r>
      <rPr>
        <sz val="16"/>
        <rFont val="Calibri"/>
        <family val="2"/>
      </rPr>
      <t>) e raposa-do-campo (</t>
    </r>
    <r>
      <rPr>
        <i/>
        <sz val="16"/>
        <rFont val="Calibri"/>
        <family val="2"/>
      </rPr>
      <t>Lycalopex vetulus</t>
    </r>
    <r>
      <rPr>
        <sz val="16"/>
        <rFont val="Calibri"/>
        <family val="2"/>
      </rPr>
      <t>) para definição de protocolos oficiais.</t>
    </r>
  </si>
  <si>
    <t>Espécie contemplada: Chrysocyon brachyurus.</t>
  </si>
  <si>
    <t>Experimento piloto para lobo-guará realizado e finalizado em 2018. Protocolo em fase final de elaboração. Quatro novos experimentos testando os protocolos serão realizados entre 2020 e 2021. Para raposa-do-campo, nenhum animal foi resgatado e encaminhado desde 2018, sendo assim, nada foi feito com a espécie.</t>
  </si>
  <si>
    <t>Para raposa-do-campo, nenhum animal foi resgatado e encaminhado desde 2018. Sendo assim, nada foi feito com a espécie.</t>
  </si>
  <si>
    <t>Separar a ação referente à raposa-do-campo, dado a raridade de animais potenciais que chegam ao cativeiro.</t>
  </si>
  <si>
    <t>Realizar experimento piloto de reabilitação e soltura de lobo-guarás (Chrysocyon brachyurus) para definição de protocolos oficiais.</t>
  </si>
  <si>
    <t>Atualizar instituição: Pedro Teles (ITAIPU Binacional), Frederico G. Lemos (UFCAT; PCMC).</t>
  </si>
  <si>
    <r>
      <t xml:space="preserve">Visto que </t>
    </r>
    <r>
      <rPr>
        <i/>
        <sz val="16"/>
        <rFont val="Calibri"/>
        <family val="2"/>
        <scheme val="minor"/>
      </rPr>
      <t>Lycalopex vetulus</t>
    </r>
    <r>
      <rPr>
        <sz val="16"/>
        <rFont val="Calibri"/>
        <family val="2"/>
        <scheme val="minor"/>
      </rPr>
      <t xml:space="preserve"> não é espécie frequente nos centros de reabilitação, a exiquibilidade da ação fica comprometida. Assim, a espécie foi excluída da ação e, pelo mesmo motivo, não se vê, no momento, a possibilidade de criação de nova ação apenas para ela.</t>
    </r>
  </si>
  <si>
    <t>EXCLUÍDA na Monitoria 1 (2019)</t>
  </si>
  <si>
    <t>Realizar experimento piloto de reabilitação e soltura de cachorro-vinagre (Speothos venaticus) para definição de protocolos oficiais</t>
  </si>
  <si>
    <t>Helia M. Piedade (SMA - SP/CBRN/DeFau); Gabrielle de Rosa (Instituto Lina Galvani); Claudia Igayara (Zoo de Guarulhos)</t>
  </si>
  <si>
    <t>área de ocorrência da espécie</t>
  </si>
  <si>
    <t>Atualizar instituição: Claudia Igayara (AZAB; Zoo de Guarulhos), Gabrielle da Rosa (Parque Vida Cerrado), Hélia M. Piedade (SIMA-SP/CFB/DEFAU/CMFS-ES).</t>
  </si>
  <si>
    <t>Incluir nas Observações: Espécie contemplada: Speothos venaticus.</t>
  </si>
  <si>
    <t>2.11</t>
  </si>
  <si>
    <t>Realizar reunião técnica virtual para discussão e divulgação de protocolo sanitário para solturas</t>
  </si>
  <si>
    <t>Relatório da reunião; Lista de presença da reunião técnica.</t>
  </si>
  <si>
    <t>Instituições conhecendo, atestando e implementando o protocolo</t>
  </si>
  <si>
    <t>Rogério de Paula (ICMBio/CENAP); Hélia M. Piedade (SIMA-SP/CFB/DEFAU/CMFS-ES); Caio Motta (PCMC); Claudia Igayara (AZAB; Zoo de Guarulhos).</t>
  </si>
  <si>
    <t>Reunião técnica virtual.</t>
  </si>
  <si>
    <t>4.16</t>
  </si>
  <si>
    <t>Identificar instituições e disponibilizar treinamento previsto na ação 4.6</t>
  </si>
  <si>
    <t>Lista de instituições para proferência de curso</t>
  </si>
  <si>
    <t>Técnicos capacitados para manejo de canídeos silvestres</t>
  </si>
  <si>
    <t>Rogério de Paula (ICMBio/CENAP); Hélia M. Piedade (SIMA-SP/CFB/DEFAU/CMFS-ES); Claudia Igayara (AZAB; Zoo de Guarulhos).</t>
  </si>
  <si>
    <t>4.17</t>
  </si>
  <si>
    <t>Elaboração e disseminação de programa de "pílulas de áudio" para convivência com canídeos silvestres</t>
  </si>
  <si>
    <t>Pílulas de áudio gravadas e distribuídas</t>
  </si>
  <si>
    <t>Fernando Tatagiba (ICMBio/CGEUP/DOVIS); Frederico G. Lemos (UFCAT; PCMC).</t>
  </si>
  <si>
    <t>Locais onde há projetos e ações de sensibilização sobre as espécies contempladas</t>
  </si>
  <si>
    <t>Cerrado</t>
  </si>
  <si>
    <t>4.18</t>
  </si>
  <si>
    <t>Elaborar manual de boas práticas e destinação de resíduos da produção pecuária (incluindo de atividades médico-veterinárias)</t>
  </si>
  <si>
    <t>Manual de boas práticas para gestão de resíduos da produção pecuária (direcionado para o profissional médico veterinário)</t>
  </si>
  <si>
    <t>Divulgação do produto via conselho regional de Medicina Veterinária do ESP,  via Secretaria de Infraestrutura e Meio Ambiente e demais parceiros envolvidos, para melhoria da gestão dos resíduos e diminuição dos impactos negativos dos contaminantes presentes nos resíduos da produção pecuária para a conservação das espécies de animais silvestres.</t>
  </si>
  <si>
    <t>Hélia M. Piedade (SIMA-SP/CFB/DEFAU/CMFS-ES)</t>
  </si>
  <si>
    <t xml:space="preserve">José Maia (Morada Consultoria); Gabrielle da Rosa (Parque Vida Cerrado); Juliana Moreira (MAPA); Frederico G. Lemos (UFCAT; PCMC).
</t>
  </si>
  <si>
    <t>Estado de São Paulo</t>
  </si>
  <si>
    <t>Resíduos de produção pecuária: cama, carcaça, produtos de medicamentos, etc. Espécies contempladas: Lycalopex vetulus, Chrysocyon brachyurus e Speothos venaticus.</t>
  </si>
  <si>
    <t>SITUAÇÃO ATUAL DAS AÇÕES - 2ª MONITORIA (2020)</t>
  </si>
  <si>
    <t>13 a 17 de setembro, 05 a 06 de outubro, e 22 a 23 de novembro de 2021</t>
  </si>
  <si>
    <t>Ação não iniciada ou não concluída</t>
  </si>
  <si>
    <t>Criar os modelos de distribuição para o cachorro-de-orelha-curta e raposa-do-campo.</t>
  </si>
  <si>
    <t>Rogério de Paula (ICMBio/CENAP); Lucas Gonçalves (PUCRS); Frederico G. Lemos (UFCAT; PCMC); Vinícius Alberici (USP/ESALQ)</t>
  </si>
  <si>
    <t>Ação parcialmente realizada. Modelo para cachorro-do-mato-de-orelha-curta finalizado e publicado (Rocha et al. 2019). Modelo para raposa-do-campo não iniciado. Base de pontos de presença de raposa-do-campo não disponibilizado para a modelagem. Rogério de Paula (ICMBio/CENAP) e Frederico G. Lemos (UFCAT; PCMC) verificarão em conjunto os dados. Esta ação depende da disponibilização de registros de ocorrência da espécie por parte dos especialistas. Espécies contempladas: Atelocynus microtis e Lycalopex vetulus.</t>
  </si>
  <si>
    <t>1) A ação está parcialmente concluída. O modelo de distribuição do cachorro-do-mato-de-orelhas-curtas está atualizado e publicado. Já o modelo para a raposa-do-campo não foi realizado porque a base não foi disponibilizada. 2) A base de dados de raposa-do-campo vem sendo construída com consulta ampla de pesquisadores e instituições. Através da obtenção de novos pontos de ocorrência e validação dos dados pelo CENAP, o modelo de raposa-do-campo poderá ser produzido e finalizado até julho de 2022.</t>
  </si>
  <si>
    <t>Modelo finalizado para o cachorro-do-mato-de-orelhas-curtas (obtido na 2a Monitoria).</t>
  </si>
  <si>
    <t>Katia Ferraz não possui a base de pontos de presença para rodar o modelo. Esta base deve ser compilada e disponibilizada para que o modelo seja gerado.</t>
  </si>
  <si>
    <t>1) Katia Ferraz (USP/ESALQ); 2) Rogério Cunha de Paula (ICMBio/CENAP)</t>
  </si>
  <si>
    <t>I. Preparar base atualizada de dados de presença acurados da raposa-do-campo e enviar para Katia Ferraz (ação do CENAP). II. Alterar o prazo para que a ação seja cumprida, em função da agenda do CENAP em obter a base de pontos.</t>
  </si>
  <si>
    <t>Retirar: Lucas Gonçalves (PUCRS)</t>
  </si>
  <si>
    <t>Espécies contempladas: Atelocynus microtis e Lycalopex vetulus. CENAP fez convite à comunidade científica, agentes ambientais, gestores de UCs e sociedade civil para participarem do processo de revisão de dados de ocorrência de Chrysocyon brachyurus e Lycalopex vetulus. O prazo para o primeiro cadastro de colaboradores no SALVE é 15/10/2021. Após, poderá haver mais consultas e os dados serão validados pelo CENAP e parceiros, e seguirão para modelagem.</t>
  </si>
  <si>
    <t>Frederico G. Lemos (UFCAT; PCMC); Katia Ferraz (USP/ESALQ)</t>
  </si>
  <si>
    <t>Espécies contempladas: Atelocynus microtis, Chrysocyon brachyurus e Speothos venaticus.</t>
  </si>
  <si>
    <t>1) O modelo do cachorro-do-mato-de-orelhas-curtas está atualizado. A construção do modelo do cachorro-vinagre está em andamento e será concluída no final de 2022. Para o modelo do lobo-guará são necessários pontos que serão obtidos via consulta com parceiros (vide ação 1.1). 2) A base de dados de lobo-guará vem sendo construída com consulta ampla de pesquisadores e instituições.</t>
  </si>
  <si>
    <t>1) A confecção da base de pontos do cachorro-vinagre pelo CENAP (Mariella Butti) tem sido essencial para o andamento da ação.</t>
  </si>
  <si>
    <t>Incluir: Mariella Butti (ICMBio/CENAP); Rodrigo Jorge (ICMBio/CBC); Maria Luisa Jorge (Vanderbilt University).</t>
  </si>
  <si>
    <t>Espécies contempladas: Chrysocyon brachyurus, Speothos venaticus, Atelocynus microtis. CENAP fez convite à comunidade científica, agentes ambientais, gestores de UCs e sociedade civil para participarem do processo de revisão de dados de ocorrência de Chrysocyon brachyurus e Lycalopex vetulus. O prazo para o primeiro cadastro de colaboradores no SALVE é 15/10/2021. Após, poderá haver mais consultas e os dados serão validados pelo CENAP e parceiros, e seguirão para modelagem.</t>
  </si>
  <si>
    <t>Definir as áreas prioritárias para conectividade funcional das populações.</t>
  </si>
  <si>
    <t>Marcelo Magioli (ICMBio/CENAP; Instituto Pró-Carnívoros); Vinícius Alberici (USP/ESALQ); Frederico G. Lemos (UFCAT; PCMC); Yuri Ribeiro (USP/ESALQ/LEMaC)</t>
  </si>
  <si>
    <t>Ainda não realizada.</t>
  </si>
  <si>
    <t>Esta ação depende da realização das ações 1.1 e 1.2. Os modelos de distribuição das espécies em questão são pré-requisitos para realização desta oficina e da atividade de priorização. Alguns modelos não estão disponíveis até o momento.</t>
  </si>
  <si>
    <t>I. Gerar o modelo para a raposa-do-campo assim que a base de pontos for disponibilizada, como primeiro passo. II. Rever prazo desta ação para que seja possível realizá-la assim que o modelo for gerado.</t>
  </si>
  <si>
    <t>Esta ação depende da realização das Ações 1.1 e 1.2, e de uma oficina para estabelecimento de critérios de priorização. Espécies contempladas: Atelocynus microtis, Lycalopex vetulus, Chrysocyon brachyurus, Speothos venaticus.</t>
  </si>
  <si>
    <t>Identificar áreas prioritárias para a conservação  das populações.</t>
  </si>
  <si>
    <t>Angela Kuczach (Rede Pró-UC)</t>
  </si>
  <si>
    <t>Rogério de Paula (ICMBio/CENAP); Katia Ferraz (USP/ESALQ); Cintia Angelieri (USP/ESALQ); Vinícius Alberici (USP/ESALQ); Frederico G. Lemos (UFCAT; PCMC); Mariella Butti (ICMBio/CENAP)</t>
  </si>
  <si>
    <t>Tatiane Rech (ICMBio/CENAP); Monicque Silva (SIMA-SP); Frederico G. Lemos (UFCAT; PCMC); Fernanda C. Azevedo (PCMC; UFCAT)</t>
  </si>
  <si>
    <t>Grasiela Pacheco (Naturatins); Angela Kuczach (Rede Pró-UC); Monicque Silva (SIMA-SP); Mara Marques (FPZSP/SPZ)</t>
  </si>
  <si>
    <t>O período de execução depende das ações de 1.1 a 1.4, sugiro o encaminhamento e articulação da rede com os órgãos ambientais por meio da ação 1.8. Adequação de prazo de início após a finalização das ações 1.3 e 1.4. Espécies contempladas: Atelocynus microtis, Lycalopex vetulus, Chrysocyon brachyurus e Speothos venaticus.</t>
  </si>
  <si>
    <t xml:space="preserve">Ação com início previsto para Jan/23, depende da elaboração dos mapas. </t>
  </si>
  <si>
    <t>Sugestão adequar o texto das observações para melhor compreensão.</t>
  </si>
  <si>
    <t>O período de execução depende das Ações de 1.1 a 1.4. Sugire-se o encaminhamento e articulação da rede com os órgãos ambientais por meio da Ação 1.8. Adequação de prazo de início após a finalização das Ações 1.3 e 1.4. Espécies contempladas: Atelocynus microtis, Lycalopex vetulus, Chrysocyon brachyurus e Speothos venaticus.</t>
  </si>
  <si>
    <t>Desenvolver cartilha de utilização dos mapas de áreas prioritárias e conectividade destinada aos órgãos envolvidos na regularização ambiental e licenciamento.</t>
  </si>
  <si>
    <t>A publicação em via impressa depende de recursos para impressão. Desenvolver cartilha independentemente de modelos atualizados e áreas definidas. Pensar em cartilhas em diferentes versões, formatos e que seja atualizável. Espécies contempladas: Atelocynus microtis, Lycalopex vetulus, Chrysocyon brachyurus e Speothos venaticus.</t>
  </si>
  <si>
    <t>Utilização dos mapas atualizados (áreas prioritárias e conectividade) para a elaboração da cartilha.</t>
  </si>
  <si>
    <t>Essa ação é sequência das ações de elaboração dos mapas de áreas prioritárias e mapas de distribuição das espécies, que ainda não estão finalizados.</t>
  </si>
  <si>
    <t>Marcelo Magioli (ICMBio/CENAP; Instituto Pró-Carnívoros)</t>
  </si>
  <si>
    <t>Editar o vínculo institucional de Marcelo Magioli (ICMBio/CENAP; Instituto Pró-Carnívoros)</t>
  </si>
  <si>
    <t>Realizar capacitação junto aos órgãos ambientais para o uso dos mapas.</t>
  </si>
  <si>
    <t>Monicque Silva (SIMA-SP)</t>
  </si>
  <si>
    <t>Tatiane Rech (ICMBio/CENAP); Mara Marques (FPZSP/SPZ); Sara Alves (INEMA-BA); Caroline Ducks (CETAS-TO); Graziele Batista (IBAMA/SUPES-SC/DITEC)</t>
  </si>
  <si>
    <t>Adequação de prazo de início após a finalização das ações 1.3 e 1.4. Necessário mapas prontos para início da ação. Espécies contempladas: Atelocynus microtis, Lycalopex vetulus, Chrysocyon brachyurus e Speothos venaticus.</t>
  </si>
  <si>
    <t>Ação será iniciada em período posterior e também depende da finalização dos mapas das ações 1.3 e 1.4 e, idealmente da cartilha da ação 1.7,  para seu início.</t>
  </si>
  <si>
    <t>Caso os mapas e cartilha sejam finalizadas antes do previsto, a ação 1.8 poderá ser adiantada.</t>
  </si>
  <si>
    <t>Elaborar estratégia de fomento para as ações de restauração baseado nos mapas de áreas prioritárias para conservação e conectividade das populações.</t>
  </si>
  <si>
    <t>Angela Kuczach (Rede Pró-UC); Sara Alves (INEMA-BA); Caroline Ducks (CETAS-TO); Yugo Mtsuda (Suzano)</t>
  </si>
  <si>
    <t>Hélia Piedade verificará para o estado de São Paulo as áreas prioritárias, após envio pelo Rogério Cunha de Paula de shape de áreas prioritárias do PAN Canídeos.</t>
  </si>
  <si>
    <t>Excluir: Sara Alves (INEMA-BA), Yugo Mtsuda (Suzano), Caroline Ducks (CETAS-TO); Incluir: Hélia M. Piedade (SIMA-SP/CFB/DEFAU/CMFS-ES), Daiane Maria Pires e Silva (INEMA-BA), Uilson Pablo Sá Rabelo de Araújo (SEMA-BA), Mara Angélica dos Santos (SEMA-BA).</t>
  </si>
  <si>
    <t>Realização de reunião para discussão de estratégias. Possibilidades de parceiros: Suzano (novo colaborador), Furnas, Iniciativa Caminhos da Semente, Rede de Sementes do Cerrado (Brasília), Rede Araticum, Projeto Nascente (SIMA-SP), Única. Espécies contempladas: Lycalopex vetulus, Chrysocyon brachyurus e Speothos venaticus.</t>
  </si>
  <si>
    <t>Desenvolver estratégias de manejo integrado do fogo em áreas rurais (sindicatos rurais, órgãos reguladores de estradas, órgãos ambientais, sociedade civil).</t>
  </si>
  <si>
    <t>Fernando Tatagiba (ICMBio/CGEUP/DOVIS)</t>
  </si>
  <si>
    <t>José Maia (Morada Consultoria); Christian Berlink (ICMBio/CENAP)</t>
  </si>
  <si>
    <t xml:space="preserve">1) Informações segundo COIN/CGPRO/ICMBio: Elaboração e implementação de Planos de Manejo Integrados do Fogo e monitoramento de eventos de prevenção e combate em UCs federais. Nas terras públicas federais (Terras Indígenas, territórios quilombolas e assentamentos da reforma agrária), o PREVFOGO/IBAMA tem atuado em ações de prevenção e combate. Contudo, não há informação sistematizada disponível sobre o alcance territorial e dinâmica temporal destas ações. Projeto de Lei do MIF está avançando no Congresso Nacional. 
2) SIMA-SP está empenhada em elaborar plano que insira fauna nos planos de combate à incêndios, resgates, etc. Defesa Civil já apresentou o tema de fauna em capacitação dos brigadistas - Programa Corta Fogo: https://www.infraestruturameioambiente.sp.gov.br/cortafogo . Hélia Piedade sugere incluir essa experiência na ação. Está sendo formado um grupo com a coordenação da SIMA-SP junto com os CRBio e CRMV para cadastrar profissionais para atendimentos de emergências em desastres em geral, incluindo incêndios. 
3) O prof. Dr. Ronaldo Soares Viana (UFPR) é uma referência para as empresas florestais no que tange ao ensino da prevenção e combate dos incêndios florestais, adepto do fogo controlado. O mesmo comenta sobre a falta de dados e informações de empresas privadas sobre os incêndios ocorridos (relatórios e estatísticas dos incêndios), especialmente sobre áreas de silvicultura e nativas queimadas. Ou seja, há necessidade de melhorar os relatórios das empresas e do setor produtivo (quem planta), saber como pode usar o fogo ou se proteger/prevenir dele. Live do Prof.: "INCÊNDIOS FLORESTAIS: Prevenção e Combate. Uma realidade":  https://youtu.be/hrLq7DyOwYo
José Maia também cita a necessidade de inclusão da temática fogo nos cursos de Engenharia Florestal. Há apenas dois laboratórios universitários ligados aos cursos de Agronomia e Engenharia Florestal para estudos de incêndios florestais: UFV e UFPR. </t>
  </si>
  <si>
    <t>1) Planos de Manejo Integrado do Fogo. Painel dinâmico de monitoramento de eventos: https://app.powerbi.com/view?r=eyJrIjoiNmYwY2ViM2QtYzg0ZS00YWUwLTllYWMtNDlkYmQ4MDdiNmNkIiwidCI6ImMxNGUyYjU2LWM1YmMtNDNiZC1hZDljLTQwOGNmNmNjMzU2MCJ9 . Informes semanais da COIN, com relato das ações preventivas e de combate, por UC.</t>
  </si>
  <si>
    <t>1) Foi identificada uma limitação de informações publicadas, relacionadas ao planejamento e implementação de ações de prevenção e combate a incêncios nos âmbitos estaduais, bem como nas terras públicas federais fora da jurisdição do ICMBio.</t>
  </si>
  <si>
    <t>1) Fernando Tatagiba (ICMBio/CGEUP/DOVIS); 2) Hélia Piedade (SIMA-SP/CFB/DEFAU/CMFS-ES); 3) José Maia (Morada Consultoria)</t>
  </si>
  <si>
    <t>1) O campo "Produto obtido" se restringe às ações desenvolvidas no âmbito das UCs Federais. Necessário conversar com Christian Berlink e Morita. Necessidade de consulta ao MapBiomas.</t>
  </si>
  <si>
    <t>Promover articulações técnico-institucionais com vistas à aprovação do Projeto de Lei que institui a Política Nacional de Manejo Integrado do Fogo (MIF).</t>
  </si>
  <si>
    <t>Lista de presença de seminário virtual com OEMAs</t>
  </si>
  <si>
    <t>Christian Berlink (ICMBio/CENAP)</t>
  </si>
  <si>
    <t>Incluir: Fernando Tatagiba (ICMBio/CGEUP/DOVIS), Hélia M. Piedade (SIMA-SP/CFB/DEFAU/CMFS-ES), João Paulo Morita (ICMBio/COIN/CGPRO/DIMAN). Excluir: Christian Berlink (ICMBio/CENAP), José Maia (Morada Consultoria).</t>
  </si>
  <si>
    <t>Sugestão Tatagiba, Christian e Morita: Encontro (seminário virtual) com representes de órgãos estaduais de meio ambiente e demais interessados, com vistas a debater a prevenção de incêndios, na perspectiva do MIF, e sua relação com conservação de fauna. Além de dar evidência à importância e urgência na aprovação do PL nacional, o encontro , deve dar luz às normativas estaduais de autorização para queimas controladas em propriedades rurais, avaliando seu potencial papel na prevenção de incêndios e conservação das espécies ameaçadas da fauna. Espécies contempladas: Atelocynus microtis, Lycalopex vetulus, Chrysocyon brachyurus e Speothos venaticus.</t>
  </si>
  <si>
    <t>Identificar áreas para soltura de cachorro-vinagre (Speothos venaticus).</t>
  </si>
  <si>
    <t>Frederico G. Lemos (UFCAT; PCMC)</t>
  </si>
  <si>
    <t>Hélia M. Piedade (SIMA-SP/CFB/DEFAU/CMFS-ES); Gabrielle da Rosa (Parque Vida Cerrado)</t>
  </si>
  <si>
    <t>Espécie contemplada: Speothos venaticus. Custo estimado com base nos custos de projetos de campo com monitoramento com armadilha-fotográfica com duração de 1 ano de já submetidos pela Gabrielle da Rosa e Frederico G. Lemos.</t>
  </si>
  <si>
    <t>Ação não iniciada no prazo por falta de articulação do responsável, porém ainda dentro do prazo de execução.</t>
  </si>
  <si>
    <t>Nenhum recurso para execução de projeto foi obtido no período; articulação não iniciada.</t>
  </si>
  <si>
    <t>Incrementar articulação de parceiros do GAT e instituições na captação de recursos no próximo ano. Rever ação e clarear o que de fato esperamos com essa ação, visto que não temos registros de cachorros-vinagres chegando em instituições e sendo encaminhados para soltura. Talvez adequar a ação para identificação de áreas prioritárias para pesquisa de cachorros-vinagres, ao invés de soltura.</t>
  </si>
  <si>
    <t>Identificar áreas com ocorrência de cachorro-vinagre (Speothos venaticus) para monitoramento populacional.</t>
  </si>
  <si>
    <t>Incluir: Ana Paula Nunes de Quadros (Jaguaracambé).</t>
  </si>
  <si>
    <t>Espécie contemplada: Speothos venaticus. Custo estimado com base nos custos de projetos de campo com monitoramento com armadilha-fotográfica com duração de 1 ano de já submetidos por Gabrielle da Rosa e Frederico G. Lemos. Há necessidade de reajustar o valor. Entretanto, é importante o grupo definir se deve ser calculado o valor de projetos que seria implementados regionalmente pelo PCMC ou se é necssário uma estimativa de vários projetos em nivel nacional.</t>
  </si>
  <si>
    <t>Levantar e mapear a ocorrência de patógenos nos carnívoros silvestres e em cães domésticos nas áreas de populações conhecidas.</t>
  </si>
  <si>
    <t xml:space="preserve">Planilha de patógenos organizada e rede de susceptibilidade de patógenos separada por vida livre e cativeiro
</t>
  </si>
  <si>
    <t>Fabiana L. Rocha (IUCN CSE Brasil; PCMC; UFPB)</t>
  </si>
  <si>
    <t>Caio Motta (FPZSP; PCMC); Claudia Igayara (AZAB; Zoo de Guarulhos); Hélia M. Piedade (SIMA-SP/CFB/DEFAU/CMFS-ES); Ísis Zanini das Candeias (PCMC); Pedro Teles (ITAIPU Binacional); Natan Freitas (UFPB)</t>
  </si>
  <si>
    <t>Mapas, planilha e rede de susceptibilidade de patógenos em vida livre e ex-situ elaborados (parte da dissertação de Natan Freitas, ainda não publicada - Freitas, N.D.A. 2019. O hospedeiro que habito: Uma revisão sistemática de agentes infecciosos de canídeos silvestres no Brasil. Programa de Pós-graduação em Ciências Biológicas - Zoologia, Universidade Federal da Paraíba. João Pessoa, PB. 49 p.).</t>
  </si>
  <si>
    <t>Levantar e sistematizar os estudos de cães domésticos em áreas de interface domésticos e silvestres.</t>
  </si>
  <si>
    <t>Caio Motta (FPZSP; PCMC); Fabiana L. Rocha (IUCN CSE Brasil; PCMC; UFBP); Fernando Ferreira (USP/FMV); Ricardo Dias (USP/FMV); Jean Carlos Ramos (UFPE); Silvia Nari Godoy (ICMBio); Renata Pardini (USP/ICB); Pedro Teles (ITAIPU Binacional)</t>
  </si>
  <si>
    <t>O levantamento já foi iniciado por Hélia Piedade. Natan Freitas fez uma revisão para sua tese, mas para silvestres, onde pode estar incluso estudos com domésticos. Caio Motta também possui dados. Resta ampliar o levantamento e sistematizar os dados.</t>
  </si>
  <si>
    <t>Hélia M. Piedade (SIMA-SP/CFB/DEFAU/CMFS-ES); Fabiana Rocha (UFPB)</t>
  </si>
  <si>
    <t>Necessidade de uma reunião com os colaboradores para definir um protocolo para organizar as buscas e sistematizar os dados. Hélia Piedade e Fabiana Rocha organizarão essa reunião.</t>
  </si>
  <si>
    <t>Levantar e sistematizar os estudos de sanidade de cães domésticos em áreas de interface domésticos e silvestres.</t>
  </si>
  <si>
    <t>Excluir: Renata Pardini (USP/ICB)</t>
  </si>
  <si>
    <t>Áreas de abrangência das espécies do PAN</t>
  </si>
  <si>
    <t>Será realizada uma reunião com os colaboradores para definir um protocolo para organizar as buscas e sistematizar os dados. Hélia Piedade e Fabiana Rocha organizarão essa reunião. É importante que o produto seja entregue pelo menos 6 meses antes da oficina da ação 2.3. Espécies contempladas: Atelocynus microtis, Lycalopex vetulus, Chrysocyon brachyurus e Speothos venaticus.</t>
  </si>
  <si>
    <t>Realizar oficina para avaliar o risco de doenças e agentes tóxicos, priorizar e discutir as potenciais consequências, visando propor recomendações específicas para cada patógeno e agente tóxico ou por área prioritária.</t>
  </si>
  <si>
    <t xml:space="preserve">Rodrigo Jorge (ICMBio/CBC); Joares May Jr. (UNISUL); Ricardo Dias (USP/FMV); Hélia M. Piedade (SIMA-SP/CFB/DEFAU/CMFS-ES); Claudia Igayara (AZAB; Zoo Guarulhos); Caio Motta (FPZSP; PCMC); Frederico G. Lemos (UFCAT; PCMC); Fernanda C. de Azevedo (PCMC; UFCAT); Natan Freitas (UFPB) </t>
  </si>
  <si>
    <t>A compilação dos dados (Etapa 1 da oficina) foi realizada. A oficina estava prevista para 2021, mas foi adiada para 2022, devido à pandemia. Certamente, será realizada no formato virtual.</t>
  </si>
  <si>
    <t>Pandemia impossibilitou a oficina presencial, até então considerada fundamental para o desenvolvimento da ação e articulação/formação da Rede.</t>
  </si>
  <si>
    <t>Hélia informou que há previsão de financiamento para esta Ação, com orçamento já aprovado na SIMA-SP. Revisar o Custo Estimado, visto que o atual encontra-se muito abaixo do valor real, considerando passagens e outros custos necessários.</t>
  </si>
  <si>
    <t>Realizar oficina para avaliar o risco de doenças, priorizar e discutir as potenciais consequências, visando propor recomendações específicas para cada patógeno ou por área prioritária.</t>
  </si>
  <si>
    <t>Espécies contempladas: Lycalopex vetulus, Chrysocyon brachyurus e Speothos venaticus. Recomendação de pré-reunião para alinhamento. Memória de cálculo do Custo Estimado de evento para 30 pessoas: (30 pessoas x R$ 2 mil passagens/pessoa) + (30 x 3 dias x 177,00 diária/pessoa) + (30 x 4 dias x R$ 21,60 coffee-break/pessoa) = 30 mil + 16 mil + 2.6 mil = R$ 78.600,00. Valor arredondado para R$ 50 mil, considerando que a reunião também terá participantes do CENAP (coffee-break/pessoa), além de custos operacionais.</t>
  </si>
  <si>
    <t>Encaminhar mapas e relatórios da avaliação (Ações 2.1, 2.2, 2.3).</t>
  </si>
  <si>
    <t>Fabiana L. Rocha (IUCN CSE Brasil; PCMC; UFBP); Rogério Cunha (ICMBio/CENAP); Hélia M. Piedade (SIMA-SP/CFB/DEFAU/CMFS-ES); Frederico G. Lemos (UFCAT; PCMC); Fernanda C. de Azevedo (PCMC; UFCAT)</t>
  </si>
  <si>
    <t>Caio Motta (FPZSP; PCMC); Claudia Igayara  (AZAB; Zoo de Guarulhos); Katia Rancura (FPZSP); Mara Marques (FPZSP/SPZ); Graziele Batista (IBAMA/SUPES-SC/DITEC); Rachel Marmo Azzari (SIMA-SP)</t>
  </si>
  <si>
    <t>Há ações concretas já desenvolvidas pela SIMA-SP, todas on-line: PARTICIPE! FOGO NA MATA! COMO AJUDAR OS ANIMAIS EM INCÊNDIOS FLORESTAIS?
864 acessos you tube, 496 ao Portal de EA
https://www.infraestruturameioambiente.sp.gov.br/educacaoambiental/videos/participe-fauna-silvestre-e-fauna-domestica-programa-municipio-verdeazul-diretiva-4-biodiversidade-parte-2/ ; PARTICIPE! FAUNA SILVESTRE E FAUNA DOMÉSTICA – PROGRAMA MUNICÍPIO VERDEAZUL (DIRETIVA 4 – BIODIVERSIDADE/PARTE 2) 971 acessos, 531 pelo Portal de EA - https://www.infraestruturameioambiente.sp.gov.br/educacaoambiental/videos/participe-fogo-na-mata-como-ajudar-os-animais-em-incendios-florestais/ ; PARTICIPE! SAÚDE ÚNICA - 645 acessos, 369  Portal de EA - https://www.infraestruturameioambiente.sp.gov.br/educacaoambiental/videos/participe-saude-unica/ ; Participe! Ações para proteção da fauna – o que precisamos entender e o que podemos fazer? 
https://www.infraestruturameioambiente.sp.gov.br/educacaoambiental/videos/participe-acoes-para-protecao-da-fauna-o-que-precisamos-entender-e-o-que-podemos-fazer/ - 186 visualizações YouTube + Portal EaD.</t>
  </si>
  <si>
    <t>Excluir: Graziela Batista (IBAMA/SUPES-SC/DITEC)</t>
  </si>
  <si>
    <t>Realizar estudo piloto dos impactos epidemiologicos e realizar ações mitigatórias em duas áreas de interface doméstico/silvestre.</t>
  </si>
  <si>
    <t>Caio Motta (FPZSP; PCMC)</t>
  </si>
  <si>
    <t>Rogério de Paula (ICMBio/CENAP); Fabiana L. Rocha (IUCN CSE Brasil; PCMC; UFBP);  Silvia Godoy (ICMBio); Frederico G. Lemos (UFCAT; PCMC); Fernanda C. Azevedo (PCMC; UFCAT); Hélia M.Piedade (SIMA-SP/CFB/DEFAU/CMFS-ES)</t>
  </si>
  <si>
    <t>4) Esta ação se refere à dois estudos pilotos específicos que seriam realizados. O produto desta ação seria a realização destes estudos piloto propostos. Aqui entraram propostas de estudos que surgiram depois da proposta do PAN e não estão relacionadas com esta ação. Isso pode gerar confusão com relação aos produtos. Sugiro remover todos os itens que eu vou deixar sublinhados e em azul abaixo. Caso queiram incluir estas ações no PAN precisaria gerar outra ação. 1) Estamos finalizando a proposta de ação em mais 30 a 45 UCs no estado de São Paulo, em conjunto com proposta de exame de amostras enviada para FAPESP (aguardando aprovação). 2) O PCMC já coletou amostras em 3 lobos-guarás e 17 raposas-do-campo, parte depositada no CENAP e parte nos laboratórios parceiros. (OBS: O detalhamento do PCMC já está na descrição abaixo do piloto do Cerrado de Goiás; foram muito mais amostras do que as listadas acima).  3) Na Bahia, há amostras coletadas para 9 (8 indivíduos + 1 pool de ninhada de 3 filhotes). 4) Estudo piloto no Cerrado de Goiás: Foi concluída coleta de dados de campo sobre a interface eco-epidemiológica entre cães domésticos e canídeos silvestres. Foi concluída análise de dados sobre dinâmica populacional de cães, o papel social do cão na comunidade e os potenciais impactos de predação. Foi concluído estudo piloto de ecologia espacial de cães e seus potenciais impactos na paisagem. Estes resultados estão publicados na tese de Caio Motta (https://www.teses.usp.br/teses/disponiveis/10/10134/tde-08012021-093817/pt-br.php). Também foram concluídos os processamentos e análises de dados sobre os ciclo epidemiológicos de alguns parasitas. Mas ainda está pendente o processamento de amostras de canídeos silvestres e domésticos para pesquisa de parasitas importantes para conservação, como o vírus da cinomose, que ainda não foi realizado por falta de recursos. Após concluída a primeira etapa do projeto, seriam realizadas ações de mitigação dos potenciais impactos detectados. Estas ações etavam previstas para acontecer em 2020, junto às comunidades rurais, mas foram suspensas devido à pandemia. Em 2022, esperamos retomar as atividades de mitigação com as comunidades e concluir o processamento de amostras laboratóriais, dependendo da situação da pandemia e se tivermos os recursos necessários.</t>
  </si>
  <si>
    <t>1) Estudo piloto SP: resgate de Cerdocyon thous com cinomose em área confirmada para Speothos venaticus. Ação: vacinação espécie-específica de cães no município de Sete Barras (SP) no bairro Guapiruvú (entorno de PE Intervales e PETAR). Também foram coletadas em 7 municípios 2.300 amostras em domésticos (ainda não analisadas) e feito controle populacional através de castração de domésticos (recursos da Fundação Florestal). 4) Goiás: Projeto piloto concluído. Ações de mitigação pendentes. Tese: Lima, Caio Felipe da Motta. 2020. Interações eco-epidemiológicas entre cães domésticos e a fauna silvestre em agroecossistemas. Tese (Doutorado), Programa de Pós-graduação em Epidemiologia Experimental Aplicada à Zoonoses, Universidade de São Paulo, Faculdade de Medicina Veterinária e Zootecnia. 124 f. (https://www.teses.usp.br/teses/disponiveis/10/10134/tde-08012021-093817/pt-br.php). 2) Subprodutos: Artigo: Brandão, E. M. V.; Xavier, S. C. C.; Rocha, F. L.; Lima, C. F. M.; Candeias, I. Z.; Lemos, F. G.; Azevedo, F. C.; Jansen, A. M.; Roque, A. L. R. 2020. Wild and domestic canids and their interactions in the transmission cycles of Trypanosoma cruzi and Leishmania spp. in an area of the Brazilian Cerrado. Pathogens, 9 (10), 818. Artigo: Ramos, V. N.; Lemos, F. G.; Azevedo, F. C.; Arrais, R. C.; Lima, C. F. M.; Candeias, I. Z.; Martins, M. M.; Sandrin, A. C. L. G.; Siqueira, S. M.; Szabó, M. P. J. 2020. Wild carnivores, domestic dogs and ticks: shared parasitism in the Brazilian Cerrado. Parasitology, 1-10. Artigo: Vieira, Y.R.; et al. 2019. Evaluation of HBV-Like Circulation in Wild and Farm Animals from Brazil and Uruguay. Int. J. Environ. Res. Public Health 2019, 16(15), 2679. Reportagem: Motta-Lima, C. No rastro da coexistência. Zoológico de São Paulo, Boletim Zoo É Notícia, edição n. 53, maio de 2021.</t>
  </si>
  <si>
    <t>4) A pandemia e a falta de recursos foram os principais problemas para o andamento das ações como previsto. 4) Foi submetida uma proposta para FAPESP, coordenada pelo VPS-FMVZ-USP, para criação de um Centro de Pesquisa, Inovação e Difusão em Saúde Única (CEPID - Saúde Única). Caso seja aprovado, esse projeto tem potencial de financiar parte do processamento das amostras pendentes destes projetos, tanto de SP como de GO.</t>
  </si>
  <si>
    <t>1) Hélia Piedade (SIMA-SP); 2) Frederico Lemos (UFCAT; PCMC); 3) Gabrielle Rosa (Vida Cerrado); 4) Caio Motta (FPZSP; PCMC)</t>
  </si>
  <si>
    <t xml:space="preserve">1) Estamos finalizando a proposta de ação em mais 30 a 45 UCs no estado de São Paulo, em conjunto com proposta enviada para FAPESP (aguardando aprovação), que poderia analisar amostras do PCMC. 4) Considero que a busca de recursos para o processamento das amostras e para a realização das ação de mitigação com as comunidades é a prioridade para o andamento dos próximos passos desta ação. </t>
  </si>
  <si>
    <t>Necessidade futura de revisão do custo. Espécies contempladas: Lycalopex vetulus, Chrysocyon brachyurus e Speothos venaticus.</t>
  </si>
  <si>
    <t>Minuta de normativa para secretarias estaduais (OEMAS).</t>
  </si>
  <si>
    <t>Isis Zanini (PCMC); Hélia M.Piedade (SIMA-SP/CFB/DEFAU/CMFS-ES); Claudia Igayara (AZAB; Zoo de Guarulhos); Fabiana L. Rocha (IUCN CSE Brasil; PCMC; UFBP); Rogério de Paula (ICMBio/CENAP).</t>
  </si>
  <si>
    <t>A ação não teve desenvolvimento concreto. O articulador tentará fazer com que a ITAIPU Binacional organize as reuniões, discussões e formatação da forma de divulgação. A instituição está com trabalhos recentes voltados à cinomose que podem se unir à ações do PAN, inclusive devido à necessidade de maior divulgação do protocolo para os CETAS e outras instituições.</t>
  </si>
  <si>
    <t>O Custo Estimado está baixo para a reunião necessária. Caso a ITAIPU Binacional financie a eloboração do protocolo, é possível que também financie a ação de divulgação deste (Ação 2.8).</t>
  </si>
  <si>
    <t xml:space="preserve">1) Pedro Teles (ITAIPU Binacional); 2) Rogerio Cunha de Paula (ICMBio/CENAP)
</t>
  </si>
  <si>
    <t>1) O protocolo poderia ser substituído por um manual. 2) Esta ação está vinculada a Ação 2.11.</t>
  </si>
  <si>
    <t>Incluir: Rogério de Paula (ICMBio/CENAP), Fabiana L. Rocha (IUCN CSE Brasil; PCMC; UFBP), Marina Bueno (Fiocruz), Aline Konell (ITAIPU Binacional).</t>
  </si>
  <si>
    <t>Encaminhar protocolo de atenuação de riscos sanitários às instituições receptoras e mantenedoras.</t>
  </si>
  <si>
    <t>Mara Marques (FPZSP/SPZ); Monicque Silva (SIMA-SP); Graziele Batista (IBAMA/SUPES-SC/DITEC)</t>
  </si>
  <si>
    <t>Aguardando elaboração do protocolo. Espécies contempladas: Atelocynus microtis, Lycalopex vetulus, Chrysocyon brachyurus e Speothos venaticus.</t>
  </si>
  <si>
    <t>Aguardando elaboração de protocolo (Ação 2.7). Previsão: dez/22.</t>
  </si>
  <si>
    <t>Ação depende da elaboração do protocolo (Ação 2.7).</t>
  </si>
  <si>
    <t>Excluir: Graziele Batista (IBAMA/SUPES-SC/DITEC).</t>
  </si>
  <si>
    <t>Aguardando elaboração do protocolo (previsão: dez/22). Necessidade de inclusão futura de colaboradores do IBAMA-DF e ABEMA. Espécies contempladas: Atelocynus microtis, Lycalopex vetulus, Chrysocyon brachyurus e Speothos venaticus.</t>
  </si>
  <si>
    <t>Desenvolver uma lista de instituições potenciais receptoras de canídeos resgatados.</t>
  </si>
  <si>
    <t>Hélia M.Piedade (SIMA-SP/CFB/DEFAU/CMFS-ES); Graziele Batista (IBAMA/SUPES-SC/DITEC)</t>
  </si>
  <si>
    <t>A indicação das instituições aptas a receber animais em caráter emergencial está sendo discutida através dos GTs da AZAB.</t>
  </si>
  <si>
    <t>Listas são pouco efetivas, pois a situação pode mudar com frequência com relação à capacidade de recebimento de animais.</t>
  </si>
  <si>
    <t>Rever o produto e texto da ação?</t>
  </si>
  <si>
    <t>Estabelecer um fluxo de informações e pontos focais para a destinação emergencial de canídeos das espécies alvo resgatados.</t>
  </si>
  <si>
    <t>Fluxo de informações e pontos focais estabelecidos.</t>
  </si>
  <si>
    <t>Excluir: Graziele Batista (IBAMA/SUPES-SC/DITEC). Incluir: Ana Raquel Ferua (AZAB), Cecília Pessuti (AZAB), Luan Moraes (FPZSP), Caio Motta (FPZSP/PCMC).</t>
  </si>
  <si>
    <t>Avaliar futuramente se ter uma lista como produto auxiliaria pesquisadores/gestores durante emergências. Espécies contempladas: Atelocynus microtis, Lycalopex vetulus, Chrysocyon brachyurus e Speothos venaticus.</t>
  </si>
  <si>
    <t>Realizar análises laboratoriais com relação a possíveis patógenos nas amostras de canídeos silvestres armazenadas no banco do CENAP.</t>
  </si>
  <si>
    <t>Fabiana L. Rocha (IUCN CSE Brasil; PCMC; UFBP); Caio Motta (FPZSP; PCMC)</t>
  </si>
  <si>
    <t>Ação ainda não realizada.</t>
  </si>
  <si>
    <t>A pandemia paralisou os laboratórios de universidades parceiras, que começaram a reabrir em 2021. Entretanto, atualmente, essas não possuem verba para realizar as análises das amostras.</t>
  </si>
  <si>
    <t>1) Isis C. Zanini (PCMC); 2) Hélia Piedade (SIMA-SP); 3) Caio Motta (FPZSP; PCMC)</t>
  </si>
  <si>
    <t>1) Realizar o levantamento de amostras prioritárias. Levantar recurso para poder pagar as análises de amostras prioritárias. Aguardar que os laboratórios parceiros tenham verbas para realizar as dosagens sem custo. 2 e 3) Há proposta enviada para FAPESP - CEPID Saúde Única - VPS/FMVZ/USP, que tem potencial de subsidiar este processamento de amostras do banco do CENAP. 3) Essa ação é dependente de uma maior articulação por parte da articuladora, colaboradores, GAT Canídeos e CENAP.</t>
  </si>
  <si>
    <t>Essa ação é dependente de uma maior articulação por parte da articuladora, colaboradores, GAT Canídeos e CENAP. Sugere-se reunião entre Coordenação GAT, articuladora e CENAP para discussão de novo planejamento e possíveis cenários de parceria. Espécies contempladas: Atelocynus microtis, Lycalopex vetulus, Chrysocyon brachyurus e Speothos venaticus.</t>
  </si>
  <si>
    <t>Rogério de Paula (ICMBio/CENAP); Hélia M. Piedade (SIMA-SP/CFB/DEFAU/CMFS-ES); Caio Motta (FPZSP; PCMC); Claudia Igayara (AZAB; Zoo de Guarulhos).</t>
  </si>
  <si>
    <t>Reunião técnica virtual</t>
  </si>
  <si>
    <t>1) Estão ocorrendo reuniões sobre protocolos de soltura de fauna em geral.</t>
  </si>
  <si>
    <t>1) É importante a produção do Guia de Resgate de Fauna, feito por parceiros, que deve sair até o final do ano. Entretanto, serão elaboradas questões gerais de saúde de fauna.</t>
  </si>
  <si>
    <t xml:space="preserve">1) Fabiana L. Rocha (IUCN CSE Brasil; PCMC; UFBP); 2) Rogerio Cunha de Paula (ICMBio/CENAP)
</t>
  </si>
  <si>
    <t>2) Necessário fazer uma reunião para especificar questões das espécies do PAN.</t>
  </si>
  <si>
    <t>Incluir: Rosana Subirá (IUCN CSE Brasil), Marina Bueno (Fiocruz).</t>
  </si>
  <si>
    <t>Encaminhar o PAN à ABCR (Associação Brasileira de Concessionárias de Rodovias) um documento oficial com recomendações da inclusão de ações nos novos contratos de concessão rodoviária.</t>
  </si>
  <si>
    <t>Rogério de Paula (ICMBio/CENAP); Frederico G. Lemos (UFCAT; PCMC); Fernanda C. Azevedo (PCMC; UFCAT)</t>
  </si>
  <si>
    <t>Dificuldade de articulação com atores envolvidos. É uma ação semelhante a outras dos PANs Grandes Felinos e Ungulados, e Fernanda Abra e Angela Kuczach trabalharão juntas para todos esses PANs. Em 25/10/2021, foi enviado um email  minuta ao CENAP/ICMBio com o conteúdo do oficio a ser enviado para a ABCR. Em breve o ofício será avaliado por outros membros do GAT e, finalmente, enviado.</t>
  </si>
  <si>
    <t>Mapear os empreendimentos rodoferroviários existentes e futuros em áreas de distribuição potencial dos canídeos.</t>
  </si>
  <si>
    <t>Fernando Tatagiba (ICMBio/CGEUP/DOVIS); Paula Condé (ICMBio/CENAP); Daniel Raíces (ICMBio/COESP); Fernanda Abra (ViaFAUNA)</t>
  </si>
  <si>
    <t>(1) Três empreendimentos têm sido mapeados. Não há previsão de novas rodovias, mas apenas duplicações. Angela Kuczach complementará com informações de órgãos de transporte.</t>
  </si>
  <si>
    <t>2) Necessário maior prazo para busca de dados por parte da articuladora.</t>
  </si>
  <si>
    <t>1) Fernanda Abra (ViaFAUNA); 2) Angela Kuczach (Rede Pró-UC)</t>
  </si>
  <si>
    <t>Incluir: Yuri Ribeiro (USP/ESALQ/LEMaC). Retirar: Paula Condé (ICMBio/CENAP).</t>
  </si>
  <si>
    <t>Consolidar linhas-base de condicionantes para a fauna em empreendimentos rodoferroviários para as licenças de operação de empreendimentos já existentes.</t>
  </si>
  <si>
    <t>Fernando Tatagiba (ICMBio/DOVIS/CGEUP); Monicque Silva (SIMA-SP); Paula Condé (ICMBio/CENAP); Daniel Raíces (ICMBio/COESP)</t>
  </si>
  <si>
    <t>No Estado do Mato Grosso do Sul, surgiu uma oportunidade de criar um Termo de Referência para mitigação de fauna atropelada nas rodovias do estado. Já foi entregue a minuta de um Termo de Referência, mas em breve ele será melhor detalhado e apresentado para a AGESUL e IMASUL. O ICAS está elaborando esse termo com apoio de diversas outras instituições e pesquisadores. Ver notícia: http://www.ms.gov.br/estrada-viva-projeto-contara-com-manual-de-diretrizes-para-as-obras-do-governo-do-estado/</t>
  </si>
  <si>
    <t>Angela Kuczach (Rede Pró-UC); Fernando Tatagiba (ICMBio/CGEUP/DOVIS); Frederico G. Lemos (UFCAT; PCMC); Fernanda C. Azevedo (PCMC; UFCAT); Tatiane Rech (ICMBio/CENAP).</t>
  </si>
  <si>
    <t>Frederico Lemos (UFCAT; PCMC); Katia Ferraz (USP/ESALQ); Fernanda Abra (ViaFAUNA); Fernanda C. Azevedo (PCMC; UFCAT); Fabiana L. Rocha (IUCN CSE Brasil; PCMC; UFBP); Caio Motta (FPZSP/PCMC)</t>
  </si>
  <si>
    <t>áreas críticas definidas na Ação 3.8</t>
  </si>
  <si>
    <t>1) Existem diversos dados disponíveis de atropelamentos de lobo-guará para SP, MS, GO, MT, que poderão ser utilizados nestas análises. Especial atenção para BR-163 em MT e MS, com grande mortalidade de lobo-guará. 2) Podemos desenvolver o modelo para SP, mas faltam dados de outros estados. Sugiro alterar data de entrega e fazer a ação somente com lobo-guará, devido a falta de confiança na identificação das raposinhas.</t>
  </si>
  <si>
    <t xml:space="preserve">1) Fernanda Abra (ViaFAUNA); 2) Rogerio Cunha de Paula (ICMBio/CENAP)
</t>
  </si>
  <si>
    <t>Retirar Lycalopex vetulus da ação.</t>
  </si>
  <si>
    <t>Espécies contempladas: Lycalopex vetulus (caso haja dados confiáveis suficientes para rodar o modelo) e Chrysocyon brachyurus.</t>
  </si>
  <si>
    <t>Mapear as áreas críticas para o atropelamento de canídeos.</t>
  </si>
  <si>
    <t>Os mapas das áreas críticas para lobo-guará no estado de São Paulo já existe (tese doutorado de Fernanda Abra, cap. 3) e, em breve, estará publicado. Ao final do PAN, é esperado que tenhamos mais dados de atropelamentos para ter mapas para outros estados.</t>
  </si>
  <si>
    <t>Incluir Speothos venaticus entre as espécies contempladas, visto registros recentes para a espécie (para MS, por Arnaud Desbiez). O mesmo para Atelocynus microtis.</t>
  </si>
  <si>
    <t>Encaminhar documento ao poder legislativo, destacando a severidade dos impactos de atropelamentos à sobrevivência do lobo-guará e da raposa-do-campo, em apoio ao PL 466/2015.</t>
  </si>
  <si>
    <t>Fernando Tatagiba (ICMBio/CGEUP/DOVIS); Fernanda Abra (ViaFAUNA)</t>
  </si>
  <si>
    <t>Documento também será encaminhado à Frente Parlamentar Ambientalista, como um adendo da ação. Espécies contempladas: Lycalopex vetulus e Chrysocyon brachyurus.</t>
  </si>
  <si>
    <t>1) Foi enviado material em apoio ao PL 466/2015, mas apenas para o deputado proponente do PL, como apoio a tramitação. 2) Solicito alterar a data desta ação para dezembro de 21. Angela Kuczach (Rede Pró-UC) e Fernanda Abra trabalharão juntas para encaminhar este documento o quanto antes.</t>
  </si>
  <si>
    <t>Faltou priorizar o envio do documento ao Poder Legislativo como um todo ou à Frente Parlamentar Ambientalista.</t>
  </si>
  <si>
    <t>1) Carolina Cheida (ICMBio/CENAP); 2) Fernanda Abra (ViaFAUNA)</t>
  </si>
  <si>
    <t>Angela pede que o documento contemple todas as espécies do PAN: Encaminhar documento ao Poder Legislativo, em especial à Frente Parlamentar Ambientalista, destacando a severidade dos impactos de atropelamentos à sobrevivência dos canídeos silvestres ameaçados, em apoio ao PL 466/2015.</t>
  </si>
  <si>
    <t>Encaminhar documento ao Poder Legislativo, em especial à Frente Parlamentar Ambientalista, destacando a severidade dos impactos de atropelamentos à sobrevivência dos canídeos silvestres ameaçados, em apoio ao PL 466/2015. Espécies contempladas: Atelocynus microtis, Lycalopex vetulus, Chrysocyon brachyurus e Speothos venaticus.</t>
  </si>
  <si>
    <t>Fernando Tatagiba (ICMBio/CGEUP/DOVIS); Yuri Ribeiro (USP/ESALQ/LEMaC)</t>
  </si>
  <si>
    <t>Solicito alterar a data desta ação para março/22. Fernanda Abra e Yuri Ribeiro já finalizaram a análise de todos os Planos de Manejo de UCs federais e estaduais nos biomas Mata Atlântica, Cerrado, Pantanal, faltando Amazônia. Pretendemos publicar um artigo na revista Bio Brasil (ICMBio).</t>
  </si>
  <si>
    <t>Falta de priorização e de encontro para fechar o relatório.</t>
  </si>
  <si>
    <t>Encaminhar documento sugerindo a necessidade de contemplar, nos planos de manejo, ações para redução de impactos de atropelamentos e efeito-barreira em canídeos.</t>
  </si>
  <si>
    <t>Esta ação será concluida quando obtidos os resultados da ação 3.8.</t>
  </si>
  <si>
    <t>Ação depende da Ação 3.8.</t>
  </si>
  <si>
    <t>Utilizar lista de OEMAS listadas pelo CENAP (feita apenas para estados com ocorrência de espécies do PAN Ungulados). Possibilidade de pedir lista de OEMAS para a ABEMA. Há lista de pontos focais de OEMAS feita pela COPAN, cujo uso poderia ser verificado (verificar com Danilo Perina e Adriana Leon).</t>
  </si>
  <si>
    <t>Utilizar lista de OEMAs. Espécies contempladas: Atelocynus microtis, Lycalopex vetulus, Chrysocyon brachyurus e Speothos venaticus.</t>
  </si>
  <si>
    <t>Monitorar sistematicamente trechos de rodovias nas áreas de ocorrência das espécies-alvo, dando ênfase para as áreas prioritárias identificadas na Ação 1.4.</t>
  </si>
  <si>
    <t>Frederico G. Lemos (UFCAT; PCMC); Fernanda C. Azevedo (PCMC; UFCAT); Fernando Tatagiba (ICMBio/CGEUP/DOVIS)</t>
  </si>
  <si>
    <t xml:space="preserve">Parque Nacional Chapada dos Veadeiros, ... SP, MG, GO
</t>
  </si>
  <si>
    <t>Diversos trechos estão sendo monitorados sistematicamente: BR-262 (ViaFAUNA), Rodovias de SP, Ferrovias da RUMO, rodovias Chapada dos Veadeiros. Fernanda Abra irá iniciar monitoramento em 475 km da BR-174 (Amazônia).</t>
  </si>
  <si>
    <t xml:space="preserve">Incluir MS e MT, com atenção para a BR-163.
</t>
  </si>
  <si>
    <t>Parque Nacional Chapada dos Veadeiros (GO-118, GO-239), Rodovias sob concessão do estado de São Paulo (Ex: SP-270, SP-327, SP-225, SP-310, SP-334, SP-330, SP-280), ferrovia malha norte da Rumo, ferrovia malha paulista da Rumo, ferrovia malha central da Rumo, Amazonas (BR-174), Roraima (BR-174), Mato Grosso do Sul (MS-040, BR-262, BR-267, BR-163), Mato Grosso (BR-163), Bahia (BR-324, BR-116), Rio de Janeiro (BR-101), Espirito Santo (BR-101), Paraná (Rodovia interna do Parque Nacional do Iguaçú).</t>
  </si>
  <si>
    <t>Desenvolver estudos de monitoramento de indivíduos por GPS para conhecer os impactos de efeito-barreira.</t>
  </si>
  <si>
    <t>Fernanda C. Azevedo (PCMC; UFCAT); Frederico G. Lemos (UFCAT; PCMC); Fernanda Abra (ViaFAUNA); Hélia M. Piedade (SIMA-SP/CFB/DEFAU/CMFS-ES)</t>
  </si>
  <si>
    <t>Análises realizadas com 6 lobos-guarás monitorados que cruzam rodovias de diversos tipos no nordeste do Estado de SP (Projeto Lobos do Pardo).</t>
  </si>
  <si>
    <t>Relatório técnico com análises preliminares sobre monitoramento de 6 lobos-guarás no nordeste de SP (Fragmento do Relatório Final do Projeto Lobos do Pardo - Instituto Pró-Carnívoros / CENAP / AES Brasil).</t>
  </si>
  <si>
    <t xml:space="preserve">Rogerio Cunha de Paula (ICMBio/CENAP)
</t>
  </si>
  <si>
    <t>Marcelo Magioli (ICMBio/CENAP; Instituto Pró-Carnívoros); Katia Ferraz (USP/ESALQ); Rogério de Paula (ICMBio/CENAP); Frederico G. Lemos (UFCAT; PCMC); Fernanda C. Azevedo (PCMC; UFCAT)</t>
  </si>
  <si>
    <t>SP e MS</t>
  </si>
  <si>
    <t>Alguns monitoramentos de passagens de fauna estão em andamento: SP-270 , SP-225, SP-327 (Concessionária CART) e SP-225 (Concessionária Eixo), Ferrovias da RUMO e VALEC. OS dados serão analisados para ver uso de canídeos, especialmente lobo-guará e raposa-do-campo.</t>
  </si>
  <si>
    <t>Marcelo Magioli (ICMBio/CENAP; Instituto Pró-Carnívoros); Katia Ferraz (USP/ESALQ); Rogério de Paula (CENAP); Frederico G. Lemos (UFCAT; PCMC); Fernanda C. Azevedo (PCMC; UFCAT)</t>
  </si>
  <si>
    <t>A partir da Ação 3.12, será possível desenvolver um guia de mitigação para canídeos (incluindo lobo-guará e raposa-do-campo), especialmente sobre preferência para passagens inferiores e cercas. Já há dados sobre preferências ou evitamento de tipos de passagens de fauna pela articuladora, sendo importante a percepção e dados de outros especialistas.</t>
  </si>
  <si>
    <t xml:space="preserve">Sistematizar as informações sobre perda de indivíduos disponíveis em projetos de pesquisa, bases sobre conflitos, relatórios diversos e a literatura.
</t>
  </si>
  <si>
    <t>Rogério de Paula (ICMBio/CENAP); Fernanda C. Azevedo (PCMC; UFCAT); Rodrigo Jorge (ICMBio/CBC); Daniel Rocha; Joares May Jr (UNISUL; Panthera); Júlio Dalponte (Instituto Pró-Carnívoros); Natália Torres (UFU; IOP); Edsel Moraes Jr; Flávia Tirelli; Benhur Casper; Flávio Rodrigues (UFMG); Fabiana L. Rocha (IUCN CSE Brasil; PCMC; UFBP); Guilherme Mourão (EMBRAPA Pantanal); Rita Bianchi (UNESP)</t>
  </si>
  <si>
    <t>1) Ação iniciada, mas ainda incipiente. Dados de perda sendo contabilizados para populações de Lycalopex vetulus e Chrysocyon brachyurus em MG/GO; assim como para C. brachyurus em São Paulo (Projeto Lobos do Pardo). 2) Dados disponíveis a partir dos projetos Lobos do Pardo e Conecta Cerrado.</t>
  </si>
  <si>
    <t>2) Subproduto: planilha desenvolvida para Avaliação de Meio-termo de indicadores e metas do PAN.</t>
  </si>
  <si>
    <t>Articulação do responsável ainda incipiente; baixo número de pesquisadores levantando/publicando informações sobre o assunto.</t>
  </si>
  <si>
    <t xml:space="preserve">1) Frederico G. Lemos (UFCAT; PCMC); 2) Rogerio Cunha de Paula (ICMBio/CENAP)
</t>
  </si>
  <si>
    <t>2) Sugiro remover Speothos e Atelocynus.</t>
  </si>
  <si>
    <t>Planilha com dados de remoção.</t>
  </si>
  <si>
    <t>Editar: Edsel Moraes Jr. (Biotrópicos), Flávia Tirelli (UFRGS), Carlos Benhur Kasper (UNIPAMPA). Incluir: Gabrielle da Rosa (Parque Vida Cerrado).</t>
  </si>
  <si>
    <t>Sugestão de elaboração de carta CENAP para apresentar a ação no e-mail de pedido de informações, seguindo modelo-padrão de outras atividades do CENAP, afim de aumentar confiança e disposição dos parceiros em enviar dados. Espécies contempladas: Atelocynus microtis, Lycalopex vetulus, Chrysocyon brachyurus e Speothos venaticus.</t>
  </si>
  <si>
    <t>Determinar as causas de resgates de canídeos entregues aos CETAS e instituições semelhantes, por região.</t>
  </si>
  <si>
    <t>Graziele Batista (IBAMA/SUPES-SC/DITEC)</t>
  </si>
  <si>
    <t>Jussara Tebet (SIMA-SP/CBRN); Claudia Igayara (AZAB; Zoo Guarulhos)</t>
  </si>
  <si>
    <t>Ação concluída na 2a Monitoria, com dados de CETAS até 2020 e sem dados de CETAS do Estado de São Paulo. Para a 3a Monitoria, o produto foi reelaborado, sendo finalizado com dados dos CETAS do IBAMA (2016-2019), SISCETAS/IBAMA (2019-2021) e GEFAU-SIMA-SP (2019-2021). Ação conjunta de Graziele Batista e Hélia Piedade.</t>
  </si>
  <si>
    <t>Informação Técnica elaborada através de dados tabulados em planilha, obtidos através de registros de CETAS do IBAMA, SISCETAS/IBAMA e GEFAU-SIMA-SP.</t>
  </si>
  <si>
    <t>Carolina Cheida (ICMBio/CENAP)</t>
  </si>
  <si>
    <t>Ação concluída na 2a Monitoria. Produto foi reelaborado e, com isso, foram incluídos dados de 2021, apesar da ação ter se encerrado em julho/2020. Espécies contempladas: Atelocynus microtis, Lycalopex vetulus, Chrysocyon brachyurus e Speothos venaticus.</t>
  </si>
  <si>
    <t>Realizar análise de conflitos com canídeos no entorno de UCs, em áreas prioritárias.</t>
  </si>
  <si>
    <t>Frederico G. Lemos (UFCAT; PCMC); Fernanda C. Azevedo (PCMC; UFCAT); Fernando Tatagiba (ICMBio/CGEUP/DOVIS);  Hélia M. Piedade (SIMA-SP/CFB/DEFAU/CMFS-ES)</t>
  </si>
  <si>
    <t>1) Depende da definição das áreas prioritárias (produto da Ação 1.3).</t>
  </si>
  <si>
    <t>1) Rogerio Cunha de Paula (ICMBio/CENAP); 2) Frederico G. Lemos (UFCAT; PCMC)</t>
  </si>
  <si>
    <t>2) Com previsão de início para 2022, a UFCAT está estabelecendo dois projetos e uma parceria em 3 UCs: Pau-Furado (parceria), PEMA e PESCAN (projetos). Essas envolvem comunidades locais, canídeos e felídeos, e seus dados podem ser importantes. Para isso, é necessário reunião e alinhamento.</t>
  </si>
  <si>
    <t>Frederico G. Lemos (UFCAT; PCMC); Fernanda C. Azevedo (PCMC; UFCAT); Tatiane Rech (ICMBio/CENAP)</t>
  </si>
  <si>
    <t>1) Até o momento não foi iniciado o planejamento do Plano, mas apenas reuniões pontuais e criação de peças aleatórias (como o folder para caminhoneiros da Ação 4.5). O plano está sendo pensado através de outras ações em projetos específicos.</t>
  </si>
  <si>
    <t xml:space="preserve">
</t>
  </si>
  <si>
    <t>Envolvimento da equipe tem se dado prioritariamente com projetos que serão a base para a realização desta ação.</t>
  </si>
  <si>
    <t xml:space="preserve">1) Gabrielle da Rosa (Parque Vida Cerrado); 2) Rogerio Cunha de Paula (ICMBio/CENAP)
</t>
  </si>
  <si>
    <t>2) Proposta de reunião com envolvidos do GAT e alguns colaboradores para elaboração de um plano estruturado de comunicação para ser trabalho amplamente. Inclusão de Atelocynus microtis.</t>
  </si>
  <si>
    <t xml:space="preserve"> Proposta de reunião com envolvidos do GAT e alguns colaboradores para elaboração de um plano estruturado de comunicação para ser trabalho amplamente. Espécies contempladas: Atelocynus microtis, Lycalopex vetulus, Chrysocyon brachyurus e Speothos venaticus.</t>
  </si>
  <si>
    <t xml:space="preserve">Elaborar material impresso e audiovisual destinado a programas de Educação Ambiental sobre os canídeos, abordando aspectos dos conflitos .                                                                           </t>
  </si>
  <si>
    <t>Frederico G. Lemos (UFCAT; PCMC); Fernanda C. Azevedo (PCMC; UFCAT); Tatiane Rech (ICMBio/CENAP); Cláudio Fabi (ICMBio/CEPTA); Hélia M. Piedade (SIMA-SP/CFB/DEFAU/CMFS-ES); Gabrielle da Rosa (Parque Vida Cerrado); Claudia Igayara (AZAB; Zoo de Guarulhos)</t>
  </si>
  <si>
    <t>Produção será de forma contínua. Espécies contempladas: Atelocynus microtis, Lycalopex vetulus, Chrysocyon brachyurus e Speothos venaticus.</t>
  </si>
  <si>
    <t>Foram desenvolvidos diversos materiais como estratégias de comunicação, dentro dos seguintes projetos: Campanha Deixa o Bicho no Mato (ICMBio/CENAP, Instituto Pró-Carnívoros, Rede Pró UC, Programa de Conservação Mamíferos do Cerrado - PCMC, Programa Amigos da Onça, Projeto Onças do Iguaçu); Projeto Lobos do Pardo (IPC, AES Brasil); Projeto Sou Amigo do Lobo (IPC); Projeto de reintrodução de lobos-guará na Bahia (Instituto Vida Cerrado).</t>
  </si>
  <si>
    <t>Material da campanha Deixa o Bicho no Mato (folder, adesivos, posts, palestra, etc. - https://deixeobichonomato.org); projetos Sou Amigo do Lobo e Lobos do Pardo (folder sobre convivência com lobo-guará, calendários com informações da espécie, spot de áudio veiculado em duas rádios que abrangem os municípios de São José do Rio Pardo, Mococa, Caconde e Casabranca, no sudoeste paulista, e boletim informativo); e projeto de reintrodução de lobos-guará na Bahia e sensibilização de caminhoneiros (folder).</t>
  </si>
  <si>
    <t xml:space="preserve">Rogerio Cunha de Paula (ICMBio/CENAP)
</t>
  </si>
  <si>
    <t>Retirar Atelocynus microtis e Speothos venaticus, visto que não há projetos voltados para essas espécies.</t>
  </si>
  <si>
    <t>Produção será de forma contínua. Espécies contempladas: Lycalopex vetulus e Chrysocyon brachyurus.</t>
  </si>
  <si>
    <t>Elaborar e difundir curso de Educação à Distância sobre identificação, manejo e situações de conflito com canídeos, incluindo material de apoio digital.</t>
  </si>
  <si>
    <t>Gabrielle da Rosa (Parque Vida Cerrado); Fernanda C. Azevedo (PCMC; UFCAT); Tatiane Rech (ICMBio/CENAP); Cláudio Fabi (ICMBio/CEPTA); Hélia M. Piedade (SIMA-SP/CFB/DEFAU/CMFS-ES)</t>
  </si>
  <si>
    <t>Falta de articulação para realização.</t>
  </si>
  <si>
    <t>Tudy Câmara (Bicho do Mato); Isis C. Zanini (PCMC); Monicque Silva (SIMA-SP); Fernanda Abra (ViaFAUNA); Fabiana L. Rocha (IUCN CSE Brasil; PCMC; UFBP); Rogério de Paula (ICMBio/CENAP); Graziele Batista (IBAMA/SUPES-SC/DITEC)</t>
  </si>
  <si>
    <t>1) Guia de resgate, manutenção e reabilitação em desenvolvimento.</t>
  </si>
  <si>
    <t>Há falta de articulação para realização.</t>
  </si>
  <si>
    <t>Rogério de Paula (CENAP)</t>
  </si>
  <si>
    <t>Guia de resgate desenvolvido; Lista de instituições contactadas.</t>
  </si>
  <si>
    <t>Excluir: Graziele Batista (IBAMA/SUPES-SC/DITEC). Incluir: Gabrielle Bes da Rosa (Parque Vida Cerrado), Paula Damasceno (Parque Vida Cerrado), Flávia Fiori (Instituto Pró-Carnívoros), Ana Raquell Faria (AZAB).</t>
  </si>
  <si>
    <t>Está vinculado as ações 2.7 e 2.11. Observar protocolos sanitários e de animais atropelados para adultos e filhotes. Contactar IEF Uberlândia e CETAS Catalão, que têm recebido canídeos frequentemente e podem trazer dados interessantes do Brasil Central. Espécies contempladas: Lycalopex vetulus, Chrysocyon brachyurus e Speothos venaticus.</t>
  </si>
  <si>
    <t>José Maia (Morada Consultoria); Fernanda C. Azevedo (PCMC; UFCAT); Tatiane Rech (ICMBIO/CENAP)</t>
  </si>
  <si>
    <t>1) Foi iniciada uma cartilha sobre caça, porém, por conta da pandemia, o material não foi finalizado. O intuito é fazer e compartilhar a cartilha em áreas da região onde existe a problemática de caça (inclusive sob autorização para caça de javaporco, mas cães devem ser vacinados).</t>
  </si>
  <si>
    <t>1) Houve dificuldade em trabalhar com o SENAR (possível falta de motivação e recursos?), desde a 2a Monitoria. SENAR foi descentralizado e não está funcionando como antes no oeste da Bahia e em São Paulo (possivelmente nacional). Não faz mais sentido o SENAR fazer parte da ação.</t>
  </si>
  <si>
    <t>1) Gabrielle da Rosa (Parque Vida Cerrado); 2) Frederico Lemos (UFCAT; PCMC)</t>
  </si>
  <si>
    <t>Divulgação do material para a comunidade rural.</t>
  </si>
  <si>
    <t>Retirar: José Maia (Morada Consultoria)</t>
  </si>
  <si>
    <t>1) Essa Ação está relacionada com atividades do licenciamento. Quando foi proposta, estava alinhada com a questao dos atrativos para os canideos em canteiros de obras (principamente rodovias) e de atividades da silvicultura. Antes do início da pandemia foi iniciada conversa com a Coordenadoria de Educação Ambiental (CEA/SIMA-SP) e CETESB. Segundo o Centro de Manejo de Fauna Silvestre In Situ (Depto. Fauna - SIMA-SP), essa questão está sendo discutida e será incluída em resolução para licenciamento, em conjunto com a CETESB, que está em fase avançada de elaboração. Desta forma, entende que a Ação está em andamento, ao menos para o estado de São Paulo. É uma ação principalmente vinculada a licenciamento e à CETESB.</t>
  </si>
  <si>
    <t>1) As dificuldades estão relacionadas com as alterações nos fluxos de trabalho devido à pandemia, não possibilitando uma articulação com o órgão licenciador para executar a Ação. 2) As discussões estão paralisadas devido à falta de equipe técnica e somente deverão ser retomadas em 2022.</t>
  </si>
  <si>
    <t>1) Hélia M. Piedade (SIMA-SP/CFB/DEFAU/CMFS-ES); 2) Monicque Silva (SIMA-SP)</t>
  </si>
  <si>
    <t>1) Podemos sugerir que técnicos da CEA/SIMA-SP sejam colaboradores, ao menos para a execução da Ação no estado de São Paulo. SIMA-SP está elaborando uma proposta de Resolução Estadual com diretrizes para a fauna silvestre. A Ação estaria "em andamento", devido às conversas com a CETESB. Porém, as discussões estão paralisadas devido à falta de equipe técnica, e somente deverão ser retomadas ano que vem. Pode ser que o prazo de jul/22 seja cumprido com um pouco de sorte, mas Monicque sugere prolongar para dez/2022.</t>
  </si>
  <si>
    <t>Diretrizes encaminhadas aos órgãos licenciadores</t>
  </si>
  <si>
    <t>1) Pesquisadas fontes de informação. Organizado piloto para verificar o que empesas (n= 44) que monitoram fauna realizam. Aguardando respostas ao questionário. Levantados documentos sobre o tema. Contatos não foram efetivados. Sub-produtos: Documento com informações sobre o PAN elaborado. Questionário enviado às empresas. 2) Manual de destinação de resíduos já está sendo elaborado via CRMV-SP e ABNT.</t>
  </si>
  <si>
    <t>1) Disponibilidade do articulador para realização dos contatos. Além disso, os profissionais das empresas têm informado que estão sendo demandados em outras prioridades.</t>
  </si>
  <si>
    <t>1) José Maia (Morada Consultoria); 2) Hélia Piedade (SIMA-SP)</t>
  </si>
  <si>
    <t>Pesquisadas fontes de informação. Organizado questionário  para o Google Forms. Buscou-se um teste piloto para prospectar informações. Organizado e encaminhado material para o programa de certificação do IPEF. Direcionamento: certificadoras florestais e agrícola. Sub-produtos: Documento com informações sobre o PAN elaborado.</t>
  </si>
  <si>
    <t>Infere-se que os profissionais contatados estejam sendo demandados em outras prioridades.</t>
  </si>
  <si>
    <t>Criar grupo de trabalho para definição de diretrizes para manejo e soltura de canídeos silvestres.</t>
  </si>
  <si>
    <t>Rogério de Paula (ICMBio/CENAP); Mara Marques (FPZSP/SPZ); Isis C. Zanini (PCMC); Claudia Igayara (AZAB; Zoo Guarulhos); Frederico G. Lemos (UFCAT; PCMC); Ana Raquel (AZAB)</t>
  </si>
  <si>
    <t>Ação em desenvolvimento experimetal com mais três frentes em de soltura alinhadas  ao primeiro experimento realizado em 2016, para formatação de um "n" maior.</t>
  </si>
  <si>
    <t>Subproduto: Primeiro experimento já concluído gerou informações mais precisas quanto a protocolos de manejo, comportamental, estrutural e financeiro necessário para os próximos experimentos em andamento.</t>
  </si>
  <si>
    <t>Apoio financeiro para estruturas, dedicação profissional em tempo necessário, destinação de animais aptos ao processo experimental.</t>
  </si>
  <si>
    <t>Meios responsabilização de empresas que potencialmente podem provocar a retirada dos animais do in -situ, objetivando o finciamento não depender apenas de fins midiáticos. E Maior centralização e meios de orientação quanto a destinação do animais ex-situ. Realizar reunião para consolidar GT (Rogerio).</t>
  </si>
  <si>
    <t>Realizar experimento piloto de reabilitação e soltura de lobos-guarás (Chrysocyon brachyurus) para definição de protocolos oficiais.</t>
  </si>
  <si>
    <t>Pedro Teles (ITAIPU Binacional); Frederico G. Lemos (UFCAT; PCMC)</t>
  </si>
  <si>
    <t>Espécie contemplada: Chrysocyon brachyurus. Experimento piloto para lobo-guará realizado e finalizado, e protocolo em fase final de elaboração. Visto que Lycalopex vetulus não é espécie frequente em centros de reabilitação, a exiquibilidade da ação com a espécie estava comprometida. Assim, a espécie foi excluída da ação e, pelo mesmo motivo, não se vê, no momento, a possibilidade de criação de nova ação apenas para ela.</t>
  </si>
  <si>
    <t>2) Protocolos iniciais elaborados e sendo testados no Parque Vida Cerrado em segundo experimento. Experimento em realização em parceria com Parque Vida Cerrado (BA); protocolo elaborado com base em experimento anterior. Lobos estão no recinto de reabilitação da fazenda desde julho/21. Previsão de soltura é abril/22. O projeto foi patrocinado pela Sementes Oilema, Irmão Gatto Agro e Condomínio Santa Carmem, e está acontecendo em uma das fazendas do Grupo Irmão Gatto Agro. Foi desenvolvido um folder de divulgação do projeto. Também foram publicadas matérias sobre a ação na mídia local (Revista Grãos e Correio).</t>
  </si>
  <si>
    <t>O indivíduo que estava sendo trabalhado faleceu. O número amostral era baixo, mas agora existe um número maior em nova área sendo trabalhada.</t>
  </si>
  <si>
    <t>1) Gabrielle da Rosa (Parque Vida Cerrado); 2) Rogério de Paula (ICMBio/CENAP)</t>
  </si>
  <si>
    <t>Incluir: Gabrielle da Rosa (Parque Vida Cerrado), Celito Missio (Sementes Oilema), Danil Gatto (Grupo Irmão Gatto Agro), Carminha Maria Misso (Condomínio Santa Carmem).</t>
  </si>
  <si>
    <t>Luís Eduardo Magalhães (BA)</t>
  </si>
  <si>
    <t>Protocolo elaborado com base em experimento anterior e sendo testado. Previsão de soltura: abril/22. Espécie contemplada: Chrysocyon brachyurus.</t>
  </si>
  <si>
    <t>Realizar experimento piloto de reabilitação e soltura de cachorro-vinagre (Speothos venaticus) para definição de protocolos oficiais.</t>
  </si>
  <si>
    <t>Hélia M. Piedade (SIMA-SP/CFB/DEFAU/CMFS-ES); Gabrielle da Rosa (Parque Vida Cerrado); Claudia Igayara (AZAB; Zoo de Guarulhos)</t>
  </si>
  <si>
    <t>Espécie contemplada: Speothos venaticus.</t>
  </si>
  <si>
    <t>Articulador estabeleceu contatos com potenciais parceiros. Pensou-se em incrementar articulação de parceiros do GAT e instituições na captação de recursos no próximo ano; Rever ação e clarear o que de fato esperamos com essa ação, visto que não temos registros de cachorros-vinagres chegando e sendo encaminhados para soltura; Pensou-se em, talvez adequar a ação para identificação de áreas prioritárias para pesquisa de cachorros-vinagres, ao invés de soltura.</t>
  </si>
  <si>
    <t>Não foi obtido recurso para realizar experimento; baixo número de registros da espécie chegando para cativeiro. Não há indivíduos suficientes para a ação ser realizada. Já para raposinha-do-campo, seria um projeto importante e necessário, e há mais indivíduos disponíveis e possíveis de serem trabalhados. Sugestão de exclusão da ação.</t>
  </si>
  <si>
    <t>No momento, optou-se pela exclusão da ação, considerando a falta de indivíduos disponíveis em instituições para realização do experimento. Sugestão articulador após oficina: excluir ação e criar nova ação para L. vetulus.</t>
  </si>
  <si>
    <t>Optou-se pela exclusão da ação, considerando a falta de indivíduos disponíveis em instituições para realização do experimento.</t>
  </si>
  <si>
    <t>O formato do curso ainda não foi definido, assim como a elaboração do material de apoio. Acredita-se que com os materiais já produzidos pelo PAN, será possível formatar o curso em 2022.</t>
  </si>
  <si>
    <t>Faltou priorização.</t>
  </si>
  <si>
    <t>Recomendação de todo o GAT trazer sugestões de instituições.</t>
  </si>
  <si>
    <t>Foi realizado a primeira pílula (Lobos do Pardo / AES Brasil).</t>
  </si>
  <si>
    <t>Spot de áudio desenvolvido e veiculado em duas rádios que abrangem os municípios de São José do Rio Pardo, Mococa, Caconde e Casabranca (sudoeste paulista), onde é desenvolvido o Projeto Lobos do Pardo.</t>
  </si>
  <si>
    <t>Foi detectado o alto custo de produção dessas pílulas de áudio (cerca de 20 mil reais), o que torna o modelo da forma como foi pensada inviável.</t>
  </si>
  <si>
    <t>Sugestão de planejamento dessas pílulas serem parte do planejamento geral de comunicação do PAN.</t>
  </si>
  <si>
    <t>Hélia M. Piedade (SIMA/CFB/DEFAU/CMFS-ES)</t>
  </si>
  <si>
    <t>José Maia (Morada Consultoria); Gabrielle da Rosa (Parque Vida Cerrado); Juliana Moreira (MAPA); Frederico G. Lemos (UFCAT; PCMC).</t>
  </si>
  <si>
    <t>Normas da ABNT já estão estruturadas (logística reversa de medicamentos veterinários).
Já há notas (releases) publicadas no site do CRMV.</t>
  </si>
  <si>
    <t>Retirar: José Maia (Morada Consultoria).</t>
  </si>
  <si>
    <t>1.12</t>
  </si>
  <si>
    <t>Desenvolvimento de projetos modelo de restauração campestre</t>
  </si>
  <si>
    <t>Relatório técnico com resultado de projetos-modelo de restauração</t>
  </si>
  <si>
    <t>Lilian Vendrametto (Conservação Internacional); Fabiane Sebaio (Consórcio Cerrado das Águas)</t>
  </si>
  <si>
    <t>2.12</t>
  </si>
  <si>
    <t>Realizar estudos sobre agentes tóxicos nas espécies contempladas pelo PAN</t>
  </si>
  <si>
    <t xml:space="preserve">Relatório técnico de agentes tóxicos por espécie </t>
  </si>
  <si>
    <t>Rogério Cunha de Paula (ICMBio/CENAP)</t>
  </si>
  <si>
    <t>Fabiana L. Rocha (IUCN CSE Brasil; PCMC; UFBP); Pedro Enrique Navas Suárez (FMVZ/USP); Gabrielle Bes Rosa (Parque Vida Cerrado)</t>
  </si>
  <si>
    <t xml:space="preserve">
Área de ocorrência das espécies do PAN</t>
  </si>
  <si>
    <t xml:space="preserve">Espécies contempladas: Lycalopex vetulus e Chrysocyon brachyurus.
</t>
  </si>
  <si>
    <t>4.19</t>
  </si>
  <si>
    <t>Realizar experimento piloto de translocação de raposa-do-campo (Lycalopex vetulus) para definição de protocolos oficiais</t>
  </si>
  <si>
    <t>Experimento realizado</t>
  </si>
  <si>
    <t>Alice Vilhena (INFRAERO);
Sueli Melo (Raiz Ambiental); Fernanda Cavalcanti (UFCAT; PCMC).</t>
  </si>
  <si>
    <t>Uberlândia, MG</t>
  </si>
  <si>
    <t>Captura de casal com filhotes e monitoramento prévio e posterior à translocação de pista de pouso. Espécie contemplada: Lycalopex vetulus.</t>
  </si>
  <si>
    <t>SITUAÇÃO ATUAL DAS AÇÕES - 3ª MONITORIA (2021)</t>
  </si>
  <si>
    <t>22 a 25 de novembro de 2022</t>
  </si>
  <si>
    <t>Rogério de Paula (ICMBio/CENAP); Frederico G. Lemos (UFCAT; PCMC); Vinícius Alberici (USP/ESALQ)</t>
  </si>
  <si>
    <t>Espécies contempladas: Atelocynus microtis e Lycalopex vetulus. Ação parcialmente realizada. Modelo para cachorro-do-mato-de-orelha-curta finalizado e publicado (Rocha et al. 2019). Modelo para raposa-do-campo não iniciado, mas base de dados vem sendo construída com consulta ampla de pesquisadores e instituições. Esta ação depende da disponibilização de registros de ocorrência da espécie por parte de especialistas. CENAP fez convite à comunidade científica, agentes ambientais, gestores de UCs e sociedade civil para participarem do processo de revisão de dados de ocorrência de Chrysocyon brachyurus e Lycalopex vetulus. O prazo para o primeiro cadastro de colaboradores no SALVE é 15/10/2021. Após, poderá haver mais consultas e os dados serão validados pelo CENAP e parceiros, e seguirão para modelagem.</t>
  </si>
  <si>
    <r>
      <t xml:space="preserve">Katia Ferraz: Não realizada porque depende da planilha de pontos de presença das espécies (não recebida do CENAP). Frederico Lemos: Sobre a raposa-do-campo, embora o PCMC possua alguns dados esparsos, não conseguiram alguém para organziar os dados, planilhar e assim disponibilizar. Tatiane Rech: Foi realizada consulta com comunidade científica, agentes ambientais, gestores de unidade de conservação e a sociedade civil  para participar do processo revisão de dados de ocorrência para captação de dados para os modelos, dentre as espécies foi contemplada a raposa-do-campo. Apesar do esforço, nenhuma informação foi recebida para essa espécie. Além disso, os mapas de distribuição das fichas do SALVE  foram validadas em 2022 pelos especialistas e essas informações poderão compor os dados para os modelos.  Rogério: Já há dados do Programa Monitora para </t>
    </r>
    <r>
      <rPr>
        <i/>
        <sz val="11"/>
        <color rgb="FF000000"/>
        <rFont val="Calibri"/>
        <family val="2"/>
      </rPr>
      <t>Atelocynus microtis</t>
    </r>
    <r>
      <rPr>
        <sz val="11"/>
        <color rgb="FF000000"/>
        <rFont val="Calibri"/>
        <family val="2"/>
      </rPr>
      <t xml:space="preserve">. </t>
    </r>
  </si>
  <si>
    <t xml:space="preserve">Falta planilha de dados. O CENAP tem feito grande esforço para a obtenção de mais informações. No entanto há dificuldade em obter os dados de ocorrência de hábitat, necessários para os modelos previstos. </t>
  </si>
  <si>
    <t>Katia Ferraz (USP/ESALQ); Frederico Lemos (UFCAT; PCMC); Tatiane Rech (ICMBio/CENAP).</t>
  </si>
  <si>
    <t xml:space="preserve">Modelos serão realizados quando as planilhas estiverem disponíveis. Hélia sugere o uso do SISS-GEO, plataforma da Fiocruz, para a obtenção de dados de ocorrência. </t>
  </si>
  <si>
    <t>Criar os modelos de distribuição para o cachorro-de-orelha-curta.</t>
  </si>
  <si>
    <t>Manter: Espécies contempladas: Atelocynus microtis. Modelo para cachorro-do-mato-de-orelha-curta finalizado e publicado (Rocha et al. 2019). 
Excluir: Esta ação depende da disponibilização de registros de ocorrência da espécie por parte de especialistas. CENAP fez convite à comunidade científica, agentes ambientais, gestores de UCs e sociedade civil para participarem do processo de revisão de dados de ocorrência de Chrysocyon brachyurus e Lycalopex vetulus. O prazo para o primeiro cadastro de colaboradores no SALVE é 15/10/2021. Após, poderá haver mais consultas e os dados serão validados pelo CENAP e parceiros, e seguirão para modelagem.</t>
  </si>
  <si>
    <t>Frederico G. Lemos (UFCAT; PCMC); Katia Ferraz (USP/ESALQ); Mariella Butti (ICMBio/CENAP); Rodrigo Jorge (ICMBio/CBC); Maria Luisa Jorge (Vanderbilt University)</t>
  </si>
  <si>
    <t>Espécies contempladas: Chrysocyon brachyurus, Speothos venaticus e Atelocynus microtis. O modelo do cachorro-do-mato-de-orelhas-curtas está atualizado. A construção do modelo do cachorro-vinagre está em andamento e será concluída no final de 2022. Para o modelo do lobo-guará, a base de dados da espécie vem sendo construída com consulta ampla à pesquisadores e instituições. CENAP fez convite à comunidade científica, agentes ambientais, gestores de UCs e sociedade civil para participarem do processo de revisão de dados de ocorrência de Chrysocyon brachyurus e Lycalopex vetulus. O prazo para o primeiro cadastro de colaboradores no SALVE é 15/10/2021. Após, poderá haver mais consultas e os dados serão validados pelo CENAP e parceiros, e seguirão para modelagem.</t>
  </si>
  <si>
    <t>Frederico Lemos: Dados de cachorro-vinagre do PCMC foram enviados para CENAP em 2021, mas não teve mais noticias do andamento dos modelos. Possuem mais dados de cachorro-vinagre e lobo-guará para disponibilizar. Mariella Butti: O modelo foi criado com um grande esforço de obtenção de dados mas o ajuste ainda está baixo. Por isso o paper tem tido desafios para sair. Além disso, os mapas de distribuição das fichas do SALVE  foram validadas em 2022 pelos especialistas e essas informações poderão compor os dados para os modelos. Tatiane Rech: Foi realizada consulta com comunidade científica, agentes ambientais, gestores de unidade de conservação e a sociedade civil  para participar do processo revisão de dados de ocorrência para captação de dados para os modelos, dentre as espécies foi contemplada o lobo-guará. Recebemos informações que foram incluídas no SALVE, os próximos passos serão filtrar as informações obtidas.
Rogério: será idealizado formulário de obtenção de localizações para ser distribuído para pesquisadores em áreas com lacuna de conhecimento (a partir da base de dados do SALVE) e ABEMA.</t>
  </si>
  <si>
    <r>
      <rPr>
        <sz val="11"/>
        <color rgb="FF000000"/>
        <rFont val="Calibri"/>
        <family val="2"/>
      </rPr>
      <t>Modelo publicado para cachorro-do-mato-de-orelha-curta; modelo gerado para cachorro-vinagre (ainda não validado) (</t>
    </r>
    <r>
      <rPr>
        <sz val="11"/>
        <color rgb="FFFF0000"/>
        <rFont val="Calibri"/>
        <family val="2"/>
      </rPr>
      <t>Pegar shape com Roger).</t>
    </r>
  </si>
  <si>
    <t xml:space="preserve">Dificuldade em obtenção de dados. </t>
  </si>
  <si>
    <t xml:space="preserve">Frederico Lemos (UFCAT; PCMC); Mariella Butti (ICMBio/CENAP); Tatiane Rech (ICMBio/CENAP); Rogerio de Paula (ICMBio/CENAP) </t>
  </si>
  <si>
    <t>Atualizar os modelos de distribuição do lobo-guará e cachorro-vinagre.</t>
  </si>
  <si>
    <t>Manter: Espécies contempladas: Chrysocyon brachyurus, Speothos venaticus e Atelocynus microtis. O modelo do cachorro-do-mato-de-orelhas-curtas está atualizado. A construção do modelo do cachorro-vinagre está em andamento e será concluída no final de 2022. Para o modelo do lobo-guará, a base de dados da espécie vem sendo construída com consulta ampla à pesquisadores e instituições. 
Excluir: CENAP fez convite à comunidade científica, agentes ambientais, gestores de UCs e sociedade civil para participarem do processo de revisão de dados de ocorrência de Chrysocyon brachyurus e Lycalopex vetulus. O prazo para o primeiro cadastro de colaboradores no SALVE é 15/10/2021. Após, poderá haver mais consultas e os dados serão validados pelo CENAP e parceiros, e seguirão para modelagem.</t>
  </si>
  <si>
    <t>Esta ação depende da realização das ações 1.1 e 1.2. Os modelos de distribuição das espécies em questão são pré-requisitos para realização desta oficina e da atividade de priorização. Alguns modelos não estão disponíveis até o momento. Espécies contempladas: Atelocynus microtis, Lycalopex vetulus, Chrysocyon brachyurus e Speothos venaticus.</t>
  </si>
  <si>
    <t xml:space="preserve">Não houve andamentos. Não foram gerados os modelos das ações 1.1 e 1.2 para a execução da ação. </t>
  </si>
  <si>
    <t xml:space="preserve">Não há modelos de referência para definição de áreas prioritárias. </t>
  </si>
  <si>
    <t>Será realizado assim que possível.</t>
  </si>
  <si>
    <t>Identificar áreas prioritárias para a conservação das populações.</t>
  </si>
  <si>
    <r>
      <rPr>
        <sz val="11"/>
        <color rgb="FF000000"/>
        <rFont val="Calibri"/>
        <family val="2"/>
      </rPr>
      <t xml:space="preserve">Até o momento, foram levantados dados de </t>
    </r>
    <r>
      <rPr>
        <i/>
        <sz val="11"/>
        <color rgb="FF000000"/>
        <rFont val="Calibri"/>
        <family val="2"/>
      </rPr>
      <t>Speothos venaticus</t>
    </r>
    <r>
      <rPr>
        <sz val="11"/>
        <color rgb="FF000000"/>
        <rFont val="Calibri"/>
        <family val="2"/>
      </rPr>
      <t xml:space="preserve"> e</t>
    </r>
    <r>
      <rPr>
        <i/>
        <sz val="11"/>
        <color rgb="FF000000"/>
        <rFont val="Calibri"/>
        <family val="2"/>
      </rPr>
      <t xml:space="preserve"> Chrysocyon brachyurus</t>
    </r>
    <r>
      <rPr>
        <sz val="11"/>
        <color rgb="FF000000"/>
        <rFont val="Calibri"/>
        <family val="2"/>
      </rPr>
      <t xml:space="preserve"> (além de outras espécies da fauna, como </t>
    </r>
    <r>
      <rPr>
        <i/>
        <sz val="11"/>
        <color rgb="FF000000"/>
        <rFont val="Calibri"/>
        <family val="2"/>
      </rPr>
      <t>Lycalopex gymnocercus</t>
    </r>
    <r>
      <rPr>
        <sz val="11"/>
        <color rgb="FF000000"/>
        <rFont val="Calibri"/>
        <family val="2"/>
      </rPr>
      <t>), considerando o mapa de áreas prioritárias para conservação (Mata Atlântica, Pantanal e Amazônia). O mapa de áreas prioritárias para as populações não foi iniciado necessitando os mapas gerados das ações 1.1 e 1.2.</t>
    </r>
  </si>
  <si>
    <t>Excluir: Esta ação depende da realização de uma oficina para estabelecimento de critérios de priorização. Espécies contempladas: Atelocynus microtis, Lycalopex vetulus, Chrysocyon brachyurus e Speothos venaticus.
Incluir: Depende dos modelos finalizados das Ações 1.1 e 1.2.  Espécies contempladas: Atelocynus microtis, Lycalopex vetulus, Chrysocyon brachyurus e Speothos venaticus.</t>
  </si>
  <si>
    <t xml:space="preserve">Início planejado é posterior ao período monitorado. </t>
  </si>
  <si>
    <t>Marcelo Magioli (ICMBio/CENAP)</t>
  </si>
  <si>
    <t>Adequação de prazo de início após a finalização das ações 1.3 e 1.4. Ação será iniciada em período posterior e também depende da finalização dos mapas das ações 1.3 e 1.4 e, idealmente da cartilha da ação 1.7,  para seu início. Necessário mapas prontos para início da ação. Espécies contempladas: Atelocynus microtis, Lycalopex vetulus, Chrysocyon brachyurus e Speothos venaticus.</t>
  </si>
  <si>
    <t>Início planejado é posterior ao período monitorado. Ação depende da finalização dos mapas das ações 1.3 e 1.4 e, idealmente, da cartilha da Ação 1.7, para seu início.</t>
  </si>
  <si>
    <t>Angela Kuczach (Rede Pró-UC); Hélia M. Piedade (SIMA-SP/CFB/DEFAU/CMFS-ES); Daiane Maria Pires e Silva (INEMA-BA); Uilson Pablo Sá Rabelo de Araújo (SEMA-BA); Mara Angélica dos Santos (SEMA-BA).</t>
  </si>
  <si>
    <t>Realização de reunião para discussão de estratégias. Possibilidades de parceiros: Suzano (novo colaborador), Furnas, Iniciativa Caminhos da Semente, Rede de Sementes do Cerrado (Brasília), Rede Araticum, Projeto Nascente (SIMA-SP), Única. Espécies contempladas: Atelocynus microtis, Lycalopex vetulus, Chrysocyon brachyurus e Speothos venaticus.</t>
  </si>
  <si>
    <t xml:space="preserve">Articuladora está em conversa para parceria com a coordenadora de restauração da Conservation International (CI), Lilian Vendramonte, e Fabiane Sebaio, do Consórcio Cerrado das Águas, em Minas Gerais. Também em conversa com a responsável pela iniciativa Redário (rede de comunicação entre as diversas redes de sementes do país que está sendo formada) para o levantamento das áreas de atuação dos projetos. </t>
  </si>
  <si>
    <t>Esboço das áres onde existem projetos de restauração acontecendo e com monitoramento.</t>
  </si>
  <si>
    <t>Elaborar estratégia de fomento para as ações de restauração em áreas relevantes para a conservação e para conectividade das populações.</t>
  </si>
  <si>
    <t>Fernando Tatagiba (ICMBio/CGEUP/DOVIS); Hélia M. Piedade (SIMA-SP/CFB/DEFAU/CMFS-ES); João Paulo Morita (ICMBio/COIN/CGPRO/DIMAN).</t>
  </si>
  <si>
    <t>Realização de oficina para elaboração do plano. Sugestão Fernando Tatagiba, Christian Berlink e Morita: Encontro (seminário virtual) com representes de órgãos estaduais de meio ambiente e demais interessados, com vistas a debater a prevenção de incêndios, na perspectiva do MIF, e sua relação com conservação de fauna. Além de dar evidência à importância e urgência na aprovação do PL nacional, o encontro , deve dar luz às normativas estaduais de autorização para queimas controladas em propriedades rurais, avaliando seu potencial papel na prevenção de incêndios e conservação das espécies ameaçadas da fauna. Espécies contempladas: Atelocynus microtis, Lycalopex vetulus, Chrysocyon brachyurus e Speothos venaticus.</t>
  </si>
  <si>
    <t>Esta ação passou por reformulação de texto e produto durante rodada virtual da 3a Monitoria. Antes articulada por Fernando Tatagiba, a ação passou a ser articulada por Christian Berlinck. Fernando Tatagiba, João Paulo Morita e Christian Berlinck estão em fase de replanejamento da ação, cujo foco será ajudar no avanço do MIF nos OEMAs. Sobre a abrangência/público-alvo, destacam como sendo mais produtivo focar naqueles que têm a implementação do MIF mais avançada, como DF, MG, MT e GO. Haverá um encontro virtual entre a equipe, inicialmente agendado para nov/2022 (anterior à oficina de 4a Monitoria), para iniciarem o processo de planejamento do seminário, avançando em definições de objetivos, público-alvo, convidados, programação, etc. OBS: O Projeto de Lei sobre a Política Nacional de Manejo Integrado do Fogo está em fase de consulta pública no Senado.</t>
  </si>
  <si>
    <t>Christian Berlink (ICMBio/CENAP); Fernando Tatagiba (ICMBio/CGEUP/DOVIS)</t>
  </si>
  <si>
    <t>Realizar encontro virtual para nivelamento de conceitos da  Política Nacional de Manejo Integrado do Fogo (MIF).</t>
  </si>
  <si>
    <t>Relatoria do evento; Lista de presença; Link das apresentações.</t>
  </si>
  <si>
    <t xml:space="preserve">Melhorar a compreensão do MIF e sua implementação em escala de paisagem e pelas OEMAS. </t>
  </si>
  <si>
    <r>
      <rPr>
        <sz val="11"/>
        <color rgb="FF000000"/>
        <rFont val="Calibri"/>
        <family val="2"/>
      </rPr>
      <t>Identificar áreas com ocorrência de cachorro-vinagre (</t>
    </r>
    <r>
      <rPr>
        <i/>
        <sz val="11"/>
        <color rgb="FF000000"/>
        <rFont val="Calibri"/>
        <family val="2"/>
      </rPr>
      <t>Speothos venaticus</t>
    </r>
    <r>
      <rPr>
        <sz val="11"/>
        <color rgb="FF000000"/>
        <rFont val="Calibri"/>
        <family val="2"/>
      </rPr>
      <t>) para monitoramento populacional.</t>
    </r>
  </si>
  <si>
    <t>Hélia M. Piedade (SIMA-SP/CFB/DEFAU/CMFS-ES); Gabrielle da Rosa (Parque Vida Cerrado); Ana Paula Nunes de Quadros (Jaguaracambé).</t>
  </si>
  <si>
    <t>Espécie contemplada: Speothos venaticus. Custo estimado com base nos custos de projetos de campo com monitoramento com armadilha-fotográfica com duração de 1 ano já submetidos pela Gabrielle da Rosa e Frederico G. Lemos. Há necessidade de reajustar o valor. Entretanto, é importante o grupo definir se deve ser calculado o valor de projetos que seria implementados regionalmente pelo PCMC ou se é necssário uma estimativa de vários projetos em nivel nacional.</t>
  </si>
  <si>
    <t>Frederico Lemos: Ação em curso, com obtenção de informações de um novo ponto de ocorrência de cachorros-vinagre no sudeste de Goiás (Parque Estadual da Mata Atlântica - PEMA). Um grupo foi observado por Frederico Lemos em abril/2022 e vem sendo monitorado por armadilhas fotográficas desde então (fotos e vídeos). O articulador também escreveu a colaboradores solicitando informações de outras regiões mas não obteve respostas. Hélia Piedade: A FF-SP está coordenando projeto de Monitoramento de Mamíferos em UCs de SP que poderá fornecer muitos dados à Ação. Gabrielle Bes da Rosa: espécie ainda não identificada na área do oeste da Bahia.
Rogério: Programa Monitora (ICMBio) possui uma base importante a ser avaliada para definir UCs de interesse para o monitoramento populacional na Amazônia.</t>
  </si>
  <si>
    <t>Frederico Lemos (UFCAT; PCMC); Hélia M. Piedade (SIMA-SP/CFB/DEFAU/CMFS-ES); Gabrielle da Rosa (Parque Vida Cerrado).</t>
  </si>
  <si>
    <t>Fomentar mais o contato entre articulador e colaboradores; divulgar mais a ação em redes profissionais de contato do CENAP e de Frederico Lemos. Sem problemas detectados, a não ser a pouca articulação entre articulador e colaboradores.</t>
  </si>
  <si>
    <t>Novos registros da espécie em áreas ainda não amostradas, e informações sobre a ocorrência recorrente de indivíduos em áreas novas e já conhecidas, que subsidiem futuros monitoramentos.</t>
  </si>
  <si>
    <t>Incluir: Rodrigo Jorge (ICMBio/CBC); Pedro Teles (ITAIPU Binacional); Daniel Rocha (IDSM); Maurício Tambelini (SEMAD-GO); Adriano Lagos (FURNAS).</t>
  </si>
  <si>
    <t>Desenvolvimento de projetos modelo de restauração campestre.</t>
  </si>
  <si>
    <t>Ainda não iniciada, mas está em fase de planejamento da área para 2023.</t>
  </si>
  <si>
    <t>Faltou engajamento dos atores no desenvolvimento da Ação.</t>
  </si>
  <si>
    <t>Planilha de patógenos organizada e rede de susceptibilidade de patógenos separada por vida livre e cativeiro</t>
  </si>
  <si>
    <t xml:space="preserve">Ação concluída. </t>
  </si>
  <si>
    <t xml:space="preserve">Enviado na Monitoria 3. </t>
  </si>
  <si>
    <t>Caio Motta  (FPZSP; PCMC); Fabiana L. Rocha  (IUCN CSE Brasil; PCMC; UFBP); Fernando Ferreira (USP/FMV); Ricardo Dias  (USP/FMV); Jean Carlos Ramos (UFPE); Silvia Nari Godoy (ICMBio); Pedro Teles (ITAIPU Binacional).</t>
  </si>
  <si>
    <t>Espécies contempladas: Atelocynus microtis, Lycalopex vetulus, Chrysocyon brachyurus e Speothos venaticus. Será realizada uma reunião com os colaboradores para definir um protocolo para organizar as buscas e sistematizar os dados. Hélia Piedade e Fabiana Rocha organizarão essa reunião. É importante que o produto seja entregue pelo menos 6 meses antes da oficina da ação 2.3.</t>
  </si>
  <si>
    <t>Articuladora enviará mensagem para que colaboradores enviem trabalhos. Falta detalhar e sistematizar (doenças e patógenos) em um documento e detalhar a aplicação de cada trabalho.</t>
  </si>
  <si>
    <t xml:space="preserve">CONFIRMAR 
Caio Motta  (FPZSP; PCMC); OU  
Silvia Nari Godoy (ICMBio); </t>
  </si>
  <si>
    <t>Incluir: Ana Paula Nunes de Quadros (ONG Jaguaracambe); George Magno Sousa do Rêgo (ONG Jaguaracambe).</t>
  </si>
  <si>
    <t xml:space="preserve">Rodrigo Jorge (ICMBio/CBC); Joares May Jr. (UNISUL); Ricardo Dias (USP/FMV); Hélia M. Piedade (SIMA-SP/CFB/DEFAU/CMFS-ES); Claudia Igayara (AZAB; Zoo Guarulhos); Caio Motta  (FPZSP; PCMC); Frederico G. Lemos (UFCAT; PCMC); Fernanda C. de Azevedo (PCMC; UFCAT); Natan Freitas (UFPB) </t>
  </si>
  <si>
    <t xml:space="preserve">Fabiana Rocha: Foi realizado o levantamento sistemático dos dados e a capacitação para facilitação da oficina. A oficina foi adiada, primeiramente, por conta da pandemia de COVID-19 e, no último ano, por falta de agenda e financiamento. Inicialmente, a oficina seria financiada com suporte da Fundação Parque Zoológico de São Paulo e do ICMBio/CENAP; entretanto, pela transição para Concessionária do primeiro e corte de orçamento do segundo, não foi possível realizar a oficina. A articuladora vai buscar nova tentativa de financiamento para o próximo semestre e, caso não seja possível, uma opção é realizar a oficina no formato virtual. </t>
  </si>
  <si>
    <t>Fabiana L. Rocha (IUCN CSE Brasil; PCMC; UFBP); Hélia M. Piedade (SIMA-SP/CFB/DEFAU/CMFS-ES); Frederico Lemos (UFCAT; PCMC)</t>
  </si>
  <si>
    <t>Frederico Lemos: Atualizar memória de cálculo. Como colaborador, retomou a conversa com articulação e alguns colaboradores para tentarem retomar a ação em 2023. Hélia Piedade: No Estado de São Paulo não houve possibilidade de realizar ações nesse sentido, para mamíferos (foi realizado algo semelhante para aves, que pode servir de norteador). Rogério: Vamos tentar recurso pelo ICMBio para realizaçao no semestre 1 de 2023. Revisar orçamento (tentar ser mais economico).</t>
  </si>
  <si>
    <t>Incluir: Frederico Lemos (UFCAT; PCMC).</t>
  </si>
  <si>
    <t>Excluir: Recomendação de pré-reunião para alinhamento. Memória de cálculo do Custo Estimado de evento para 30 pessoas: (30 pessoas x R$ 2 mil passagens/pessoa) + (30 x 3 dias x 177,00 diária/pessoa) + (30 x 4 dias x R$ 21,60 coffee-break/pessoa) = 30 mil + 16 mil + 2.6 mil = R$ 78.600,00. Valor arredondado para R$ 50 mil, considerando que a reunião também terá participantes do CENAP (coffee-break/pessoa), além de custos operacionais.</t>
  </si>
  <si>
    <t>Encaminhar mapas e relatórios da avaliação (Ações 2.1 e 2.2).</t>
  </si>
  <si>
    <t>Alterar: Monicque Silva (SIMA-SP).</t>
  </si>
  <si>
    <t>Caio Motta (FPZSP; PCMC); Claudia Igayara  (AZAB; Zoo de Guarulhos); Katia Rancura (FPZSP); Mara Marques (FPZSP/SPZ); Rachel Marmo Azzari (SIMA-SP)</t>
  </si>
  <si>
    <t>Articuladora entrará em contato com colaboradores. Foram feitas campanhas virtuais no Estado de São Paulo. Programa Participe, atividades ligadas à Programa Município Verde e Azul, e outras parcerias vinculadas à outras instituições (p. ex., Fiocruz, Instituto Biológico; grupo de MG).</t>
  </si>
  <si>
    <t>Palestra  realizada no II Simpósio de Manejo Populacional Ético de Animais: "Manejo populacional de cães e gatos no entorno de parques silvestres para proteção da vida silvestre"; 
Palestra realizada no Seminário Guarda responsável de cães e gatos como ferramenta à conservação da Biodiversidade: "Ações de Controle populacional em áreas de entorno das unidades de conservação." (https://crmvsp.gov.br/ausencia-de-politicas-publicas-de-manejo-e-controle-populacional-de-animais-domesticos-gera-impacto-ambiental/).</t>
  </si>
  <si>
    <t>Ampliar o tema, associando guarda-responsável com Saúde Única. Campanhas têm sido realizadas via virtual. Pegar número de acessos às lives.</t>
  </si>
  <si>
    <t>Promover campanhas educativas com o tema Saúde Única, reforçando a importância da guarda responsável de animais domésticos em áreas de interface das espécies de canídeos silvestres.</t>
  </si>
  <si>
    <t>Atualizar instituição: Katia Rancura (Concessionária Reserva Paulista). 
Incluir: Gabrielle Bes da Rosa (Instituto Vida Cerrado); Alexander Biondo (UFPR); Bruna Lima (PCMC; UFCAT); Stephanie Teodor (PCMC; UFCAT).</t>
  </si>
  <si>
    <t xml:space="preserve">Realizar estudo piloto dos impactos epidemiologicos e realizar ações mitigatórias em duas áreas de interface doméstico/silvestre. </t>
  </si>
  <si>
    <t>Caio Motta: Já foram realizados os estudos pilotos propostos para monitoramento eco-epidemiológico da interface entre canídeos silvestres e cães domésticos, incluindo aspectos de dinâmica populacional, ecologia do movimento, dimensões humanas e ações de manejo. A partir dos resultados dos projetos iniciais, estão sendo elaboradas estratégias para replicar os métodos de diagnóstico propostos para trabalhar com a problemática da interface entre carnívoros domésticos e canídeos silvestres no entorno de Unidades de Conservação e em agroecossistemas, em diversas regiões do Brasil. Estão sendo elaboradas propostas para replicar os métodos construídos nestes projetos piloto no entorno de UCs de Minas Gerais, Goiás e São Paulo. Já temos propostas de projetos em diferentes etapas de andamento, algumas com previsão de início de execução em 2022 e outras em etapa de busca por financiamento. Estes projetos visam colocar em escala os métodos de diagnóstico desenvolvidos nos projetos piloto desta Ação do PAN. Assim, poderemos desenvolver estratégias de mitigação de impactos que sejam custo-efetivas e adequadas à problematica e realidade de cada região. Com a aplicação dos métodos propostos poderemos compreender melhor os impactos dos carnívoros domésticos para a fauna silvestre e propor estratégias de manejo que possam, simultaneamente, mitigar os impactos para a fauna e garantir o desempenho da função social dos cães e gatos nas comunidades humanas. Como ponto pendente do projeto piloto, ficou o diagnóstico de algumas doenças por falta de recursos (ex: cinomose). Frederico Lemos: Caio Motta (PCMC) está iniciando um projeto nessa linha nos arredores do Parque Estadual da Serra de Caldas Novas (Projeto Amora).</t>
  </si>
  <si>
    <t>Sub-produto: No rastro dos cães domésticos. Reportagem Ciência no Zoo - Fundação Zoológico de São Paulo. maio de 2022. In: https://app.box.com/s/lbpfk28yzmg6rbd3qdxwmkmpke4pdw6x. Créditos: cecfau.com.br; cecfau.sp.gov.br (disponível em PDF e no Clipping de Notícias da 4a Monitoria).</t>
  </si>
  <si>
    <t>Caio Motta (FPZSP; PCMC); Frederico Lemos (UFCAT; PCMC)</t>
  </si>
  <si>
    <t>Caio Motta: Não incluiu produtos. Ficou em dúvida sobre o que exatamente entraria como produto neste caso. Nas últimas atualizações já incluíram sua tese. Avisar se precisam que seja feito produto desta ação (ex: Relatório final).</t>
  </si>
  <si>
    <t xml:space="preserve">Realizar estudo piloto dos impactos epidemiologicos em duas áreas de interface doméstico/silvestre. </t>
  </si>
  <si>
    <t>Isis Zanini (PCMC); Hélia M.Piedade (SIMA-SP/CFB/DEFAU/CMFS-ES); Claudia Igayara (AZAB; Zoo de Guarulhos); Rogério de Paula (ICMBio/CENAP); Fabiana L. Rocha (IUCN CSE Brasil; PCMC; UFBP); Marina Bueno (Fiocruz); Aline Konell (ITAIPU Binacional).</t>
  </si>
  <si>
    <t xml:space="preserve">O articulador se reuniu com a diretoria da ITAIPU Binacional e acordou recurso de cerca de R$ 80.000,00 para a Ação 2.7 e 4.7. Reuniões para desenvolvimento dos produtos já foram alinhadas. Necessário ampliação de prazo para ser possível finalizar os produtos. </t>
  </si>
  <si>
    <t>Mara Marques (FPZSP/SPZ); Monicque Silva (SIMA-SP)</t>
  </si>
  <si>
    <t xml:space="preserve">Protocolo encaminhado para ABEMA, AZAB e IBAMA. </t>
  </si>
  <si>
    <t>Alterar: Hélia Maria Piedade (SIMA-SP)</t>
  </si>
  <si>
    <t>Incluir: Líria Hirano (UnB); Cecília Pessutti (AZAB); Marialina Ribeiro Lima (IBAMA-BA)</t>
  </si>
  <si>
    <t>Atualizar Observações, especialmente quanto às instituições. (manter lista de espécies). Aguardando elaboração do protocolo (previsão: dez/22). Necessidade de inclusão futura de colaboradores do IBAMA-DF e ABEMA. Espécies contempladas: Atelocynus microtis, Lycalopex vetulus, Chrysocyon brachyurus e Speothos venaticus.</t>
  </si>
  <si>
    <t>Fluxo de informações e pontos focais estabelecidos</t>
  </si>
  <si>
    <t>Hélia M.Piedade (SIMA-SP/CFB/DEFAU/CMFS-ES); Ana Raquel Ferua (AZAB); Cecília Pessuti (AZAB); Luan Moraes (FPZSP); Caio Motta (FPZSP; PCMC).</t>
  </si>
  <si>
    <t>Hélia Piedade: Oficina de Plano de Destinação de Fauna do Estado de São Paulo foi cancelada e estava em processo adiantado de articulação (agentes de segurança, empreendimentos prováveis de destino, atores com função de redução de ameaça).</t>
  </si>
  <si>
    <t>Estabelecer um fluxo de informações e pontos focais para intervenções ou destinação emergencial de canídeos das espécies alvo resgatados.</t>
  </si>
  <si>
    <t>Fluxo de informações e pontos focais estabelecidos - ver na rodada necessidade de outros produtos</t>
  </si>
  <si>
    <t>Rogério verificará sugestões de nomes via CENAP.</t>
  </si>
  <si>
    <t>Relatório com resultados das análises realizadas.</t>
  </si>
  <si>
    <t>Não houve alterações na Ação desde a última Monitoria e não há previsão de execução. Essa Ação foi proposta para ser desenvolvida em conjunto com um projeto interno no PCMC, onde poderíamos rodar as amostras do CENAP junto com as amostras do nosso projeto. Entretanto, não tivemos acesso aos dados referentes às amostras do CENAP por mais de um ano,  o que levou a um descompasso entre nosso projeto e a Ação do PAN. Não temos mais as parcerias para rodar essas amostras no CENAP. Então, como descrito em 2021, essa Ação precisa passar por uma reestruturação em conjunto com o GAT e o CENAP para uma nova proposta de desenvolvimento. Porém, em 2022 essa reestruturação ainda não aconteceu.</t>
  </si>
  <si>
    <t>Falta de diálogo entre atores da Ação e acesso às amostras do ICMBio/CENAP. A ação foi construída com um determinado foco que foi perdido ao longo do andamento da ação, dificultando a sua realização. O planejamento para a definição das doenças e verificação da área geográfica das amostras não ocorreu.</t>
  </si>
  <si>
    <t>Reestruturação da Ação.</t>
  </si>
  <si>
    <t>Realizar reunião técnica virtual para discussão e divulgação de protocolo sanitário para solturas.</t>
  </si>
  <si>
    <t>Relatório da reunião
Lista de presença da reunião técnica.</t>
  </si>
  <si>
    <t>Rogério de Paula (ICMBio/CENAP); Hélia M. Piedade (SIMA-SP/CFB/DEFAU/CMFS-ES); Caio Motta (FPZSP; PCMC); Claudia Igayara (AZAB; Zoo de Guarulhos); Rosana Subirá (IUCN CSE Brasil); Marina Bueno (Fiocruz).</t>
  </si>
  <si>
    <t>Fabiana Rocha: Este ano está sendo finalizado o Guia de Boas Práticas para Translocação, que deve ser publicado até março de 2023 (já está escrito e será editado e diagramado); é um guia geral para fauna, mas que aplica para as espécies do PAN. Reuniões específicas para a divulgação do Guia e Protocolo de Soltura serão agendadas para maio/2023. Hélia Piedade: A SIMA-SP tem coletado informações sobre mamíferos para serem consolidadas em Portaria (aproveitando o Protocolo com aves recém criado).</t>
  </si>
  <si>
    <t>Necessária a publicação do material de referência finalizado para o início das discussões focadas para o protocolo de sanitário.</t>
  </si>
  <si>
    <t>Fabiana L. Rocha (IUCN CSE Brasil; PCMC; UFBP); Hélia M. Piedade (SIMA-SP/CFB/DEFAU/CMFS-ES)</t>
  </si>
  <si>
    <t xml:space="preserve">As discussões dessa Ação estarão contempladas na Ação 2.7. </t>
  </si>
  <si>
    <t>Realizar estudos sobre agentes tóxicos nas espécies contempladas pelo PAN.</t>
  </si>
  <si>
    <t>Rogério: Houve desistencia de patrocínio de projeto que envolvia essas análises por parceiro. Estamos buscando alternativas para levantamento dos recursos.</t>
  </si>
  <si>
    <t>Falta de recursos financeiros.</t>
  </si>
  <si>
    <t>Atualização de custo (Roger e Tati)</t>
  </si>
  <si>
    <t>Nordeste de SP, oeste da Bahia.</t>
  </si>
  <si>
    <t>A articuladora recomenda reenviar o documento, que ainda não foi respondido pela ABCR, assim como iniciar comunicação no mesmo sentido com o DNIT e ASTESP.</t>
  </si>
  <si>
    <t>Ofício enviado: Processo: 02068.000104/2021-06 / Número SEI: 10799965</t>
  </si>
  <si>
    <t>Angela Kuczack (Rede Pró-UC)</t>
  </si>
  <si>
    <t>Fernando Tatagiba (ICMBio/CGEUP/DOVIS); Daniel Raíces (ICMBio/COESP); Fernanda Abra (ViaFAUNA); Yuri Ribeiro (USP/ESALQ/LEMaC)</t>
  </si>
  <si>
    <t>Área de ocorrência dos canídeos</t>
  </si>
  <si>
    <r>
      <t xml:space="preserve">Espécies contempladas: </t>
    </r>
    <r>
      <rPr>
        <i/>
        <sz val="11"/>
        <rFont val="Calibri"/>
        <family val="2"/>
      </rPr>
      <t>Atelocynus microtis</t>
    </r>
    <r>
      <rPr>
        <sz val="11"/>
        <rFont val="Calibri"/>
        <family val="2"/>
      </rPr>
      <t xml:space="preserve">, </t>
    </r>
    <r>
      <rPr>
        <i/>
        <sz val="11"/>
        <rFont val="Calibri"/>
        <family val="2"/>
      </rPr>
      <t>Lycalopex vetulus</t>
    </r>
    <r>
      <rPr>
        <sz val="11"/>
        <rFont val="Calibri"/>
        <family val="2"/>
      </rPr>
      <t xml:space="preserve">, </t>
    </r>
    <r>
      <rPr>
        <i/>
        <sz val="11"/>
        <rFont val="Calibri"/>
        <family val="2"/>
      </rPr>
      <t>Chrysocyon brachyurus</t>
    </r>
    <r>
      <rPr>
        <sz val="11"/>
        <rFont val="Calibri"/>
        <family val="2"/>
      </rPr>
      <t xml:space="preserve"> e Speothos venaticus.</t>
    </r>
  </si>
  <si>
    <t>Fernanda Abra trabalhará mais diretamente nessa Ação com a articuladora, levantando mais informações com DNIT (rodovias) e Rumo (ferrovias). A ideia é já ter conseguido mapear os dados que possui e o que está planejado até ano que vem. Propõe reunião em fevereiro/2023 para o alinhamento da Ação.</t>
  </si>
  <si>
    <t>Falta de comunicação entre articuladora e colaboradores.</t>
  </si>
  <si>
    <t>Alterar: Fernanda Abra (ViaFAUNA).</t>
  </si>
  <si>
    <t>Incluir: Erica Saito (ICAS).
Excluir: Fernanda Abra (ViaFAUNA).</t>
  </si>
  <si>
    <t>Fernada Abra (ViaFAUNA)</t>
  </si>
  <si>
    <t>Conforme mencionado na 3a Monitoria, foi finalizado o sub-produto "Manual de orientações técnicas para mitigação de colisões veiculares com fauna silvestre nas rodovias estaduais do Mato Grosso do Sul". Articuladora gerará uma minuta com linhas base para órgãos ambientais e de transporte. Um documento do tipo "Recomendação Técnica" para lobos e raposinhas ainda será elaborado.</t>
  </si>
  <si>
    <t>Sub-produto: Erica Naomi Saito e Maria Fernanda Balestieri (Org.). 2021. Manual de orientações técnicas para mitigação de colisões veiculares com fauna silvestre nas rodovias estaduais do Mato Grosso do Sul. 1. ed . Campo Grande, MS: Secretaria de Estado de Infraestrutura, Estado de Mato Grosso do Sul. 63 p.</t>
  </si>
  <si>
    <t>A pandemia prejudicou a comunicação com órgãos ambientais que estavam praticamente paralisados e a articuladora estava realizando o Guia do Mato Grosso do Sul (ICAS).</t>
  </si>
  <si>
    <t xml:space="preserve">Incluir: Patricia Medici (INCAB/IPE); Erica Saito (ICAS); MAuricio Barbanti (UNESP/ NUPECCE); Rogério Cunha de Paula (ICMBio/CENAP); Ronaldo Gonçalves (CENAP); Cibele Biondo (UFABC); Fernanda Azevedo (UFCAT/PCMC).  </t>
  </si>
  <si>
    <t>Ampliar a ação para outros PANs, e desenvolver um guia para disseminação. Relacionar com o PRIM Estradas: Plano de Redução de Impactos de Infraestruturas Viárias Terrestres sobre a Biodiversidade - PRIM-IVT.</t>
  </si>
  <si>
    <t>Angela Kuszack (Rede Pró-UC); Fernando Tatagiba (ICMBio/CGEUP/DOVIS); Frederico G. Lemos (UFCAT; PCMC); Fernanda C. Azevedo (PCMC; UFCAT); Tatiane Rech (ICMBio/CENAP).</t>
  </si>
  <si>
    <t xml:space="preserve">Não houve andamentos, pois o documento não foi concluído. </t>
  </si>
  <si>
    <t>Ação dependente da Ação 3.3, a ser finalizada.</t>
  </si>
  <si>
    <t>Desenvolver modelo de viabilidade populacional considerando a remoção de indivíduos por atropelamento.</t>
  </si>
  <si>
    <r>
      <rPr>
        <sz val="11"/>
        <color rgb="FF000000"/>
        <rFont val="Calibri"/>
        <family val="2"/>
      </rPr>
      <t xml:space="preserve">Em andamento. Desde julho, Frederico Lemos estabeleceu uma parceria com a pós-doutoranda Carine Roel (UFU/Ecologia e Conservação) para rodarem modelos de viabilidade populacional para a raposa-do-campo baseado na matriz de dados de uma década do PCMC. As análises já tiveram uma primeira rodada e um primeiro modelo foi gerado, mas ainda estão refinando as análises. A previsão é publicar a análise através de artigo em 2023. Rogerio: Modelo base para lobo-guará foi desenvolvido apra SP e análise de sensibilidade realizada com base nos dados de perda de indvíduos de 57/ano com base de dados de 2004 a 2015 (Abra </t>
    </r>
    <r>
      <rPr>
        <i/>
        <sz val="11"/>
        <color rgb="FF000000"/>
        <rFont val="Calibri"/>
        <family val="2"/>
      </rPr>
      <t xml:space="preserve">et al. </t>
    </r>
    <r>
      <rPr>
        <sz val="11"/>
        <color rgb="FF000000"/>
        <rFont val="Calibri"/>
        <family val="2"/>
      </rPr>
      <t>2021). Faltam levantamentos de atropelamentos em outros estados para estimativa nacional ou específica de áreas de relevancia.</t>
    </r>
  </si>
  <si>
    <t>Modelo base atualizado para lobo-guará; análise de sensibilidade para perda por atropelamento em SP</t>
  </si>
  <si>
    <t xml:space="preserve">Há falta de base de dados das outras espécies e de outros estados. </t>
  </si>
  <si>
    <t>Frederico Lemos (UFCAT; PCMC); Rogério Cunha de Paula (ICMBio/CENAP)</t>
  </si>
  <si>
    <t>SP, GO, BA, MS, MT.</t>
  </si>
  <si>
    <t>Levantamento de dados de atropelamentos de lobo-guará em outros estados/ áreas de relevância.</t>
  </si>
  <si>
    <t>Recentemente, articuladora recebeu novos bancos de dados, especialmente da BR-163 (trecho entre Itiquira e Sinop, MT - Concessionária Rota do Oeste; trecho entre Mundo Novo até Sonora, MS - Concessionária MS Vias) que estão sendo analisados e processados.</t>
  </si>
  <si>
    <t>Incluir: BR-163 (trecho entre Itiquira e Sinop, MT - Concessionária Rota do Oeste; trecho entre Mundo Novo até Sonora, MS - Concessionária MS Vias).</t>
  </si>
  <si>
    <t>Essa Ação não estaria na pauta da Comissão de Meio Ambiente e Desenvolvimento Sustentável, mas da Comissão de Direitos dos Animais. Esse ano houve um avanço no andamento do PL 466/2015, mas como ele estava vinculado ao PL da Estrada do Colono, houve uma mobilização da sociedade civil para derrubá-lo e, por consequência, o PL 466/2015 caiu junto. Pede-se prazo para março/2023, para articulação com a nova Comissão de Direitos dos Animais.</t>
  </si>
  <si>
    <t>Falta de tempo e priorização para desenvolver a Ação. Entretanto, agora é necessário aguardar a nova Comissão do Congresso em 2023.</t>
  </si>
  <si>
    <t>Incluir: Raquel Machado (Instituto Raquel Machado); Maurício Forloni (AMPARA).</t>
  </si>
  <si>
    <t xml:space="preserve">Fernanda Abra: UCs federais da Amazônia já foram mapeadas, faltando as estaduais. Yuri Ribeiro: Falta mapear os Planos de Manejo de UCs estaduais do Pantanal e Caatinga. O restante já foi cumprido. Os resultados serão submetidos para a revista BioBrasil. </t>
  </si>
  <si>
    <t xml:space="preserve">Sub-produto: Planilhas com dados do mapeamento feito até o momento. </t>
  </si>
  <si>
    <t xml:space="preserve">Tempo substimado para conclusão dos mapas. </t>
  </si>
  <si>
    <t>Fernanda Abra (ViaFAUNA); Yuri Ribeiro (USP/ESALQ/LEMaC; ICAS)</t>
  </si>
  <si>
    <t>Atualizar instituição:  Yuri Ribeiro (USP/ESALQ/LEMaC; ICAS).</t>
  </si>
  <si>
    <t>Fernanda Abra poderá ajudar com diagnóstico das UCs federais, já realizado. Os dados gerados na ação 3.8 poderam complementar as informações para a elaboração do documento previsto.</t>
  </si>
  <si>
    <t>Angela: Falta de comunicação entre articuladora e colaboradores.</t>
  </si>
  <si>
    <t>Angela Kuczak (Rede Pró-UC); Fernanda Abra (ViaFAUNA)</t>
  </si>
  <si>
    <t>Incluir: Fernanda Abra (ViaFAUNA); Rogério Cunha de Paula (ICMBio/CENAP); Fernanda Cavalcanti (UFCAT; PCMC).</t>
  </si>
  <si>
    <t>Trechos ainda estão sendo monitorados, inclusive novos trechos. Necessidade de postergar a Ação para sua conclusão.</t>
  </si>
  <si>
    <t xml:space="preserve">O tempo de finalização da Ação foi subestimado, dado o aumento do número de trechos monitorados e análises. E a Ação 1.4 não foi concluída. </t>
  </si>
  <si>
    <t>Incluir: BR-163 (trecho entre Itiquira e Sinop, MT - Concessionária Rota do Oeste; trecho entre Mundo Novo até Sonora, MS - Concessionária MS Vias) e Ferrovia Malha Central.</t>
  </si>
  <si>
    <t>Rogerio: monitoramento de 9 indivíduos nos municípios de São José do Rio Pardo, Mococa e Itobi (SP). Análise de rodovias de baixo (SP-207), médio (Estrada Municipal São José do Rio Pardo-Mococa, Estrada Municipal Mococa-Igaraí, SP-350) e alto fluxo (SP-340) de 2018 a 2022.</t>
  </si>
  <si>
    <t xml:space="preserve">Relatório Final Projeto Lobos do Pardo - AES Tietê (com análises preliminares de 4 indivíduos); relatório de necrópsia de um indivíduo monitorado atropelado. 
</t>
  </si>
  <si>
    <t>Rogério Cunha de Paula (ICMBio/CENAP); Frederico Lemos (UFCAT; PCMC); Hélia M. Piedade (SIMA-SP/CFB/DEFAU/CMFS-ES)</t>
  </si>
  <si>
    <t>Aprofundamento de análises cruzando com análises genéticas para avaliar impactos do efeito-barreira em nível molecular.</t>
  </si>
  <si>
    <t>Estão sendo realizados monitoramentos em novas rodocias de São Paulo (SP-225, SP-327, SP-270) e Bahia (BR-116 e BR-324). Além disso, também há monitoramento em ferrovias do TO e GO (necessário ampliar a ação para rodovias).</t>
  </si>
  <si>
    <t>Sub-produto: Fernanda Delborgo Abra, Leticia Prado Munhoes, Beatriz Lopes, Raphael De Oliveira, Danilo Costa Santos, Pedro Enrique Enrique Navas Suárez, Luiz Antonio Gambá, Pablo Campregher, Paula Prist. 2022. Lessons learned from long-term monitoring of wildlife underpasses along roads in western Sao Paulo state, Southeastern Brazil. Anais XI Congresso Brasileiro de Mastozoologia (CBMz).</t>
  </si>
  <si>
    <t>Necessário mais tempo de monitoramento e análise de dados.</t>
  </si>
  <si>
    <t>Avaliar, a partir de dados compilados, a efetividade de medidas de mitigação implementadas em rodovias e ferrovias já existentes para os canídeos.</t>
  </si>
  <si>
    <t>Relatório de efetividade ou artigos publicados.</t>
  </si>
  <si>
    <t>Incluir: Rodovias de São Paulo (SP-225, SP-327, SP-270) e Bahia (BR-116 e BR-324). Caso amplie a ação para ferrovias, incluir TO e GO.</t>
  </si>
  <si>
    <t>Como alternativas de prevenção de atropelamentos, apenas cercas estão sendo testadas. Há artigo em preparação para as rodovias da CART (SP-225, SP-270 e SP-327).</t>
  </si>
  <si>
    <t xml:space="preserve">Produto desta Ação será relacionado com o da Ação 3.3. </t>
  </si>
  <si>
    <t>Planilha com dados de remoção</t>
  </si>
  <si>
    <t>Rogério de Paula (ICMBio/CENAP); Fernanda C. Azevedo (PCMC; UFCAT); Rodrigo Jorge (ICMBio/CBC); Daniel Rocha (IDSM); Joares May Jr (UNISUL; Panthera); Júlio Dalponte (Instituto Pró-Carnívoros); Natália Torres (UFU; IOP); Edsel Moraes Jr. (Biotrópicos); Flávia Tirelli (UFRGS); Carlos Benhur Casper (UNIPAMPA); Flávio Rodrigues (UFMG; IPC); Fabiana L. Rocha (IUCN CSE Brasil; PCMC; UFBP); Guilherme Mourão (EMBRAPA Pantanal); Rita Bianchi (UNESP); Gabrielle da Rosa (Parque Vida Cerrado).</t>
  </si>
  <si>
    <t xml:space="preserve">Pedido de dados enviado para atuais e novos colaboradores; aguardando informações. Poucos pesquisadores levantando esse tipo de informação, dificulta a execução da ação. </t>
  </si>
  <si>
    <t>Frederico Lemos (UFCAT; PCMC)</t>
  </si>
  <si>
    <t>Fomentar mais o contato entre articulador e colaboradores; divulgar mais a ação em redes profissionais de contato do CENAP e de Frederico Lemos. Inserir esse tipo de solicitação no formulário de levantamento de pontos (dados de ocorrência, doenças e outros) em desenvolvimento.</t>
  </si>
  <si>
    <t>Incluir: Hélia M. Piedade (SIMA-SP/CFB/DEFAU/CMFS-ES); Graziele Batista (IBAMA/SUPES-SC/DITEC).</t>
  </si>
  <si>
    <t>Jussara Tebet (SIMA-SP/CBRN); Claudia Igayara (AZAB; Zoo Guarulhos).</t>
  </si>
  <si>
    <t>Ação concluída. Produto inclui dados de CETAS do IBAMA (2016-2019), SISCETAS/IBAMA (2019-2021) e GEFAU-SIMA-SP (2019-2021). Espécies contempladas: Atelocynus microtis, Lycalopex vetulus, Chrysocyon brachyurus e Speothos venaticus.</t>
  </si>
  <si>
    <t xml:space="preserve">Concluída na Monitoria Anual 3. </t>
  </si>
  <si>
    <t>Incluir: Hélia M. Piedade (SIMA-SP/CFB/DEFAU/CMFS-ES).</t>
  </si>
  <si>
    <t>Frederico G. Lemos (UFCAT; PCMC); Fernanda C. Azevedo (PCMC; UFCAT); Fernando Tatagiba (ICMBio/CGEUP/DOVIS);  Hélia M. Piedade (SIMA-SP/CFB/DEFAU/CMFS-ES).</t>
  </si>
  <si>
    <t>Rogério: Foram consultadas  esporádicas com UCs para comhecimento da existência de conflitos: PARNA do Itatiaia, PARNA da Serra do Cipó, Caraça e nenhum possui relatos de problemas com lobo-guará. Frederico Lemos: Fernanda Cavalcanti (PCMC) iniciou um projeto de Coexistência (Suçuaranas no Quintal) no entorno do PEMA-GO e PESCaN, focado em onças-pardas e sua relação com humanos. Porém, nos questionários serão abordados também outros carnívoros e, possivelmente, haverão informações úteis para o PAN Canídeos. Sendo pertinente, em 2023, após início dos trabalhos, pode-se pedir mais detalhes à Fernanda Cavalcanti para compor essa Matriz. Hélia Piedade: há recurso previsto no "Projeto Harmonia" (coexistência humano-fauna), da Coordenadoria de Fauna da SIMA-SP, que está pronto (plano de trabalho, termo de referência para contratação, orçamento, etc.) para ser apresentado ao CTBio (fonte de financiamento internacional).</t>
  </si>
  <si>
    <t xml:space="preserve">A Ação não está sendo executada de forma ativa, as informações foram obtidas de contatos relacionados à outras demandas. Sendo necessário um diagnóstico estruturada, com coleta de dados sistemática de informações. </t>
  </si>
  <si>
    <t>Frederico Lemos (UFCAT; PCMC); Hélia M. Piedade (SIMA-SP/CFB/DEFAU/CMFS-ES); Rogério Cunha de Paula (ICMBio/CENAP).</t>
  </si>
  <si>
    <t xml:space="preserve">Rogério: essa ação tinha o intuito de avaliar o quanto a área de entorno das UCs são conflituosas para canídeos. Incluiu-se aqui todas as espécies. No entanto, nada está sendo direcionado a canídeos em nenhuma UC como havia sido previsto. </t>
  </si>
  <si>
    <t>Realizar análise de conflitos com canídeos no entorno de UCs.</t>
  </si>
  <si>
    <t>Alterar: Frederico G. Lemos (UFCAT; PCMC).</t>
  </si>
  <si>
    <t>Incluir: Rogério Cunha de Paula (ICMBio/CENAP); Bruna Lima (PCMC; UFCAT).</t>
  </si>
  <si>
    <t>Frederico G. Lemos (UFCAT; PCMC); Fernanda C. Azevedo (PCMC; UFCAT); Tatiane Rech (ICMBio/CENAP).</t>
  </si>
  <si>
    <t>Proposta de reunião com envolvidos do GAT e alguns colaboradores para elaboração de um plano estruturado de comunicação para ser trabalho amplamente. Espécies contempladas: Atelocynus microtis, Lycalopex vetulus, Chrysocyon brachyurus e Speothos venaticus.</t>
  </si>
  <si>
    <t>Ações ainda pontuais e sem articulações. Foi realizada palestra no Parque Vida Cerrado ("Projeto Investigando o Cerrado - Canídeos do oeste da Bahia"; público - escola rural) e houve ações do Projeto Lobos do Pardo, sobre indivíduos com sarna (Projeto de reabilitação de lobos-guará; público - funcionários das fazendas envolvidas).</t>
  </si>
  <si>
    <t xml:space="preserve">Falta de articulação para compreensão de quem são os atores envolvidos para a iniciar o esboço do documento. </t>
  </si>
  <si>
    <t>Sugestão: nesta Oficina de 4a Monitoria do PAN Canídeos, estabelecer uma agenda para esse assunto.</t>
  </si>
  <si>
    <t>Incluir: Bruna Lima (PCMC; UFCAT); Stephanie Teodor (PCMC; UFCAT).</t>
  </si>
  <si>
    <t xml:space="preserve">Elaborar material impresso e audiovisual destinado a programas de Educação Ambiental sobre os canídeos, abordando aspectos dos conflitos.                                                                           </t>
  </si>
  <si>
    <t>Frederico G. Lemos (UFCAT; PCMC); Fernanda C. Azevedo (PCMC; UFCAT); Tatiane Rech (ICMBio/CENAP); Cláudio Fabi (ICMBio/CEPTA); Hélia M. Piedade (SIMA-SP/CFB/DEFAU/CMFS-ES); Gabrielle da Rosa (Parque Vida Cerrado); Claudia Igayara (AZAB; Zoo de Guarulhos).</t>
  </si>
  <si>
    <t>Rogério: Cartilha de convivencia com lobo-guará 3/4 escrita porém falta terminar texto, ilustrar e diagramar - projeto elaborado para captação de recursos e submetido a zoos europeus em 2022. Aguardando resposta. Hélia Piedade:  há recurso previsto no "Projeto Harmonia" (coexistência humano-fauna), da Coordenadoria de Fauna da SIMA-SP, que está pronto (plano de trabalho, termo de referência para contratação, orçamento, etc.) para ser apresentado ao CTBio (fonte de financiamento internacional).</t>
  </si>
  <si>
    <r>
      <rPr>
        <sz val="11"/>
        <rFont val="Calibri"/>
        <family val="2"/>
      </rPr>
      <t>Produto parcial: Cartilha em desenvolvimento.</t>
    </r>
    <r>
      <rPr>
        <sz val="11"/>
        <color rgb="FFFF0000"/>
        <rFont val="Calibri"/>
        <family val="2"/>
      </rPr>
      <t xml:space="preserve"> (Pegar com Roger)</t>
    </r>
  </si>
  <si>
    <t>Rogério Cunha de Paula (ICMBio/CENAP); Hélia M. Piedade (SIMA-SP/CFB/DEFAU/CMFS-ES)</t>
  </si>
  <si>
    <t>Incluir: Luís Fernando Soares Zuin (FZEA-USP-Pirassununga); Bruna Lima (PCMC; UFCAT); Stephanie Teodor (PCMC; UFCAT).
Excluir: Claudia Igayara (AZAB; Zoo de Guarulhos).</t>
  </si>
  <si>
    <t>Curso e materiais elaborados.</t>
  </si>
  <si>
    <t>Gabrielle da Rosa (Parque Vida Cerrado); Fernanda C. Azevedo (PCMC; UFCAT); Tatiane Rech (ICMBio/CENAP); Cláudio Fabi (ICMBio/CEPTA); Hélia M. Piedade (SIMA-SP/CFB/DEFAU/CMFS-ES).</t>
  </si>
  <si>
    <t>Ação não realizada.</t>
  </si>
  <si>
    <t>Não houve tempo para desenvolver a ação. Ação não foi priorizada entre as atividades do período.</t>
  </si>
  <si>
    <t>Guia de resgate desenvolvido e lista de instituições contactadas.</t>
  </si>
  <si>
    <t>Tudy Câmara (Bicho do Mato); Isis C. Zanini (PCMC); Monicque Silva (SIMA-SP); Fernanda Abra (ViaFAUNA); Fabiana L. Rocha (IUCN CSE Brasil; PCMC; UFBP); Rogério de Paula (ICMBio/CENAP);  Gabrielle Bes da Rosa (Parque Vida Cerrado); Paula Damasceno (Parque Vida Cerrado); Flávia Fiori (Instituto Pró-Carnívoros); Ana Raquell Faria (AZAB).</t>
  </si>
  <si>
    <t>Material elaborado.</t>
  </si>
  <si>
    <t>Divulgação do material para a comunidade rural</t>
  </si>
  <si>
    <t>Fernanda C. Azevedo (PCMC; UFCAT); Tatiane Rech (ICMBIO/CENAP).</t>
  </si>
  <si>
    <t>Área de ocorrência das espécies</t>
  </si>
  <si>
    <t>Ainda não iniciada.</t>
  </si>
  <si>
    <t>Alteração de prazo final para dezembro/2023.</t>
  </si>
  <si>
    <t>Ação não contava com colaboradores. Foi realizada uma rodada de "chamamento" via e-mail com colaboradores de ações semelhantes do PAN Canídeos. Até o momento, três pessoas se dispuseram a colaborar: Rachel Marmo Azzari (SIMA-SP), Claudio Rodrigues Fabi (ICMBio/CEPTA) e Tatiane Rech (ICMBio/CENAP). Nenhuma reunião para elaboração do produto foi realizada até o momento.</t>
  </si>
  <si>
    <t>As discussões sobre uma Resolução Estadual que abordasse o tema ainda estão paralisadas e não foram retomadas em 2022, como esperado.</t>
  </si>
  <si>
    <t>Monicque Silva (SIMA-SP); Tatiane Rech (ICMBio/CENAP)</t>
  </si>
  <si>
    <t>Há necessidade de redefinir o escopo da Ação, separando a Ação em diretrizes para o Licenciamento Ambiental em resíduos sólidos ou em diretrizes para Programas de Educação Ambiental para mitigação de conflitos. Após definir qual o foco da Ação, alinhar com os Resultados Esperados, por exemplo, que seria o encaminhamento dessas diretrizes ao órgão licenciador. Do modo como está, com duas atividades e com projeto piloto, ficou confuso. Após conversa com Tatiane Rech (ICMBio/CENAP) e retomada do histórico da Ação, observamos que as ações no estado de São Paulo ainda estão paralisadas (proposta de Resolução Estadual com diretrizes para a fauna silvestre), mas que não tem foco em Programa de Educação Ambiental e de cooperativa de zona rural. Nossa recomendação final é excluir a Ação e concentrar os esforços no atendimento de outras ações.</t>
  </si>
  <si>
    <t xml:space="preserve">Elaborar e disponibilizar guia de recomendação sobre os riscos que a alimentação indevida causa para as espécies do PAN.
</t>
  </si>
  <si>
    <t xml:space="preserve">Guia de recomendação elaborado e disseminado.
 </t>
  </si>
  <si>
    <t xml:space="preserve">Melhorar a compreensão a respeito dos prejuízos de alimentar a fauna silvestre. </t>
  </si>
  <si>
    <t>Alterar: Gabrielle Bes Rosa (Parque Vida Cerrado).</t>
  </si>
  <si>
    <t>Incluir: Frederico Lemos (UFCAT;PCMC); Luís Fernando Soares Zuin (FZEA-USP-Pirassununga); Tatiane Rech (ICMBio/CENAP); Rachel Marmo Azzari (SIMA-SP).</t>
  </si>
  <si>
    <t xml:space="preserve">Verificar possibilidade de elaborar vídeo educativo para disseminação conjunta com o guia. </t>
  </si>
  <si>
    <t>Hélia Piedade: Ação está em andamento e a proposta está em fase final de consolidação. Colaboradora tentará inserir a proposta dessa ação (boas práticas) na Oficina de Diretrizes de Política Nacional de Educação Sanitária (MAPA).</t>
  </si>
  <si>
    <t xml:space="preserve">Não há perspectiva de execução da realização das campanhas de educação que são a parte principal da ação, por falta de pessoas envolvidas e priorização. Parte da proposta da Ação será incluída no guia de recomendação previsto na Ação 4.9. </t>
  </si>
  <si>
    <t>Hélia M. Piedade (SIMA/CFB/DEFAU/CMFS-ES); José Maia (Morada Consultoria)</t>
  </si>
  <si>
    <t xml:space="preserve">Elaborar e disseminar recomendações de destinação para resíduos sólidos (incluindo carcaças) para mitigação de conflitos com canídeos.
</t>
  </si>
  <si>
    <t>Guia de recomendação elaborado e disseminado para cadeia produtiva da pecuária.</t>
  </si>
  <si>
    <t>Alterar: Hélia M. Piedade (SIMA/CFB/DEFAU/CMFS-ES).</t>
  </si>
  <si>
    <t xml:space="preserve">Incluir: Frederico Lemos (UFCAT;PCMC); Luís Fernando Soares Zuin (FZEA-USP-Pirassununga); Gabrielle Bes Rosa (Parque Vida Cerrado); Rogério Cunha de Paula (ICMBio/CENAP). </t>
  </si>
  <si>
    <t>Sugestão de incluir o produto/recomendações do Guia da Ação 4.9.</t>
  </si>
  <si>
    <t>Concluída na Monitoria 3. Recomendações enviadas pelo articulador junto a questionários para empresas.</t>
  </si>
  <si>
    <t xml:space="preserve">Depois da realização da ação, foi feita apresentação em congresso sobre os resultados obtidos:  Maia, J. L. S.; Maffei, F.; Mello Jr., J. R. S.; Amaral, G. do; Domingues, F. I. C. 2022. Proteção de canídeos silvestres ameaçados no brasil, em plantações florestais. In: Resumos 9º Congresso Florestal Brasileiro. Brasília, 12 a 15 de julho de 2022. </t>
  </si>
  <si>
    <t>Rogério de Paula (ICMBio/CENAP); Mara Marques (FPZSP/SPZ); Isis C. Zanini (PCMC); Claudia Igayara (AZAB; Zoo Guarulhos); Frederico G. Lemos (UFCAT; PCMC); Ana Raquel (AZAB).</t>
  </si>
  <si>
    <t>Conectada com a ação 4.7.
Foram relacionados especialistas a contribuir com guia de recepção, manejo e soltura de canídeos. No entanto, foi criado grupo de trabalho para elaboração de "Recomendações sobre translocação para conservação de fauna no Brasil" vinculado ao Conservation Translocations Specialist Group - CTSG/IUCN. Não é específico para canídeos, porém particularidades dos canídeos foram incorporadas no documento.</t>
  </si>
  <si>
    <t>Grupo propriamente dito não foi criado. Porém, há encaminhamentos de definição de grupo a partir de lista inicial elaborada para construção de produto da Ação 4.7.</t>
  </si>
  <si>
    <t>Grupo de Trabalho para manejo e soltura de canídeos criado.</t>
  </si>
  <si>
    <t>Excluir: 
Rogério de Paula (ICMBio/CENAP); Mara Marques (FPZSP/SPZ); Isis C. Zanini (PCMC);  Caio Motta  (FPZSP; PCMC); Claudia Igayara (AZAB; Zoo Guarulhos).
Incluir: Pedro Telles (Itaipu); Flávia Fiori (IPC); Gabrielle da Rosa (PVC); Paula Gomes (PVC); Fabiana L. Rocha (IUCN CSE Brasil; PCMC; UFBP).</t>
  </si>
  <si>
    <t xml:space="preserve">Vínculo com as ações 2.7 e 4.7. </t>
  </si>
  <si>
    <r>
      <rPr>
        <sz val="11"/>
        <color rgb="FF000000"/>
        <rFont val="Calibri"/>
        <family val="2"/>
      </rPr>
      <t>Realizar experimento piloto de reabilitação e soltura de lobos-guarás (</t>
    </r>
    <r>
      <rPr>
        <i/>
        <sz val="11"/>
        <color rgb="FF000000"/>
        <rFont val="Calibri"/>
        <family val="2"/>
      </rPr>
      <t>Chrysocyon brachyurus</t>
    </r>
    <r>
      <rPr>
        <sz val="11"/>
        <color rgb="FF000000"/>
        <rFont val="Calibri"/>
        <family val="2"/>
      </rPr>
      <t>)</t>
    </r>
    <r>
      <rPr>
        <sz val="11"/>
        <color rgb="FFFF0000"/>
        <rFont val="Calibri"/>
        <family val="2"/>
      </rPr>
      <t xml:space="preserve"> </t>
    </r>
    <r>
      <rPr>
        <sz val="11"/>
        <color rgb="FF000000"/>
        <rFont val="Calibri"/>
        <family val="2"/>
      </rPr>
      <t>para definição de protocolos oficiais.</t>
    </r>
  </si>
  <si>
    <t>Pedro Teles (ITAIPU Binacional); Frederico G. Lemos (UFCAT; PCMC); Gabrielle da Rosa (Parque Vida Cerrado); Celito Missio (Sementes Oilema); Danil Gatto (Grupo Irmão Gatto Agro); Carminha Maria Misso (Condomínio Santa Carmem).</t>
  </si>
  <si>
    <t>Experimentos em realização. Dois animais foram reabilitados com sucesso e soltos. Dois animais seguem em processo de reabilitação de serão soltos no 1o trimestre de 2022. Protocolo em elaboração, a ser finalizado após soltura dos dois outros animais.</t>
  </si>
  <si>
    <t>Experimentos finalizados (n=3), em realização (n=2). Protocolo em elaboração.</t>
  </si>
  <si>
    <t>Atrasos no processo de reabilitação de dois lobos (por questoes de licenciamento e recursos financeiros).</t>
  </si>
  <si>
    <t>Experimentos realizados.</t>
  </si>
  <si>
    <t>Incluir: Ricardo Boulhosa (IPC); Flávia Fiori (IPC); Paula Gomes (PVC); Rafaela Azzolim (PVC); Raquel Machado (Instituto Raquel Machado).</t>
  </si>
  <si>
    <t xml:space="preserve">Os protocolos serão elaborados na ação 4.7. </t>
  </si>
  <si>
    <t>EXCLUÍDA na Monitoria 3 (2021)</t>
  </si>
  <si>
    <t>Lista de instituições para proferência de curso.</t>
  </si>
  <si>
    <t>Gabrielle da Rosa: iniciado o alinhamento para a realização de um curso em 2023 entre Parque Vida Cerrado (PVC), ICMBio/CENAP e ong Jaguaracambé.</t>
  </si>
  <si>
    <t xml:space="preserve">Embora haja já algumas sugestões de instituições para o foco do treinamento a lista não foi definida, pois havia o entendimento da necessidade das diretrizes da ação 4.6. </t>
  </si>
  <si>
    <t>Gabrielle da Rosa (Parque Vida Cerrado); Hélia M. Piedade (SIMA/CFB/DEFAU/CMFS-ES)</t>
  </si>
  <si>
    <t>Gabrielle da Rosa: Alteração de prazo final para dezembro/2023. Hélia Piedade: Importante definir tipo de público, para iniciar listagem.</t>
  </si>
  <si>
    <t>Elaboração e disseminação de programa de "pílulas de áudio" para convivência com canídeos silvestres.</t>
  </si>
  <si>
    <t>Foi encaminhada proposta para obtenção de recurso para a execução da ação. Proposta foi aprovada e os levantamentos orçamentários foram realizados, mas devido aos cortes a contratação não foi realizada. Será solicitado novamente no início de 2023.</t>
  </si>
  <si>
    <t xml:space="preserve">Falta de recurso orçamentário para execução. </t>
  </si>
  <si>
    <t>Tatiane Rech e Rogério Cunha de Paula (ICMBio/CENAP)</t>
  </si>
  <si>
    <t>Elaborar manual de boas práticas e destinação de resíduos da produção pecuária (incluindo de atividades médico-veterinárias).</t>
  </si>
  <si>
    <t>Manual de boas práticas para gestão de resíduos da produção pecuária (direcionado para o profissional médico veterinário).</t>
  </si>
  <si>
    <t>Gabrielle da Rosa (Parque Vida Cerrado); Juliana Moreira (MAPA); Frederico G. Lemos (UFCAT; PCMC).</t>
  </si>
  <si>
    <t xml:space="preserve">Publicação do livro "Diálogos para Boas Práticas no uso de Produtos Veterinários na Produção Animal" embora não tenha sido elaborado no âmbito do PAN Canídeos, atende a ação. A articuladora e GAT do PAN esteve envolvida diretamente na elaboração deste material. Ainda há atividades  com Comissão de Resíduos do Conselhor de Medicina Veterinária do Estado de São Paulo, associada à grupo de normas da ABNT.
</t>
  </si>
  <si>
    <t xml:space="preserve"> Livro "Diálogos para Boas Práticas no uso de Produtos Veterinários na Produção Animal. 
Referência: Brasil. Ministério da Agricultura, Pecuária e Abastecimento. 2021. Diálogos para boas práticas no uso de produtos veterinários na produção animal. Secretaria de Defesa Agropecuária - São Paulo: MAPA/CES-SFA/SP. In: https://www.gov.br/agricultura/pt-br/assuntos/sustentabilidade/cesesp/publicacoes/livros/dialogos-para-boas-praticas-no-uso-de-produtos-veterinarios-na-producao-animal/view
Diálogos para Boas Práticas no Uso de Produtos Veterinário na Produção Animal — Português (Brasil)
</t>
  </si>
  <si>
    <r>
      <t>Realizar experimento piloto de translocação de raposa-do-campo (</t>
    </r>
    <r>
      <rPr>
        <i/>
        <sz val="11"/>
        <rFont val="Calibri"/>
        <family val="2"/>
      </rPr>
      <t>Lycalopex vetulus</t>
    </r>
    <r>
      <rPr>
        <sz val="11"/>
        <rFont val="Calibri"/>
        <family val="2"/>
      </rPr>
      <t>) para definição de protocolos oficiais.</t>
    </r>
  </si>
  <si>
    <t>Experimento realizado.</t>
  </si>
  <si>
    <t>Alice Vilhena (INFRAERO); Sueli Melo (Raiz Ambiental); Fernanda Cavalcanti (UFCAT; PCMC).</t>
  </si>
  <si>
    <r>
      <t xml:space="preserve">Captura de casal com filhotes e monitoramento prévio e posterior à translocação de pista de pouso. Espécie contemplada: </t>
    </r>
    <r>
      <rPr>
        <i/>
        <sz val="11"/>
        <color rgb="FF000000"/>
        <rFont val="Calibri"/>
        <family val="2"/>
      </rPr>
      <t>Lycalopex vetulus.</t>
    </r>
  </si>
  <si>
    <t>Ação não finalizada. Em desenvolvimento. Articulador está em contato com Infraero para tentar novo experimento em 2023, mas ainda em fase de diálogo.</t>
  </si>
  <si>
    <t>Embora o articulador tenha mantido contato com as colaboradoras, não foi liberado recurso pela Infraero para realização do experimento.</t>
  </si>
  <si>
    <t>Buscar novas parcerias em aeroportos para realziar o experimento; angariar recursos com parceiros locais para realziar o experimento</t>
  </si>
  <si>
    <t>1.13</t>
  </si>
  <si>
    <t>Criar o modelo de distribuição para a raposa-do-campo.</t>
  </si>
  <si>
    <t>Mapa de distribuição atual e de adequabilidade para a espécie</t>
  </si>
  <si>
    <t>Rogério de Paula (ICMBio/CENAP); Frederico G. Lemos (UFCAT; PCMC); Vinícius Alberici (USP/ESALQ); Katia Ferraz (USP/ESALQ)</t>
  </si>
  <si>
    <t>Ação vinculada com a Ação 1.1.</t>
  </si>
  <si>
    <t>2.13</t>
  </si>
  <si>
    <t xml:space="preserve">Realizar ações mitigatórias para os impactos epidemiologicos em duas áreas de interface doméstico/silvestre. </t>
  </si>
  <si>
    <t>Relatório com as ações realizadas.</t>
  </si>
  <si>
    <t>Rogério de Paula (ICMBio/CENAP); Fabiana L. Rocha (IUCN CSE Brasil; PCMC; UFBP);  Silvia Godoy (ICMBio); Frederico G. Lemos (UFCAT; PCMC); Fernanda C. Azevedo (PCMC; UFCAT); Hélia M.Piedade (SIMA-SP/CFB/DEFAU/CMFS-ES).</t>
  </si>
  <si>
    <t>Ação vinculada com a Ação 2.6.</t>
  </si>
  <si>
    <t>2.14</t>
  </si>
  <si>
    <t>Sistematizar as informações sobre remoção de indivíduos pela interação com animais dométicos.</t>
  </si>
  <si>
    <t>Rogério de Paula (ICMBio/CENAP); Fernanda C. Azevedo (PCMC; UFCAT); Rodrigo Jorge (ICMBio/CBC); Daniel Rocha (IDSM); Joares May Jr (UNISUL; Panthera); Júlio Dalponte (Instituto Pró-Carnívoros); Natália Torres (UFU; IOP); Edsel Moraes Jr. (Biotrópicos); Flávia Tirelli (UFRGS); Carlos Benhur Casper (UNIPAMPA); Flávio Rodrigues (UFMG; IPC); Fabiana L. Rocha (IUCN CSE Brasil; PCMC; UFBP); Guilherme Mourão (EMBRAPA Pantanal); Rita Bianchi (UNESP); Gabrielle da Rosa (Parque Vida Cerrado);  Ana Paula Nunes de Quadros (ONG Jaguaracambe).</t>
  </si>
  <si>
    <t>SITUAÇÃO ATUAL DAS AÇÕES - 4ª MONITORIA (2022)</t>
  </si>
  <si>
    <t>31/07/2023 - 04/08/2023 (presencial)</t>
  </si>
  <si>
    <t>Ação iniciada e não concluída no período previsto</t>
  </si>
  <si>
    <t>Rogério de Paula (ICMBio/CENAP); Frederico G. Lemos (UFCAT; PCMC); Vinícius Alberici (USP/ESALQ).</t>
  </si>
  <si>
    <t>Espécies contempladas: Atelocynus microtis e Lycalopex vetulus. Ação parcialmente realizada. Modelo para cachorro-do-mato-de-orelha-curta finalizado e publicado (Rocha et al. 2019). Modelo para raposa-do-campo não iniciado, mas base de dados vem sendo construída com consulta ampla de pesquisadores e instituições.</t>
  </si>
  <si>
    <t>Mapa de distribuição e modelos publicados.</t>
  </si>
  <si>
    <r>
      <rPr>
        <sz val="11"/>
        <color rgb="FF000000"/>
        <rFont val="Calibri"/>
        <family val="2"/>
        <scheme val="minor"/>
      </rPr>
      <t>Artigo científico "Wild dogs at stake: deforestation threatens the only Amazon endemic canid, the short-eared dog (</t>
    </r>
    <r>
      <rPr>
        <i/>
        <sz val="11"/>
        <color rgb="FF000000"/>
        <rFont val="Calibri"/>
        <family val="2"/>
        <scheme val="minor"/>
      </rPr>
      <t>Atelocynus microtis</t>
    </r>
    <r>
      <rPr>
        <sz val="11"/>
        <color rgb="FF000000"/>
        <rFont val="Calibri"/>
        <family val="2"/>
        <scheme val="minor"/>
      </rPr>
      <t>)" (Rocha et al. 2020)</t>
    </r>
  </si>
  <si>
    <t>Frederico G. Lemos (UFCAT; PCMC); Katia Ferraz (USP/ESALQ); Mariella Butti (ICMBio/CENAP); Rodrigo Jorge (ICMBio/CBC); Maria Luisa Jorge (Vanderbilt University).</t>
  </si>
  <si>
    <t xml:space="preserve">Espécies contempladas: Chrysocyon brachyurus, Speothos venaticus e Atelocynus microtis. O modelo do cachorro-do-mato-de-orelhas-curtas está atualizado. A construção do modelo do cachorro-vinagre está em andamento e será concluída no final de 2022. Para o modelo do lobo-guará, a base de dados da espécie vem sendo construída com consulta ampla à pesquisadores e instituições. </t>
  </si>
  <si>
    <t>Mapa de distribuição do cachorro-vinagre atualizado no SALVE.</t>
  </si>
  <si>
    <t>Salve atualizado</t>
  </si>
  <si>
    <t>Falta de articulação e de informações de qualidade para rodar os modelos.​ Os dados do cachorro-vinagre do PCMC foram enviados ao CENAP em 2021 e atualizados durante a monitoria de 2023, mas não houve atualizações sobre o progresso dos modelos desde então.  O modelo foi construído em 2021 com esforço na coleta de dados, mas o ajuste é insatisfatório, dificultando a publicação do artigo.</t>
  </si>
  <si>
    <t>Frederico G. Lemos (UFCAT; PCMC) e Rogério de Paula (ICMBio/CENAP)</t>
  </si>
  <si>
    <t>Ação deve ser mantida para um próximo ciclo. Ter um engajamento maior para a realização. Definir o que é habitat e ter estratégias diferentes para conseguir as informações das espécies em lacunas de possível distribuição (Vinagre especialmente).​</t>
  </si>
  <si>
    <t>Marcelo Magioli (ICMBio/CENAP; Instituto Pró-Carnívoros); Vinícius Alberici (USP/ESALQ); Frederico G. Lemos (UFCAT; PCMC); Yuri Ribeiro (USP/ESALQ/LEMaC).</t>
  </si>
  <si>
    <t>Modelos não foram gerados, logo ação não executada.​</t>
  </si>
  <si>
    <t>Falta de articulação e de informações de qualidade para rodar os modelos.​</t>
  </si>
  <si>
    <t xml:space="preserve">Frederico G. Lemos (UFCAT; PCMC) </t>
  </si>
  <si>
    <t>Ação deve ser mantida para um próximo ciclo. Ter um engajamento maior para a realização.​</t>
  </si>
  <si>
    <t>Rogério de Paula (ICMBio/CENAP); Katia Ferraz (USP/ESALQ); Cintia Angelieri (USP/ESALQ); Vinícius Alberici (USP/ESALQ); Frederico G. Lemos (UFCAT; PCMC); Mariella Butti (ICMBio/CENAP).</t>
  </si>
  <si>
    <t xml:space="preserve"> Depende dos modelos finalizados das Ações 1.1 e 1.2.  Espécies contempladas: Atelocynus microtis, Lycalopex vetulus, Chrysocyon brachyurus e Speothos venaticus.</t>
  </si>
  <si>
    <t>O mapa de áreas prioritárias para as populações não foi realizado, necessitando os mapas gerados das ações 1.1 e 1.2.​</t>
  </si>
  <si>
    <t>Tatiane Rech (Instituto Libio); Monicque Silva (SEMIL-SP); Frederico G. Lemos (UFCAT; PCMC); Fernanda C. Azevedo (PCMC; UFCAT).</t>
  </si>
  <si>
    <t>Tatiane Rech (Instituto Libio)</t>
  </si>
  <si>
    <t>Grasiela Pacheco (Naturatins); Angela Kuczach (Rede Pró-UC); Monicque Silva (SEMIL-SP); Mara Marques (FPZSP/SPZ).</t>
  </si>
  <si>
    <t xml:space="preserve">O mapa de áreas prioritárias para as populações não foi concluído. </t>
  </si>
  <si>
    <t> </t>
  </si>
  <si>
    <t xml:space="preserve">Não houve nenhum problema relacionado diretamente a execução da ação, apenas a falta dos mapas para a realização do encaminhamento. </t>
  </si>
  <si>
    <t>Katia Ferraz (USP/ESALQ); Silvio Marchini (USP/ESALQ); Vinícius Alberici (USP/ESALQ); Rogério de Paula (ICMBio/CENAP).</t>
  </si>
  <si>
    <t>Recuperando dados. Aguarde alguns segundos e tente cortar ou copiar novamente.</t>
  </si>
  <si>
    <t>Monicque Silva (SEMIL-SP)</t>
  </si>
  <si>
    <t>Tatiane Rech (Instituto Libio); Mara Marques (FPZSP/SPZ); Sara Alves (INEMA-BA); Caroline Ducks (CETAS-TO); Graziele Batista (IBAMA/SUPES-SC/DITEC).</t>
  </si>
  <si>
    <t>A ação depende da finalização de outras ações de confecção de mapas temáticos. ​</t>
  </si>
  <si>
    <t>A ação depende da finalização de outras ações de confecção de mapas temáticos. Assim, a articuladora somente conseguirá iniciar a divulgação e capacitação sobre uso dos mapas, quando eles estiverem finalizados.  A articuladora colocou que não estava acompanhando de perto o processo de finalização dos mapas, mas a última atualização que teve é que não estavam prontos.</t>
  </si>
  <si>
    <t>Angela Kuczach (Rede Pró-UC); Hélia M. Piedade (SEMIL-SP/CFB/DEFAU/CMFS-ES); Daiane Maria Pires e Silva (INEMA-BA); Uilson Pablo Sá Rabelo de Araújo (SEMA-BA); Mara Angélica dos Santos (SEMA-BA).</t>
  </si>
  <si>
    <t>Realização de reunião para discussão de estratégias. Possibilidades de parceiros: Suzano (novo colaborador), Furnas, Iniciativa Caminhos da Semente, Rede de Sementes do Cerrado (Brasília), Rede Araticum, Projeto Nascente (SEMIL-SP), Única. Espécies contempladas: Atelocynus microtis, Lycalopex vetulus, Chrysocyon brachyurus e Speothos venaticus.</t>
  </si>
  <si>
    <t xml:space="preserve">O Programa Conecta utiliza as espécies do PAN para programas de restauração. Sendo que para o Oeste da BA será utilizado pensando na espécie.​
</t>
  </si>
  <si>
    <t>Plano Estratégido do Programa CONECTA​ e Relatório Semeia Cerrado</t>
  </si>
  <si>
    <t>Há muitas propostas de restauração sendo discutidas entre as iniciativas, mas o grande gargalo da restauração continua sendo o acesso a sementes e mudas o que impede as iniciativas de crescerem.​</t>
  </si>
  <si>
    <t>Gabrielle da Rosa (Parque Vida Cerrado</t>
  </si>
  <si>
    <t>No próximo ciclo, é recomendável uma maior aproximação com empresas privadas, uma vez que elas possuem recursos disponíveis para apoiar esse tipo de iniciativa.</t>
  </si>
  <si>
    <t>Melhorar a compreensão do MIF e sua implementação em escala de paisagem e pelas OEMAS.</t>
  </si>
  <si>
    <t>Fernando Tatagiba (ICMBio/CGEUP/DOVIS); Hélia M. Piedade (SEMIL-SP/CFB/DEFAU/CMFS-ES); João Paulo Morita (ICMBio/COIN/CGPRO/DIMAN).</t>
  </si>
  <si>
    <t>Foi iniciado a organização do evento no início de 2023, inclusive com lista de convidados e folder do evento. Porém, por incompatibilidade de agendas foi transferido para o segundo semestre.</t>
  </si>
  <si>
    <t>Dificuldade de agenda entre os participantes, e no CENAP devido ao número de eventos (oficinas do PAN). Mudança de governo.​</t>
  </si>
  <si>
    <t>Selma Ribeiro (CENAP/ICMBio)</t>
  </si>
  <si>
    <t>Hélia M. Piedade (SEMIL-SP/CFB/DEFAU/CMFS-ES); Gabrielle da Rosa (Parque Vida Cerrado); Ana Paula Nunes de Quadros (Jaguaracambé); Rodrigo Jorge (ICMBio/CBC); Pedro Teles (ITAIPU Binacional); Daniel Rocha (IDSM); Maurício Tambelini (SEMAD-GO); Adriano Lagos (FURNAS).</t>
  </si>
  <si>
    <t>Espécie contemplada: Speothos venaticus. Custo estimado com base nos custos de projetos de campo com monitoramento com armadilha-fotográfica com duração de 1 ano de já submetidos pela Gabrielle da Rosa e Frederico G. Lemos. Há necessidade de reajustar o valor. Entretanto, é importante o grupo definir se deve ser calculado o valor de projetos que seriam implementados regionalmente pelo PCMC ou se é necssário uma estimativa de vários projetos em nivel nacional.</t>
  </si>
  <si>
    <r>
      <rPr>
        <sz val="11"/>
        <color rgb="FF000000"/>
        <rFont val="Calibri"/>
        <family val="2"/>
      </rPr>
      <t xml:space="preserve">Mapa​ das áreas identificadas gerados.
Novos registros foram obtidos por intermédio de visualizações, armadilhas fotográficas e artigos científicos. Mapa desenvolvido a partir desses registros, disponível no SALVE.
</t>
    </r>
    <r>
      <rPr>
        <b/>
        <sz val="11"/>
        <color rgb="FFFF0000"/>
        <rFont val="Calibri"/>
        <family val="2"/>
      </rPr>
      <t xml:space="preserve">
</t>
    </r>
  </si>
  <si>
    <t>Foi encaminhado um artigo com novo registro (DOI: 10.1017/S0030605323000236); mapa de distribuição da espécie (SALVE)</t>
  </si>
  <si>
    <t>Frederico Lemos (UFCAT)</t>
  </si>
  <si>
    <t>Custo estimado de projetos de campo com monitoramento com armadilha-fotográfica com duração de 1 ano subestimado.</t>
  </si>
  <si>
    <t>Lilian Vendrametto (Conservação Internacional); Fabiane Sebaio (Consórcio Cerrado das Águas).</t>
  </si>
  <si>
    <t>Tanto "Cerrado de Pé" quanto a "Rede de Sementes de BSB" possuem um guia bem elaborado, que tem sido amplamente utilizado. Embora não tenha sido desenvolvido no contexto do PAN, esse material pode ser aproveitado por ele.</t>
  </si>
  <si>
    <t xml:space="preserve">Guia de restauração do Cerrado de Pé e Rede de Sementes de BSB.​
Relatório  "Semeia Cerrado" </t>
  </si>
  <si>
    <t xml:space="preserve"> ​</t>
  </si>
  <si>
    <t xml:space="preserve">Aproximar mais da Rede de Sementes do Cerrado e Cerrado em Pé.​
A restauração campestre passa pela necessidade de ter sementes de capim nativos disponibilizados e e poucas instituições trabalham com isso no BR. </t>
  </si>
  <si>
    <t>Rogério de Paula (ICMBio/CENAP); Frederico G. Lemos (UFCAT; PCMC); Vinícius Alberici (USP/ESALQ); Katia Ferraz (USP/ESALQ).</t>
  </si>
  <si>
    <t>Ação vinculada com Ação 1.1.</t>
  </si>
  <si>
    <t>Foi gerado o mapa de distribuição, porém não o de adequabilidade. ​</t>
  </si>
  <si>
    <t>Lemos FG, Azevedo FC, Paula RC, Dalponte JC (2020) Lycalopex vetulus. The IUCN Red List of threatened species: e.T6926A87695615. https://doi.org/10.2305/iucn.uk.2020-2.rlts.t6926A87695615.en</t>
  </si>
  <si>
    <t>Disponibilidade de agenda para definir o que é habitat e processo de modelagem, com pesquisadores envolvidos.​</t>
  </si>
  <si>
    <t>Ação muito relevante, mas o articulador precisará de ajuda para executá-la.​</t>
  </si>
  <si>
    <t>Caio Motta (FPZSP; PCMC); Claudia Igayara (AZAB; Zoo de Guarulhos); Hélia M. Piedade (SEMIL-SP/CFB/DEFAU/CMFS-ES); Ísis Zanini das Candeias (PCMC); Pedro Teles (ITAIPU Binacional); Natan Freitas (UFPB).</t>
  </si>
  <si>
    <t>Ação concluída na Monitoria Anual 3.</t>
  </si>
  <si>
    <t>Manter planilha atualizada, especialmente para os silvestres. Pra um próximo PAN sugere-se retirar os domésticos.​</t>
  </si>
  <si>
    <t>Caio Motta  (FPZSP; PCMC)</t>
  </si>
  <si>
    <t>Caio Motta  (FPZSP; PCMC); Fabiana L. Rocha  (IUCN CSE Brasil; PCMC; UFBP); Fernando Ferreira (USP/FMV); Ricardo Dias  (USP/FMV); Jean Carlos Ramos (UFPE); Silvia Nari Godoy (ICMBio); Pedro Teles (ITAIPU Binacional); Ana Paula Nunes de Quadros (ONG Jaguaracambe); George Magno Sousa do Rêgo (ONG Jaguaracambe).</t>
  </si>
  <si>
    <t>Falta de articulação.</t>
  </si>
  <si>
    <t>Será pertinente reavaliar esta ação para o próximo plano, pois existe uma abundância de informações disponíveis sobre cães domésticos, ao contrário dos animais silvestres.</t>
  </si>
  <si>
    <t>Rodrigo Jorge (ICMBio/CBC); Joares May Jr. (UNISUL); Ricardo Dias (USP/FMV); Hélia M. Piedade (SEMIL-SP/CFB/DEFAU/CMFS-ES); Claudia Igayara (AZAB; Zoo Guarulhos); Caio Motta  (FPZSP; PCMC); Frederico G. Lemos (UFCAT; PCMC); Fernanda C. de Azevedo (PCMC; UFCAT); Natan Freitas (UFPB).</t>
  </si>
  <si>
    <t>Projeto submetido e aprovado no final de 2022 pelo ICMBio, para realização com recursos da OGU. Foi realizado o encontro virtual de 27 a 29 de junho de 2023 para subsidiar o encontro presencial que ocorrerá no CENAP, de 06 a 10 de novembro (em preparação).​</t>
  </si>
  <si>
    <t>Relatoria da reunião virtual preparatória (Sei nº 15274337) e convite para reunião presencial (Sei nº 15441092).</t>
  </si>
  <si>
    <t>A pandemia afetou a implementação, que foi retomada somente no último ano, resultando em um cronograma apertado.</t>
  </si>
  <si>
    <t>Caio​ Motta
(USP/Pirassununga​)</t>
  </si>
  <si>
    <t>É uma das principais ações desse objetivo e deve subsidiar futuro PAN.​
Deve ser reavaliado a cada 5 anos.​</t>
  </si>
  <si>
    <t>Monicque Silva (SEMIL-SP).</t>
  </si>
  <si>
    <t>Fabiana L. Rocha (IUCN CSE Brasil; PCMC; UFBP); Rogério Cunha (ICMBio/CENAP); Hélia M. Piedade (SEMIL-SP/CFB/DEFAU/CMFS-ES); Frederico G. Lemos (UFCAT; PCMC); Fernanda C. de Azevedo (PCMC; UFCAT).</t>
  </si>
  <si>
    <t>A execução desta ação está condicionada à conclusão de outras etapas relacionadas à criação de mapas temáticos. Por isso, a articuladora não pôde iniciar as atividades de divulgação e treinamento para o uso dos mapas, uma vez que eles ainda não estão prontos.</t>
  </si>
  <si>
    <t>Para o próximo PAN  deve-se consultar o autor dos mapas para encaminhar os produtos.​</t>
  </si>
  <si>
    <t>Hélia M. Piedade (SEMIL-SP/CFB/DEFAU/CMFS-ES)</t>
  </si>
  <si>
    <t>Caio Motta (FPZSP; PCMC); Claudia Igayara  (AZAB; Zoo de Guarulhos); Katia Rancura (Concessionária Reserva Paulista); Mara Marques (FPZSP/SPZ); Rachel Marmo Azzari (SEMIL-SP);  Gabrielle Bes da Rosa (Instituto Vida Cerrado); Alexander Biondo (UFPR); Bruna Lima (PCMC; UFCAT); Stephanie Teodor (PCMC; UFCAT).</t>
  </si>
  <si>
    <t>​
CRMV – SP: duas ações 2022 e  – Guarda responsável de cães e gatos como ferramenta à conservação da Biodiversidade​
"Cãovivência", coordenado pelo ICAS em parceria com o PCMC – Parque Estadual do Pau-Furado, com campanhas de castração. ​
Oficina participativa na comunidade do "Tenda dos Morenos", para tratar desse assunto.​
Na região do Limoeiro (Cumari-GO) terá uma ação em setembro.​</t>
  </si>
  <si>
    <t>Ação do programa "CãoVivência";
Ações do Programa Participe! (SEMIL/SP); Matéria sobre o Projeto Conexão Mata Atlântica</t>
  </si>
  <si>
    <t>Caio​ Motta
(USP/Pirassununga​) e Hélia M. Piedade (SEMIL-SP/CFB/DEFAU/CMFS-ES)</t>
  </si>
  <si>
    <t>As ações estão sendo executadas de forma isolada, o que resulta em uma sensação de solidão durante o processo.
As campanhas devem ser coordenadas com diagnósticos, a fim de obter resultados mais concretos em questões específicas para cada área.</t>
  </si>
  <si>
    <t>Realizar estudo piloto dos impactos epidemiológicos.</t>
  </si>
  <si>
    <t>Rogério de Paula (ICMBio/CENAP); Fabiana L. Rocha (IUCN CSE Brasil; PCMC; UFBP);  Silvia Godoy (ICMBio); Frederico G. Lemos (UFCAT; PCMC); Fernanda C. Azevedo (PCMC; UFCAT); Hélia M.Piedade (SEMIL-SP/CFB/DEFAU/CMFS-ES).</t>
  </si>
  <si>
    <t>Projetos estão se desdobrando em outros por exemplo o Projeto Amora já está ocorrendo em fase de diagnóstico e o "Cãovivência".​
Todos os trabalhos listados já serviram de exemplo pra esses novos que vem sendo implantados em diferentes locais.​</t>
  </si>
  <si>
    <t>Apresentação CCA - Programa Estadual de Controle. [Tese] BRANDÃO, Ana Pérola Drulla. Cães e gatos domésticos em Unidades de Conservação: uma abordagem de Saúde Única. 2020. Tese de Doutorado. Universidade de São Paulo.
Relatório Lobos do Pardo</t>
  </si>
  <si>
    <t>Houve disponibilização insuficiente de recursos, o que dificultou a execução da ação. A pandemia também contribuiu negativamente. Porém, a ação foi concluída.
Existem vários pilotos, replicar em diferentes escalas, paisagens e comunidades.​</t>
  </si>
  <si>
    <t>Isis Zanini (PCMC); Hélia M.Piedade (SEMIL-SP/CFB/DEFAU/CMFS-ES); Claudia Igayara (AZAB; Zoo de Guarulhos); Rogério de Paula (ICMBio/CENAP); Fabiana L. Rocha (IUCN CSE Brasil; PCMC; UFBP); Marina Bueno (Fiocruz); Aline Konell (ITAIPU Binacional).</t>
  </si>
  <si>
    <t>Dificuldade de sistematizar as informações e experiências adquiridas pelos projetos em execução que pode subsidiar um protocolo específico para as espécies do PAN. Protocolo de alimentação já tem pronto pela ANA Raquel. Priorizar o recebimento dos animais.​</t>
  </si>
  <si>
    <t>É necessário ter um responsável específico com perfil para conduzir o trabalho, se for o caso, como estratégia, a realização de uma oficina específica para o estabelecimento do protocolo, com base nas informações existente.​</t>
  </si>
  <si>
    <t>Mara Marques (FPZSP/SPZ); Monicque Silva (SEMIL-SP);  Líria Hirano (UnB); Cecília Pessutti (AZAB); Marialina Ribeiro Lima (IBAMA-BA).</t>
  </si>
  <si>
    <t>A ação não aconteceu uma vez que não foi gerado o protocolo da ação 2.7.</t>
  </si>
  <si>
    <t>Hélia Maria Piedade (SEMIL-SP)​</t>
  </si>
  <si>
    <t>Hélia M.Piedade (SEMIL-SP/CFB/DEFAU/CMFS-ES); Ana Raquel Ferua (AZAB); Cecília Pessuti (AZAB); Luan Moraes (FPZSP); Caio Motta (FPZSP; PCMC).</t>
  </si>
  <si>
    <t>A Oficina de Plano de Destinação de Fauna do Estado de São Paulo foi realizada no mês passado e está em processo de finalização para publicação de uma Resolução.​</t>
  </si>
  <si>
    <t>Fluxo de destinação (E-mail sobre o andamento do Plano de Destinação de Fauna)</t>
  </si>
  <si>
    <t>Ninguém quer assumir a responsabilidade por esse tipo de ação junto ao Estado.​
Alto custo de implementação e manutenção.​</t>
  </si>
  <si>
    <t>Apesar do grupo não possuir total autonomia em relação à ação, é fundamental que ela seja mantida e prossiga em um próximo ciclo.</t>
  </si>
  <si>
    <t>Fabiana L. Rocha (IUCN CSE Brasil; PCMC; UFBP); Caio Motta (FPZSP; PCMC).</t>
  </si>
  <si>
    <t>Não realizado, conforme informações da monitoria anterior. ​</t>
  </si>
  <si>
    <t xml:space="preserve">
Além dos desafios impostos pela pandemia de Covid-19, a falta de comunicação entre os envolvidos na ação e a dificuldade de acesso às amostras do ICMBio/CENAP se destacam. A ação foi inicialmente concebida com um propósito específico, que se perdeu ao longo de sua implementação, tornando sua execução mais complexa. O planejamento para determinar as doenças e delimitar a área geográfica das amostras não foi realizado conforme planejado.</t>
  </si>
  <si>
    <t>Deve ser um desdobramento do WDRA para verificar as prioridades.​
​​</t>
  </si>
  <si>
    <t>Relatório da reunião</t>
  </si>
  <si>
    <t>Rogério de Paula (ICMBio/CENAP); Hélia M. Piedade (SEMIL-SP/CFB/DEFAU/CMFS-ES); Caio Motta (FPZSP; PCMC); Claudia Igayara (AZAB; Zoo de Guarulhos); Rosana Subirá (IUCN CSE Brasil); Marina Bueno (Fiocruz).</t>
  </si>
  <si>
    <t>Espécies contempladas: Atelocynus microtis, Lycalopex vetulus, Chrysocyon brachyurus e Speothos venaticus.
As discussões dessa Ação estarão contempladas na Ação 2.7.</t>
  </si>
  <si>
    <t>Guia está pronto e final de agosto terá reunião com a IUCN, para verificar data e divulgação. Porém, não atende a especificidade dessa ação para Canídeos.​</t>
  </si>
  <si>
    <t>Fazer a ação 2.7 acontecer.​</t>
  </si>
  <si>
    <t>Fabiana L. Rocha (IUCN CSE Brasil; PCMC; UFBP); Pedro Enrique Navas Suárez (FMVZ/USP); Gabrielle Bes Rosa (Parque Vida Cerrado).</t>
  </si>
  <si>
    <t>Nordeste de São Paulo, oeste da Bahia.</t>
  </si>
  <si>
    <t>Falta de recursos para realização das análises.​</t>
  </si>
  <si>
    <t>Deve-se manter essa ação pra um próximo ciclo.​</t>
  </si>
  <si>
    <t xml:space="preserve">Realizar ações mitigatórias para os impactos epidemiológicos em duas áreas de interface doméstico/silvestre. </t>
  </si>
  <si>
    <t>Projetos estão se desdobrando em outros por exemplo o Projeto Amora já está ocorrendo em fase de diagnóstico e o "Cãovivência".​
Todos os trabalhos listados já serviram de exemplo pra esses novos que vem sendo implantados em diferentes locais. Deve ser executada uma ação em Cumari, Comunidade rural de Limoeiro – GO - "Região do Limoeiro".
​</t>
  </si>
  <si>
    <t>Apresentação CCA - Programa Estadual de Controle,  [Tese] BRANDÃO, Ana Pérola Drulla. Cães e gatos domésticos em Unidades de Conservação: uma abordagem de Saúde Única. 2020. Tese de Doutorado. Universidade de São Paulo. 
[Tese] Lima, Caio Felipe da Motta. 2020. Interações eco-epidemiológicas entre cães domésticos e a fauna silvestre em agroecossistemas. Tese (Doutorado), Programa de Pós-graduação em Epidemiologia Experimental Aplicada à Zoonoses, Universidade de São Paulo, Faculdade de Medicina Veterinária e Zootecnia. 124 f.
Relatório Lobos do Pardo</t>
  </si>
  <si>
    <t>Existem vários pilotos, porém é importante replicar em diferentes escalas, paisagens e comunidades.​</t>
  </si>
  <si>
    <t>Sistematizar as informações sobre remoção de indivíduos pela interação com animais domésticos.</t>
  </si>
  <si>
    <t>Ação vinculada com a Ação 4.1.</t>
  </si>
  <si>
    <t>Poucos dados dentro do período do PAN. PCMC registrou duas raposas-do-campo monitorada mortas (Fêmea adulta Terena, e um filhote de aprox. 3 meses) por cão doméstico no projeto Raposinha do Pontal - Corumbaíba/GO. Ambos pertencem a uma população, monitorada a partir de 2020, que consiste em 20 indivíduos adultos e 14 filhotes, dos quais 13 raposas-do-campo adultas foram monitoradas. Destes 15,3% dos indivíduos monitorados foram removidos por perseguição e morte por cães domésticos . Além disso, foi perdido um indivíduo macho (Capa) de cachorro-do-mato na mesma área/projeto, em uma população de 29 cachorro do mato adultos, o que pode ser considerado na ação pois trata-se de espécie similar à raposa e que é indicador da problemática. O projeto monitorou até este momento 14 indivíduos, sendo que o mesmo representa 7,1% da população.​</t>
  </si>
  <si>
    <t xml:space="preserve">Planilha com dados de remoção de indivíduos pela interação com animais domésticos. </t>
  </si>
  <si>
    <t>Falta de retorno das solicitações enviadas foi um dos problemas enfrentados na execução desta ação.
Manter planilha atualizada.</t>
  </si>
  <si>
    <t>Rogério de Paula (ICMBio/CENAP); Frederico G. Lemos (UFCAT; PCMC); Fernanda C. Azevedo (PCMC; UFCAT).</t>
  </si>
  <si>
    <t>Concluída na Monitoria Anual 4 . Recomendações enviadas pelo articulador.</t>
  </si>
  <si>
    <r>
      <t>Nos outros projetos (Onçafari, lobos do Pardo e  5- PArque vida Cerrado) nenhum foi retirado por interação com animais domésticos.</t>
    </r>
    <r>
      <rPr>
        <sz val="12"/>
        <color rgb="FF000000"/>
        <rFont val="Calibri"/>
        <family val="2"/>
      </rPr>
      <t>​</t>
    </r>
  </si>
  <si>
    <t>Fernando Tatagiba (ICMBio/CGEUP/DOVIS); Daniel Raíces (ICMBio/COESP); Yuri Ribeiro (USP/ESALQ/LEMaC); Erica Saito (ICAS).</t>
  </si>
  <si>
    <t>Paper em andamento  "Living on the Edge: The pressure of transportation linear infrastructure on Brazilian mammal threatened species". Neste artigo será adicionado as 4 espécies desse PAN​
​</t>
  </si>
  <si>
    <t xml:space="preserve">Mapas com empreendimentos rodoferroviários existentes e futuros em áreas de distribuição potencial dos canídeos  </t>
  </si>
  <si>
    <t>Um problema encontrado na execução desta ação foi a disponibilidade de tempo.
Os mapas foram gerados com os polígonos da IUCN, então verificar se a área de ocorrência das espécies são as mais adequadas.​</t>
  </si>
  <si>
    <t>Fernando Tatagiba (ICMBio/DOVIS/CGEUP); Monicque Silva (SEMIL-SP); Paula Condé (ICMBio/CENAP); Daniel Raíces (ICMBio/COESP); Patricia Medici (INCAB/IPE); Erica Saito (ICAS); MAuricio Barbanti (UNESP/ NUPECCE); Rogério Cunha de Paula (ICMBio/CENAP); Ronaldo Gonçalves (CENAP); Cibele Biondo (UFABC); Fernanda Azevedo (UFCAT/PCMC).</t>
  </si>
  <si>
    <t>Espécies contempladas: Lycalopex vetulus e Chrysocyon brachyurus.
Ampliar a ação para outros PANs, e desenvolver um guia para disseminação. Relacionar com o PRIM Estradas: Plano de Redução de Impactos de Infraestruturas Viárias Terrestres sobre a Biodiversidade - PRIM-IVT.</t>
  </si>
  <si>
    <t>Fernanda Abra está finalizando o documento consolidado com linhas-base de condicionantes para a fauna em empreendimentos rodoferroviários, que deverá ser encaminhado para a equipe PAN/CENAP em breve.</t>
  </si>
  <si>
    <t xml:space="preserve">Documento consolidado com linhas-base de condicionantes para a fauna em empreendimentos rodoferroviários para as licenças de operação de empreendimentos já existentes. </t>
  </si>
  <si>
    <t>Angela Kuszack (Rede Pró-UC); Fernando Tatagiba (ICMBio/CGEUP/DOVIS); Frederico G. Lemos (UFCAT; PCMC); Fernanda C. Azevedo (PCMC; UFCAT); Tatiane Rech (Instituto Libio).</t>
  </si>
  <si>
    <t xml:space="preserve">Não encaminhado pois o produto da ação 3.3, foi finalizado durante a rodada Virtual dessa Monitoria. 
</t>
  </si>
  <si>
    <t>Frederico Lemos (UFCAT; PCMC); Katia Ferraz (USP/ESALQ); Fernanda Abra (ViaFAUNA); Fernanda C. Azevedo (PCMC; UFCAT); Fabiana L. Rocha (IUCN CSE Brasil; PCMC; UFBP); Caio Motta (FPZSP/PCMC).</t>
  </si>
  <si>
    <t>Área de ocorrência dos canídeos, Mato Grosso e Mato Grosso do Sul.</t>
  </si>
  <si>
    <t>Espécies contempladas: Lycalopex vetulus (caso haja dados confiáveis suficientes para rodar o modelo) e Chrysocyon brachyurus.
Levantamento de dados de atropelamentos de lobo-guará em outros estados/ áreas de relevância.</t>
  </si>
  <si>
    <t>Modelo do lobo já existe.​
Está sendo rodado um modelo de viabilidade para a raposa-do-campo, porém focando na população do Limoeiro, com uma base de dados de 10 anos. Embora seja uma análise local, acredito que em parte ajude a ação, visto que não há outras populações sendo monitoradas e nossa população representa com certa segurança o cenário de maior parte da distribuição da espécie.​</t>
  </si>
  <si>
    <r>
      <t xml:space="preserve">PDF com imagem do modelo de viabilidade populacional considerando a remoção de indivíduos por atropelamento de </t>
    </r>
    <r>
      <rPr>
        <i/>
        <sz val="11"/>
        <color rgb="FF000000"/>
        <rFont val="Calibri"/>
        <family val="2"/>
      </rPr>
      <t xml:space="preserve">Chrysocyon brachyurus </t>
    </r>
    <r>
      <rPr>
        <sz val="11"/>
        <color rgb="FF000000"/>
        <rFont val="Calibri"/>
        <family val="2"/>
      </rPr>
      <t xml:space="preserve">e </t>
    </r>
    <r>
      <rPr>
        <i/>
        <sz val="11"/>
        <color rgb="FF000000"/>
        <rFont val="Calibri"/>
        <family val="2"/>
      </rPr>
      <t>Lycalopex vetulus.</t>
    </r>
  </si>
  <si>
    <t>Faltam dados da BA e GO.
Manter modelos atualizados.​</t>
  </si>
  <si>
    <t>Rogério de Paula (ICMBio/CENAP); Katia Ferraz (USP/ESALQ).</t>
  </si>
  <si>
    <t>SP, GO, MG, RJ, ES, MS; BR-163 (trecho entre Itiquira e Sinop, MT - Concessionária Rota do Oeste; trecho entre Mundo Novo até Sonora, MS - Concessionária MS Vias).</t>
  </si>
  <si>
    <t>1535 atropelamentos das espécies desse PAN, para o Estado de SP em especial,  em algumas rodovias no Brasil (2005 até 2023). Essas informações serão complementadas com dados de outros estados, para rodar mapa de Hotspots.​
(889 – lobos , 645 – raposinhas e 1- cachorro vinagre)​</t>
  </si>
  <si>
    <r>
      <t xml:space="preserve">​​Mapa de distribuição de </t>
    </r>
    <r>
      <rPr>
        <i/>
        <sz val="11"/>
        <color rgb="FF000000"/>
        <rFont val="Calibri"/>
        <family val="2"/>
      </rPr>
      <t>Chrysocyon brachyurus</t>
    </r>
    <r>
      <rPr>
        <sz val="11"/>
        <color rgb="FF000000"/>
        <rFont val="Calibri"/>
        <family val="2"/>
      </rPr>
      <t xml:space="preserve"> no Estado de SP.
Mapa de distribuição </t>
    </r>
    <r>
      <rPr>
        <i/>
        <sz val="11"/>
        <color rgb="FF000000"/>
        <rFont val="Calibri"/>
        <family val="2"/>
      </rPr>
      <t>Lycalopex vetulus n</t>
    </r>
    <r>
      <rPr>
        <sz val="11"/>
        <color rgb="FF000000"/>
        <rFont val="Calibri"/>
        <family val="2"/>
      </rPr>
      <t>o Estado de SP.​
​
Mapa de distribuição para os dados disponíveis. 
​
​
​</t>
    </r>
  </si>
  <si>
    <t>Registros de atropelamentos são realizados apenas nas faixas de domínio das estradas, logo os dados são subestimados. Em dados de atropelamentos coletados por não especialistas, não é possível confirmar se a identificação de L. vetullus.​</t>
  </si>
  <si>
    <r>
      <rPr>
        <sz val="11"/>
        <color rgb="FF000000"/>
        <rFont val="Calibri"/>
        <scheme val="minor"/>
      </rPr>
      <t xml:space="preserve">Manter esses registros atualizados inclusive com os dados dos projetos e pesquisadores. *Todos os registros de atropelamentos de </t>
    </r>
    <r>
      <rPr>
        <i/>
        <sz val="11"/>
        <color rgb="FF000000"/>
        <rFont val="Calibri"/>
        <scheme val="minor"/>
      </rPr>
      <t>L . Vetullus</t>
    </r>
    <r>
      <rPr>
        <sz val="11"/>
        <color rgb="FF000000"/>
        <rFont val="Calibri"/>
        <scheme val="minor"/>
      </rPr>
      <t>, que não contenham fotos, devem ser descartados.​</t>
    </r>
  </si>
  <si>
    <t>Fernando Tatagiba (ICMBio/CGEUP/DOVIS); Fernanda Abra (ViaFAUNA); Raquel Machado (Instituto Raquel Machado); Maurício Forloni (AMPARA).</t>
  </si>
  <si>
    <t>Trata-se de uma ação que foi iniciada, porém não houve oportunidade para sua conclusão. O PL 466/2015 não teve progresso nos últimos seis anos.</t>
  </si>
  <si>
    <t>O PL 466/2015 não avançou nos últimos 6 anos.​</t>
  </si>
  <si>
    <t>Fernando Tatagiba (ICMBio/CGEUP/DOVIS); Yuri Ribeiro (USP/ESALQ/LEMaC; ICAS).</t>
  </si>
  <si>
    <t>Ação concluída.</t>
  </si>
  <si>
    <t>Houve dificuldade em compilar as informações.​</t>
  </si>
  <si>
    <t>Fernando Tatagiba (ICMBio/CGEUP/DOVIS); Fernanda Abra (ViaFAUNA); Rogério Cunha de Paula (ICMBio/CENAP); Fernanda Cavalcanti (UFCAT; PCMC).</t>
  </si>
  <si>
    <t>E-mail com recomendação encaminhado para as OEMAs e UCs.</t>
  </si>
  <si>
    <t>Pedro Antunes (ICMBio/CENAP)</t>
  </si>
  <si>
    <t>Frederico G. Lemos (UFCAT; PCMC); Fernanda C. Azevedo (PCMC; UFCAT); Fernando Tatagiba (ICMBio/CGEUP/DOVIS).</t>
  </si>
  <si>
    <t>Parque Nacional Chapada dos Veadeiros (GO-118, GO-239), Rodovias sob concessão do estado de São Paulo (Ex: SP-270, SP-327, SP-225, SP-310, SP-334, SP-330, SP-280), ferrovia malha norte da Rumo, ferrovia malha paulista da Rumo, ferrovia malha central da Rumo, Amazonas (BR-174), Roraima (BR-174), Mato Grosso do Sul (MS-040, BR-262, BR-267, BR-163), Mato Grosso (BR-163), Bahia (BR-324, BR-116), Rio de Janeiro (BR-101), Espirito Santo (BR-101), Paraná (Rodovia interna do Parque Nacional do Iguaçú); BR-163 (trecho entre Itiquira e Sinop, MT - Concessionária Rota do Oeste; trecho entre Mundo Novo até Sonora, MS - Concessionária MS Vias) e Ferrovia Malha Central.</t>
  </si>
  <si>
    <t>Registro de 1535 atropelamentos das espécies desse PAN, para o Estado de SP em especial,  em algumas rodovias  no Brasil (2005 até 2023). Essas informações serão complementados com dados de outros estados, para rodar mapa de Hotspots.​
(889 – lobos , 645 – raposinhas* e 1- cachorro vinagre)​
​</t>
  </si>
  <si>
    <t>Não há relatório com as informações sistematizadas, mas o monitoramento vem sendo realizado.​</t>
  </si>
  <si>
    <t>Registros de atropelamentos são realizados apenas nas faixas de rodagem das estradas, logo os dados são subestimados. Em dados de atropelamentos coletados por não especialistas, não é possível confirmar se a identificação de L. vetullus.​</t>
  </si>
  <si>
    <t>Incluir a SP-333 Entrevias nas estradas monitoradas.​</t>
  </si>
  <si>
    <t>Fernanda C. Azevedo (PCMC; UFCAT); Frederico G. Lemos (UFCAT; PCMC); Fernanda Abra (ViaFAUNA); Hélia M. Piedade (SEMIL-SP/CFB/DEFAU/CMFS-ES).</t>
  </si>
  <si>
    <t>Espécies contempladas: Lycalopex vetulus e Chrysocyon brachyurus.
Aprofundamento de análises cruzando com análises genéticas para avaliar impactos do efeito-barreira em nível molecular.</t>
  </si>
  <si>
    <t>Monitoramento de 11 indivíduos nos municípios de São José do Rio Pardo, Mococa e Itobi (SP). Análise de rodovias de baixo (SP-207), médio (Estrada Municipal São José do Rio Pardo-Mococa, Estrada Municipal Mococa-Igaraí, SP-350) e alto fluxo (SP-340). 2 monitorados na BA-460 no Oeste da Bahia. ​</t>
  </si>
  <si>
    <t>Rogério de Paula (ICMBio/CENAP)​</t>
  </si>
  <si>
    <t>Essa é uma ação que deve ser mantida para um próximo ciclo.​</t>
  </si>
  <si>
    <t>Artigos em produção</t>
  </si>
  <si>
    <t>Marcelo Magioli (ICMBio/CENAP; Instituto Pró-Carnívoros); Katia Ferraz (USP/ESALQ); Rogério de Paula (ICMBio/CENAP); Frederico G. Lemos (UFCAT; PCMC); Fernanda C. Azevedo (PCMC; UFCAT).</t>
  </si>
  <si>
    <t>SP e MS; Rodovias de São Paulo (SP-225, SP-327, SP-270) e Bahia (BR-116 e BR-324). Caso amplie a ação para ferrovias, incluir TO e GO.</t>
  </si>
  <si>
    <t>Não teve evolução a partir da monitoria de 2022​.</t>
  </si>
  <si>
    <t>Marcelo Magioli (ICMBio/CENAP; Instituto Pró-Carnívoros); Katia Ferraz (USP/ESALQ); Rogério de Paula (CENAP); Frederico G. Lemos (UFCAT; PCMC); Fernanda C. Azevedo (PCMC; UFCAT).</t>
  </si>
  <si>
    <t>Depende da ação 3.3.​</t>
  </si>
  <si>
    <t>Rogério de Paula (ICMBio/CENAP); Fernanda C. Azevedo (PCMC; UFCAT); Rodrigo Jorge (ICMBio/CBC); Daniel Rocha (IDSM); Joares May Jr (UNISUL; Panthera); Júlio Dalponte (Instituto Pró-Carnívoros); Natália Torres (UFU; IOP); Edsel Moraes Jr. (Biotrópicos); Flávia Tirelli (UFRGS); Carlos Benhur Casper (UNIPAMPA); Flávio Rodrigues (UFMG; IPC); Fabiana L. Rocha (IUCN CSE Brasil; PCMC; UFBP); Guilherme Mourão (EMBRAPA Pantanal); Rita Bianchi (UNESP); Gabrielle da Rosa (Parque Vida Cerrado); Hélia M. Piedade (SEMIL-SP/CFB/DEFAU/CMFS-ES); Graziele Batista (IBAMA/SUPES-SC/DITEC).</t>
  </si>
  <si>
    <t>Parcialmente executada​
Não foram obtidos dados novos ou diferentes aos dados já relatados em monitorias anteriores, referentes aos projetos de monitoramento do PCMC e Amigos do Lobo.​
​</t>
  </si>
  <si>
    <t>Relatório parcial de "Coexistência entre humanos e canídeos" desenvolvido pelo PCMC
Planilha com dados de remoção. ​</t>
  </si>
  <si>
    <t>Dados não sistematizados.​</t>
  </si>
  <si>
    <t>Sugestão de mudar a estratégia de solicitar informações aos orgãos (OEMAs, pesquisadores, etc.).</t>
  </si>
  <si>
    <t>Jussara Tebet (SEMIL-SP/CBRN); Claudia Igayara (AZAB; Zoo Guarulhos); Hélia M. Piedade (SEMIL-SP/CFB/DEFAU/CMFS-ES).</t>
  </si>
  <si>
    <t>Ação concluída. Produto inclui dados de CETAS do IBAMA (2016-2019), SISCETAS/IBAMA (2019-2021) e GEFAU-SEMIL-SP (2019-2021). Espécies contempladas: Atelocynus microtis, Lycalopex vetulus, Chrysocyon brachyurus e Speothos venaticus.</t>
  </si>
  <si>
    <t>Concluída na Monitoria Anual 3. ​
Dados do GEFAU/SEMIL foi atualizado pela Hélia Maria Piedade (SEMIL-SP)​, por apreensão e resgate (43 indivíduos recebidos sendo 35 lobos e 8 raposinhas).​</t>
  </si>
  <si>
    <t>Planilha GEFAU atualizada out 2021 a jul de 2023</t>
  </si>
  <si>
    <t>Dados não estão organizados junto aos Estados e portanto dificuldade para ter dados reais. Acurácia é muito baixa.​
Planilha deve ser constantemente atualizada. Sugere-se envolver a ABEMA para disparar a solicitação a partir de uma planilha estabelecida pelo GAT. Pode ser realizado para todos os PANS​</t>
  </si>
  <si>
    <t>Frederico G. Lemos (UFCAT; PCMC).</t>
  </si>
  <si>
    <t>Frederico G. Lemos (UFCAT; PCMC); Fernanda C. Azevedo (PCMC; UFCAT); Fernando Tatagiba (ICMBio/CGEUP/DOVIS);  Hélia M. Piedade (SEMIL-SP/CFB/DEFAU/CMFS-ES); Rogério Cunha de Paula (ICMBio/CENAP); Bruna Lima (PCMC; UFCAT).</t>
  </si>
  <si>
    <t>Parcialmente executada.​
PCMC está desenvolvendo um trabalho em médio prazo ao redor de duas UCs estaduais em Goiás: PEMA e PESCaN. Até o momento foram realizados questionários em 42 fazendas do sudeste de Goiás lindeiras ás duas UCs. Reportou canídeos em 15 e 4 relataram ataques a galinhas.​</t>
  </si>
  <si>
    <t>Relatório preliminar com os dados</t>
  </si>
  <si>
    <t>Necessidade de ter mais UCs sendo trabalhadas com conflitos, entendendo como se dá isso em cada região. ​
Ter a ação estabelecida em para áreas específicas​.</t>
  </si>
  <si>
    <t>Frederico G. Lemos (UFCAT; PCMC); Fernanda C. Azevedo (PCMC; UFCAT); Tatiane Rech (Instituto Libio); Bruna Lima (PCMC; UFCAT); Stephanie Teodor (PCMC; UFCAT).</t>
  </si>
  <si>
    <t>Não realizado.​
Ações ainda pontuais e sem articulações. ​</t>
  </si>
  <si>
    <t>Ações ainda pontuais e sem articulações.​
Produtos do PAN devem estar a disposição dos membros do GAT com maior facilidade.​</t>
  </si>
  <si>
    <t>Gabrielle da Rosa (Parque Vida Cerrado)​</t>
  </si>
  <si>
    <t>Sugere-se ter um profissional especifico para essa ação contratado para um próximo ciclo.​
Esse plano é primordial para direcionar as ações de todos os parceiros.​</t>
  </si>
  <si>
    <t>Frederico G. Lemos (UFCAT; PCMC); Fernanda C. Azevedo (PCMC; UFCAT); Tatiane Rech (Instituto Libio); Cláudio Fabi (ICMBio/CEPTA); Hélia M. Piedade (SEMIL-SP/CFB/DEFAU/CMFS-ES); Gabrielle da Rosa (Parque Vida Cerrado); Luís Fernando Soares Zuin (FZEA-USP-Pirassununga); Bruna Lima (PCMC; UFCAT); Stephanie Teodor (PCMC; UFCAT).</t>
  </si>
  <si>
    <t>Ação concluída.
Os projetos elaboraram material educativo para sua área de atuação, porém não foi desenvolvido um específico para o PAN.​</t>
  </si>
  <si>
    <r>
      <rPr>
        <sz val="11"/>
        <color rgb="FF000000"/>
        <rFont val="Calibri"/>
        <family val="2"/>
      </rPr>
      <t>Folder de Coexistência (SEMIL/SP); Guia "Para Além das Onças" (PCMC); Matéria sobre o Projeto Conexão Mata Atlântica, Resumo dos resultados prévios
Educação Ambiental para Conservação (PCMC)</t>
    </r>
    <r>
      <rPr>
        <b/>
        <sz val="11"/>
        <color rgb="FF000000"/>
        <rFont val="Calibri"/>
        <family val="2"/>
      </rPr>
      <t xml:space="preserve">; </t>
    </r>
    <r>
      <rPr>
        <sz val="11"/>
        <color rgb="FF000000"/>
        <rFont val="Calibri"/>
        <family val="2"/>
      </rPr>
      <t xml:space="preserve">Livro de Atividades (Parque Vida Cerrado); Manual de Boas Práticas para Convivência com Carnívoros em Canaviais.
</t>
    </r>
    <r>
      <rPr>
        <b/>
        <sz val="11"/>
        <color rgb="FFFF0000"/>
        <rFont val="Calibri"/>
        <family val="2"/>
      </rPr>
      <t xml:space="preserve">
</t>
    </r>
  </si>
  <si>
    <t>Hélia Maria Piedade (SEMIL-SP); Gabrielle da Rosa (Parque Vida Cerrado)​; Rogério de Paula (ICMBio/CENAP); Fernanda Abra (ViaFAUNA) e Frederico Lemos (UFCAT)​</t>
  </si>
  <si>
    <t>Parque Vida Cerrado tem material sobre atropelamento já dispobinilizado e pode se atualizado.​
Semil folder do CONECTA​
Via Fauna – Cartilha educativa sobre atropelamentos.​
Cartilha CENAP – Setor Açucareiro.​
PCMC está desenvolvendo um trabalho em médio prazo ao redor de duas UCs estaduais em Goiás: PEMA e PESCaN. Até o momento foram realizados questionários em 42 fazendas do sudeste de Goiás lindeiras ás duas UCs.​</t>
  </si>
  <si>
    <t>Gabrielle da Rosa (Parque Vida Cerrado); Fernanda C. Azevedo (PCMC; UFCAT); Tatiane Rech (Instituto Libio); Cláudio Fabi (ICMBio/CEPTA); Hélia M. Piedade (SEMIL-SP/CFB/DEFAU/CMFS-ES); Bruna Lima (PCMC; UFCAT); Stephanie Teodor (PCMC; UFCAT).</t>
  </si>
  <si>
    <t xml:space="preserve">Ação não executada. </t>
  </si>
  <si>
    <t>Falta de tempo para construção do material.​
​</t>
  </si>
  <si>
    <t>Ação deve ser mantida para um próximo ciclo.​</t>
  </si>
  <si>
    <t>Tudy Câmara (Bicho do Mato); Isis C. Zanini (PCMC); Monicque Silva (SEMIL-SP); Fernanda Abra (ViaFAUNA); Fabiana L. Rocha (IUCN CSE Brasil; PCMC; UFBP); Rogério de Paula (ICMBio/CENAP);  Gabrielle Bes da Rosa (Parque Vida Cerrado); Paula Damasceno (Parque Vida Cerrado); Flávia Fiori (Instituto Pró-Carnívoros); Ana Raquell Faria (AZAB).</t>
  </si>
  <si>
    <t>Rogerério Cunha de Paula tem um início de material produzido em conjunto com Pedro Teles e Flavia Fiori que precisa ser finalizado e deve inserir o tema "resgate".​</t>
  </si>
  <si>
    <t>Falta de pessoal com expertise no tema que possa encaminhar esse trabalho.​</t>
  </si>
  <si>
    <t>Protocolo deve ser finalizado e divulgado junto as instituições de interesse.​</t>
  </si>
  <si>
    <t>Fernanda C. Azevedo (PCMC; UFCAT); Tatiane Rech (Instituto Libio); Bruna Lima (PCMC; UFCAT); Stephanie Teodor (PCMC; UFCAT).</t>
  </si>
  <si>
    <t>A percepção atual que a caça, para o Oeste Bahiano,  não é um problema considerável para a espécies do PAN.​
Em GO tem problemas de abate mas não especificamente com caça propriamente dito.​</t>
  </si>
  <si>
    <t>Num próximo ciclo deve-se trocar "caça por retaliação" por "abate".​</t>
  </si>
  <si>
    <t>Gabrielle Bes Rosa (Parque Vida Cerrado)</t>
  </si>
  <si>
    <t>Hélia M. Piedade (SEMIL-SP/CFB/DEFAU/CMFS-ES); Frederico Lemos (UFCAT;PCMC); Luís Fernando Soares Zuin (FZEA-USP-Pirassununga); Tatiane Rech (Instituto Libio); Rachel Marmo Azzari (SEMIL-SP).</t>
  </si>
  <si>
    <t>Espécies contempladas: Atelocynus microtis, Lycalopex vetulus, Chrysocyon brachyurus e Speothos venaticus.
Verificar possibilidade de elaborar vídeo educativo para disseminação conjunta com o guia.</t>
  </si>
  <si>
    <t>Apesar de ter as informações das palestras do articular inicial, essas não foram sistematizadas para um guia.​
Envolver melhor os parceiros e OEMAS na ação​</t>
  </si>
  <si>
    <t>Deve ser mantida para um próximo ciclo.​</t>
  </si>
  <si>
    <t>Hélia M. Piedade (SEMIL/CFB/DEFAU/CMFS-ES)</t>
  </si>
  <si>
    <t>Hélia M. Piedade (SEMIL-SP/CFB/DEFAU/CMFS-ES); Frederico Lemos (UFCAT;PCMC); Luís Fernando Soares Zuin (FZEA-USP-Pirassununga); Gabrielle Bes Rosa (Parque Vida Cerrado); Rogério Cunha de Paula (ICMBio/CENAP).</t>
  </si>
  <si>
    <t>Espécies contempladas: Atelocynus microtis, Lycalopex vetulus, Chrysocyon brachyurus e Speothos venaticus.
Sugestão de incluir o produto/recomendações do Guia da Ação 4.9.</t>
  </si>
  <si>
    <t>Não executado​
A conexão mata atlântica fala algo sobre o tema mas não específico com carcaças.​
Material do MAPA apesar de não ser específico para Canídeos, trata dessa questão de resíduos diretamente com o público alvo dessa ação.​</t>
  </si>
  <si>
    <t>Guia de recomendação sobre gestão de resíduos agrosilvopastoris elaborado</t>
  </si>
  <si>
    <t>Maior divulgação do material produzido e ter um inclusão mais efetiva do MAPA junto aos PANs.​</t>
  </si>
  <si>
    <t>Gabrielle da Rosa (Parque Vida Cerrado).</t>
  </si>
  <si>
    <t>Pedro Telles (Itaipu); Flávia Fiori (IPC); Gabrielle da Rosa (PVC); Paula Gomes (PVC); Fabiana L. Rocha (IUCN CSE Brasil; PCMC; UFBP).</t>
  </si>
  <si>
    <t>Reunião para definição de diretrizes e elaboração de diretrizes. Espécies contempladas: Lycalopex vetulus e Chrysocyon brachyurus.
Vínculo com as ações 2.7 e 4.7.</t>
  </si>
  <si>
    <t>A ação não foi realizada, pois foi alegado que outras formas de comunicação são suficientes e substituem a necessidade de criar esse grupo específico.</t>
  </si>
  <si>
    <t>Perda de relevância.</t>
  </si>
  <si>
    <t>Rogério de Paula (ICMBio/CENAP)​; Gabrielle da Rosa (Parque Vida Cerrado)</t>
  </si>
  <si>
    <t>Pedro Teles (ITAIPU Binacional); Frederico G. Lemos (UFCAT; PCMC); Gabrielle da Rosa (Parque Vida Cerrado); Celito Missio (Sementes Oilema); Danil Gatto (Grupo Irmão Gatto Agro); Carminha Maria Misso (Condomínio Santa Carmem);  Ricardo Boulhosa (IPC); Flávia Fiori (IPC); Paula Gomes (PVC); Rafaela Azzolim (PVC); Raquel Machado (Instituto Raquel Machado).</t>
  </si>
  <si>
    <t xml:space="preserve">Protocolo elaborado com base em experimento anterior e sendo testado. Previsão de soltura: abril/22. Espécie contemplada: Chrysocyon brachyurus.
Os protocolos serão elaborados na ação 4.7. </t>
  </si>
  <si>
    <t>Foram realizados  5 experimentos de reabilitação (com soltura de 6 lobos guarás, e 1 em processo de reabilitação) :​
1-  em MG (CENAP/Pró Carnívoros/UNIFRAN), 2 no Oeste Bahiano (PArque Vida Cerrado/CENAP),  1 soltura em BSB (Jaguaracambé), 1 em SP (CENAP/Pró Carnívoros/Líbio) e 2 na divisa de GO/BA/MG (Onçafari).​</t>
  </si>
  <si>
    <t>Relatórios Reabilitação Filhotes Lobo-guará Jaguaracambé-BSB e Concecta Cerrado</t>
  </si>
  <si>
    <t>Algumas dificuldades enfrentadas na execução desta ação foram: financiamento, já que são projetos caros e demandam muito tempo da equipe (imagens, acompanhamento, etc.; Disponibilidade de execução ou capacidade técnica de cada instiutição​.</t>
  </si>
  <si>
    <t>Importante ter o protocolo estabelecido de reabilitação e soltura.​</t>
  </si>
  <si>
    <t>Rogério de Paula (ICMBio/CENAP); Hélia M. Piedade (SEMIL-SP/CFB/DEFAU/CMFS-ES); Claudia Igayara (AZAB; Zoo de Guarulhos).</t>
  </si>
  <si>
    <t>Lista com as instituições e contados dos estados (Secretaria e corpo de Bombeiros) de BA, SP, MG, GO, MT, MS, TO, e PR.​</t>
  </si>
  <si>
    <t>Lista de instituições disponibilizada.</t>
  </si>
  <si>
    <t>Incluir todos os Estados da área de distribuição das espécies.​</t>
  </si>
  <si>
    <t xml:space="preserve">O GAT considerou que a ação perdeu relevância, além de considerar que essa ação deve estar vinculada ao plano de comunicação. </t>
  </si>
  <si>
    <t>Essa ação deve estar vinculada ao plano de comunicação.​</t>
  </si>
  <si>
    <t>Concluída na monitoria 4.</t>
  </si>
  <si>
    <t>Realizar experimento piloto de translocação de raposa-do-campo (Lycalopex vetulus) para definição de protocolos oficiais.</t>
  </si>
  <si>
    <t>Captura de casal com filhotes e monitoramento prévio e posterior à translocação de pista de pouso. Espécie contemplada: Lycalopex vetulus.
Buscar novas parcerias em aeroportos para realizar o experimento; angariar recursos com parceiros locais para realizar o experimento.</t>
  </si>
  <si>
    <t>Não surgiram oportunidades/recurso para execução da ação. A ação foi criada tendo em vista uma translocação de um casal de raposinhas vivendo no Aeriporto de Uberlândia. Entretanto, o memso foi privatizado e cancelou o possível finaciamento que executaria o experimento.</t>
  </si>
  <si>
    <t>É uma ação que deve ser testada, mas é oportunística. ​</t>
  </si>
  <si>
    <t>Não iniciada no período previsto</t>
  </si>
  <si>
    <t>Iniciada e não concluída no período previsto</t>
  </si>
  <si>
    <t>Concluída</t>
  </si>
  <si>
    <t>TOTAL DE AÇÕES DO PAN</t>
  </si>
  <si>
    <t>SITUAÇÃO ATUAL DAS AÇÕES - MONITORIA FINAL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</si>
</sst>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R$&quot;\ #,##0.00;[Red]\-&quot;R$&quot;\ #,##0.00"/>
    <numFmt numFmtId="164" formatCode="[$-416]mmmm\-yy;@"/>
    <numFmt numFmtId="165" formatCode="mm/yy"/>
    <numFmt numFmtId="166" formatCode="&quot;R$&quot;\ #,##0.00"/>
    <numFmt numFmtId="167" formatCode="&quot;R$&quot;#,##0.00"/>
    <numFmt numFmtId="168" formatCode="_-[$R$-416]* #,##0.00_-;\-[$R$-416]* #,##0.00_-;_-[$R$-416]* &quot;-&quot;??_-;_-@_-"/>
  </numFmts>
  <fonts count="7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sz val="10"/>
      <color indexed="9"/>
      <name val="Arial"/>
      <family val="2"/>
    </font>
    <font>
      <b/>
      <sz val="10"/>
      <color indexed="8"/>
      <name val="Arial"/>
      <family val="2"/>
    </font>
    <font>
      <sz val="10"/>
      <color indexed="16"/>
      <name val="Arial"/>
      <family val="2"/>
    </font>
    <font>
      <b/>
      <sz val="10"/>
      <color indexed="9"/>
      <name val="Arial"/>
      <family val="2"/>
    </font>
    <font>
      <i/>
      <sz val="10"/>
      <color indexed="23"/>
      <name val="Arial"/>
      <family val="2"/>
    </font>
    <font>
      <sz val="10"/>
      <color indexed="17"/>
      <name val="Arial"/>
      <family val="2"/>
    </font>
    <font>
      <sz val="18"/>
      <color indexed="8"/>
      <name val="Arial"/>
      <family val="2"/>
    </font>
    <font>
      <sz val="12"/>
      <color indexed="8"/>
      <name val="Arial"/>
      <family val="2"/>
    </font>
    <font>
      <b/>
      <sz val="24"/>
      <color indexed="8"/>
      <name val="Arial"/>
      <family val="2"/>
    </font>
    <font>
      <sz val="10"/>
      <color indexed="53"/>
      <name val="Arial"/>
      <family val="2"/>
    </font>
    <font>
      <sz val="11"/>
      <color indexed="8"/>
      <name val="Calibri"/>
      <family val="2"/>
    </font>
    <font>
      <sz val="10"/>
      <color indexed="63"/>
      <name val="Arial"/>
      <family val="2"/>
    </font>
    <font>
      <b/>
      <sz val="12"/>
      <color theme="0"/>
      <name val="Times New Roman"/>
      <family val="1"/>
    </font>
    <font>
      <b/>
      <sz val="12"/>
      <name val="Times New Roman"/>
      <family val="1"/>
    </font>
    <font>
      <sz val="12"/>
      <color theme="1"/>
      <name val="Times New Roman"/>
      <family val="1"/>
    </font>
    <font>
      <sz val="12"/>
      <name val="Times New Roman"/>
      <family val="1"/>
    </font>
    <font>
      <b/>
      <sz val="12"/>
      <color theme="1"/>
      <name val="Times New Roman"/>
      <family val="1"/>
    </font>
    <font>
      <sz val="12"/>
      <color theme="0"/>
      <name val="Times New Roman"/>
      <family val="1"/>
    </font>
    <font>
      <b/>
      <sz val="16"/>
      <name val="Calibri"/>
      <family val="2"/>
    </font>
    <font>
      <sz val="16"/>
      <name val="Calibri"/>
      <family val="2"/>
    </font>
    <font>
      <b/>
      <sz val="16"/>
      <color theme="0"/>
      <name val="Calibri"/>
      <family val="2"/>
    </font>
    <font>
      <sz val="16"/>
      <color theme="1"/>
      <name val="Calibri"/>
      <family val="2"/>
    </font>
    <font>
      <sz val="16"/>
      <color rgb="FFFF0000"/>
      <name val="Calibri"/>
      <family val="2"/>
    </font>
    <font>
      <sz val="16"/>
      <color rgb="FF000000"/>
      <name val="Calibri"/>
      <family val="2"/>
    </font>
    <font>
      <sz val="16"/>
      <color theme="4"/>
      <name val="Calibri"/>
      <family val="2"/>
    </font>
    <font>
      <i/>
      <sz val="16"/>
      <name val="Calibri"/>
      <family val="2"/>
    </font>
    <font>
      <i/>
      <sz val="16"/>
      <color theme="1"/>
      <name val="Calibri"/>
      <family val="2"/>
    </font>
    <font>
      <sz val="16"/>
      <color theme="1"/>
      <name val="Calibri"/>
      <family val="2"/>
      <scheme val="minor"/>
    </font>
    <font>
      <sz val="11"/>
      <color rgb="FF000000"/>
      <name val="Calibri"/>
      <family val="2"/>
      <scheme val="minor"/>
    </font>
    <font>
      <sz val="16"/>
      <color rgb="FF000000"/>
      <name val="Calibri"/>
      <family val="2"/>
      <scheme val="minor"/>
    </font>
    <font>
      <sz val="16"/>
      <name val="Calibri"/>
      <family val="2"/>
      <scheme val="minor"/>
    </font>
    <font>
      <i/>
      <sz val="16"/>
      <name val="Calibri"/>
      <family val="2"/>
      <scheme val="minor"/>
    </font>
    <font>
      <sz val="11"/>
      <name val="Calibri"/>
      <family val="2"/>
    </font>
    <font>
      <sz val="11"/>
      <color rgb="FF000000"/>
      <name val="Calibri"/>
      <family val="2"/>
    </font>
    <font>
      <sz val="11"/>
      <color rgb="FFFF0000"/>
      <name val="Calibri"/>
      <family val="2"/>
    </font>
    <font>
      <u/>
      <sz val="11"/>
      <color theme="10"/>
      <name val="Calibri"/>
      <family val="2"/>
      <scheme val="minor"/>
    </font>
    <font>
      <sz val="11"/>
      <color rgb="FFBF8F00"/>
      <name val="Calibri"/>
      <family val="2"/>
      <scheme val="minor"/>
    </font>
    <font>
      <i/>
      <sz val="11"/>
      <color rgb="FF000000"/>
      <name val="Calibri"/>
      <family val="2"/>
    </font>
    <font>
      <sz val="8"/>
      <name val="Calibri"/>
      <family val="2"/>
      <scheme val="minor"/>
    </font>
    <font>
      <sz val="11"/>
      <color theme="1"/>
      <name val="Calibri"/>
      <family val="2"/>
    </font>
    <font>
      <i/>
      <sz val="11"/>
      <name val="Calibri"/>
      <family val="2"/>
    </font>
    <font>
      <b/>
      <sz val="11"/>
      <color rgb="FF000000"/>
      <name val="Calibri"/>
      <family val="2"/>
    </font>
    <font>
      <b/>
      <sz val="11"/>
      <color rgb="FFFF0000"/>
      <name val="Calibri"/>
      <family val="2"/>
    </font>
    <font>
      <i/>
      <sz val="11"/>
      <color rgb="FF000000"/>
      <name val="Calibri"/>
      <family val="2"/>
      <scheme val="minor"/>
    </font>
    <font>
      <sz val="12"/>
      <color rgb="FF000000"/>
      <name val="Calibri"/>
      <family val="2"/>
    </font>
    <font>
      <sz val="11"/>
      <color rgb="FF444444"/>
      <name val="Calibri"/>
      <family val="2"/>
      <charset val="1"/>
    </font>
    <font>
      <sz val="10"/>
      <color rgb="FF000000"/>
      <name val="Calibri"/>
      <family val="2"/>
    </font>
    <font>
      <sz val="11"/>
      <color rgb="FF000000"/>
      <name val="Calibri"/>
      <scheme val="minor"/>
    </font>
    <font>
      <i/>
      <sz val="11"/>
      <color rgb="FF000000"/>
      <name val="Calibri"/>
      <scheme val="minor"/>
    </font>
  </fonts>
  <fills count="30">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indexed="8"/>
        <bgColor indexed="58"/>
      </patternFill>
    </fill>
    <fill>
      <patternFill patternType="solid">
        <fgColor indexed="23"/>
        <bgColor indexed="54"/>
      </patternFill>
    </fill>
    <fill>
      <patternFill patternType="solid">
        <fgColor indexed="31"/>
        <bgColor indexed="34"/>
      </patternFill>
    </fill>
    <fill>
      <patternFill patternType="solid">
        <fgColor indexed="45"/>
        <bgColor indexed="47"/>
      </patternFill>
    </fill>
    <fill>
      <patternFill patternType="solid">
        <fgColor indexed="16"/>
        <bgColor indexed="20"/>
      </patternFill>
    </fill>
    <fill>
      <patternFill patternType="solid">
        <fgColor indexed="27"/>
        <bgColor indexed="41"/>
      </patternFill>
    </fill>
    <fill>
      <patternFill patternType="solid">
        <fgColor indexed="42"/>
        <bgColor indexed="34"/>
      </patternFill>
    </fill>
    <fill>
      <patternFill patternType="solid">
        <fgColor indexed="26"/>
        <bgColor indexed="29"/>
      </patternFill>
    </fill>
    <fill>
      <patternFill patternType="solid">
        <fgColor rgb="FFFFFFFF"/>
        <bgColor rgb="FFFFFFFF"/>
      </patternFill>
    </fill>
    <fill>
      <patternFill patternType="solid">
        <fgColor rgb="FFFFFFFF"/>
        <bgColor rgb="FFF2F2F2"/>
      </patternFill>
    </fill>
  </fills>
  <borders count="74">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indexed="23"/>
      </left>
      <right style="thin">
        <color indexed="23"/>
      </right>
      <top style="thin">
        <color indexed="23"/>
      </top>
      <bottom style="thin">
        <color indexed="23"/>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rgb="FF000000"/>
      </right>
      <top style="thin">
        <color indexed="64"/>
      </top>
      <bottom style="thin">
        <color auto="1"/>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rgb="FF000000"/>
      </bottom>
      <diagonal/>
    </border>
    <border>
      <left style="thin">
        <color rgb="FF000000"/>
      </left>
      <right/>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top/>
      <bottom/>
      <diagonal/>
    </border>
    <border>
      <left style="thin">
        <color indexed="64"/>
      </left>
      <right/>
      <top style="thin">
        <color indexed="64"/>
      </top>
      <bottom/>
      <diagonal/>
    </border>
  </borders>
  <cellStyleXfs count="27">
    <xf numFmtId="0" fontId="0" fillId="0" borderId="0"/>
    <xf numFmtId="9" fontId="1" fillId="0" borderId="0" applyFont="0" applyFill="0" applyBorder="0" applyAlignment="0" applyProtection="0"/>
    <xf numFmtId="0" fontId="1" fillId="0" borderId="0"/>
    <xf numFmtId="0" fontId="23" fillId="0" borderId="0"/>
    <xf numFmtId="0" fontId="24" fillId="20" borderId="0" applyNumberFormat="0" applyBorder="0" applyAlignment="0" applyProtection="0"/>
    <xf numFmtId="0" fontId="24" fillId="21" borderId="0" applyNumberFormat="0" applyBorder="0" applyAlignment="0" applyProtection="0"/>
    <xf numFmtId="0" fontId="25" fillId="22" borderId="0" applyNumberFormat="0" applyBorder="0" applyAlignment="0" applyProtection="0"/>
    <xf numFmtId="0" fontId="25" fillId="0" borderId="0" applyNumberFormat="0" applyFill="0" applyBorder="0" applyAlignment="0" applyProtection="0"/>
    <xf numFmtId="0" fontId="26" fillId="23" borderId="0" applyNumberFormat="0" applyBorder="0" applyAlignment="0" applyProtection="0"/>
    <xf numFmtId="0" fontId="27" fillId="24" borderId="0" applyNumberFormat="0" applyBorder="0" applyAlignment="0" applyProtection="0"/>
    <xf numFmtId="0" fontId="23" fillId="25" borderId="46">
      <alignment horizontal="center" vertical="center" wrapText="1"/>
    </xf>
    <xf numFmtId="0" fontId="28" fillId="0" borderId="0" applyNumberFormat="0" applyFill="0" applyBorder="0" applyAlignment="0" applyProtection="0"/>
    <xf numFmtId="0" fontId="29" fillId="26" borderId="0" applyNumberFormat="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27" borderId="0" applyNumberFormat="0" applyBorder="0" applyAlignment="0" applyProtection="0"/>
    <xf numFmtId="0" fontId="23" fillId="0" borderId="0"/>
    <xf numFmtId="0" fontId="34" fillId="0" borderId="0"/>
    <xf numFmtId="0" fontId="35" fillId="27" borderId="4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6" fillId="0" borderId="0" applyNumberFormat="0" applyFill="0" applyBorder="0" applyAlignment="0" applyProtection="0"/>
    <xf numFmtId="0" fontId="35" fillId="27" borderId="52" applyNumberFormat="0" applyAlignment="0" applyProtection="0"/>
    <xf numFmtId="0" fontId="35" fillId="27" borderId="53" applyNumberFormat="0" applyAlignment="0" applyProtection="0"/>
    <xf numFmtId="0" fontId="35" fillId="27" borderId="54" applyNumberFormat="0" applyAlignment="0" applyProtection="0"/>
    <xf numFmtId="0" fontId="59" fillId="0" borderId="0" applyNumberFormat="0" applyFill="0" applyBorder="0" applyAlignment="0" applyProtection="0"/>
  </cellStyleXfs>
  <cellXfs count="616">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8" xfId="0" applyFont="1" applyFill="1" applyBorder="1" applyAlignment="1">
      <alignment horizontal="center" vertical="center" wrapText="1"/>
    </xf>
    <xf numFmtId="0" fontId="2" fillId="17" borderId="18" xfId="0" applyFont="1" applyFill="1" applyBorder="1" applyAlignment="1">
      <alignment horizontal="center" vertical="center"/>
    </xf>
    <xf numFmtId="0" fontId="2" fillId="17" borderId="19"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8" xfId="0" applyFill="1" applyBorder="1"/>
    <xf numFmtId="0" fontId="0" fillId="3" borderId="8" xfId="0" applyFill="1" applyBorder="1"/>
    <xf numFmtId="0" fontId="0" fillId="7" borderId="8" xfId="0" applyFill="1" applyBorder="1"/>
    <xf numFmtId="0" fontId="0" fillId="18" borderId="8" xfId="0" applyFill="1" applyBorder="1"/>
    <xf numFmtId="0" fontId="0" fillId="8" borderId="8" xfId="0" applyFill="1" applyBorder="1"/>
    <xf numFmtId="0" fontId="0" fillId="9" borderId="8" xfId="0" applyFill="1" applyBorder="1"/>
    <xf numFmtId="0" fontId="0" fillId="10" borderId="9" xfId="0" applyFill="1" applyBorder="1"/>
    <xf numFmtId="0" fontId="2" fillId="17" borderId="17" xfId="0" applyFont="1" applyFill="1" applyBorder="1" applyAlignment="1">
      <alignment horizontal="center" vertical="center"/>
    </xf>
    <xf numFmtId="9" fontId="16" fillId="0" borderId="16" xfId="1" applyFont="1" applyBorder="1" applyAlignment="1">
      <alignment horizontal="center" vertical="center"/>
    </xf>
    <xf numFmtId="9" fontId="16" fillId="0" borderId="11" xfId="1" applyFont="1" applyBorder="1" applyAlignment="1">
      <alignment horizontal="center" vertical="center"/>
    </xf>
    <xf numFmtId="0" fontId="17" fillId="0" borderId="18" xfId="0" applyFont="1" applyBorder="1" applyAlignment="1">
      <alignment horizontal="center" vertical="center"/>
    </xf>
    <xf numFmtId="9" fontId="17" fillId="0" borderId="19" xfId="0" applyNumberFormat="1" applyFont="1" applyBorder="1" applyAlignment="1">
      <alignment horizontal="center" vertical="center"/>
    </xf>
    <xf numFmtId="0" fontId="2" fillId="15" borderId="7" xfId="0" applyFont="1" applyFill="1" applyBorder="1" applyAlignment="1">
      <alignment horizontal="center" vertical="center" wrapText="1"/>
    </xf>
    <xf numFmtId="0" fontId="0" fillId="2" borderId="5" xfId="0" applyFill="1" applyBorder="1" applyAlignment="1">
      <alignment horizontal="center"/>
    </xf>
    <xf numFmtId="0" fontId="0" fillId="2" borderId="11" xfId="0" applyFill="1" applyBorder="1" applyAlignment="1">
      <alignment horizontal="center"/>
    </xf>
    <xf numFmtId="0" fontId="0" fillId="2" borderId="22"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0" fontId="0" fillId="7" borderId="10" xfId="0" applyFill="1" applyBorder="1" applyAlignment="1">
      <alignment horizontal="left" vertical="center"/>
    </xf>
    <xf numFmtId="0" fontId="4" fillId="18" borderId="10" xfId="0" applyFont="1" applyFill="1" applyBorder="1" applyAlignment="1">
      <alignment horizontal="left" vertical="center"/>
    </xf>
    <xf numFmtId="0" fontId="0" fillId="10" borderId="10" xfId="0" applyFill="1" applyBorder="1" applyAlignment="1">
      <alignment horizontal="left" vertical="center"/>
    </xf>
    <xf numFmtId="0" fontId="4" fillId="15" borderId="17" xfId="0" applyFont="1" applyFill="1" applyBorder="1" applyAlignment="1">
      <alignment horizontal="left" vertical="center" wrapText="1"/>
    </xf>
    <xf numFmtId="0" fontId="6" fillId="0" borderId="0" xfId="0" applyFont="1" applyAlignment="1">
      <alignment vertical="center"/>
    </xf>
    <xf numFmtId="0" fontId="6" fillId="0" borderId="21" xfId="0" applyFont="1" applyBorder="1" applyAlignment="1">
      <alignment vertical="center"/>
    </xf>
    <xf numFmtId="0" fontId="6" fillId="0" borderId="5" xfId="0" applyFont="1" applyBorder="1" applyAlignment="1">
      <alignment vertical="center"/>
    </xf>
    <xf numFmtId="0" fontId="8" fillId="0" borderId="0" xfId="0" applyFont="1" applyAlignment="1">
      <alignment horizontal="center" vertical="center"/>
    </xf>
    <xf numFmtId="0" fontId="19" fillId="0" borderId="28"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0" fillId="6" borderId="13" xfId="0" applyFill="1" applyBorder="1" applyAlignment="1">
      <alignment horizontal="center" vertical="center"/>
    </xf>
    <xf numFmtId="0" fontId="10" fillId="19" borderId="0" xfId="0" applyFont="1" applyFill="1" applyAlignment="1">
      <alignment horizontal="right" vertical="center"/>
    </xf>
    <xf numFmtId="0" fontId="21" fillId="16" borderId="26" xfId="0" applyFont="1" applyFill="1" applyBorder="1" applyAlignment="1">
      <alignment horizontal="center" vertical="center"/>
    </xf>
    <xf numFmtId="0" fontId="21" fillId="0" borderId="27" xfId="0" applyFont="1" applyBorder="1" applyAlignment="1">
      <alignment horizontal="center" vertical="center"/>
    </xf>
    <xf numFmtId="0" fontId="21" fillId="0" borderId="20" xfId="0" applyFont="1" applyBorder="1" applyAlignment="1">
      <alignment horizontal="center" vertical="center"/>
    </xf>
    <xf numFmtId="0" fontId="0" fillId="19" borderId="0" xfId="0" applyFill="1" applyAlignment="1">
      <alignment vertical="center" wrapText="1"/>
    </xf>
    <xf numFmtId="0" fontId="5"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0" xfId="0" applyAlignment="1">
      <alignment horizontal="center" vertical="center"/>
    </xf>
    <xf numFmtId="0" fontId="0" fillId="2" borderId="4" xfId="0" applyFill="1" applyBorder="1" applyAlignment="1">
      <alignment horizontal="center"/>
    </xf>
    <xf numFmtId="0" fontId="0" fillId="2" borderId="16" xfId="0" applyFill="1" applyBorder="1" applyAlignment="1">
      <alignment horizontal="center"/>
    </xf>
    <xf numFmtId="0" fontId="3" fillId="0" borderId="6" xfId="0" applyFont="1" applyBorder="1" applyAlignment="1">
      <alignment horizontal="center" vertical="center"/>
    </xf>
    <xf numFmtId="0" fontId="19" fillId="16" borderId="7" xfId="0" applyFont="1" applyFill="1" applyBorder="1" applyAlignment="1">
      <alignment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27" xfId="0" applyFont="1" applyFill="1" applyBorder="1" applyAlignment="1">
      <alignment vertical="center"/>
    </xf>
    <xf numFmtId="0" fontId="0" fillId="0" borderId="27" xfId="0" applyBorder="1" applyAlignment="1">
      <alignment vertical="center"/>
    </xf>
    <xf numFmtId="0" fontId="4" fillId="13" borderId="40" xfId="0" applyFont="1" applyFill="1" applyBorder="1" applyAlignment="1">
      <alignment horizontal="left" vertical="center"/>
    </xf>
    <xf numFmtId="0" fontId="4" fillId="13" borderId="41" xfId="0" applyFont="1" applyFill="1" applyBorder="1" applyAlignment="1">
      <alignment horizontal="left" vertical="center"/>
    </xf>
    <xf numFmtId="0" fontId="0" fillId="2" borderId="23" xfId="0" applyFill="1" applyBorder="1" applyAlignment="1">
      <alignment horizontal="center"/>
    </xf>
    <xf numFmtId="0" fontId="0" fillId="2" borderId="24" xfId="0" applyFill="1" applyBorder="1" applyAlignment="1">
      <alignment horizontal="center"/>
    </xf>
    <xf numFmtId="0" fontId="0" fillId="2" borderId="25" xfId="0" applyFill="1" applyBorder="1" applyAlignment="1">
      <alignment horizontal="center"/>
    </xf>
    <xf numFmtId="0" fontId="2" fillId="15" borderId="6" xfId="0" applyFont="1" applyFill="1" applyBorder="1" applyAlignment="1">
      <alignment horizontal="center" vertical="center" wrapText="1"/>
    </xf>
    <xf numFmtId="0" fontId="4" fillId="13" borderId="42" xfId="0" applyFont="1" applyFill="1" applyBorder="1" applyAlignment="1">
      <alignment horizontal="left" vertical="center"/>
    </xf>
    <xf numFmtId="0" fontId="0" fillId="3" borderId="43" xfId="0" applyFill="1" applyBorder="1" applyAlignment="1">
      <alignment horizontal="left" vertical="center"/>
    </xf>
    <xf numFmtId="0" fontId="0" fillId="7" borderId="43" xfId="0" applyFill="1" applyBorder="1" applyAlignment="1">
      <alignment horizontal="left" vertical="center"/>
    </xf>
    <xf numFmtId="0" fontId="0" fillId="8" borderId="43" xfId="0" applyFill="1" applyBorder="1" applyAlignment="1">
      <alignment horizontal="left" vertical="center"/>
    </xf>
    <xf numFmtId="0" fontId="0" fillId="9" borderId="43" xfId="0" applyFill="1" applyBorder="1" applyAlignment="1">
      <alignment horizontal="left" vertical="center"/>
    </xf>
    <xf numFmtId="0" fontId="0" fillId="10" borderId="43" xfId="0" applyFill="1" applyBorder="1" applyAlignment="1">
      <alignment horizontal="left" vertical="center"/>
    </xf>
    <xf numFmtId="0" fontId="16" fillId="0" borderId="5" xfId="0" applyFont="1" applyBorder="1" applyAlignment="1">
      <alignment horizontal="center" vertical="center"/>
    </xf>
    <xf numFmtId="0" fontId="16" fillId="0" borderId="35" xfId="0" applyFont="1" applyBorder="1" applyAlignment="1">
      <alignment horizontal="center" vertical="center"/>
    </xf>
    <xf numFmtId="9" fontId="16" fillId="0" borderId="30" xfId="1" applyFont="1" applyBorder="1" applyAlignment="1">
      <alignment horizontal="center" vertical="center"/>
    </xf>
    <xf numFmtId="0" fontId="16" fillId="0" borderId="10" xfId="0" applyFont="1" applyBorder="1" applyAlignment="1">
      <alignment horizontal="center" vertical="center"/>
    </xf>
    <xf numFmtId="0" fontId="16" fillId="0" borderId="12" xfId="0" applyFont="1" applyBorder="1" applyAlignment="1">
      <alignment horizontal="center" vertical="center"/>
    </xf>
    <xf numFmtId="9" fontId="16" fillId="0" borderId="14" xfId="1" applyFont="1" applyBorder="1" applyAlignment="1">
      <alignment horizontal="center" vertical="center"/>
    </xf>
    <xf numFmtId="0" fontId="4" fillId="15" borderId="7" xfId="0" applyFont="1" applyFill="1" applyBorder="1" applyAlignment="1">
      <alignment horizontal="left" vertical="center" wrapText="1"/>
    </xf>
    <xf numFmtId="0" fontId="17" fillId="0" borderId="31" xfId="0" applyFont="1" applyBorder="1" applyAlignment="1">
      <alignment horizontal="center" vertical="center"/>
    </xf>
    <xf numFmtId="0" fontId="17" fillId="0" borderId="17" xfId="0" applyFont="1" applyBorder="1" applyAlignment="1">
      <alignment horizontal="center" vertical="center"/>
    </xf>
    <xf numFmtId="164" fontId="22" fillId="6" borderId="13" xfId="0" applyNumberFormat="1" applyFont="1" applyFill="1" applyBorder="1" applyAlignment="1">
      <alignment horizontal="center" vertical="center" wrapText="1"/>
    </xf>
    <xf numFmtId="0" fontId="0" fillId="2" borderId="45" xfId="0" applyFill="1" applyBorder="1" applyAlignment="1">
      <alignment horizontal="center"/>
    </xf>
    <xf numFmtId="0" fontId="0" fillId="2" borderId="26" xfId="0" applyFill="1" applyBorder="1" applyAlignment="1">
      <alignment horizontal="center"/>
    </xf>
    <xf numFmtId="0" fontId="0" fillId="0" borderId="0" xfId="0" applyProtection="1">
      <protection locked="0"/>
    </xf>
    <xf numFmtId="9" fontId="16" fillId="0" borderId="30" xfId="1" applyFont="1" applyBorder="1" applyAlignment="1" applyProtection="1">
      <alignment horizontal="center" vertical="center"/>
    </xf>
    <xf numFmtId="9" fontId="16" fillId="0" borderId="16"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1" xfId="1" applyFont="1" applyBorder="1" applyAlignment="1" applyProtection="1">
      <alignment horizontal="center" vertical="center"/>
    </xf>
    <xf numFmtId="9" fontId="16" fillId="0" borderId="14" xfId="1" applyFont="1" applyBorder="1" applyAlignment="1" applyProtection="1">
      <alignment horizontal="center" vertical="center"/>
    </xf>
    <xf numFmtId="0" fontId="38" fillId="0" borderId="0" xfId="0" applyFont="1" applyAlignment="1">
      <alignment vertical="center" wrapText="1"/>
    </xf>
    <xf numFmtId="0" fontId="39" fillId="0" borderId="0" xfId="0" applyFont="1" applyAlignment="1">
      <alignment vertical="center" wrapText="1"/>
    </xf>
    <xf numFmtId="0" fontId="38" fillId="19" borderId="0" xfId="0" applyFont="1" applyFill="1" applyAlignment="1">
      <alignment vertical="center" wrapText="1"/>
    </xf>
    <xf numFmtId="0" fontId="38" fillId="0" borderId="4" xfId="0" applyFont="1" applyBorder="1" applyAlignment="1">
      <alignment vertical="center" wrapText="1"/>
    </xf>
    <xf numFmtId="164" fontId="43" fillId="6" borderId="13" xfId="0" applyNumberFormat="1" applyFont="1" applyFill="1" applyBorder="1" applyAlignment="1">
      <alignment horizontal="center" vertical="center" wrapText="1"/>
    </xf>
    <xf numFmtId="0" fontId="43" fillId="0" borderId="48" xfId="0" applyFont="1" applyBorder="1" applyAlignment="1">
      <alignment horizontal="left" vertical="center" wrapText="1"/>
    </xf>
    <xf numFmtId="0" fontId="43" fillId="0" borderId="48" xfId="0" applyFont="1" applyBorder="1" applyAlignment="1">
      <alignment horizontal="center" vertical="center" wrapText="1"/>
    </xf>
    <xf numFmtId="166" fontId="43" fillId="0" borderId="48" xfId="0" applyNumberFormat="1" applyFont="1" applyBorder="1" applyAlignment="1">
      <alignment horizontal="center" vertical="center" wrapText="1"/>
    </xf>
    <xf numFmtId="17" fontId="43" fillId="0" borderId="48" xfId="0" applyNumberFormat="1" applyFont="1" applyBorder="1" applyAlignment="1">
      <alignment horizontal="center" vertical="center" wrapText="1"/>
    </xf>
    <xf numFmtId="0" fontId="43" fillId="0" borderId="4" xfId="0" applyFont="1" applyBorder="1" applyAlignment="1">
      <alignment vertical="center" wrapText="1"/>
    </xf>
    <xf numFmtId="0" fontId="43" fillId="28" borderId="48" xfId="0" applyFont="1" applyFill="1" applyBorder="1" applyAlignment="1">
      <alignment horizontal="left" vertical="center" wrapText="1"/>
    </xf>
    <xf numFmtId="165" fontId="43" fillId="0" borderId="48" xfId="0" applyNumberFormat="1" applyFont="1" applyBorder="1" applyAlignment="1">
      <alignment horizontal="left" vertical="center" wrapText="1"/>
    </xf>
    <xf numFmtId="0" fontId="47" fillId="0" borderId="48" xfId="0" applyFont="1" applyBorder="1" applyAlignment="1">
      <alignment horizontal="center" vertical="center" wrapText="1"/>
    </xf>
    <xf numFmtId="0" fontId="43" fillId="0" borderId="48" xfId="0" applyFont="1" applyBorder="1" applyAlignment="1">
      <alignment vertical="center" wrapText="1"/>
    </xf>
    <xf numFmtId="0" fontId="43" fillId="28" borderId="48" xfId="0" applyFont="1" applyFill="1" applyBorder="1" applyAlignment="1">
      <alignment vertical="center" wrapText="1"/>
    </xf>
    <xf numFmtId="165" fontId="43" fillId="28" borderId="48" xfId="0" applyNumberFormat="1" applyFont="1" applyFill="1" applyBorder="1" applyAlignment="1">
      <alignment horizontal="center" vertical="center" wrapText="1"/>
    </xf>
    <xf numFmtId="166" fontId="43" fillId="28" borderId="48" xfId="0" applyNumberFormat="1" applyFont="1" applyFill="1" applyBorder="1" applyAlignment="1">
      <alignment horizontal="center" vertical="center" wrapText="1"/>
    </xf>
    <xf numFmtId="17" fontId="43" fillId="0" borderId="48" xfId="0" applyNumberFormat="1" applyFont="1" applyBorder="1" applyAlignment="1">
      <alignment horizontal="left" vertical="center" wrapText="1"/>
    </xf>
    <xf numFmtId="0" fontId="46" fillId="0" borderId="4" xfId="0" applyFont="1" applyBorder="1" applyAlignment="1">
      <alignment vertical="center" wrapText="1"/>
    </xf>
    <xf numFmtId="0" fontId="45" fillId="0" borderId="4" xfId="0" applyFont="1" applyBorder="1" applyAlignment="1">
      <alignment vertical="center" wrapText="1"/>
    </xf>
    <xf numFmtId="0" fontId="43" fillId="0" borderId="49" xfId="0" applyFont="1" applyBorder="1" applyAlignment="1">
      <alignment vertical="center" wrapText="1"/>
    </xf>
    <xf numFmtId="0" fontId="45" fillId="0" borderId="2" xfId="0" applyFont="1" applyBorder="1" applyAlignment="1">
      <alignment vertical="center" wrapText="1"/>
    </xf>
    <xf numFmtId="0" fontId="43" fillId="28" borderId="48" xfId="0" applyFont="1" applyFill="1" applyBorder="1" applyAlignment="1">
      <alignment horizontal="center" vertical="center" wrapText="1"/>
    </xf>
    <xf numFmtId="0" fontId="43" fillId="0" borderId="50" xfId="0" applyFont="1" applyBorder="1" applyAlignment="1">
      <alignment horizontal="left" vertical="center" wrapText="1"/>
    </xf>
    <xf numFmtId="0" fontId="47" fillId="0" borderId="48" xfId="0" applyFont="1" applyBorder="1" applyAlignment="1">
      <alignment vertical="center" wrapText="1"/>
    </xf>
    <xf numFmtId="0" fontId="47" fillId="28" borderId="51" xfId="0" applyFont="1" applyFill="1" applyBorder="1" applyAlignment="1">
      <alignment horizontal="left" vertical="center" wrapText="1"/>
    </xf>
    <xf numFmtId="0" fontId="47" fillId="28" borderId="0" xfId="0" applyFont="1" applyFill="1" applyAlignment="1">
      <alignment horizontal="left" vertical="center" wrapText="1"/>
    </xf>
    <xf numFmtId="0" fontId="42" fillId="28" borderId="48" xfId="0" applyFont="1" applyFill="1" applyBorder="1" applyAlignment="1">
      <alignment horizontal="left" vertical="center" wrapText="1"/>
    </xf>
    <xf numFmtId="164" fontId="43" fillId="0" borderId="2" xfId="0" applyNumberFormat="1" applyFont="1" applyBorder="1" applyAlignment="1">
      <alignment horizontal="center" vertical="center" wrapText="1"/>
    </xf>
    <xf numFmtId="0" fontId="36" fillId="19" borderId="0" xfId="0" applyFont="1" applyFill="1" applyAlignment="1">
      <alignment horizontal="right" vertical="center" wrapText="1"/>
    </xf>
    <xf numFmtId="0" fontId="41" fillId="0" borderId="0" xfId="0" applyFont="1" applyAlignment="1">
      <alignment vertical="center" wrapText="1"/>
    </xf>
    <xf numFmtId="0" fontId="45" fillId="0" borderId="4" xfId="0" applyFont="1" applyBorder="1" applyAlignment="1" applyProtection="1">
      <alignment vertical="center" wrapText="1"/>
      <protection locked="0"/>
    </xf>
    <xf numFmtId="0" fontId="45" fillId="0" borderId="4" xfId="0" applyFont="1" applyBorder="1" applyAlignment="1">
      <alignment horizontal="center" vertical="center" wrapText="1"/>
    </xf>
    <xf numFmtId="0" fontId="45" fillId="0" borderId="0" xfId="0" applyFont="1" applyAlignment="1">
      <alignment wrapText="1"/>
    </xf>
    <xf numFmtId="0" fontId="47" fillId="0" borderId="4" xfId="0" applyFont="1" applyBorder="1" applyAlignment="1">
      <alignment horizontal="center" vertical="center" wrapText="1"/>
    </xf>
    <xf numFmtId="17" fontId="45" fillId="0" borderId="4" xfId="0" applyNumberFormat="1" applyFont="1" applyBorder="1" applyAlignment="1">
      <alignment vertical="center" wrapText="1"/>
    </xf>
    <xf numFmtId="0" fontId="45" fillId="0" borderId="0" xfId="0" applyFont="1" applyAlignment="1">
      <alignment vertical="center" wrapText="1"/>
    </xf>
    <xf numFmtId="0" fontId="38" fillId="0" borderId="0" xfId="0" applyFont="1" applyAlignment="1">
      <alignment horizontal="center" vertical="center" wrapText="1"/>
    </xf>
    <xf numFmtId="0" fontId="38" fillId="0" borderId="27" xfId="0" applyFont="1" applyBorder="1" applyAlignment="1">
      <alignment vertical="center" wrapText="1"/>
    </xf>
    <xf numFmtId="0" fontId="40" fillId="16" borderId="7" xfId="0" applyFont="1" applyFill="1" applyBorder="1" applyAlignment="1">
      <alignment vertical="center" wrapText="1"/>
    </xf>
    <xf numFmtId="0" fontId="40" fillId="16" borderId="8" xfId="0" applyFont="1" applyFill="1" applyBorder="1" applyAlignment="1">
      <alignment vertical="center" wrapText="1"/>
    </xf>
    <xf numFmtId="0" fontId="40" fillId="16" borderId="27" xfId="0" applyFont="1" applyFill="1" applyBorder="1" applyAlignment="1">
      <alignment vertical="center" wrapText="1"/>
    </xf>
    <xf numFmtId="0" fontId="40" fillId="16" borderId="9" xfId="0" applyFont="1" applyFill="1" applyBorder="1" applyAlignment="1">
      <alignment vertical="center" wrapText="1"/>
    </xf>
    <xf numFmtId="0" fontId="40" fillId="0" borderId="28" xfId="0" applyFont="1" applyBorder="1" applyAlignment="1">
      <alignment horizontal="left" vertical="center" wrapText="1"/>
    </xf>
    <xf numFmtId="0" fontId="40" fillId="0" borderId="27" xfId="0" applyFont="1" applyBorder="1" applyAlignment="1">
      <alignment horizontal="left" vertical="center" wrapText="1"/>
    </xf>
    <xf numFmtId="0" fontId="40" fillId="0" borderId="0" xfId="0" applyFont="1" applyAlignment="1">
      <alignment horizontal="left" vertical="center" wrapText="1"/>
    </xf>
    <xf numFmtId="0" fontId="40" fillId="16" borderId="26" xfId="0" applyFont="1" applyFill="1" applyBorder="1" applyAlignment="1">
      <alignment horizontal="center" vertical="center" wrapText="1"/>
    </xf>
    <xf numFmtId="0" fontId="40" fillId="0" borderId="0" xfId="0" applyFont="1" applyAlignment="1">
      <alignment horizontal="center" vertical="center" wrapText="1"/>
    </xf>
    <xf numFmtId="0" fontId="43" fillId="0" borderId="2" xfId="0" applyFont="1" applyBorder="1" applyAlignment="1">
      <alignment horizontal="center" vertical="center" wrapText="1"/>
    </xf>
    <xf numFmtId="165" fontId="43" fillId="0" borderId="2" xfId="0" applyNumberFormat="1" applyFont="1" applyBorder="1" applyAlignment="1">
      <alignment vertical="center" wrapText="1"/>
    </xf>
    <xf numFmtId="0" fontId="0" fillId="0" borderId="2" xfId="0" applyBorder="1" applyAlignment="1">
      <alignment horizontal="center" vertical="center"/>
    </xf>
    <xf numFmtId="0" fontId="0" fillId="0" borderId="2" xfId="0" applyBorder="1" applyAlignment="1">
      <alignment vertical="center"/>
    </xf>
    <xf numFmtId="0" fontId="0" fillId="6" borderId="2" xfId="0" applyFill="1" applyBorder="1" applyAlignment="1">
      <alignment horizontal="center" vertical="center"/>
    </xf>
    <xf numFmtId="164" fontId="22" fillId="6" borderId="2" xfId="0" applyNumberFormat="1" applyFont="1" applyFill="1" applyBorder="1" applyAlignment="1">
      <alignment horizontal="center" vertical="center" wrapText="1"/>
    </xf>
    <xf numFmtId="0" fontId="0" fillId="2" borderId="2" xfId="0" applyFill="1" applyBorder="1" applyAlignment="1">
      <alignment horizontal="center"/>
    </xf>
    <xf numFmtId="0" fontId="16" fillId="0" borderId="2" xfId="0" applyFont="1" applyBorder="1" applyAlignment="1">
      <alignment horizontal="center" vertical="center"/>
    </xf>
    <xf numFmtId="0" fontId="45" fillId="0" borderId="48" xfId="0" applyFont="1" applyBorder="1" applyAlignment="1">
      <alignment vertical="center" wrapText="1"/>
    </xf>
    <xf numFmtId="165" fontId="43" fillId="0" borderId="48" xfId="0" applyNumberFormat="1" applyFont="1" applyBorder="1" applyAlignment="1">
      <alignment vertical="center" wrapText="1"/>
    </xf>
    <xf numFmtId="0" fontId="45" fillId="4" borderId="48" xfId="0" applyFont="1" applyFill="1" applyBorder="1" applyAlignment="1">
      <alignment vertical="center" wrapText="1"/>
    </xf>
    <xf numFmtId="0" fontId="51" fillId="0" borderId="48" xfId="0" applyFont="1" applyBorder="1" applyAlignment="1">
      <alignment vertical="center" wrapText="1"/>
    </xf>
    <xf numFmtId="0" fontId="19" fillId="16" borderId="7" xfId="0" applyFont="1" applyFill="1" applyBorder="1" applyAlignment="1">
      <alignment vertical="center" wrapText="1"/>
    </xf>
    <xf numFmtId="0" fontId="19" fillId="0" borderId="28" xfId="0" applyFont="1" applyBorder="1" applyAlignment="1">
      <alignment horizontal="left" vertical="center" wrapText="1"/>
    </xf>
    <xf numFmtId="0" fontId="21" fillId="16" borderId="26" xfId="0" applyFont="1" applyFill="1" applyBorder="1" applyAlignment="1">
      <alignment horizontal="center" vertical="center" wrapText="1"/>
    </xf>
    <xf numFmtId="0" fontId="43" fillId="0" borderId="2" xfId="0" applyFont="1" applyBorder="1" applyAlignment="1">
      <alignment vertical="center" wrapText="1"/>
    </xf>
    <xf numFmtId="17" fontId="45" fillId="0" borderId="2" xfId="0" applyNumberFormat="1" applyFont="1" applyBorder="1" applyAlignment="1">
      <alignment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16" fillId="0" borderId="56" xfId="0" applyFont="1" applyBorder="1" applyAlignment="1">
      <alignment horizontal="center" vertical="center"/>
    </xf>
    <xf numFmtId="0" fontId="52" fillId="0" borderId="2" xfId="0" applyFont="1" applyBorder="1" applyAlignment="1">
      <alignment vertical="center" wrapText="1"/>
    </xf>
    <xf numFmtId="0" fontId="53" fillId="0" borderId="4" xfId="0" applyFont="1" applyBorder="1" applyAlignment="1">
      <alignment vertical="center" wrapText="1"/>
    </xf>
    <xf numFmtId="0" fontId="51" fillId="0" borderId="4" xfId="0" applyFont="1" applyBorder="1" applyAlignment="1">
      <alignment vertical="center" wrapText="1"/>
    </xf>
    <xf numFmtId="0" fontId="53" fillId="0" borderId="2" xfId="0" applyFont="1" applyBorder="1" applyAlignment="1">
      <alignment vertical="center" wrapText="1"/>
    </xf>
    <xf numFmtId="0" fontId="53" fillId="0" borderId="4" xfId="0" applyFont="1" applyBorder="1" applyAlignment="1">
      <alignment horizontal="center" vertical="center" wrapText="1"/>
    </xf>
    <xf numFmtId="49" fontId="51" fillId="0" borderId="4" xfId="0" applyNumberFormat="1" applyFont="1" applyBorder="1" applyAlignment="1">
      <alignment vertical="center" wrapText="1"/>
    </xf>
    <xf numFmtId="0" fontId="53" fillId="0" borderId="0" xfId="0" applyFont="1" applyAlignment="1">
      <alignment wrapText="1"/>
    </xf>
    <xf numFmtId="0" fontId="53" fillId="0" borderId="0" xfId="0" applyFont="1" applyAlignment="1">
      <alignment vertical="center" wrapText="1"/>
    </xf>
    <xf numFmtId="164" fontId="53" fillId="0" borderId="4" xfId="0" applyNumberFormat="1"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1" fillId="0" borderId="4" xfId="0" applyNumberFormat="1" applyFont="1" applyBorder="1" applyAlignment="1">
      <alignment horizontal="center" vertical="center" wrapText="1"/>
    </xf>
    <xf numFmtId="0" fontId="54" fillId="0" borderId="2" xfId="0" applyFont="1" applyBorder="1" applyAlignment="1">
      <alignment vertical="center" wrapText="1"/>
    </xf>
    <xf numFmtId="0" fontId="54" fillId="29" borderId="2" xfId="0" applyFont="1" applyFill="1" applyBorder="1" applyAlignment="1">
      <alignment horizontal="left" vertical="center" wrapText="1"/>
    </xf>
    <xf numFmtId="0" fontId="0" fillId="0" borderId="2" xfId="0" applyBorder="1" applyAlignment="1">
      <alignment vertical="center" wrapText="1"/>
    </xf>
    <xf numFmtId="0" fontId="53" fillId="0" borderId="2" xfId="0" applyFont="1" applyBorder="1" applyAlignment="1">
      <alignment horizontal="left" vertical="center" wrapText="1"/>
    </xf>
    <xf numFmtId="168" fontId="51" fillId="0" borderId="4" xfId="0" applyNumberFormat="1" applyFont="1" applyBorder="1" applyAlignment="1">
      <alignment vertical="center" wrapText="1"/>
    </xf>
    <xf numFmtId="168" fontId="53" fillId="0" borderId="4" xfId="0" applyNumberFormat="1" applyFont="1" applyBorder="1" applyAlignment="1">
      <alignment vertical="center" wrapText="1"/>
    </xf>
    <xf numFmtId="0" fontId="0" fillId="0" borderId="4" xfId="0" applyBorder="1" applyAlignment="1">
      <alignment vertical="center" wrapText="1"/>
    </xf>
    <xf numFmtId="0" fontId="54" fillId="0" borderId="2" xfId="0" applyFont="1" applyBorder="1" applyAlignment="1">
      <alignment horizontal="center" vertical="center" wrapText="1"/>
    </xf>
    <xf numFmtId="166" fontId="43" fillId="0" borderId="2" xfId="0" applyNumberFormat="1" applyFont="1" applyBorder="1" applyAlignment="1">
      <alignment horizontal="center" vertical="center" wrapText="1"/>
    </xf>
    <xf numFmtId="17" fontId="43" fillId="0" borderId="2" xfId="0" applyNumberFormat="1" applyFont="1" applyBorder="1" applyAlignment="1">
      <alignment horizontal="center" vertical="center" wrapText="1"/>
    </xf>
    <xf numFmtId="0" fontId="43" fillId="0" borderId="4" xfId="0" applyFont="1" applyBorder="1" applyAlignment="1">
      <alignment horizontal="center" vertical="center" wrapText="1"/>
    </xf>
    <xf numFmtId="0" fontId="47" fillId="28" borderId="57" xfId="0" applyFont="1" applyFill="1" applyBorder="1" applyAlignment="1">
      <alignment horizontal="left" vertical="center" wrapText="1"/>
    </xf>
    <xf numFmtId="164" fontId="43" fillId="6" borderId="55" xfId="0" applyNumberFormat="1" applyFont="1" applyFill="1" applyBorder="1" applyAlignment="1">
      <alignment horizontal="center" vertical="center" wrapText="1"/>
    </xf>
    <xf numFmtId="0" fontId="43" fillId="0" borderId="58" xfId="17" applyFont="1" applyBorder="1" applyAlignment="1">
      <alignment horizontal="center" vertical="center" wrapText="1"/>
    </xf>
    <xf numFmtId="0" fontId="43" fillId="0" borderId="58" xfId="17" applyFont="1" applyBorder="1" applyAlignment="1">
      <alignment horizontal="left" vertical="center" wrapText="1"/>
    </xf>
    <xf numFmtId="0" fontId="45" fillId="0" borderId="2" xfId="0" applyFont="1" applyBorder="1" applyAlignment="1">
      <alignment horizontal="center" vertical="center" wrapText="1"/>
    </xf>
    <xf numFmtId="0" fontId="48" fillId="0" borderId="2" xfId="0" applyFont="1" applyBorder="1" applyAlignment="1">
      <alignment vertical="center" wrapText="1"/>
    </xf>
    <xf numFmtId="0" fontId="47" fillId="28" borderId="2" xfId="0" applyFont="1" applyFill="1" applyBorder="1" applyAlignment="1">
      <alignment horizontal="center" vertical="center" wrapText="1"/>
    </xf>
    <xf numFmtId="0" fontId="45" fillId="4" borderId="2" xfId="0" applyFont="1" applyFill="1" applyBorder="1" applyAlignment="1">
      <alignment vertical="center" wrapText="1"/>
    </xf>
    <xf numFmtId="17" fontId="45" fillId="4" borderId="2" xfId="0" applyNumberFormat="1" applyFont="1" applyFill="1" applyBorder="1" applyAlignment="1">
      <alignment vertical="center" wrapText="1"/>
    </xf>
    <xf numFmtId="49" fontId="45" fillId="0" borderId="2" xfId="0" applyNumberFormat="1" applyFont="1" applyBorder="1" applyAlignment="1">
      <alignment vertical="center" wrapText="1"/>
    </xf>
    <xf numFmtId="14" fontId="45" fillId="0" borderId="2" xfId="0" applyNumberFormat="1" applyFont="1" applyBorder="1" applyAlignment="1">
      <alignment vertical="center" wrapText="1"/>
    </xf>
    <xf numFmtId="164" fontId="39" fillId="6" borderId="2" xfId="0" applyNumberFormat="1" applyFont="1" applyFill="1" applyBorder="1" applyAlignment="1">
      <alignment horizontal="center" vertical="center" wrapText="1"/>
    </xf>
    <xf numFmtId="49" fontId="43" fillId="0" borderId="2" xfId="0" applyNumberFormat="1" applyFont="1" applyBorder="1" applyAlignment="1">
      <alignment horizontal="center" vertical="center" wrapText="1"/>
    </xf>
    <xf numFmtId="49" fontId="43" fillId="0" borderId="2" xfId="0" applyNumberFormat="1" applyFont="1" applyBorder="1" applyAlignment="1">
      <alignment vertical="center" wrapText="1"/>
    </xf>
    <xf numFmtId="167" fontId="43" fillId="0" borderId="2" xfId="0" applyNumberFormat="1" applyFont="1" applyBorder="1" applyAlignment="1">
      <alignment vertical="center" wrapText="1"/>
    </xf>
    <xf numFmtId="0" fontId="38" fillId="0" borderId="2" xfId="0" applyFont="1" applyBorder="1" applyAlignment="1">
      <alignment horizontal="center" vertical="center" wrapText="1"/>
    </xf>
    <xf numFmtId="0" fontId="38" fillId="0" borderId="2" xfId="0" applyFont="1" applyBorder="1" applyAlignment="1">
      <alignment vertical="center" wrapText="1"/>
    </xf>
    <xf numFmtId="0" fontId="16" fillId="0" borderId="60" xfId="0" applyFont="1" applyBorder="1" applyAlignment="1">
      <alignment horizontal="center" vertical="center"/>
    </xf>
    <xf numFmtId="0" fontId="0" fillId="16" borderId="61" xfId="0" applyFill="1" applyBorder="1" applyAlignment="1">
      <alignment horizontal="left" vertical="center"/>
    </xf>
    <xf numFmtId="9" fontId="16" fillId="0" borderId="62" xfId="1" applyFont="1" applyBorder="1" applyAlignment="1" applyProtection="1">
      <alignment horizontal="center" vertical="center"/>
    </xf>
    <xf numFmtId="0" fontId="0" fillId="2" borderId="60" xfId="0" applyFill="1" applyBorder="1" applyAlignment="1">
      <alignment horizontal="center"/>
    </xf>
    <xf numFmtId="0" fontId="51" fillId="0" borderId="2" xfId="0" applyFont="1" applyBorder="1" applyAlignment="1">
      <alignment vertical="center" wrapText="1"/>
    </xf>
    <xf numFmtId="164" fontId="51" fillId="0" borderId="2" xfId="0" applyNumberFormat="1" applyFont="1" applyBorder="1" applyAlignment="1">
      <alignment horizontal="center" vertical="center" wrapText="1"/>
    </xf>
    <xf numFmtId="0" fontId="51" fillId="0" borderId="2" xfId="0" applyFont="1" applyBorder="1" applyAlignment="1">
      <alignment horizontal="center" vertical="center" wrapText="1"/>
    </xf>
    <xf numFmtId="165" fontId="43" fillId="0" borderId="2" xfId="0" applyNumberFormat="1" applyFont="1" applyBorder="1" applyAlignment="1">
      <alignment horizontal="center" vertical="center" wrapText="1"/>
    </xf>
    <xf numFmtId="167" fontId="43" fillId="0" borderId="2" xfId="0" applyNumberFormat="1" applyFont="1"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9" fontId="16" fillId="0" borderId="62" xfId="1" applyFont="1" applyBorder="1" applyAlignment="1">
      <alignment horizontal="center" vertical="center"/>
    </xf>
    <xf numFmtId="0" fontId="51" fillId="0" borderId="4" xfId="0" applyFont="1" applyBorder="1" applyAlignment="1">
      <alignment horizontal="center" vertical="center" wrapText="1"/>
    </xf>
    <xf numFmtId="0" fontId="54" fillId="0" borderId="4" xfId="0" applyFont="1" applyBorder="1" applyAlignment="1">
      <alignment vertical="center" wrapText="1"/>
    </xf>
    <xf numFmtId="165" fontId="56" fillId="0" borderId="2" xfId="0" applyNumberFormat="1" applyFont="1" applyBorder="1" applyAlignment="1">
      <alignment vertical="center" wrapText="1"/>
    </xf>
    <xf numFmtId="0" fontId="56" fillId="0" borderId="48" xfId="0" applyFont="1" applyBorder="1" applyAlignment="1">
      <alignment horizontal="left" vertical="center" wrapText="1"/>
    </xf>
    <xf numFmtId="0" fontId="56" fillId="0" borderId="2" xfId="0" applyFont="1" applyBorder="1" applyAlignment="1">
      <alignment horizontal="center" vertical="center" wrapText="1"/>
    </xf>
    <xf numFmtId="164" fontId="56" fillId="0" borderId="2" xfId="0" applyNumberFormat="1" applyFont="1" applyBorder="1" applyAlignment="1">
      <alignment horizontal="center" vertical="center" wrapText="1"/>
    </xf>
    <xf numFmtId="0" fontId="56" fillId="0" borderId="48" xfId="0" applyFont="1" applyBorder="1" applyAlignment="1">
      <alignment horizontal="center" vertical="center" wrapText="1"/>
    </xf>
    <xf numFmtId="166" fontId="56" fillId="0" borderId="48" xfId="0" applyNumberFormat="1" applyFont="1" applyBorder="1" applyAlignment="1">
      <alignment horizontal="center" vertical="center" wrapText="1"/>
    </xf>
    <xf numFmtId="17" fontId="56" fillId="0" borderId="48" xfId="0" applyNumberFormat="1" applyFont="1" applyBorder="1" applyAlignment="1">
      <alignment horizontal="center" vertical="center" wrapText="1"/>
    </xf>
    <xf numFmtId="17" fontId="56" fillId="0" borderId="2" xfId="0" applyNumberFormat="1" applyFont="1" applyBorder="1" applyAlignment="1">
      <alignment horizontal="center" vertical="center" wrapText="1"/>
    </xf>
    <xf numFmtId="0" fontId="56" fillId="28" borderId="48" xfId="0" applyFont="1" applyFill="1" applyBorder="1" applyAlignment="1">
      <alignment horizontal="left" vertical="center" wrapText="1"/>
    </xf>
    <xf numFmtId="165" fontId="56" fillId="0" borderId="48" xfId="0" applyNumberFormat="1" applyFont="1" applyBorder="1" applyAlignment="1">
      <alignment horizontal="left" vertical="center" wrapText="1"/>
    </xf>
    <xf numFmtId="0" fontId="57" fillId="0" borderId="48" xfId="0" applyFont="1" applyBorder="1" applyAlignment="1">
      <alignment horizontal="center" vertical="center" wrapText="1"/>
    </xf>
    <xf numFmtId="0" fontId="56" fillId="28" borderId="48" xfId="0" applyFont="1" applyFill="1" applyBorder="1" applyAlignment="1">
      <alignment vertical="center" wrapText="1"/>
    </xf>
    <xf numFmtId="165" fontId="56" fillId="28" borderId="48" xfId="0" applyNumberFormat="1" applyFont="1" applyFill="1" applyBorder="1" applyAlignment="1">
      <alignment horizontal="center" vertical="center" wrapText="1"/>
    </xf>
    <xf numFmtId="166" fontId="56" fillId="28" borderId="48" xfId="0" applyNumberFormat="1" applyFont="1" applyFill="1" applyBorder="1" applyAlignment="1">
      <alignment horizontal="center" vertical="center" wrapText="1"/>
    </xf>
    <xf numFmtId="0" fontId="56" fillId="0" borderId="48" xfId="0" applyFont="1" applyBorder="1" applyAlignment="1">
      <alignment vertical="center" wrapText="1"/>
    </xf>
    <xf numFmtId="17" fontId="56" fillId="0" borderId="48" xfId="0" applyNumberFormat="1" applyFont="1" applyBorder="1" applyAlignment="1">
      <alignment horizontal="left" vertical="center" wrapText="1"/>
    </xf>
    <xf numFmtId="0" fontId="56" fillId="0" borderId="64" xfId="0" applyFont="1" applyBorder="1" applyAlignment="1">
      <alignment vertical="center" wrapText="1"/>
    </xf>
    <xf numFmtId="0" fontId="56" fillId="0" borderId="55" xfId="0" applyFont="1" applyBorder="1" applyAlignment="1">
      <alignment horizontal="center" vertical="center" wrapText="1"/>
    </xf>
    <xf numFmtId="164" fontId="56" fillId="0" borderId="55" xfId="0" applyNumberFormat="1" applyFont="1" applyBorder="1" applyAlignment="1">
      <alignment horizontal="center" vertical="center" wrapText="1"/>
    </xf>
    <xf numFmtId="0" fontId="56" fillId="0" borderId="64" xfId="0" applyFont="1" applyBorder="1" applyAlignment="1">
      <alignment horizontal="center" vertical="center" wrapText="1"/>
    </xf>
    <xf numFmtId="166" fontId="56" fillId="0" borderId="64" xfId="0" applyNumberFormat="1" applyFont="1" applyBorder="1" applyAlignment="1">
      <alignment horizontal="center" vertical="center" wrapText="1"/>
    </xf>
    <xf numFmtId="0" fontId="56" fillId="0" borderId="64" xfId="0" applyFont="1" applyBorder="1" applyAlignment="1">
      <alignment horizontal="left" vertical="center" wrapText="1"/>
    </xf>
    <xf numFmtId="17" fontId="56" fillId="0" borderId="55" xfId="0" applyNumberFormat="1" applyFont="1" applyBorder="1" applyAlignment="1">
      <alignment horizontal="center" vertical="center" wrapText="1"/>
    </xf>
    <xf numFmtId="0" fontId="56" fillId="28" borderId="64" xfId="0" applyFont="1" applyFill="1" applyBorder="1" applyAlignment="1">
      <alignment horizontal="left" vertical="center" wrapText="1"/>
    </xf>
    <xf numFmtId="0" fontId="56" fillId="0" borderId="2" xfId="0" applyFont="1" applyBorder="1" applyAlignment="1">
      <alignment horizontal="left" vertical="center" wrapText="1"/>
    </xf>
    <xf numFmtId="0" fontId="56" fillId="0" borderId="2" xfId="0" applyFont="1" applyBorder="1" applyAlignment="1">
      <alignment vertical="center" wrapText="1"/>
    </xf>
    <xf numFmtId="166" fontId="56" fillId="0" borderId="2" xfId="0" applyNumberFormat="1" applyFont="1" applyBorder="1" applyAlignment="1">
      <alignment horizontal="center" vertical="center" wrapText="1"/>
    </xf>
    <xf numFmtId="0" fontId="56" fillId="28" borderId="48" xfId="0" applyFont="1" applyFill="1" applyBorder="1" applyAlignment="1">
      <alignment horizontal="center" vertical="center" wrapText="1"/>
    </xf>
    <xf numFmtId="0" fontId="56" fillId="0" borderId="50" xfId="0" applyFont="1" applyBorder="1" applyAlignment="1">
      <alignment horizontal="left" vertical="center" wrapText="1"/>
    </xf>
    <xf numFmtId="0" fontId="57" fillId="28" borderId="2" xfId="0" applyFont="1" applyFill="1" applyBorder="1" applyAlignment="1">
      <alignment horizontal="center" vertical="center" wrapText="1"/>
    </xf>
    <xf numFmtId="0" fontId="57" fillId="0" borderId="48" xfId="0" applyFont="1" applyBorder="1" applyAlignment="1">
      <alignment vertical="center" wrapText="1"/>
    </xf>
    <xf numFmtId="0" fontId="56" fillId="0" borderId="48" xfId="0" applyFont="1" applyBorder="1" applyAlignment="1">
      <alignment horizontal="center" vertical="center"/>
    </xf>
    <xf numFmtId="0" fontId="57" fillId="28" borderId="51" xfId="0" applyFont="1" applyFill="1" applyBorder="1" applyAlignment="1">
      <alignment horizontal="left" vertical="center" wrapText="1"/>
    </xf>
    <xf numFmtId="0" fontId="57" fillId="28" borderId="0" xfId="0" applyFont="1" applyFill="1" applyAlignment="1">
      <alignment horizontal="left" vertical="center" wrapText="1"/>
    </xf>
    <xf numFmtId="166" fontId="56" fillId="0" borderId="55" xfId="0" applyNumberFormat="1" applyFont="1" applyBorder="1" applyAlignment="1">
      <alignment horizontal="center" vertical="center" wrapText="1"/>
    </xf>
    <xf numFmtId="0" fontId="56" fillId="0" borderId="65" xfId="0" applyFont="1" applyBorder="1" applyAlignment="1">
      <alignment horizontal="left" vertical="center" wrapText="1"/>
    </xf>
    <xf numFmtId="0" fontId="0" fillId="4" borderId="4" xfId="0" applyFill="1" applyBorder="1" applyAlignment="1">
      <alignment vertical="center"/>
    </xf>
    <xf numFmtId="0" fontId="0" fillId="0" borderId="4" xfId="0" applyBorder="1" applyAlignment="1">
      <alignment horizontal="center" vertical="center" wrapText="1"/>
    </xf>
    <xf numFmtId="0" fontId="13" fillId="0" borderId="2" xfId="0" applyFont="1" applyBorder="1" applyAlignment="1">
      <alignment vertical="center" wrapText="1"/>
    </xf>
    <xf numFmtId="17" fontId="0" fillId="0" borderId="2" xfId="0" applyNumberFormat="1" applyBorder="1" applyAlignment="1">
      <alignment horizontal="center" vertical="center"/>
    </xf>
    <xf numFmtId="17" fontId="0" fillId="0" borderId="4" xfId="0" applyNumberFormat="1" applyBorder="1" applyAlignment="1">
      <alignment horizontal="center" vertical="center"/>
    </xf>
    <xf numFmtId="4" fontId="0" fillId="0" borderId="4" xfId="0" applyNumberFormat="1" applyBorder="1" applyAlignment="1">
      <alignment horizontal="center" vertical="center"/>
    </xf>
    <xf numFmtId="4" fontId="0" fillId="0" borderId="2" xfId="0" applyNumberFormat="1" applyBorder="1" applyAlignment="1">
      <alignment horizontal="center" vertical="center"/>
    </xf>
    <xf numFmtId="0" fontId="52" fillId="0" borderId="4" xfId="0" applyFont="1" applyBorder="1" applyAlignment="1">
      <alignment vertical="center" wrapText="1"/>
    </xf>
    <xf numFmtId="0" fontId="13" fillId="0" borderId="4" xfId="0" applyFont="1" applyBorder="1" applyAlignment="1">
      <alignment vertical="center"/>
    </xf>
    <xf numFmtId="0" fontId="56" fillId="0" borderId="48" xfId="0" applyFont="1" applyBorder="1" applyAlignment="1">
      <alignment horizontal="left" vertical="top" wrapText="1"/>
    </xf>
    <xf numFmtId="0" fontId="13" fillId="0" borderId="4" xfId="0" applyFont="1" applyBorder="1" applyAlignment="1">
      <alignment horizontal="center" vertical="center" wrapText="1"/>
    </xf>
    <xf numFmtId="164" fontId="56" fillId="0" borderId="59" xfId="0" applyNumberFormat="1" applyFont="1" applyBorder="1" applyAlignment="1">
      <alignment horizontal="center" vertical="center" wrapText="1"/>
    </xf>
    <xf numFmtId="166" fontId="56" fillId="0" borderId="50" xfId="0" applyNumberFormat="1" applyFont="1" applyBorder="1" applyAlignment="1">
      <alignment horizontal="center" vertical="center" wrapText="1"/>
    </xf>
    <xf numFmtId="0" fontId="56" fillId="0" borderId="49" xfId="0" applyFont="1" applyBorder="1" applyAlignment="1">
      <alignment horizontal="center" vertical="center" wrapText="1"/>
    </xf>
    <xf numFmtId="0" fontId="13" fillId="0" borderId="2" xfId="0" applyFont="1" applyBorder="1" applyAlignment="1">
      <alignment horizontal="center" vertical="center" wrapText="1"/>
    </xf>
    <xf numFmtId="165" fontId="56" fillId="0" borderId="55" xfId="0" applyNumberFormat="1" applyFont="1" applyBorder="1" applyAlignment="1">
      <alignment vertical="center" wrapText="1"/>
    </xf>
    <xf numFmtId="0" fontId="57" fillId="0" borderId="48" xfId="0" applyFont="1" applyBorder="1" applyAlignment="1">
      <alignment horizontal="left" vertical="center" wrapText="1"/>
    </xf>
    <xf numFmtId="0" fontId="0" fillId="0" borderId="59" xfId="0" applyBorder="1" applyAlignment="1">
      <alignment horizontal="center" vertical="center"/>
    </xf>
    <xf numFmtId="165" fontId="57" fillId="0" borderId="2" xfId="0" applyNumberFormat="1" applyFont="1" applyBorder="1" applyAlignment="1">
      <alignment vertical="center" wrapText="1"/>
    </xf>
    <xf numFmtId="17" fontId="52" fillId="0" borderId="4" xfId="0" applyNumberFormat="1" applyFont="1" applyBorder="1" applyAlignment="1">
      <alignment horizontal="center" vertical="center" wrapText="1"/>
    </xf>
    <xf numFmtId="0" fontId="52" fillId="0" borderId="2" xfId="0" applyFont="1" applyBorder="1" applyAlignment="1">
      <alignment vertical="center"/>
    </xf>
    <xf numFmtId="4" fontId="52" fillId="0" borderId="2" xfId="0" applyNumberFormat="1" applyFont="1" applyBorder="1" applyAlignment="1">
      <alignment horizontal="center" vertical="center" wrapText="1"/>
    </xf>
    <xf numFmtId="0" fontId="38" fillId="6" borderId="2" xfId="0" applyFont="1" applyFill="1" applyBorder="1" applyAlignment="1">
      <alignment horizontal="center" vertical="center" wrapText="1"/>
    </xf>
    <xf numFmtId="0" fontId="45" fillId="6" borderId="13" xfId="0" applyFont="1" applyFill="1" applyBorder="1" applyAlignment="1">
      <alignment horizontal="center" vertical="center" wrapText="1"/>
    </xf>
    <xf numFmtId="0" fontId="14" fillId="0" borderId="0" xfId="0" applyFont="1" applyAlignment="1">
      <alignment horizontal="center"/>
    </xf>
    <xf numFmtId="0" fontId="0" fillId="0" borderId="4" xfId="0" applyBorder="1" applyAlignment="1">
      <alignment horizontal="center" vertical="center"/>
    </xf>
    <xf numFmtId="17" fontId="52" fillId="0" borderId="2" xfId="0" applyNumberFormat="1" applyFont="1" applyBorder="1" applyAlignment="1">
      <alignment horizontal="center" vertical="center" wrapText="1"/>
    </xf>
    <xf numFmtId="0" fontId="56" fillId="0" borderId="2" xfId="0" applyFont="1" applyBorder="1" applyAlignment="1">
      <alignment vertical="top" wrapText="1"/>
    </xf>
    <xf numFmtId="0" fontId="52" fillId="0" borderId="4" xfId="0" applyFont="1" applyBorder="1" applyAlignment="1">
      <alignment horizontal="center" vertical="center"/>
    </xf>
    <xf numFmtId="0" fontId="52" fillId="0" borderId="2" xfId="0" applyFont="1" applyBorder="1" applyAlignment="1">
      <alignment horizontal="center" vertical="center"/>
    </xf>
    <xf numFmtId="165" fontId="57" fillId="0" borderId="55" xfId="0" applyNumberFormat="1" applyFont="1" applyBorder="1" applyAlignment="1">
      <alignment horizontal="center" vertical="center" wrapText="1"/>
    </xf>
    <xf numFmtId="165" fontId="57" fillId="0" borderId="66" xfId="0" applyNumberFormat="1" applyFont="1" applyBorder="1" applyAlignment="1">
      <alignment horizontal="center" vertical="center" wrapText="1"/>
    </xf>
    <xf numFmtId="164" fontId="57" fillId="0" borderId="59" xfId="0" applyNumberFormat="1" applyFont="1" applyBorder="1" applyAlignment="1">
      <alignment horizontal="center" vertical="center" wrapText="1"/>
    </xf>
    <xf numFmtId="0" fontId="57" fillId="0" borderId="2" xfId="0" applyFont="1" applyBorder="1" applyAlignment="1">
      <alignment horizontal="center" vertical="center" wrapText="1"/>
    </xf>
    <xf numFmtId="164" fontId="56" fillId="0" borderId="4" xfId="0" applyNumberFormat="1" applyFont="1" applyBorder="1" applyAlignment="1">
      <alignment horizontal="center" vertical="center" wrapText="1"/>
    </xf>
    <xf numFmtId="0" fontId="59" fillId="0" borderId="2" xfId="26" applyBorder="1" applyAlignment="1">
      <alignment horizontal="center" vertical="center"/>
    </xf>
    <xf numFmtId="0" fontId="57" fillId="28" borderId="48" xfId="0" applyFont="1" applyFill="1" applyBorder="1" applyAlignment="1">
      <alignment horizontal="left" vertical="center" wrapText="1"/>
    </xf>
    <xf numFmtId="165" fontId="58" fillId="0" borderId="2" xfId="0" applyNumberFormat="1" applyFont="1" applyBorder="1" applyAlignment="1">
      <alignment horizontal="center" vertical="center" wrapText="1"/>
    </xf>
    <xf numFmtId="0" fontId="52" fillId="0" borderId="2" xfId="0" applyFont="1" applyBorder="1" applyAlignment="1">
      <alignment horizontal="center" vertical="center" wrapText="1"/>
    </xf>
    <xf numFmtId="0" fontId="17" fillId="0" borderId="2" xfId="0" applyFont="1" applyBorder="1" applyAlignment="1">
      <alignment vertical="center" wrapText="1"/>
    </xf>
    <xf numFmtId="0" fontId="17" fillId="0" borderId="4" xfId="0" applyFont="1" applyBorder="1" applyAlignment="1">
      <alignment vertical="center" wrapText="1"/>
    </xf>
    <xf numFmtId="164" fontId="56" fillId="4" borderId="2" xfId="0" applyNumberFormat="1" applyFont="1" applyFill="1" applyBorder="1" applyAlignment="1">
      <alignment horizontal="center" vertical="center" wrapText="1"/>
    </xf>
    <xf numFmtId="0" fontId="17" fillId="0" borderId="4" xfId="0" applyFont="1" applyBorder="1" applyAlignment="1">
      <alignment vertical="center"/>
    </xf>
    <xf numFmtId="0" fontId="51" fillId="16" borderId="9" xfId="0" applyFont="1" applyFill="1" applyBorder="1" applyAlignment="1">
      <alignment vertical="center"/>
    </xf>
    <xf numFmtId="0" fontId="51" fillId="0" borderId="0" xfId="0" applyFont="1" applyAlignment="1">
      <alignment horizontal="left" vertical="center"/>
    </xf>
    <xf numFmtId="0" fontId="0" fillId="0" borderId="68" xfId="0" applyBorder="1" applyAlignment="1">
      <alignment horizontal="left" vertical="center" wrapText="1"/>
    </xf>
    <xf numFmtId="0" fontId="0" fillId="0" borderId="3" xfId="0" applyBorder="1" applyAlignment="1">
      <alignment horizontal="left" vertical="center" wrapText="1"/>
    </xf>
    <xf numFmtId="166" fontId="56" fillId="0" borderId="3" xfId="0" applyNumberFormat="1" applyFont="1" applyBorder="1" applyAlignment="1">
      <alignment horizontal="center" vertical="center" wrapText="1"/>
    </xf>
    <xf numFmtId="0" fontId="0" fillId="0" borderId="2" xfId="0" applyBorder="1" applyAlignment="1">
      <alignment vertical="top" wrapText="1"/>
    </xf>
    <xf numFmtId="0" fontId="56" fillId="0" borderId="48" xfId="0" applyFont="1" applyBorder="1" applyAlignment="1">
      <alignment horizontal="center" vertical="top" wrapText="1"/>
    </xf>
    <xf numFmtId="0" fontId="0" fillId="0" borderId="4" xfId="0" applyBorder="1" applyAlignment="1">
      <alignment vertical="top"/>
    </xf>
    <xf numFmtId="0" fontId="52" fillId="0" borderId="4" xfId="0" applyFont="1" applyBorder="1" applyAlignment="1">
      <alignment vertical="top" wrapText="1"/>
    </xf>
    <xf numFmtId="0" fontId="0" fillId="0" borderId="4" xfId="0" applyBorder="1" applyAlignment="1">
      <alignment vertical="top" wrapText="1"/>
    </xf>
    <xf numFmtId="0" fontId="52" fillId="0" borderId="2" xfId="0" applyFont="1" applyBorder="1" applyAlignment="1">
      <alignment vertical="top" wrapText="1"/>
    </xf>
    <xf numFmtId="0" fontId="0" fillId="0" borderId="2" xfId="0" applyBorder="1" applyAlignment="1">
      <alignment vertical="top"/>
    </xf>
    <xf numFmtId="0" fontId="56" fillId="28" borderId="48" xfId="0" applyFont="1" applyFill="1" applyBorder="1" applyAlignment="1">
      <alignment horizontal="left" vertical="top" wrapText="1"/>
    </xf>
    <xf numFmtId="0" fontId="17" fillId="0" borderId="2" xfId="0" applyFont="1" applyBorder="1" applyAlignment="1">
      <alignment vertical="top" wrapText="1"/>
    </xf>
    <xf numFmtId="0" fontId="57" fillId="0" borderId="48" xfId="0" applyFont="1" applyBorder="1" applyAlignment="1">
      <alignment horizontal="center" vertical="top" wrapText="1"/>
    </xf>
    <xf numFmtId="0" fontId="13" fillId="0" borderId="2" xfId="0" applyFont="1" applyBorder="1" applyAlignment="1">
      <alignment vertical="top" wrapText="1"/>
    </xf>
    <xf numFmtId="0" fontId="0" fillId="0" borderId="2" xfId="0" applyBorder="1" applyAlignment="1">
      <alignment horizontal="left" vertical="top" wrapText="1"/>
    </xf>
    <xf numFmtId="0" fontId="17" fillId="0" borderId="4" xfId="0" applyFont="1" applyBorder="1" applyAlignment="1">
      <alignment vertical="top" wrapText="1"/>
    </xf>
    <xf numFmtId="0" fontId="0" fillId="0" borderId="63" xfId="0" applyBorder="1" applyAlignment="1">
      <alignment vertical="top"/>
    </xf>
    <xf numFmtId="165" fontId="56" fillId="0" borderId="2" xfId="0" applyNumberFormat="1" applyFont="1" applyBorder="1" applyAlignment="1">
      <alignment vertical="top" wrapText="1"/>
    </xf>
    <xf numFmtId="0" fontId="57" fillId="0" borderId="48" xfId="0" applyFont="1" applyBorder="1" applyAlignment="1">
      <alignment horizontal="left" vertical="top" wrapText="1"/>
    </xf>
    <xf numFmtId="0" fontId="0" fillId="0" borderId="4" xfId="0" applyBorder="1" applyAlignment="1">
      <alignment horizontal="left" vertical="top"/>
    </xf>
    <xf numFmtId="17" fontId="56" fillId="0" borderId="48" xfId="0" applyNumberFormat="1" applyFont="1" applyBorder="1" applyAlignment="1">
      <alignment horizontal="center" vertical="top" wrapText="1"/>
    </xf>
    <xf numFmtId="165" fontId="57" fillId="0" borderId="2" xfId="0" applyNumberFormat="1" applyFont="1" applyBorder="1" applyAlignment="1">
      <alignment vertical="top" wrapText="1"/>
    </xf>
    <xf numFmtId="0" fontId="56" fillId="28" borderId="64" xfId="0" applyFont="1" applyFill="1" applyBorder="1" applyAlignment="1">
      <alignment horizontal="left" vertical="top" wrapText="1"/>
    </xf>
    <xf numFmtId="0" fontId="56" fillId="0" borderId="2" xfId="0" applyFont="1" applyBorder="1" applyAlignment="1">
      <alignment horizontal="center" vertical="top" wrapText="1"/>
    </xf>
    <xf numFmtId="0" fontId="56" fillId="0" borderId="2" xfId="0" applyFont="1" applyBorder="1" applyAlignment="1">
      <alignment horizontal="left" vertical="top" wrapText="1"/>
    </xf>
    <xf numFmtId="0" fontId="56" fillId="28" borderId="48" xfId="0" applyFont="1" applyFill="1" applyBorder="1" applyAlignment="1">
      <alignment vertical="top" wrapText="1"/>
    </xf>
    <xf numFmtId="0" fontId="13" fillId="0" borderId="4" xfId="0" applyFont="1" applyBorder="1" applyAlignment="1">
      <alignment vertical="top" wrapText="1"/>
    </xf>
    <xf numFmtId="0" fontId="58" fillId="0" borderId="2" xfId="0" applyFont="1" applyBorder="1" applyAlignment="1">
      <alignment horizontal="center" vertical="top" wrapText="1"/>
    </xf>
    <xf numFmtId="0" fontId="58" fillId="28" borderId="48" xfId="0" applyFont="1" applyFill="1" applyBorder="1" applyAlignment="1">
      <alignment horizontal="left" vertical="top" wrapText="1"/>
    </xf>
    <xf numFmtId="0" fontId="60" fillId="0" borderId="4" xfId="0" applyFont="1" applyBorder="1" applyAlignment="1">
      <alignment vertical="top" wrapText="1"/>
    </xf>
    <xf numFmtId="0" fontId="51" fillId="6" borderId="2" xfId="0" applyFont="1" applyFill="1" applyBorder="1" applyAlignment="1">
      <alignment horizontal="center" vertical="center"/>
    </xf>
    <xf numFmtId="0" fontId="19" fillId="0" borderId="0" xfId="0" applyFont="1" applyAlignment="1">
      <alignment horizontal="center" vertical="center"/>
    </xf>
    <xf numFmtId="0" fontId="51" fillId="0" borderId="0" xfId="0" applyFont="1" applyAlignment="1">
      <alignment vertical="center" wrapText="1"/>
    </xf>
    <xf numFmtId="0" fontId="51" fillId="0" borderId="0" xfId="0" applyFont="1" applyAlignment="1">
      <alignment vertical="center"/>
    </xf>
    <xf numFmtId="0" fontId="51" fillId="19" borderId="0" xfId="0" applyFont="1" applyFill="1" applyAlignment="1">
      <alignment vertical="center"/>
    </xf>
    <xf numFmtId="164" fontId="43" fillId="6" borderId="2" xfId="0" applyNumberFormat="1" applyFont="1" applyFill="1" applyBorder="1" applyAlignment="1">
      <alignment horizontal="center" vertical="center" wrapText="1"/>
    </xf>
    <xf numFmtId="0" fontId="51" fillId="0" borderId="2" xfId="0" applyFont="1" applyBorder="1" applyAlignment="1">
      <alignment horizontal="left" vertical="center" wrapText="1"/>
    </xf>
    <xf numFmtId="0" fontId="51" fillId="0" borderId="63" xfId="0" applyFont="1" applyBorder="1" applyAlignment="1">
      <alignment vertical="center" wrapText="1"/>
    </xf>
    <xf numFmtId="0" fontId="51" fillId="0" borderId="2" xfId="0" applyFont="1" applyBorder="1" applyAlignment="1">
      <alignment vertical="center"/>
    </xf>
    <xf numFmtId="4" fontId="51" fillId="0" borderId="2" xfId="0" applyNumberFormat="1" applyFont="1" applyBorder="1" applyAlignment="1">
      <alignment horizontal="center" vertical="center" wrapText="1"/>
    </xf>
    <xf numFmtId="164" fontId="51" fillId="0" borderId="2" xfId="0" applyNumberFormat="1" applyFont="1" applyBorder="1" applyAlignment="1">
      <alignment horizontal="center" vertical="center"/>
    </xf>
    <xf numFmtId="166" fontId="51" fillId="0" borderId="2" xfId="0" applyNumberFormat="1" applyFont="1" applyBorder="1" applyAlignment="1">
      <alignment horizontal="center" vertical="center"/>
    </xf>
    <xf numFmtId="0" fontId="51" fillId="19" borderId="0" xfId="0" applyFont="1" applyFill="1" applyAlignment="1">
      <alignment vertical="center" wrapText="1"/>
    </xf>
    <xf numFmtId="0" fontId="53" fillId="0" borderId="4" xfId="0" applyFont="1" applyBorder="1" applyAlignment="1">
      <alignment horizontal="left" vertical="center" wrapText="1"/>
    </xf>
    <xf numFmtId="0" fontId="47" fillId="0" borderId="2" xfId="0" applyFont="1" applyBorder="1" applyAlignment="1">
      <alignment vertical="center" wrapText="1"/>
    </xf>
    <xf numFmtId="0" fontId="57" fillId="0" borderId="0" xfId="0" applyFont="1" applyAlignment="1">
      <alignment horizontal="left" vertical="top" wrapText="1"/>
    </xf>
    <xf numFmtId="17" fontId="56" fillId="0" borderId="2" xfId="0" applyNumberFormat="1" applyFont="1" applyBorder="1" applyAlignment="1">
      <alignment horizontal="left" vertical="top" wrapText="1"/>
    </xf>
    <xf numFmtId="0" fontId="57" fillId="0" borderId="50" xfId="0" applyFont="1" applyBorder="1" applyAlignment="1">
      <alignment horizontal="center" vertical="center" wrapText="1"/>
    </xf>
    <xf numFmtId="0" fontId="17" fillId="0" borderId="4" xfId="0" applyFont="1" applyBorder="1" applyAlignment="1">
      <alignment horizontal="center" vertical="center" wrapText="1"/>
    </xf>
    <xf numFmtId="0" fontId="56" fillId="0" borderId="55" xfId="0" applyFont="1" applyBorder="1" applyAlignment="1">
      <alignment horizontal="left" vertical="top" wrapText="1"/>
    </xf>
    <xf numFmtId="0" fontId="56" fillId="0" borderId="64" xfId="0" applyFont="1" applyBorder="1" applyAlignment="1">
      <alignment horizontal="left" vertical="top" wrapText="1"/>
    </xf>
    <xf numFmtId="0" fontId="0" fillId="0" borderId="2" xfId="0" applyBorder="1" applyAlignment="1">
      <alignment horizontal="left" vertical="top"/>
    </xf>
    <xf numFmtId="165" fontId="57" fillId="0" borderId="59" xfId="0" applyNumberFormat="1" applyFont="1" applyBorder="1" applyAlignment="1">
      <alignment vertical="top" wrapText="1"/>
    </xf>
    <xf numFmtId="165" fontId="56" fillId="0" borderId="48" xfId="0" applyNumberFormat="1" applyFont="1" applyBorder="1" applyAlignment="1">
      <alignment vertical="center" wrapText="1"/>
    </xf>
    <xf numFmtId="0" fontId="52" fillId="0" borderId="5" xfId="0" applyFont="1" applyBorder="1" applyAlignment="1">
      <alignment vertical="top" wrapText="1"/>
    </xf>
    <xf numFmtId="17" fontId="56" fillId="0" borderId="2" xfId="0" applyNumberFormat="1" applyFont="1" applyBorder="1" applyAlignment="1">
      <alignment vertical="center" wrapText="1"/>
    </xf>
    <xf numFmtId="0" fontId="6" fillId="0" borderId="4" xfId="0" applyFont="1" applyBorder="1" applyAlignment="1">
      <alignment vertical="center"/>
    </xf>
    <xf numFmtId="0" fontId="57" fillId="28" borderId="48" xfId="0" applyFont="1" applyFill="1" applyBorder="1" applyAlignment="1">
      <alignment vertical="center" wrapText="1"/>
    </xf>
    <xf numFmtId="0" fontId="6" fillId="0" borderId="67" xfId="0" applyFont="1" applyBorder="1" applyAlignment="1">
      <alignment horizontal="center" vertical="center"/>
    </xf>
    <xf numFmtId="165" fontId="56" fillId="0" borderId="2" xfId="0" applyNumberFormat="1" applyFont="1" applyBorder="1" applyAlignment="1">
      <alignment horizontal="center" vertical="center" wrapText="1"/>
    </xf>
    <xf numFmtId="165" fontId="56" fillId="0" borderId="2" xfId="0" applyNumberFormat="1" applyFont="1" applyBorder="1" applyAlignment="1">
      <alignment horizontal="left" vertical="center" wrapText="1"/>
    </xf>
    <xf numFmtId="0" fontId="19" fillId="16" borderId="8" xfId="0" applyFont="1" applyFill="1" applyBorder="1" applyAlignment="1">
      <alignment horizontal="left" vertical="center"/>
    </xf>
    <xf numFmtId="0" fontId="21" fillId="0" borderId="20" xfId="0" applyFont="1" applyBorder="1" applyAlignment="1">
      <alignment horizontal="left" vertical="center"/>
    </xf>
    <xf numFmtId="0" fontId="0" fillId="0" borderId="2" xfId="0" applyBorder="1" applyAlignment="1">
      <alignment horizontal="left" vertical="center"/>
    </xf>
    <xf numFmtId="0" fontId="0" fillId="19" borderId="0" xfId="0" applyFill="1" applyAlignment="1">
      <alignment horizontal="left" vertical="center"/>
    </xf>
    <xf numFmtId="165" fontId="57" fillId="0" borderId="2" xfId="0" applyNumberFormat="1" applyFont="1" applyBorder="1" applyAlignment="1">
      <alignment horizontal="left" vertical="center" wrapText="1"/>
    </xf>
    <xf numFmtId="165" fontId="56" fillId="0" borderId="55" xfId="0" applyNumberFormat="1" applyFont="1" applyBorder="1" applyAlignment="1">
      <alignment horizontal="left" vertical="center" wrapText="1"/>
    </xf>
    <xf numFmtId="0" fontId="19" fillId="16" borderId="8" xfId="0" applyFont="1" applyFill="1" applyBorder="1" applyAlignment="1">
      <alignment horizontal="center" vertical="center"/>
    </xf>
    <xf numFmtId="0" fontId="0" fillId="19" borderId="0" xfId="0" applyFill="1" applyAlignment="1">
      <alignment horizontal="center" vertical="center"/>
    </xf>
    <xf numFmtId="0" fontId="52" fillId="0" borderId="2" xfId="0" applyFont="1" applyBorder="1" applyAlignment="1">
      <alignment horizontal="left" vertical="center" wrapText="1"/>
    </xf>
    <xf numFmtId="0" fontId="52" fillId="0" borderId="4" xfId="0" applyFont="1" applyBorder="1" applyAlignment="1">
      <alignment horizontal="left" vertical="center" wrapText="1"/>
    </xf>
    <xf numFmtId="0" fontId="0" fillId="19" borderId="0" xfId="0" applyFill="1" applyAlignment="1">
      <alignment horizontal="left" vertical="center" wrapText="1"/>
    </xf>
    <xf numFmtId="0" fontId="57" fillId="0" borderId="64" xfId="0" applyFont="1" applyBorder="1" applyAlignment="1">
      <alignment horizontal="left" vertical="center" wrapText="1"/>
    </xf>
    <xf numFmtId="0" fontId="56" fillId="28" borderId="65" xfId="0" applyFont="1" applyFill="1" applyBorder="1" applyAlignment="1">
      <alignment horizontal="left" vertical="center" wrapText="1"/>
    </xf>
    <xf numFmtId="0" fontId="57" fillId="0" borderId="69" xfId="0" applyFont="1" applyBorder="1" applyAlignment="1">
      <alignment horizontal="left" vertical="center" wrapText="1"/>
    </xf>
    <xf numFmtId="0" fontId="57" fillId="0" borderId="50" xfId="0" applyFont="1" applyBorder="1" applyAlignment="1">
      <alignment horizontal="left" vertical="center" wrapText="1"/>
    </xf>
    <xf numFmtId="0" fontId="56" fillId="0" borderId="49" xfId="0" applyFont="1" applyBorder="1" applyAlignment="1">
      <alignment horizontal="left" vertical="center" wrapText="1"/>
    </xf>
    <xf numFmtId="17" fontId="56" fillId="0" borderId="2" xfId="0" applyNumberFormat="1" applyFont="1" applyBorder="1" applyAlignment="1">
      <alignment horizontal="left" vertical="center" wrapText="1"/>
    </xf>
    <xf numFmtId="0" fontId="0" fillId="0" borderId="4" xfId="0" applyBorder="1" applyAlignment="1">
      <alignment horizontal="left" vertical="center" wrapText="1"/>
    </xf>
    <xf numFmtId="0" fontId="57" fillId="0" borderId="49" xfId="0" applyFont="1" applyBorder="1" applyAlignment="1">
      <alignment horizontal="left" vertical="center" wrapText="1"/>
    </xf>
    <xf numFmtId="0" fontId="58" fillId="0" borderId="48" xfId="0" applyFont="1" applyBorder="1" applyAlignment="1">
      <alignment horizontal="left" vertical="center" wrapText="1"/>
    </xf>
    <xf numFmtId="0" fontId="7" fillId="0" borderId="0" xfId="0" applyFont="1" applyAlignment="1">
      <alignment horizontal="center" vertical="center" wrapText="1"/>
    </xf>
    <xf numFmtId="0" fontId="52" fillId="0" borderId="4" xfId="0" applyFont="1" applyBorder="1" applyAlignment="1">
      <alignment horizontal="center" vertical="center" wrapText="1"/>
    </xf>
    <xf numFmtId="0" fontId="0" fillId="0" borderId="4" xfId="0" applyBorder="1" applyAlignment="1">
      <alignment horizontal="left" vertical="center"/>
    </xf>
    <xf numFmtId="0" fontId="17" fillId="28" borderId="48" xfId="0" applyFont="1" applyFill="1" applyBorder="1" applyAlignment="1">
      <alignment horizontal="left" vertical="center" wrapText="1"/>
    </xf>
    <xf numFmtId="164" fontId="57" fillId="0" borderId="48" xfId="0" applyNumberFormat="1" applyFont="1" applyBorder="1" applyAlignment="1">
      <alignment horizontal="left" vertical="center" wrapText="1"/>
    </xf>
    <xf numFmtId="164" fontId="56" fillId="28" borderId="48" xfId="0" applyNumberFormat="1" applyFont="1" applyFill="1" applyBorder="1" applyAlignment="1">
      <alignment horizontal="left" vertical="center" wrapText="1"/>
    </xf>
    <xf numFmtId="164" fontId="56" fillId="0" borderId="48" xfId="0" applyNumberFormat="1" applyFont="1" applyBorder="1" applyAlignment="1">
      <alignment horizontal="left" vertical="center" wrapText="1"/>
    </xf>
    <xf numFmtId="0" fontId="58" fillId="28" borderId="48" xfId="0" applyFont="1" applyFill="1" applyBorder="1" applyAlignment="1">
      <alignment horizontal="left" vertical="center" wrapText="1"/>
    </xf>
    <xf numFmtId="0" fontId="56" fillId="28" borderId="70" xfId="0" applyFont="1" applyFill="1" applyBorder="1" applyAlignment="1">
      <alignment horizontal="left" vertical="top" wrapText="1"/>
    </xf>
    <xf numFmtId="0" fontId="57" fillId="0" borderId="71" xfId="0" applyFont="1" applyBorder="1" applyAlignment="1">
      <alignment horizontal="left" vertical="top" wrapText="1"/>
    </xf>
    <xf numFmtId="0" fontId="63" fillId="28" borderId="48" xfId="0" applyFont="1" applyFill="1" applyBorder="1" applyAlignment="1">
      <alignment horizontal="left" vertical="center" wrapText="1"/>
    </xf>
    <xf numFmtId="0" fontId="56" fillId="28" borderId="70" xfId="0" applyFont="1" applyFill="1" applyBorder="1" applyAlignment="1">
      <alignment horizontal="left" vertical="center" wrapText="1"/>
    </xf>
    <xf numFmtId="0" fontId="56" fillId="0" borderId="71" xfId="0" applyFont="1" applyBorder="1" applyAlignment="1">
      <alignment wrapText="1"/>
    </xf>
    <xf numFmtId="8" fontId="56" fillId="0" borderId="48" xfId="0" applyNumberFormat="1" applyFont="1" applyBorder="1" applyAlignment="1">
      <alignment horizontal="left" vertical="center" wrapText="1"/>
    </xf>
    <xf numFmtId="0" fontId="17" fillId="0" borderId="0" xfId="0" applyFont="1" applyAlignment="1">
      <alignment vertical="center"/>
    </xf>
    <xf numFmtId="0" fontId="17" fillId="19" borderId="0" xfId="0" applyFont="1" applyFill="1" applyAlignment="1">
      <alignment vertical="center"/>
    </xf>
    <xf numFmtId="4" fontId="56" fillId="0" borderId="2" xfId="0" applyNumberFormat="1" applyFont="1" applyBorder="1" applyAlignment="1">
      <alignment horizontal="center" vertical="center" wrapText="1"/>
    </xf>
    <xf numFmtId="2" fontId="56" fillId="0" borderId="2" xfId="0" applyNumberFormat="1" applyFont="1" applyBorder="1" applyAlignment="1">
      <alignment horizontal="center" vertical="center" wrapText="1"/>
    </xf>
    <xf numFmtId="0" fontId="0" fillId="0" borderId="55" xfId="0" applyBorder="1" applyAlignment="1">
      <alignment horizontal="center" vertical="center" wrapText="1"/>
    </xf>
    <xf numFmtId="0" fontId="56" fillId="28" borderId="50" xfId="0" applyFont="1" applyFill="1" applyBorder="1" applyAlignment="1">
      <alignment horizontal="center" vertical="center" wrapText="1"/>
    </xf>
    <xf numFmtId="0" fontId="57" fillId="28" borderId="48" xfId="0" applyFont="1" applyFill="1" applyBorder="1" applyAlignment="1">
      <alignment horizontal="center" vertical="center" wrapText="1"/>
    </xf>
    <xf numFmtId="0" fontId="0" fillId="0" borderId="4" xfId="0" applyBorder="1" applyAlignment="1" applyProtection="1">
      <alignment horizontal="center" vertical="center"/>
      <protection locked="0"/>
    </xf>
    <xf numFmtId="0" fontId="17" fillId="0" borderId="4" xfId="0" applyFont="1" applyBorder="1" applyAlignment="1">
      <alignment horizontal="center" vertical="center"/>
    </xf>
    <xf numFmtId="0" fontId="17" fillId="0" borderId="2" xfId="0" applyFont="1" applyBorder="1" applyAlignment="1">
      <alignment horizontal="center" vertical="center"/>
    </xf>
    <xf numFmtId="165" fontId="56" fillId="0" borderId="48" xfId="0" applyNumberFormat="1" applyFont="1" applyBorder="1" applyAlignment="1">
      <alignment horizontal="center" vertical="center" wrapText="1"/>
    </xf>
    <xf numFmtId="0" fontId="17" fillId="28" borderId="48" xfId="0" applyFont="1" applyFill="1" applyBorder="1" applyAlignment="1">
      <alignment horizontal="center" vertical="center" wrapText="1"/>
    </xf>
    <xf numFmtId="165" fontId="57" fillId="0" borderId="2" xfId="0" applyNumberFormat="1" applyFont="1" applyBorder="1" applyAlignment="1">
      <alignment horizontal="center" vertical="center" wrapText="1"/>
    </xf>
    <xf numFmtId="165" fontId="56" fillId="0" borderId="55" xfId="0" applyNumberFormat="1" applyFont="1" applyBorder="1" applyAlignment="1">
      <alignment horizontal="center" vertical="center" wrapText="1"/>
    </xf>
    <xf numFmtId="0" fontId="56" fillId="28" borderId="64" xfId="0" applyFont="1" applyFill="1" applyBorder="1" applyAlignment="1">
      <alignment horizontal="center" vertical="center" wrapText="1"/>
    </xf>
    <xf numFmtId="0" fontId="17" fillId="0" borderId="2" xfId="0" applyFont="1" applyBorder="1" applyAlignment="1">
      <alignment horizontal="center" vertical="center" wrapText="1"/>
    </xf>
    <xf numFmtId="0" fontId="0" fillId="0" borderId="67" xfId="0" applyBorder="1" applyAlignment="1">
      <alignment horizontal="center" vertical="center"/>
    </xf>
    <xf numFmtId="0" fontId="0" fillId="0" borderId="48" xfId="0" applyBorder="1" applyAlignment="1">
      <alignment horizontal="center" vertical="center" wrapText="1"/>
    </xf>
    <xf numFmtId="0" fontId="0" fillId="0" borderId="67" xfId="0" applyBorder="1" applyAlignment="1">
      <alignment horizontal="center" vertical="center" wrapText="1"/>
    </xf>
    <xf numFmtId="0" fontId="66" fillId="0" borderId="67" xfId="0" applyFont="1" applyBorder="1" applyAlignment="1">
      <alignment horizontal="center" vertical="center" wrapText="1"/>
    </xf>
    <xf numFmtId="0" fontId="0" fillId="0" borderId="5" xfId="0" applyBorder="1" applyAlignment="1">
      <alignment horizontal="center" vertical="center" wrapText="1"/>
    </xf>
    <xf numFmtId="0" fontId="14" fillId="0" borderId="2" xfId="0" applyFont="1" applyBorder="1" applyAlignment="1">
      <alignment horizontal="center" vertical="center"/>
    </xf>
    <xf numFmtId="0" fontId="0" fillId="0" borderId="60" xfId="0" applyBorder="1" applyAlignment="1">
      <alignment horizontal="center" vertical="center" wrapText="1"/>
    </xf>
    <xf numFmtId="0" fontId="0" fillId="0" borderId="3" xfId="0" applyBorder="1" applyAlignment="1">
      <alignment horizontal="center" vertical="center" wrapText="1"/>
    </xf>
    <xf numFmtId="0" fontId="14" fillId="4" borderId="2" xfId="0" applyFont="1" applyFill="1" applyBorder="1" applyAlignment="1">
      <alignment horizontal="center" vertical="center" wrapText="1"/>
    </xf>
    <xf numFmtId="0" fontId="70" fillId="0" borderId="0" xfId="0" applyFont="1" applyAlignment="1">
      <alignment horizontal="center" vertical="center" wrapText="1"/>
    </xf>
    <xf numFmtId="0" fontId="66" fillId="0" borderId="48" xfId="0" applyFont="1" applyBorder="1" applyAlignment="1">
      <alignment horizontal="center" vertical="center" wrapText="1"/>
    </xf>
    <xf numFmtId="0" fontId="69" fillId="0" borderId="48" xfId="0" applyFont="1" applyBorder="1" applyAlignment="1">
      <alignment wrapText="1"/>
    </xf>
    <xf numFmtId="0" fontId="68" fillId="0" borderId="48" xfId="0" applyFont="1" applyBorder="1" applyAlignment="1">
      <alignment wrapText="1"/>
    </xf>
    <xf numFmtId="0" fontId="56" fillId="0" borderId="69" xfId="0" applyFont="1" applyBorder="1" applyAlignment="1">
      <alignment horizontal="center" vertical="center" wrapText="1"/>
    </xf>
    <xf numFmtId="0" fontId="14" fillId="0" borderId="48" xfId="0" applyFont="1" applyBorder="1" applyAlignment="1">
      <alignment horizontal="center" vertical="center" wrapText="1"/>
    </xf>
    <xf numFmtId="0" fontId="17" fillId="0" borderId="55" xfId="0" applyFont="1" applyBorder="1" applyAlignment="1">
      <alignment horizontal="center" vertical="center" wrapText="1"/>
    </xf>
    <xf numFmtId="0" fontId="57" fillId="0" borderId="0" xfId="0" applyFont="1" applyAlignment="1">
      <alignment horizontal="center" vertical="center" wrapText="1"/>
    </xf>
    <xf numFmtId="0" fontId="47" fillId="28" borderId="48" xfId="0" applyFont="1" applyFill="1" applyBorder="1" applyAlignment="1">
      <alignment horizontal="left" vertical="center" wrapText="1"/>
    </xf>
    <xf numFmtId="0" fontId="47" fillId="0" borderId="4" xfId="0" applyFont="1" applyBorder="1" applyAlignment="1">
      <alignment vertical="center" wrapText="1"/>
    </xf>
    <xf numFmtId="0" fontId="57" fillId="28" borderId="48" xfId="0" applyFont="1" applyFill="1" applyBorder="1" applyAlignment="1">
      <alignment horizontal="left" vertical="top" wrapText="1"/>
    </xf>
    <xf numFmtId="0" fontId="57" fillId="0" borderId="0" xfId="0" applyFont="1" applyAlignment="1">
      <alignment horizontal="center" wrapText="1"/>
    </xf>
    <xf numFmtId="0" fontId="63" fillId="0" borderId="55" xfId="0" applyFont="1" applyBorder="1" applyAlignment="1">
      <alignment horizontal="center" vertical="center" wrapText="1"/>
    </xf>
    <xf numFmtId="0" fontId="63" fillId="0" borderId="2" xfId="0" applyFont="1" applyBorder="1" applyAlignment="1">
      <alignment horizontal="center" vertical="center" wrapText="1"/>
    </xf>
    <xf numFmtId="0" fontId="57" fillId="4" borderId="2" xfId="0" applyFont="1" applyFill="1" applyBorder="1" applyAlignment="1">
      <alignment horizontal="center" vertical="center" wrapText="1"/>
    </xf>
    <xf numFmtId="0" fontId="57" fillId="0" borderId="4" xfId="0" applyFont="1" applyBorder="1" applyAlignment="1">
      <alignment horizontal="center" vertical="center" wrapText="1"/>
    </xf>
    <xf numFmtId="0" fontId="63" fillId="0" borderId="4" xfId="0" applyFont="1" applyBorder="1" applyAlignment="1">
      <alignment horizontal="center" vertical="center" wrapText="1"/>
    </xf>
    <xf numFmtId="0" fontId="71" fillId="0" borderId="4" xfId="0" applyFont="1" applyBorder="1" applyAlignment="1">
      <alignment horizontal="center" vertical="center" wrapText="1"/>
    </xf>
    <xf numFmtId="0" fontId="69" fillId="0" borderId="0" xfId="0" applyFont="1" applyAlignment="1">
      <alignment horizontal="center" vertical="center" wrapText="1"/>
    </xf>
    <xf numFmtId="0" fontId="40" fillId="6" borderId="55" xfId="0" applyFont="1" applyFill="1" applyBorder="1" applyAlignment="1">
      <alignment horizontal="center" vertical="center" wrapText="1"/>
    </xf>
    <xf numFmtId="0" fontId="40" fillId="6" borderId="4" xfId="0" applyFont="1" applyFill="1" applyBorder="1" applyAlignment="1">
      <alignment horizontal="center" vertical="center" wrapText="1"/>
    </xf>
    <xf numFmtId="0" fontId="38" fillId="6" borderId="2" xfId="0" applyFont="1" applyFill="1" applyBorder="1" applyAlignment="1">
      <alignment horizontal="center" vertical="center" wrapText="1"/>
    </xf>
    <xf numFmtId="0" fontId="40" fillId="6" borderId="2" xfId="0" applyFont="1" applyFill="1" applyBorder="1" applyAlignment="1">
      <alignment horizontal="center" vertical="center" wrapText="1"/>
    </xf>
    <xf numFmtId="0" fontId="36" fillId="19" borderId="0" xfId="0" applyFont="1" applyFill="1" applyAlignment="1">
      <alignment horizontal="left" vertical="center" wrapText="1"/>
    </xf>
    <xf numFmtId="0" fontId="37" fillId="0" borderId="1" xfId="0" applyFont="1" applyBorder="1" applyAlignment="1">
      <alignment horizontal="left" vertical="center" wrapText="1"/>
    </xf>
    <xf numFmtId="0" fontId="42" fillId="11" borderId="37" xfId="0" applyFont="1" applyFill="1" applyBorder="1" applyAlignment="1">
      <alignment horizontal="center" vertical="center" wrapText="1"/>
    </xf>
    <xf numFmtId="0" fontId="42" fillId="11" borderId="39" xfId="0" applyFont="1" applyFill="1" applyBorder="1" applyAlignment="1">
      <alignment horizontal="center" vertical="center" wrapText="1"/>
    </xf>
    <xf numFmtId="0" fontId="42" fillId="11" borderId="36" xfId="0" applyFont="1" applyFill="1" applyBorder="1" applyAlignment="1">
      <alignment horizontal="center" vertical="center" wrapText="1"/>
    </xf>
    <xf numFmtId="0" fontId="45" fillId="6" borderId="4" xfId="0" applyFont="1" applyFill="1" applyBorder="1" applyAlignment="1">
      <alignment horizontal="center" vertical="center" wrapText="1"/>
    </xf>
    <xf numFmtId="0" fontId="45" fillId="6" borderId="13" xfId="0" applyFont="1" applyFill="1" applyBorder="1" applyAlignment="1">
      <alignment horizontal="center" vertical="center" wrapText="1"/>
    </xf>
    <xf numFmtId="0" fontId="45" fillId="6" borderId="15" xfId="0" applyFont="1" applyFill="1" applyBorder="1" applyAlignment="1">
      <alignment horizontal="center" vertical="center" wrapText="1"/>
    </xf>
    <xf numFmtId="0" fontId="45" fillId="6" borderId="12" xfId="0" applyFont="1" applyFill="1" applyBorder="1" applyAlignment="1">
      <alignment horizontal="center" vertical="center" wrapText="1"/>
    </xf>
    <xf numFmtId="0" fontId="45" fillId="12" borderId="30" xfId="0" applyFont="1" applyFill="1" applyBorder="1" applyAlignment="1">
      <alignment horizontal="center" vertical="center" wrapText="1"/>
    </xf>
    <xf numFmtId="0" fontId="45" fillId="12" borderId="14" xfId="0" applyFont="1" applyFill="1" applyBorder="1" applyAlignment="1">
      <alignment horizontal="center" vertical="center" wrapText="1"/>
    </xf>
    <xf numFmtId="0" fontId="39" fillId="0" borderId="21" xfId="0" applyFont="1" applyBorder="1" applyAlignment="1">
      <alignment horizontal="left" vertical="center" wrapText="1"/>
    </xf>
    <xf numFmtId="0" fontId="39" fillId="0" borderId="5" xfId="0" applyFont="1" applyBorder="1" applyAlignment="1">
      <alignment horizontal="left" vertical="center" wrapText="1"/>
    </xf>
    <xf numFmtId="0" fontId="38" fillId="0" borderId="21" xfId="0" applyFont="1" applyBorder="1" applyAlignment="1">
      <alignment horizontal="left" vertical="center" wrapText="1"/>
    </xf>
    <xf numFmtId="0" fontId="38" fillId="0" borderId="5" xfId="0" applyFont="1" applyBorder="1" applyAlignment="1">
      <alignment horizontal="left" vertical="center" wrapText="1"/>
    </xf>
    <xf numFmtId="0" fontId="45" fillId="12" borderId="32" xfId="0" applyFont="1" applyFill="1" applyBorder="1" applyAlignment="1">
      <alignment horizontal="center" vertical="center" wrapText="1"/>
    </xf>
    <xf numFmtId="0" fontId="45" fillId="12" borderId="38" xfId="0" applyFont="1" applyFill="1" applyBorder="1" applyAlignment="1">
      <alignment horizontal="center" vertical="center" wrapText="1"/>
    </xf>
    <xf numFmtId="0" fontId="44" fillId="19" borderId="7" xfId="0" applyFont="1" applyFill="1" applyBorder="1" applyAlignment="1">
      <alignment horizontal="center" vertical="center" wrapText="1"/>
    </xf>
    <xf numFmtId="0" fontId="44" fillId="19" borderId="8" xfId="0" applyFont="1" applyFill="1" applyBorder="1" applyAlignment="1">
      <alignment horizontal="center" vertical="center" wrapText="1"/>
    </xf>
    <xf numFmtId="0" fontId="44" fillId="19" borderId="9" xfId="0" applyFont="1" applyFill="1" applyBorder="1" applyAlignment="1">
      <alignment horizontal="center" vertical="center" wrapText="1"/>
    </xf>
    <xf numFmtId="0" fontId="38" fillId="6" borderId="55" xfId="0" applyFont="1" applyFill="1" applyBorder="1" applyAlignment="1">
      <alignment horizontal="center" vertical="center" wrapText="1"/>
    </xf>
    <xf numFmtId="0" fontId="38" fillId="6" borderId="4" xfId="0" applyFont="1" applyFill="1" applyBorder="1" applyAlignment="1">
      <alignment horizontal="center" vertical="center" wrapText="1"/>
    </xf>
    <xf numFmtId="0" fontId="39" fillId="6" borderId="55" xfId="0" applyFont="1" applyFill="1" applyBorder="1" applyAlignment="1">
      <alignment horizontal="center" vertical="center" wrapText="1"/>
    </xf>
    <xf numFmtId="0" fontId="39" fillId="6" borderId="4" xfId="0" applyFont="1" applyFill="1" applyBorder="1" applyAlignment="1">
      <alignment horizontal="center" vertical="center" wrapText="1"/>
    </xf>
    <xf numFmtId="0" fontId="39" fillId="6" borderId="59" xfId="0" applyFont="1" applyFill="1" applyBorder="1" applyAlignment="1">
      <alignment horizontal="center" vertical="center" wrapText="1"/>
    </xf>
    <xf numFmtId="0" fontId="39" fillId="6" borderId="60" xfId="0" applyFont="1" applyFill="1" applyBorder="1" applyAlignment="1">
      <alignment horizontal="center" vertical="center" wrapText="1"/>
    </xf>
    <xf numFmtId="0" fontId="38" fillId="6" borderId="59" xfId="0" applyFont="1" applyFill="1" applyBorder="1" applyAlignment="1">
      <alignment horizontal="center" vertical="center" wrapText="1"/>
    </xf>
    <xf numFmtId="0" fontId="38" fillId="6" borderId="60" xfId="0" applyFont="1" applyFill="1" applyBorder="1" applyAlignment="1">
      <alignment horizontal="center" vertical="center" wrapText="1"/>
    </xf>
    <xf numFmtId="0" fontId="43" fillId="6" borderId="32" xfId="0" applyFont="1" applyFill="1" applyBorder="1" applyAlignment="1">
      <alignment horizontal="center" vertical="center" wrapText="1"/>
    </xf>
    <xf numFmtId="0" fontId="43" fillId="6" borderId="33" xfId="0" applyFont="1" applyFill="1" applyBorder="1" applyAlignment="1">
      <alignment horizontal="center" vertical="center" wrapText="1"/>
    </xf>
    <xf numFmtId="0" fontId="45" fillId="0" borderId="55"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9" xfId="0" applyFont="1" applyBorder="1" applyAlignment="1">
      <alignment horizontal="center" vertical="center" wrapText="1"/>
    </xf>
    <xf numFmtId="0" fontId="42" fillId="5" borderId="7" xfId="0" applyFont="1" applyFill="1" applyBorder="1" applyAlignment="1">
      <alignment horizontal="center" vertical="center" wrapText="1"/>
    </xf>
    <xf numFmtId="0" fontId="42" fillId="5" borderId="8" xfId="0" applyFont="1" applyFill="1" applyBorder="1" applyAlignment="1">
      <alignment horizontal="center" vertical="center" wrapText="1"/>
    </xf>
    <xf numFmtId="0" fontId="42" fillId="5" borderId="31" xfId="0" applyFont="1" applyFill="1" applyBorder="1" applyAlignment="1">
      <alignment horizontal="center" vertical="center" wrapText="1"/>
    </xf>
    <xf numFmtId="0" fontId="45" fillId="12" borderId="29" xfId="0" applyFont="1" applyFill="1" applyBorder="1" applyAlignment="1">
      <alignment horizontal="center" vertical="center" wrapText="1"/>
    </xf>
    <xf numFmtId="0" fontId="45" fillId="12" borderId="13" xfId="0" applyFont="1" applyFill="1" applyBorder="1" applyAlignment="1">
      <alignment horizontal="center" vertical="center" wrapText="1"/>
    </xf>
    <xf numFmtId="0" fontId="45" fillId="14" borderId="32" xfId="0" applyFont="1" applyFill="1" applyBorder="1" applyAlignment="1">
      <alignment horizontal="center" vertical="center" wrapText="1"/>
    </xf>
    <xf numFmtId="0" fontId="45" fillId="14" borderId="38" xfId="0" applyFont="1" applyFill="1" applyBorder="1" applyAlignment="1">
      <alignment horizontal="center" vertical="center" wrapText="1"/>
    </xf>
    <xf numFmtId="0" fontId="45" fillId="12" borderId="35" xfId="0" applyFont="1" applyFill="1" applyBorder="1" applyAlignment="1">
      <alignment horizontal="center" vertical="center" wrapText="1"/>
    </xf>
    <xf numFmtId="0" fontId="45" fillId="12"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3" xfId="0" applyFont="1" applyFill="1" applyBorder="1" applyAlignment="1">
      <alignment horizontal="center" vertical="center" wrapText="1"/>
    </xf>
    <xf numFmtId="0" fontId="42" fillId="7" borderId="29" xfId="0" applyFont="1" applyFill="1" applyBorder="1" applyAlignment="1">
      <alignment horizontal="center" vertical="center" wrapText="1"/>
    </xf>
    <xf numFmtId="0" fontId="42" fillId="7" borderId="13" xfId="0" applyFont="1" applyFill="1" applyBorder="1" applyAlignment="1">
      <alignment horizontal="center" vertical="center" wrapText="1"/>
    </xf>
    <xf numFmtId="0" fontId="42" fillId="8" borderId="29" xfId="0" applyFont="1" applyFill="1" applyBorder="1" applyAlignment="1">
      <alignment horizontal="center" vertical="center" wrapText="1"/>
    </xf>
    <xf numFmtId="0" fontId="42" fillId="8" borderId="13" xfId="0" applyFont="1" applyFill="1" applyBorder="1" applyAlignment="1">
      <alignment horizontal="center" vertical="center" wrapText="1"/>
    </xf>
    <xf numFmtId="1" fontId="42" fillId="9" borderId="29" xfId="0" applyNumberFormat="1" applyFont="1" applyFill="1" applyBorder="1" applyAlignment="1">
      <alignment horizontal="center" vertical="center" wrapText="1"/>
    </xf>
    <xf numFmtId="1" fontId="42" fillId="9" borderId="13" xfId="0" applyNumberFormat="1" applyFont="1" applyFill="1" applyBorder="1" applyAlignment="1">
      <alignment horizontal="center" vertical="center" wrapText="1"/>
    </xf>
    <xf numFmtId="0" fontId="42" fillId="10" borderId="29" xfId="0" applyFont="1" applyFill="1" applyBorder="1" applyAlignment="1">
      <alignment horizontal="center" vertical="center" wrapText="1"/>
    </xf>
    <xf numFmtId="0" fontId="42" fillId="10" borderId="13" xfId="0" applyFont="1" applyFill="1" applyBorder="1" applyAlignment="1">
      <alignment horizontal="center" vertical="center" wrapText="1"/>
    </xf>
    <xf numFmtId="0" fontId="42" fillId="13" borderId="29" xfId="0" applyFont="1" applyFill="1" applyBorder="1" applyAlignment="1">
      <alignment horizontal="center" vertical="center" wrapText="1"/>
    </xf>
    <xf numFmtId="0" fontId="42" fillId="13" borderId="13" xfId="0" applyFont="1" applyFill="1" applyBorder="1" applyAlignment="1">
      <alignment horizontal="center" vertical="center" wrapText="1"/>
    </xf>
    <xf numFmtId="0" fontId="45" fillId="14" borderId="29" xfId="0" applyFont="1" applyFill="1" applyBorder="1" applyAlignment="1">
      <alignment horizontal="center" vertical="center" wrapText="1"/>
    </xf>
    <xf numFmtId="0" fontId="45" fillId="14" borderId="13" xfId="0" applyFont="1" applyFill="1" applyBorder="1" applyAlignment="1">
      <alignment horizontal="center" vertical="center" wrapText="1"/>
    </xf>
    <xf numFmtId="0" fontId="39" fillId="6" borderId="2" xfId="0" applyFont="1" applyFill="1" applyBorder="1" applyAlignment="1">
      <alignment horizontal="center" vertical="center" wrapText="1"/>
    </xf>
    <xf numFmtId="0" fontId="45" fillId="12" borderId="34" xfId="0" applyFont="1" applyFill="1" applyBorder="1" applyAlignment="1">
      <alignment horizontal="center" vertical="center" wrapText="1"/>
    </xf>
    <xf numFmtId="0" fontId="45" fillId="12" borderId="44"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21" xfId="0" applyFont="1" applyBorder="1" applyAlignment="1">
      <alignment horizontal="center" vertical="center"/>
    </xf>
    <xf numFmtId="0" fontId="6" fillId="0" borderId="5"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9" fillId="0" borderId="21" xfId="0" applyFont="1" applyBorder="1" applyAlignment="1">
      <alignment horizontal="center"/>
    </xf>
    <xf numFmtId="0" fontId="14" fillId="0" borderId="0" xfId="0" applyFont="1" applyAlignment="1">
      <alignment horizontal="center"/>
    </xf>
    <xf numFmtId="0" fontId="10" fillId="19" borderId="7" xfId="0" applyFont="1" applyFill="1" applyBorder="1" applyAlignment="1">
      <alignment horizontal="center" vertical="center" wrapText="1"/>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2" fillId="19" borderId="0" xfId="0" applyFont="1" applyFill="1" applyAlignment="1">
      <alignment horizontal="center" vertical="center"/>
    </xf>
    <xf numFmtId="0" fontId="16" fillId="0" borderId="21" xfId="0" applyFont="1" applyBorder="1" applyAlignment="1">
      <alignment horizontal="left" vertical="center" wrapText="1"/>
    </xf>
    <xf numFmtId="0" fontId="16" fillId="0" borderId="5" xfId="0" applyFont="1" applyBorder="1" applyAlignment="1">
      <alignment horizontal="left" vertical="center" wrapText="1"/>
    </xf>
    <xf numFmtId="0" fontId="51" fillId="6" borderId="2" xfId="0" applyFont="1" applyFill="1" applyBorder="1" applyAlignment="1">
      <alignment horizontal="center" vertical="center"/>
    </xf>
    <xf numFmtId="0" fontId="19" fillId="6" borderId="55" xfId="0" applyFont="1" applyFill="1" applyBorder="1" applyAlignment="1">
      <alignment horizontal="center" vertical="center" wrapText="1"/>
    </xf>
    <xf numFmtId="0" fontId="19" fillId="6" borderId="4" xfId="0" applyFont="1" applyFill="1" applyBorder="1" applyAlignment="1">
      <alignment horizontal="center" vertical="center" wrapText="1"/>
    </xf>
    <xf numFmtId="0" fontId="51" fillId="6" borderId="2" xfId="0" applyFont="1" applyFill="1" applyBorder="1" applyAlignment="1">
      <alignment horizontal="center" vertical="center" wrapText="1"/>
    </xf>
    <xf numFmtId="0" fontId="54" fillId="6" borderId="2" xfId="0" applyFont="1" applyFill="1" applyBorder="1" applyAlignment="1">
      <alignment horizontal="center" vertical="center"/>
    </xf>
    <xf numFmtId="0" fontId="51" fillId="0" borderId="55" xfId="0" applyFont="1" applyBorder="1" applyAlignment="1">
      <alignment horizontal="left" vertical="center" wrapText="1"/>
    </xf>
    <xf numFmtId="0" fontId="51" fillId="0" borderId="66" xfId="0" applyFont="1" applyBorder="1" applyAlignment="1">
      <alignment horizontal="left" vertical="center" wrapText="1"/>
    </xf>
    <xf numFmtId="0" fontId="6" fillId="12" borderId="34" xfId="0" applyFont="1" applyFill="1" applyBorder="1" applyAlignment="1">
      <alignment horizontal="center" vertical="center" wrapText="1"/>
    </xf>
    <xf numFmtId="0" fontId="6" fillId="12" borderId="29" xfId="0" applyFont="1" applyFill="1" applyBorder="1" applyAlignment="1">
      <alignment horizontal="center" vertical="center" wrapText="1"/>
    </xf>
    <xf numFmtId="0" fontId="6" fillId="14" borderId="29"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6" fillId="6" borderId="15"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4" xfId="0" applyFont="1" applyFill="1" applyBorder="1" applyAlignment="1">
      <alignment horizontal="center" vertical="center" wrapText="1"/>
    </xf>
    <xf numFmtId="49" fontId="51" fillId="0" borderId="34" xfId="0" applyNumberFormat="1" applyFont="1" applyBorder="1" applyAlignment="1">
      <alignment horizontal="left" vertical="center" wrapText="1"/>
    </xf>
    <xf numFmtId="0" fontId="6" fillId="12" borderId="32"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9" fillId="7" borderId="29" xfId="0" applyFont="1" applyFill="1" applyBorder="1" applyAlignment="1">
      <alignment horizontal="center" vertical="center" wrapText="1"/>
    </xf>
    <xf numFmtId="0" fontId="9" fillId="8" borderId="29" xfId="0" applyFont="1" applyFill="1" applyBorder="1" applyAlignment="1">
      <alignment horizontal="center" vertical="center" wrapText="1"/>
    </xf>
    <xf numFmtId="1" fontId="9" fillId="9" borderId="29" xfId="0" applyNumberFormat="1" applyFont="1" applyFill="1" applyBorder="1" applyAlignment="1">
      <alignment horizontal="center" vertical="center" wrapText="1"/>
    </xf>
    <xf numFmtId="0" fontId="9" fillId="10" borderId="29" xfId="0" applyFont="1" applyFill="1" applyBorder="1" applyAlignment="1">
      <alignment horizontal="center" vertical="center" wrapText="1"/>
    </xf>
    <xf numFmtId="0" fontId="9" fillId="13" borderId="29" xfId="0" applyFont="1" applyFill="1" applyBorder="1" applyAlignment="1">
      <alignment horizontal="center" vertical="center" wrapText="1"/>
    </xf>
    <xf numFmtId="0" fontId="16" fillId="6" borderId="32" xfId="0" applyFont="1" applyFill="1" applyBorder="1" applyAlignment="1">
      <alignment horizontal="center" vertical="center"/>
    </xf>
    <xf numFmtId="0" fontId="18" fillId="19" borderId="0" xfId="0" applyFont="1" applyFill="1" applyAlignment="1">
      <alignment horizontal="left" vertical="center"/>
    </xf>
    <xf numFmtId="0" fontId="11" fillId="19" borderId="7" xfId="0" applyFont="1" applyFill="1" applyBorder="1" applyAlignment="1">
      <alignment horizontal="center" vertical="center"/>
    </xf>
    <xf numFmtId="0" fontId="9" fillId="5" borderId="7" xfId="0" applyFont="1" applyFill="1" applyBorder="1" applyAlignment="1">
      <alignment horizontal="center" vertical="center"/>
    </xf>
    <xf numFmtId="0" fontId="9" fillId="11" borderId="37" xfId="0" applyFont="1" applyFill="1" applyBorder="1" applyAlignment="1">
      <alignment horizontal="center" vertical="center"/>
    </xf>
    <xf numFmtId="0" fontId="6" fillId="12" borderId="30" xfId="0" applyFont="1" applyFill="1" applyBorder="1" applyAlignment="1">
      <alignment horizontal="center" vertical="center" wrapText="1"/>
    </xf>
    <xf numFmtId="0" fontId="7" fillId="0" borderId="21" xfId="0" applyFont="1" applyBorder="1" applyAlignment="1">
      <alignment horizontal="left" vertical="center" wrapText="1"/>
    </xf>
    <xf numFmtId="0" fontId="7" fillId="0" borderId="5" xfId="0" applyFont="1" applyBorder="1" applyAlignment="1">
      <alignment horizontal="left" vertical="center" wrapText="1"/>
    </xf>
    <xf numFmtId="0" fontId="16" fillId="6" borderId="59" xfId="0" applyFont="1" applyFill="1" applyBorder="1" applyAlignment="1">
      <alignment horizontal="center" vertical="center"/>
    </xf>
    <xf numFmtId="0" fontId="16" fillId="6" borderId="60" xfId="0" applyFont="1" applyFill="1" applyBorder="1" applyAlignment="1">
      <alignment horizontal="center" vertical="center"/>
    </xf>
    <xf numFmtId="0" fontId="6" fillId="6" borderId="55" xfId="0" applyFont="1" applyFill="1" applyBorder="1" applyAlignment="1">
      <alignment horizontal="center" vertical="center"/>
    </xf>
    <xf numFmtId="0" fontId="8" fillId="6" borderId="5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55" xfId="0" applyFont="1" applyFill="1" applyBorder="1" applyAlignment="1">
      <alignment horizontal="center" vertical="center" wrapText="1"/>
    </xf>
    <xf numFmtId="0" fontId="6" fillId="6" borderId="59" xfId="0" applyFont="1" applyFill="1" applyBorder="1" applyAlignment="1">
      <alignment horizontal="center" vertical="center"/>
    </xf>
    <xf numFmtId="0" fontId="6" fillId="6" borderId="60"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48" xfId="0" applyFont="1" applyFill="1" applyBorder="1" applyAlignment="1">
      <alignment horizontal="center" vertical="center" wrapText="1"/>
    </xf>
    <xf numFmtId="0" fontId="1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0" fillId="0" borderId="5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6" fillId="12" borderId="13"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0" fillId="0" borderId="34" xfId="0" applyBorder="1" applyAlignment="1">
      <alignment horizontal="center" vertical="center"/>
    </xf>
    <xf numFmtId="0" fontId="6" fillId="12" borderId="44"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4" borderId="13" xfId="0" applyFont="1" applyFill="1" applyBorder="1" applyAlignment="1">
      <alignment horizontal="center" vertical="center" wrapText="1"/>
    </xf>
    <xf numFmtId="0" fontId="6" fillId="14" borderId="38" xfId="0" applyFont="1" applyFill="1" applyBorder="1" applyAlignment="1">
      <alignment horizontal="center" vertical="center" wrapText="1"/>
    </xf>
    <xf numFmtId="0" fontId="6" fillId="12" borderId="12"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9" fillId="8" borderId="13" xfId="0" applyFont="1" applyFill="1" applyBorder="1" applyAlignment="1">
      <alignment horizontal="center" vertical="center" wrapText="1"/>
    </xf>
    <xf numFmtId="1" fontId="9" fillId="9" borderId="13" xfId="0" applyNumberFormat="1" applyFont="1" applyFill="1" applyBorder="1" applyAlignment="1">
      <alignment horizontal="center" vertical="center" wrapText="1"/>
    </xf>
    <xf numFmtId="0" fontId="9" fillId="10" borderId="13" xfId="0" applyFont="1" applyFill="1" applyBorder="1" applyAlignment="1">
      <alignment horizontal="center" vertical="center" wrapText="1"/>
    </xf>
    <xf numFmtId="0" fontId="9" fillId="13" borderId="13"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6" fillId="6" borderId="12"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16" fillId="6" borderId="33" xfId="0" applyFont="1" applyFill="1" applyBorder="1" applyAlignment="1">
      <alignment horizontal="center" vertical="center"/>
    </xf>
    <xf numFmtId="0" fontId="12" fillId="0" borderId="1" xfId="0" applyFont="1" applyBorder="1" applyAlignment="1">
      <alignment horizontal="left" vertical="center"/>
    </xf>
    <xf numFmtId="0" fontId="7" fillId="0" borderId="21" xfId="0" applyFont="1" applyBorder="1" applyAlignment="1">
      <alignment horizontal="left" vertical="center"/>
    </xf>
    <xf numFmtId="0" fontId="7" fillId="0" borderId="5" xfId="0" applyFont="1" applyBorder="1" applyAlignment="1">
      <alignment horizontal="left" vertical="center"/>
    </xf>
    <xf numFmtId="0" fontId="20" fillId="0" borderId="21" xfId="0" applyFont="1" applyBorder="1" applyAlignment="1">
      <alignment horizontal="left" vertical="center"/>
    </xf>
    <xf numFmtId="0" fontId="20" fillId="0" borderId="5" xfId="0" applyFont="1" applyBorder="1" applyAlignment="1">
      <alignment horizontal="left" vertical="center"/>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9" fillId="5" borderId="8" xfId="0" applyFont="1" applyFill="1" applyBorder="1" applyAlignment="1">
      <alignment horizontal="center" vertical="center"/>
    </xf>
    <xf numFmtId="0" fontId="9" fillId="5" borderId="31" xfId="0" applyFont="1" applyFill="1" applyBorder="1" applyAlignment="1">
      <alignment horizontal="center" vertical="center"/>
    </xf>
    <xf numFmtId="0" fontId="9" fillId="11" borderId="39" xfId="0" applyFont="1" applyFill="1" applyBorder="1" applyAlignment="1">
      <alignment horizontal="center" vertical="center"/>
    </xf>
    <xf numFmtId="0" fontId="9" fillId="11" borderId="36" xfId="0" applyFont="1" applyFill="1" applyBorder="1" applyAlignment="1">
      <alignment horizontal="center" vertical="center"/>
    </xf>
    <xf numFmtId="0" fontId="20" fillId="0" borderId="67" xfId="0" applyFont="1" applyBorder="1" applyAlignment="1">
      <alignment horizontal="left" vertical="center"/>
    </xf>
    <xf numFmtId="0" fontId="8" fillId="6" borderId="2" xfId="0" applyFont="1" applyFill="1" applyBorder="1" applyAlignment="1">
      <alignment horizontal="center" vertical="center"/>
    </xf>
    <xf numFmtId="0" fontId="6" fillId="6" borderId="2" xfId="0" applyFont="1" applyFill="1" applyBorder="1" applyAlignment="1">
      <alignment horizontal="left" vertical="center"/>
    </xf>
    <xf numFmtId="0" fontId="6" fillId="14" borderId="29" xfId="0" applyFont="1" applyFill="1" applyBorder="1" applyAlignment="1">
      <alignment horizontal="left" vertical="center" wrapText="1"/>
    </xf>
    <xf numFmtId="0" fontId="6" fillId="14" borderId="13" xfId="0" applyFont="1" applyFill="1" applyBorder="1" applyAlignment="1">
      <alignment horizontal="left" vertical="center" wrapText="1"/>
    </xf>
    <xf numFmtId="0" fontId="6" fillId="14" borderId="32" xfId="0" applyFont="1" applyFill="1" applyBorder="1" applyAlignment="1">
      <alignment horizontal="left" vertical="center" wrapText="1"/>
    </xf>
    <xf numFmtId="0" fontId="6" fillId="14" borderId="38" xfId="0" applyFont="1" applyFill="1" applyBorder="1" applyAlignment="1">
      <alignment horizontal="left" vertical="center" wrapText="1"/>
    </xf>
    <xf numFmtId="0" fontId="6" fillId="6" borderId="4" xfId="0" applyFont="1" applyFill="1" applyBorder="1" applyAlignment="1">
      <alignment horizontal="left" vertical="center"/>
    </xf>
    <xf numFmtId="0" fontId="6" fillId="6" borderId="13" xfId="0" applyFont="1" applyFill="1" applyBorder="1" applyAlignment="1">
      <alignment horizontal="left" vertical="center"/>
    </xf>
    <xf numFmtId="0" fontId="0" fillId="0" borderId="5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1" fillId="18" borderId="29" xfId="0" applyFont="1" applyFill="1" applyBorder="1" applyAlignment="1">
      <alignment horizontal="center" vertical="center" wrapText="1"/>
    </xf>
    <xf numFmtId="0" fontId="9" fillId="18" borderId="13" xfId="0" applyFont="1" applyFill="1" applyBorder="1" applyAlignment="1">
      <alignment horizontal="center" vertical="center" wrapText="1"/>
    </xf>
    <xf numFmtId="0" fontId="0" fillId="0" borderId="37" xfId="0" applyBorder="1" applyAlignment="1">
      <alignment horizontal="center" vertical="center" wrapText="1"/>
    </xf>
    <xf numFmtId="0" fontId="0" fillId="0" borderId="72" xfId="0" applyBorder="1" applyAlignment="1">
      <alignment horizontal="center" vertical="center" wrapText="1"/>
    </xf>
    <xf numFmtId="0" fontId="0" fillId="0" borderId="67" xfId="0" applyBorder="1" applyAlignment="1">
      <alignment horizontal="center" vertical="center" wrapText="1"/>
    </xf>
    <xf numFmtId="0" fontId="0" fillId="0" borderId="73" xfId="0" applyBorder="1" applyAlignment="1">
      <alignment horizontal="center" vertical="center" wrapText="1"/>
    </xf>
    <xf numFmtId="0" fontId="7" fillId="0" borderId="0" xfId="0" applyFont="1" applyBorder="1" applyAlignment="1">
      <alignment horizontal="left" vertical="center" wrapText="1"/>
    </xf>
    <xf numFmtId="0" fontId="20" fillId="0" borderId="21" xfId="0" applyFont="1" applyBorder="1" applyAlignment="1">
      <alignment horizontal="center" vertical="center"/>
    </xf>
    <xf numFmtId="0" fontId="20" fillId="0" borderId="5" xfId="0" applyFont="1" applyBorder="1" applyAlignment="1">
      <alignment horizontal="center" vertical="center"/>
    </xf>
  </cellXfs>
  <cellStyles count="27">
    <cellStyle name="Accent 1 1" xfId="4" xr:uid="{00000000-0005-0000-0000-000000000000}"/>
    <cellStyle name="Accent 2 1" xfId="5" xr:uid="{00000000-0005-0000-0000-000001000000}"/>
    <cellStyle name="Accent 3 1" xfId="6" xr:uid="{00000000-0005-0000-0000-000002000000}"/>
    <cellStyle name="Accent 4" xfId="7" xr:uid="{00000000-0005-0000-0000-000003000000}"/>
    <cellStyle name="Bad 1" xfId="8" xr:uid="{00000000-0005-0000-0000-000004000000}"/>
    <cellStyle name="Error 1" xfId="9" xr:uid="{00000000-0005-0000-0000-000005000000}"/>
    <cellStyle name="Estilo 1" xfId="10" xr:uid="{00000000-0005-0000-0000-000006000000}"/>
    <cellStyle name="Footnote 1" xfId="11" xr:uid="{00000000-0005-0000-0000-000007000000}"/>
    <cellStyle name="Good 1" xfId="12" xr:uid="{00000000-0005-0000-0000-000008000000}"/>
    <cellStyle name="Heading 1 1" xfId="13" xr:uid="{00000000-0005-0000-0000-000009000000}"/>
    <cellStyle name="Heading 2 1" xfId="14" xr:uid="{00000000-0005-0000-0000-00000A000000}"/>
    <cellStyle name="Heading 3" xfId="15" xr:uid="{00000000-0005-0000-0000-00000B000000}"/>
    <cellStyle name="Hyperlink" xfId="26" xr:uid="{00000000-000B-0000-0000-000008000000}"/>
    <cellStyle name="Neutral 1" xfId="16" xr:uid="{00000000-0005-0000-0000-00000C000000}"/>
    <cellStyle name="Normal" xfId="0" builtinId="0"/>
    <cellStyle name="Normal 2" xfId="2" xr:uid="{00000000-0005-0000-0000-00000E000000}"/>
    <cellStyle name="Normal 2 2" xfId="17" xr:uid="{00000000-0005-0000-0000-00000F000000}"/>
    <cellStyle name="Normal 3" xfId="18" xr:uid="{00000000-0005-0000-0000-000010000000}"/>
    <cellStyle name="Normal 4" xfId="3" xr:uid="{00000000-0005-0000-0000-000011000000}"/>
    <cellStyle name="Note 1" xfId="19" xr:uid="{00000000-0005-0000-0000-000012000000}"/>
    <cellStyle name="Note 1 2" xfId="23" xr:uid="{00000000-0005-0000-0000-000013000000}"/>
    <cellStyle name="Note 1 3" xfId="24" xr:uid="{00000000-0005-0000-0000-000014000000}"/>
    <cellStyle name="Note 1 4" xfId="25" xr:uid="{00000000-0005-0000-0000-000015000000}"/>
    <cellStyle name="Porcentagem" xfId="1" builtinId="5"/>
    <cellStyle name="Status 1" xfId="20" xr:uid="{00000000-0005-0000-0000-000017000000}"/>
    <cellStyle name="Text 1" xfId="21" xr:uid="{00000000-0005-0000-0000-000018000000}"/>
    <cellStyle name="Warning 1" xfId="22" xr:uid="{00000000-0005-0000-0000-000019000000}"/>
  </cellStyles>
  <dxfs count="56">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FF0000"/>
      </font>
      <fill>
        <patternFill>
          <bgColor rgb="FFFF0000"/>
        </patternFill>
      </fill>
    </dxf>
    <dxf>
      <font>
        <color theme="0"/>
      </font>
      <fill>
        <patternFill>
          <bgColor theme="9" tint="-0.499984740745262"/>
        </patternFill>
      </fill>
    </dxf>
    <dxf>
      <font>
        <color theme="0"/>
      </font>
      <fill>
        <patternFill>
          <bgColor theme="9" tint="-0.499984740745262"/>
        </patternFill>
      </fill>
    </dxf>
    <dxf>
      <font>
        <color rgb="FFFFFFFF"/>
      </font>
      <fill>
        <patternFill>
          <bgColor rgb="FF984807"/>
        </patternFill>
      </fill>
    </dxf>
    <dxf>
      <font>
        <color rgb="FFFFFFFF"/>
      </font>
      <fill>
        <patternFill>
          <bgColor rgb="FF984807"/>
        </patternFill>
      </fill>
    </dxf>
    <dxf>
      <font>
        <color theme="0"/>
      </font>
      <fill>
        <patternFill>
          <bgColor theme="9" tint="-0.499984740745262"/>
        </patternFill>
      </fill>
    </dxf>
    <dxf>
      <font>
        <color theme="0"/>
      </font>
      <fill>
        <patternFill>
          <bgColor theme="9" tint="-0.499984740745262"/>
        </patternFill>
      </fill>
    </dxf>
    <dxf>
      <font>
        <color rgb="FFFFFFFF"/>
      </font>
      <fill>
        <patternFill>
          <bgColor rgb="FF984807"/>
        </patternFill>
      </fill>
    </dxf>
    <dxf>
      <font>
        <color rgb="FFFFFFFF"/>
      </font>
      <fill>
        <patternFill>
          <bgColor rgb="FF9848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92D050"/>
      </font>
      <fill>
        <patternFill>
          <bgColor rgb="FF92D050"/>
        </patternFill>
      </fill>
    </dxf>
    <dxf>
      <font>
        <color rgb="FF92D050"/>
      </font>
      <fill>
        <patternFill patternType="solid">
          <fgColor rgb="FF92D050"/>
          <bgColor rgb="FF92D050"/>
        </patternFill>
      </fill>
    </dxf>
    <dxf>
      <font>
        <color rgb="FF92D050"/>
      </font>
      <fill>
        <patternFill>
          <bgColor rgb="FF92D05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FFFF99"/>
      <color rgb="FFFF99CC"/>
      <color rgb="FF006600"/>
      <color rgb="FFB15407"/>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1</c:v>
                </c:pt>
                <c:pt idx="1">
                  <c:v>2</c:v>
                </c:pt>
                <c:pt idx="2">
                  <c:v>5</c:v>
                </c:pt>
                <c:pt idx="3">
                  <c:v>2</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6</c:v>
                </c:pt>
                <c:pt idx="1">
                  <c:v>2</c:v>
                </c:pt>
                <c:pt idx="2">
                  <c:v>3</c:v>
                </c:pt>
                <c:pt idx="3">
                  <c:v>7</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2</c:v>
                </c:pt>
                <c:pt idx="2">
                  <c:v>0</c:v>
                </c:pt>
                <c:pt idx="3">
                  <c:v>2</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1</c:v>
                </c:pt>
                <c:pt idx="1">
                  <c:v>4</c:v>
                </c:pt>
                <c:pt idx="2">
                  <c:v>5</c:v>
                </c:pt>
                <c:pt idx="3">
                  <c:v>3</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66189864"/>
        <c:axId val="266191040"/>
      </c:barChart>
      <c:catAx>
        <c:axId val="266189864"/>
        <c:scaling>
          <c:orientation val="maxMin"/>
        </c:scaling>
        <c:delete val="0"/>
        <c:axPos val="l"/>
        <c:numFmt formatCode="ge\r\a\l" sourceLinked="0"/>
        <c:majorTickMark val="out"/>
        <c:minorTickMark val="none"/>
        <c:tickLblPos val="nextTo"/>
        <c:txPr>
          <a:bodyPr/>
          <a:lstStyle/>
          <a:p>
            <a:pPr>
              <a:defRPr sz="1100"/>
            </a:pPr>
            <a:endParaRPr lang="pt-BR"/>
          </a:p>
        </c:txPr>
        <c:crossAx val="266191040"/>
        <c:crosses val="autoZero"/>
        <c:auto val="1"/>
        <c:lblAlgn val="ctr"/>
        <c:lblOffset val="100"/>
        <c:noMultiLvlLbl val="0"/>
      </c:catAx>
      <c:valAx>
        <c:axId val="266191040"/>
        <c:scaling>
          <c:orientation val="minMax"/>
        </c:scaling>
        <c:delete val="0"/>
        <c:axPos val="t"/>
        <c:majorGridlines/>
        <c:numFmt formatCode="General" sourceLinked="1"/>
        <c:majorTickMark val="out"/>
        <c:minorTickMark val="none"/>
        <c:tickLblPos val="nextTo"/>
        <c:crossAx val="266189864"/>
        <c:crosses val="autoZero"/>
        <c:crossBetween val="between"/>
        <c:majorUnit val="2"/>
      </c:valAx>
    </c:plotArea>
    <c:plotVisOnly val="1"/>
    <c:dispBlanksAs val="gap"/>
    <c:showDLblsOverMax val="0"/>
  </c:chart>
  <c:printSettings>
    <c:headerFooter/>
    <c:pageMargins b="0.78740157499999996" l="0.511811024" r="0.511811024" t="0.78740157499999996" header="0.31496062000000136" footer="0.31496062000000136"/>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- 4'!$C$32:$C$35</c:f>
              <c:strCache>
                <c:ptCount val="4"/>
                <c:pt idx="0">
                  <c:v>OBJETIVO 1</c:v>
                </c:pt>
                <c:pt idx="1">
                  <c:v>OBJETIVO 2</c:v>
                </c:pt>
                <c:pt idx="2">
                  <c:v>OBJETIVO 3</c:v>
                </c:pt>
                <c:pt idx="3">
                  <c:v>OBJETIVO 4</c:v>
                </c:pt>
              </c:strCache>
            </c:strRef>
          </c:cat>
          <c:val>
            <c:numRef>
              <c:f>'Painel de Gestão - 4'!$E$32:$E$35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- 4'!$C$32:$C$35</c:f>
              <c:strCache>
                <c:ptCount val="4"/>
                <c:pt idx="0">
                  <c:v>OBJETIVO 1</c:v>
                </c:pt>
                <c:pt idx="1">
                  <c:v>OBJETIVO 2</c:v>
                </c:pt>
                <c:pt idx="2">
                  <c:v>OBJETIVO 3</c:v>
                </c:pt>
                <c:pt idx="3">
                  <c:v>OBJETIVO 4</c:v>
                </c:pt>
              </c:strCache>
            </c:strRef>
          </c:cat>
          <c:val>
            <c:numRef>
              <c:f>'Painel de Gestão - 4'!$F$32:$F$35</c:f>
              <c:numCache>
                <c:formatCode>General</c:formatCode>
                <c:ptCount val="4"/>
                <c:pt idx="0">
                  <c:v>4</c:v>
                </c:pt>
                <c:pt idx="1">
                  <c:v>2</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- 4'!$G$32:$G$35</c:f>
              <c:numCache>
                <c:formatCode>General</c:formatCode>
                <c:ptCount val="4"/>
                <c:pt idx="0">
                  <c:v>5</c:v>
                </c:pt>
                <c:pt idx="1">
                  <c:v>3</c:v>
                </c:pt>
                <c:pt idx="2">
                  <c:v>9</c:v>
                </c:pt>
                <c:pt idx="3">
                  <c:v>5</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- 4'!$H$32:$H$35</c:f>
              <c:numCache>
                <c:formatCode>General</c:formatCode>
                <c:ptCount val="4"/>
                <c:pt idx="0">
                  <c:v>0</c:v>
                </c:pt>
                <c:pt idx="1">
                  <c:v>3</c:v>
                </c:pt>
                <c:pt idx="2">
                  <c:v>0</c:v>
                </c:pt>
                <c:pt idx="3">
                  <c:v>6</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- 4'!$I$32:$I$35</c:f>
              <c:numCache>
                <c:formatCode>General</c:formatCode>
                <c:ptCount val="4"/>
                <c:pt idx="0">
                  <c:v>3</c:v>
                </c:pt>
                <c:pt idx="1">
                  <c:v>3</c:v>
                </c:pt>
                <c:pt idx="2">
                  <c:v>3</c:v>
                </c:pt>
                <c:pt idx="3">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- 4'!$J$32:$J$35</c:f>
              <c:numCache>
                <c:formatCode>General</c:formatCode>
                <c:ptCount val="4"/>
                <c:pt idx="0">
                  <c:v>0</c:v>
                </c:pt>
                <c:pt idx="1">
                  <c:v>1</c:v>
                </c:pt>
                <c:pt idx="2">
                  <c:v>1</c:v>
                </c:pt>
                <c:pt idx="3">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68211184"/>
        <c:axId val="268211576"/>
      </c:barChart>
      <c:catAx>
        <c:axId val="268211184"/>
        <c:scaling>
          <c:orientation val="maxMin"/>
        </c:scaling>
        <c:delete val="0"/>
        <c:axPos val="l"/>
        <c:numFmt formatCode="ge\r\a\l" sourceLinked="0"/>
        <c:majorTickMark val="out"/>
        <c:minorTickMark val="none"/>
        <c:tickLblPos val="nextTo"/>
        <c:txPr>
          <a:bodyPr/>
          <a:lstStyle/>
          <a:p>
            <a:pPr>
              <a:defRPr sz="1100"/>
            </a:pPr>
            <a:endParaRPr lang="pt-BR"/>
          </a:p>
        </c:txPr>
        <c:crossAx val="268211576"/>
        <c:crosses val="autoZero"/>
        <c:auto val="1"/>
        <c:lblAlgn val="ctr"/>
        <c:lblOffset val="100"/>
        <c:noMultiLvlLbl val="0"/>
      </c:catAx>
      <c:valAx>
        <c:axId val="268211576"/>
        <c:scaling>
          <c:orientation val="minMax"/>
        </c:scaling>
        <c:delete val="0"/>
        <c:axPos val="t"/>
        <c:majorGridlines/>
        <c:numFmt formatCode="General" sourceLinked="1"/>
        <c:majorTickMark val="out"/>
        <c:minorTickMark val="none"/>
        <c:tickLblPos val="nextTo"/>
        <c:crossAx val="268211184"/>
        <c:crosses val="autoZero"/>
        <c:crossBetween val="between"/>
        <c:majorUnit val="2"/>
      </c:valAx>
    </c:plotArea>
    <c:plotVisOnly val="1"/>
    <c:dispBlanksAs val="gap"/>
    <c:showDLblsOverMax val="0"/>
  </c:chart>
  <c:printSettings>
    <c:headerFooter/>
    <c:pageMargins b="0.78740157499999996" l="0.511811024" r="0.511811024" t="0.78740157499999996" header="0.31496062000000136" footer="0.31496062000000136"/>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8.1141294838144959E-2"/>
          <c:y val="0.21937888351980539"/>
          <c:w val="0.46168875765529332"/>
          <c:h val="0.68515846659657909"/>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0.1111111111111111</c:v>
                </c:pt>
                <c:pt idx="1">
                  <c:v>0.40740740740740738</c:v>
                </c:pt>
                <c:pt idx="2">
                  <c:v>0.16666666666666666</c:v>
                </c:pt>
                <c:pt idx="3">
                  <c:v>0.22222222222222221</c:v>
                </c:pt>
                <c:pt idx="4">
                  <c:v>9.2592592592592587E-2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9.5030183727034145E-2"/>
          <c:y val="0.21937888351980539"/>
          <c:w val="0.46168875765529332"/>
          <c:h val="0.68515846659657909"/>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0.10526315789473684</c:v>
                </c:pt>
                <c:pt idx="1">
                  <c:v>0.38596491228070173</c:v>
                </c:pt>
                <c:pt idx="2">
                  <c:v>0.15789473684210525</c:v>
                </c:pt>
                <c:pt idx="3">
                  <c:v>0.21052631578947367</c:v>
                </c:pt>
                <c:pt idx="4">
                  <c:v>8.771929824561403E-2</c:v>
                </c:pt>
                <c:pt idx="5">
                  <c:v>5.2631578947368418E-2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9"/>
          <c:y val="0.11768286970423393"/>
          <c:w val="0.38477668980593754"/>
          <c:h val="0.818491751181892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Final'!$E$25:$E$28</c:f>
              <c:numCache>
                <c:formatCode>General</c:formatCode>
                <c:ptCount val="4"/>
                <c:pt idx="0">
                  <c:v>6</c:v>
                </c:pt>
                <c:pt idx="1">
                  <c:v>7</c:v>
                </c:pt>
                <c:pt idx="2">
                  <c:v>3</c:v>
                </c:pt>
                <c:pt idx="3">
                  <c:v>7</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Final'!$F$25:$F$28</c:f>
              <c:numCache>
                <c:formatCode>General</c:formatCode>
                <c:ptCount val="4"/>
                <c:pt idx="0">
                  <c:v>4</c:v>
                </c:pt>
                <c:pt idx="1">
                  <c:v>3</c:v>
                </c:pt>
                <c:pt idx="2">
                  <c:v>4</c:v>
                </c:pt>
                <c:pt idx="3">
                  <c:v>3</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Final'!$G$25:$G$28</c:f>
              <c:numCache>
                <c:formatCode>General</c:formatCode>
                <c:ptCount val="4"/>
                <c:pt idx="0">
                  <c:v>3</c:v>
                </c:pt>
                <c:pt idx="1">
                  <c:v>4</c:v>
                </c:pt>
                <c:pt idx="2">
                  <c:v>6</c:v>
                </c:pt>
                <c:pt idx="3">
                  <c:v>7</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72727456"/>
        <c:axId val="272727848"/>
      </c:barChart>
      <c:catAx>
        <c:axId val="272727456"/>
        <c:scaling>
          <c:orientation val="maxMin"/>
        </c:scaling>
        <c:delete val="0"/>
        <c:axPos val="l"/>
        <c:numFmt formatCode="ge\r\a\l" sourceLinked="0"/>
        <c:majorTickMark val="out"/>
        <c:minorTickMark val="none"/>
        <c:tickLblPos val="nextTo"/>
        <c:crossAx val="272727848"/>
        <c:crosses val="autoZero"/>
        <c:auto val="1"/>
        <c:lblAlgn val="ctr"/>
        <c:lblOffset val="100"/>
        <c:noMultiLvlLbl val="0"/>
      </c:catAx>
      <c:valAx>
        <c:axId val="272727848"/>
        <c:scaling>
          <c:orientation val="minMax"/>
        </c:scaling>
        <c:delete val="0"/>
        <c:axPos val="t"/>
        <c:majorGridlines/>
        <c:numFmt formatCode="General" sourceLinked="1"/>
        <c:majorTickMark val="out"/>
        <c:minorTickMark val="none"/>
        <c:tickLblPos val="nextTo"/>
        <c:crossAx val="272727456"/>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37E-3"/>
          <c:y val="1.6489186112599717E-2"/>
        </c:manualLayout>
      </c:layout>
      <c:overlay val="0"/>
      <c:spPr>
        <a:noFill/>
      </c:spPr>
    </c:title>
    <c:autoTitleDeleted val="0"/>
    <c:plotArea>
      <c:layout>
        <c:manualLayout>
          <c:layoutTarget val="inner"/>
          <c:xMode val="edge"/>
          <c:yMode val="edge"/>
          <c:x val="8.1141294838144959E-2"/>
          <c:y val="0.21937888351980561"/>
          <c:w val="0.46168875765529332"/>
          <c:h val="0.68515846659658075"/>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0.40350877192982454</c:v>
                </c:pt>
                <c:pt idx="1">
                  <c:v>0.24561403508771928</c:v>
                </c:pt>
                <c:pt idx="2">
                  <c:v>0.35087719298245612</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841"/>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47" footer="0.31496062000000147"/>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8.1141294838144959E-2"/>
          <c:y val="0.21937888351980539"/>
          <c:w val="0.46168875765529332"/>
          <c:h val="0.68515846659657909"/>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0.21276595744680851</c:v>
                </c:pt>
                <c:pt idx="1">
                  <c:v>0.38297872340425532</c:v>
                </c:pt>
                <c:pt idx="2">
                  <c:v>0.1276595744680851</c:v>
                </c:pt>
                <c:pt idx="3">
                  <c:v>0.27659574468085107</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9.5030183727034145E-2"/>
          <c:y val="0.21937888351980539"/>
          <c:w val="0.46168875765529332"/>
          <c:h val="0.68515846659657909"/>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layout>
                <c:manualLayout>
                  <c:x val="-5.0132753276797063E-17"/>
                  <c:y val="-6.39677535364429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0.20833333333333334</c:v>
                </c:pt>
                <c:pt idx="1">
                  <c:v>0.35416666666666669</c:v>
                </c:pt>
                <c:pt idx="2">
                  <c:v>0.125</c:v>
                </c:pt>
                <c:pt idx="3">
                  <c:v>0.27083333333333331</c:v>
                </c:pt>
                <c:pt idx="4">
                  <c:v>0</c:v>
                </c:pt>
                <c:pt idx="5">
                  <c:v>4.1666666666666664E-2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9"/>
          <c:y val="0.11768286970423393"/>
          <c:w val="0.38477668980593754"/>
          <c:h val="0.818491751181892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6</c:v>
                </c:pt>
                <c:pt idx="1">
                  <c:v>2</c:v>
                </c:pt>
                <c:pt idx="2">
                  <c:v>0</c:v>
                </c:pt>
                <c:pt idx="3">
                  <c:v>3</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4</c:v>
                </c:pt>
                <c:pt idx="1">
                  <c:v>5</c:v>
                </c:pt>
                <c:pt idx="2">
                  <c:v>8</c:v>
                </c:pt>
                <c:pt idx="3">
                  <c:v>7</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0</c:v>
                </c:pt>
                <c:pt idx="1">
                  <c:v>0</c:v>
                </c:pt>
                <c:pt idx="2">
                  <c:v>0</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1</c:v>
                </c:pt>
                <c:pt idx="1">
                  <c:v>3</c:v>
                </c:pt>
                <c:pt idx="2">
                  <c:v>5</c:v>
                </c:pt>
                <c:pt idx="3">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10895464"/>
        <c:axId val="211602488"/>
      </c:barChart>
      <c:catAx>
        <c:axId val="210895464"/>
        <c:scaling>
          <c:orientation val="maxMin"/>
        </c:scaling>
        <c:delete val="0"/>
        <c:axPos val="l"/>
        <c:numFmt formatCode="ge\r\a\l" sourceLinked="0"/>
        <c:majorTickMark val="out"/>
        <c:minorTickMark val="none"/>
        <c:tickLblPos val="nextTo"/>
        <c:txPr>
          <a:bodyPr/>
          <a:lstStyle/>
          <a:p>
            <a:pPr>
              <a:defRPr sz="1100"/>
            </a:pPr>
            <a:endParaRPr lang="pt-BR"/>
          </a:p>
        </c:txPr>
        <c:crossAx val="211602488"/>
        <c:crosses val="autoZero"/>
        <c:auto val="1"/>
        <c:lblAlgn val="ctr"/>
        <c:lblOffset val="100"/>
        <c:noMultiLvlLbl val="0"/>
      </c:catAx>
      <c:valAx>
        <c:axId val="211602488"/>
        <c:scaling>
          <c:orientation val="minMax"/>
        </c:scaling>
        <c:delete val="0"/>
        <c:axPos val="t"/>
        <c:majorGridlines/>
        <c:numFmt formatCode="General" sourceLinked="1"/>
        <c:majorTickMark val="out"/>
        <c:minorTickMark val="none"/>
        <c:tickLblPos val="nextTo"/>
        <c:crossAx val="210895464"/>
        <c:crosses val="autoZero"/>
        <c:crossBetween val="between"/>
        <c:majorUnit val="2"/>
      </c:valAx>
    </c:plotArea>
    <c:plotVisOnly val="1"/>
    <c:dispBlanksAs val="gap"/>
    <c:showDLblsOverMax val="0"/>
  </c:chart>
  <c:printSettings>
    <c:headerFooter/>
    <c:pageMargins b="0.78740157499999996" l="0.511811024" r="0.511811024" t="0.78740157499999996" header="0.31496062000000136" footer="0.3149606200000013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8.1141294838144959E-2"/>
          <c:y val="0.21937888351980539"/>
          <c:w val="0.46168875765529332"/>
          <c:h val="0.68515846659657909"/>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0.22916666666666666</c:v>
                </c:pt>
                <c:pt idx="1">
                  <c:v>0.5</c:v>
                </c:pt>
                <c:pt idx="2">
                  <c:v>4.1666666666666664E-2</c:v>
                </c:pt>
                <c:pt idx="3">
                  <c:v>0.20833333333333334</c:v>
                </c:pt>
                <c:pt idx="4">
                  <c:v>2.0833333333333332E-2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9.5030183727034145E-2"/>
          <c:y val="0.21937888351980539"/>
          <c:w val="0.46168875765529332"/>
          <c:h val="0.68515846659657909"/>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0.21153846153846154</c:v>
                </c:pt>
                <c:pt idx="1">
                  <c:v>0.46153846153846156</c:v>
                </c:pt>
                <c:pt idx="2">
                  <c:v>3.8461538461538464E-2</c:v>
                </c:pt>
                <c:pt idx="3">
                  <c:v>0.19230769230769232</c:v>
                </c:pt>
                <c:pt idx="4">
                  <c:v>1.9230769230769232E-2</c:v>
                </c:pt>
                <c:pt idx="5">
                  <c:v>7.6923076923076927E-2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9"/>
          <c:y val="0.11768286970423393"/>
          <c:w val="0.38477668980593754"/>
          <c:h val="0.818491751181892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5</c:v>
                </c:pt>
                <c:pt idx="1">
                  <c:v>1</c:v>
                </c:pt>
                <c:pt idx="2">
                  <c:v>1</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3</c:v>
                </c:pt>
                <c:pt idx="1">
                  <c:v>3</c:v>
                </c:pt>
                <c:pt idx="2">
                  <c:v>4</c:v>
                </c:pt>
                <c:pt idx="3">
                  <c:v>7</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2</c:v>
                </c:pt>
                <c:pt idx="1">
                  <c:v>0</c:v>
                </c:pt>
                <c:pt idx="2">
                  <c:v>0</c:v>
                </c:pt>
                <c:pt idx="3">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1</c:v>
                </c:pt>
                <c:pt idx="1">
                  <c:v>6</c:v>
                </c:pt>
                <c:pt idx="2">
                  <c:v>8</c:v>
                </c:pt>
                <c:pt idx="3">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0</c:v>
                </c:pt>
                <c:pt idx="1">
                  <c:v>1</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68213144"/>
        <c:axId val="268213536"/>
      </c:barChart>
      <c:catAx>
        <c:axId val="268213144"/>
        <c:scaling>
          <c:orientation val="maxMin"/>
        </c:scaling>
        <c:delete val="0"/>
        <c:axPos val="l"/>
        <c:numFmt formatCode="ge\r\a\l" sourceLinked="0"/>
        <c:majorTickMark val="out"/>
        <c:minorTickMark val="none"/>
        <c:tickLblPos val="nextTo"/>
        <c:txPr>
          <a:bodyPr/>
          <a:lstStyle/>
          <a:p>
            <a:pPr>
              <a:defRPr sz="1100"/>
            </a:pPr>
            <a:endParaRPr lang="pt-BR"/>
          </a:p>
        </c:txPr>
        <c:crossAx val="268213536"/>
        <c:crosses val="autoZero"/>
        <c:auto val="1"/>
        <c:lblAlgn val="ctr"/>
        <c:lblOffset val="100"/>
        <c:noMultiLvlLbl val="0"/>
      </c:catAx>
      <c:valAx>
        <c:axId val="268213536"/>
        <c:scaling>
          <c:orientation val="minMax"/>
        </c:scaling>
        <c:delete val="0"/>
        <c:axPos val="t"/>
        <c:majorGridlines/>
        <c:numFmt formatCode="General" sourceLinked="1"/>
        <c:majorTickMark val="out"/>
        <c:minorTickMark val="none"/>
        <c:tickLblPos val="nextTo"/>
        <c:crossAx val="268213144"/>
        <c:crosses val="autoZero"/>
        <c:crossBetween val="between"/>
        <c:majorUnit val="2"/>
      </c:valAx>
    </c:plotArea>
    <c:plotVisOnly val="1"/>
    <c:dispBlanksAs val="gap"/>
    <c:showDLblsOverMax val="0"/>
  </c:chart>
  <c:printSettings>
    <c:headerFooter/>
    <c:pageMargins b="0.78740157499999996" l="0.511811024" r="0.511811024" t="0.78740157499999996" header="0.31496062000000136" footer="0.31496062000000136"/>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8.1141294838144959E-2"/>
          <c:y val="0.21937888351980539"/>
          <c:w val="0.46168875765529332"/>
          <c:h val="0.68515846659657909"/>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0.13461538461538461</c:v>
                </c:pt>
                <c:pt idx="1">
                  <c:v>0.32692307692307693</c:v>
                </c:pt>
                <c:pt idx="2">
                  <c:v>9.6153846153846159E-2</c:v>
                </c:pt>
                <c:pt idx="3">
                  <c:v>0.40384615384615385</c:v>
                </c:pt>
                <c:pt idx="4">
                  <c:v>3.8461538461538464E-2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612E-3"/>
          <c:y val="1.6489186112599717E-2"/>
        </c:manualLayout>
      </c:layout>
      <c:overlay val="0"/>
      <c:spPr>
        <a:noFill/>
      </c:spPr>
    </c:title>
    <c:autoTitleDeleted val="0"/>
    <c:plotArea>
      <c:layout>
        <c:manualLayout>
          <c:layoutTarget val="inner"/>
          <c:xMode val="edge"/>
          <c:yMode val="edge"/>
          <c:x val="9.5030183727034145E-2"/>
          <c:y val="0.21937888351980539"/>
          <c:w val="0.46168875765529332"/>
          <c:h val="0.68515846659657909"/>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0.12962962962962962</c:v>
                </c:pt>
                <c:pt idx="1">
                  <c:v>0.31481481481481483</c:v>
                </c:pt>
                <c:pt idx="2">
                  <c:v>7.407407407407407E-2</c:v>
                </c:pt>
                <c:pt idx="3">
                  <c:v>0.3888888888888889</c:v>
                </c:pt>
                <c:pt idx="4">
                  <c:v>3.7037037037037035E-2</c:v>
                </c:pt>
                <c:pt idx="5">
                  <c:v>5.5555555555555552E-2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9"/>
          <c:y val="0.11768286970423393"/>
          <c:w val="0.38477668980593754"/>
          <c:h val="0.818491751181892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91" footer="0.31496062000000091"/>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5"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5"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13C15111-4DD1-4563-A2D7-76FD2E2042C1}"/>
            </a:ext>
          </a:extLst>
        </xdr:cNvPr>
        <xdr:cNvSpPr/>
      </xdr:nvSpPr>
      <xdr:spPr>
        <a:xfrm>
          <a:off x="45639990" y="803910"/>
          <a:ext cx="5468302" cy="50127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28</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13"/>
  <sheetViews>
    <sheetView showGridLines="0" topLeftCell="H38" zoomScale="80" zoomScaleNormal="80" workbookViewId="0">
      <selection activeCell="Q39" sqref="Q39"/>
    </sheetView>
  </sheetViews>
  <sheetFormatPr defaultColWidth="8.85546875" defaultRowHeight="15.75" x14ac:dyDescent="0.25"/>
  <cols>
    <col min="1" max="1" width="43.28515625" style="100" customWidth="1"/>
    <col min="2" max="2" width="29.85546875" style="100" customWidth="1"/>
    <col min="3" max="4" width="55.28515625" style="100" customWidth="1"/>
    <col min="5" max="5" width="19.42578125" style="100" customWidth="1"/>
    <col min="6" max="6" width="25.7109375" style="100" customWidth="1"/>
    <col min="7" max="7" width="27.42578125" style="100" customWidth="1"/>
    <col min="8" max="8" width="25.140625" style="100" customWidth="1"/>
    <col min="9" max="9" width="19.28515625" style="100" customWidth="1"/>
    <col min="10" max="10" width="42.42578125" style="100" customWidth="1"/>
    <col min="11" max="12" width="25.140625" style="100" customWidth="1"/>
    <col min="13" max="13" width="27.7109375" style="100" bestFit="1" customWidth="1"/>
    <col min="14" max="19" width="26.28515625" style="100" customWidth="1"/>
    <col min="20" max="20" width="85.7109375" style="100" customWidth="1"/>
    <col min="21" max="21" width="44" style="100" customWidth="1"/>
    <col min="22" max="22" width="48.85546875" style="100" customWidth="1"/>
    <col min="23" max="23" width="26.7109375" style="100" customWidth="1"/>
    <col min="24" max="24" width="38.42578125" style="100" customWidth="1"/>
    <col min="25" max="25" width="51.42578125" style="100" customWidth="1"/>
    <col min="26" max="27" width="28.85546875" style="100" customWidth="1"/>
    <col min="28" max="29" width="21.85546875" style="100" customWidth="1"/>
    <col min="30" max="30" width="24.85546875" style="100" customWidth="1"/>
    <col min="31" max="31" width="18.7109375" style="100" customWidth="1"/>
    <col min="32" max="32" width="31.85546875" style="100" customWidth="1"/>
    <col min="33" max="33" width="23" style="100" bestFit="1" customWidth="1"/>
    <col min="34" max="34" width="18.7109375" style="100" customWidth="1"/>
    <col min="35" max="35" width="34.42578125" style="100" customWidth="1"/>
    <col min="36" max="36" width="7" style="100" customWidth="1"/>
    <col min="37" max="39" width="8.85546875" style="100"/>
    <col min="40" max="40" width="8.85546875" style="100" hidden="1" customWidth="1"/>
    <col min="41" max="16384" width="8.85546875" style="100"/>
  </cols>
  <sheetData>
    <row r="1" spans="1:40" ht="33.75" customHeight="1" x14ac:dyDescent="0.25">
      <c r="A1" s="445" t="s">
        <v>0</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102"/>
    </row>
    <row r="2" spans="1:40" ht="33.75" customHeight="1" thickBot="1" x14ac:dyDescent="0.3">
      <c r="A2" s="446" t="s">
        <v>1</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102"/>
    </row>
    <row r="3" spans="1:40" ht="16.5" thickTop="1" x14ac:dyDescent="0.25">
      <c r="AJ3" s="102"/>
    </row>
    <row r="4" spans="1:40" ht="45" customHeight="1" x14ac:dyDescent="0.25">
      <c r="A4" s="129" t="s">
        <v>2</v>
      </c>
      <c r="B4" s="456" t="s">
        <v>3</v>
      </c>
      <c r="C4" s="456"/>
      <c r="D4" s="456"/>
      <c r="E4" s="456"/>
      <c r="F4" s="456"/>
      <c r="G4" s="457"/>
      <c r="H4" s="101"/>
      <c r="I4" s="101"/>
      <c r="J4" s="101"/>
      <c r="K4" s="101"/>
      <c r="L4" s="101"/>
      <c r="M4" s="101"/>
      <c r="N4" s="101"/>
      <c r="O4" s="101"/>
      <c r="P4" s="101"/>
      <c r="Q4" s="101"/>
      <c r="R4" s="101"/>
      <c r="AJ4" s="102"/>
    </row>
    <row r="5" spans="1:40" x14ac:dyDescent="0.25">
      <c r="AJ5" s="102"/>
    </row>
    <row r="6" spans="1:40" ht="27" customHeight="1" x14ac:dyDescent="0.25">
      <c r="A6" s="129" t="s">
        <v>4</v>
      </c>
      <c r="B6" s="458" t="s">
        <v>5</v>
      </c>
      <c r="C6" s="459"/>
      <c r="AJ6" s="102"/>
      <c r="AN6" s="100" t="s">
        <v>6</v>
      </c>
    </row>
    <row r="7" spans="1:40" ht="16.5" thickBot="1" x14ac:dyDescent="0.3">
      <c r="AJ7" s="102"/>
      <c r="AN7" s="130" t="s">
        <v>7</v>
      </c>
    </row>
    <row r="8" spans="1:40" ht="27" customHeight="1" thickBot="1" x14ac:dyDescent="0.3">
      <c r="A8" s="462" t="s">
        <v>8</v>
      </c>
      <c r="B8" s="463"/>
      <c r="C8" s="463"/>
      <c r="D8" s="463"/>
      <c r="E8" s="463"/>
      <c r="F8" s="463"/>
      <c r="G8" s="463"/>
      <c r="H8" s="463"/>
      <c r="I8" s="463"/>
      <c r="J8" s="463"/>
      <c r="K8" s="463"/>
      <c r="L8" s="463"/>
      <c r="M8" s="464"/>
      <c r="N8" s="480" t="s">
        <v>9</v>
      </c>
      <c r="O8" s="481"/>
      <c r="P8" s="481"/>
      <c r="Q8" s="481"/>
      <c r="R8" s="481"/>
      <c r="S8" s="481"/>
      <c r="T8" s="481"/>
      <c r="U8" s="481"/>
      <c r="V8" s="481"/>
      <c r="W8" s="481"/>
      <c r="X8" s="482"/>
      <c r="Y8" s="447" t="s">
        <v>10</v>
      </c>
      <c r="Z8" s="448"/>
      <c r="AA8" s="448"/>
      <c r="AB8" s="448"/>
      <c r="AC8" s="448"/>
      <c r="AD8" s="448"/>
      <c r="AE8" s="448"/>
      <c r="AF8" s="448"/>
      <c r="AG8" s="448"/>
      <c r="AH8" s="448"/>
      <c r="AI8" s="449"/>
      <c r="AJ8" s="102"/>
    </row>
    <row r="9" spans="1:40" ht="64.5" customHeight="1" x14ac:dyDescent="0.25">
      <c r="A9" s="452" t="s">
        <v>11</v>
      </c>
      <c r="B9" s="450" t="s">
        <v>12</v>
      </c>
      <c r="C9" s="450" t="s">
        <v>13</v>
      </c>
      <c r="D9" s="450" t="s">
        <v>14</v>
      </c>
      <c r="E9" s="450" t="s">
        <v>15</v>
      </c>
      <c r="F9" s="450" t="s">
        <v>16</v>
      </c>
      <c r="G9" s="450"/>
      <c r="H9" s="450" t="s">
        <v>17</v>
      </c>
      <c r="I9" s="450" t="s">
        <v>18</v>
      </c>
      <c r="J9" s="450" t="s">
        <v>19</v>
      </c>
      <c r="K9" s="473" t="s">
        <v>20</v>
      </c>
      <c r="L9" s="474"/>
      <c r="M9" s="450" t="s">
        <v>21</v>
      </c>
      <c r="N9" s="489" t="s">
        <v>22</v>
      </c>
      <c r="O9" s="491" t="s">
        <v>23</v>
      </c>
      <c r="P9" s="493" t="s">
        <v>24</v>
      </c>
      <c r="Q9" s="495" t="s">
        <v>25</v>
      </c>
      <c r="R9" s="497" t="s">
        <v>26</v>
      </c>
      <c r="S9" s="499" t="s">
        <v>27</v>
      </c>
      <c r="T9" s="501" t="s">
        <v>28</v>
      </c>
      <c r="U9" s="501" t="s">
        <v>29</v>
      </c>
      <c r="V9" s="501" t="s">
        <v>30</v>
      </c>
      <c r="W9" s="501" t="s">
        <v>31</v>
      </c>
      <c r="X9" s="485" t="s">
        <v>32</v>
      </c>
      <c r="Y9" s="487" t="s">
        <v>33</v>
      </c>
      <c r="Z9" s="483" t="s">
        <v>34</v>
      </c>
      <c r="AA9" s="504" t="s">
        <v>35</v>
      </c>
      <c r="AB9" s="483" t="s">
        <v>36</v>
      </c>
      <c r="AC9" s="483" t="s">
        <v>37</v>
      </c>
      <c r="AD9" s="483" t="s">
        <v>38</v>
      </c>
      <c r="AE9" s="483" t="s">
        <v>39</v>
      </c>
      <c r="AF9" s="460" t="s">
        <v>40</v>
      </c>
      <c r="AG9" s="483" t="s">
        <v>41</v>
      </c>
      <c r="AH9" s="483" t="s">
        <v>42</v>
      </c>
      <c r="AI9" s="454" t="s">
        <v>43</v>
      </c>
      <c r="AJ9" s="102"/>
    </row>
    <row r="10" spans="1:40" ht="45.75" customHeight="1" thickBot="1" x14ac:dyDescent="0.3">
      <c r="A10" s="453"/>
      <c r="B10" s="451"/>
      <c r="C10" s="451"/>
      <c r="D10" s="451"/>
      <c r="E10" s="451"/>
      <c r="F10" s="280" t="s">
        <v>44</v>
      </c>
      <c r="G10" s="280" t="s">
        <v>45</v>
      </c>
      <c r="H10" s="451"/>
      <c r="I10" s="451"/>
      <c r="J10" s="451"/>
      <c r="K10" s="104" t="s">
        <v>46</v>
      </c>
      <c r="L10" s="191" t="s">
        <v>47</v>
      </c>
      <c r="M10" s="451"/>
      <c r="N10" s="490"/>
      <c r="O10" s="492"/>
      <c r="P10" s="494"/>
      <c r="Q10" s="496"/>
      <c r="R10" s="498"/>
      <c r="S10" s="500"/>
      <c r="T10" s="502"/>
      <c r="U10" s="502"/>
      <c r="V10" s="502"/>
      <c r="W10" s="502"/>
      <c r="X10" s="486"/>
      <c r="Y10" s="488"/>
      <c r="Z10" s="484"/>
      <c r="AA10" s="505"/>
      <c r="AB10" s="484"/>
      <c r="AC10" s="484"/>
      <c r="AD10" s="484"/>
      <c r="AE10" s="484"/>
      <c r="AF10" s="461"/>
      <c r="AG10" s="484"/>
      <c r="AH10" s="484"/>
      <c r="AI10" s="455"/>
      <c r="AJ10" s="102"/>
    </row>
    <row r="11" spans="1:40" ht="118.5" customHeight="1" x14ac:dyDescent="0.25">
      <c r="A11" s="475" t="s">
        <v>48</v>
      </c>
      <c r="B11" s="148" t="s">
        <v>49</v>
      </c>
      <c r="C11" s="149" t="s">
        <v>50</v>
      </c>
      <c r="D11" s="105" t="s">
        <v>51</v>
      </c>
      <c r="E11" s="148"/>
      <c r="F11" s="128">
        <v>43282</v>
      </c>
      <c r="G11" s="128">
        <v>43800</v>
      </c>
      <c r="H11" s="106" t="s">
        <v>52</v>
      </c>
      <c r="I11" s="107">
        <v>0</v>
      </c>
      <c r="J11" s="105" t="s">
        <v>53</v>
      </c>
      <c r="K11" s="108" t="s">
        <v>54</v>
      </c>
      <c r="L11" s="121"/>
      <c r="M11" s="192"/>
      <c r="N11" s="119"/>
      <c r="O11" s="131"/>
      <c r="P11" s="119" t="s">
        <v>55</v>
      </c>
      <c r="Q11" s="119"/>
      <c r="R11" s="119"/>
      <c r="S11" s="132"/>
      <c r="T11" s="113" t="s">
        <v>56</v>
      </c>
      <c r="U11" s="109" t="s">
        <v>57</v>
      </c>
      <c r="V11" s="109" t="s">
        <v>58</v>
      </c>
      <c r="W11" s="106" t="s">
        <v>52</v>
      </c>
      <c r="X11" s="109" t="s">
        <v>59</v>
      </c>
      <c r="Y11" s="119"/>
      <c r="Z11" s="119"/>
      <c r="AA11" s="119"/>
      <c r="AB11" s="119"/>
      <c r="AC11" s="135">
        <v>44013</v>
      </c>
      <c r="AD11" s="119"/>
      <c r="AE11" s="119"/>
      <c r="AF11" s="119"/>
      <c r="AG11" s="119"/>
      <c r="AH11" s="119"/>
      <c r="AI11" s="119"/>
      <c r="AJ11" s="102"/>
    </row>
    <row r="12" spans="1:40" ht="108.75" customHeight="1" x14ac:dyDescent="0.25">
      <c r="A12" s="476"/>
      <c r="B12" s="148" t="s">
        <v>60</v>
      </c>
      <c r="C12" s="149" t="s">
        <v>61</v>
      </c>
      <c r="D12" s="105" t="s">
        <v>51</v>
      </c>
      <c r="E12" s="148"/>
      <c r="F12" s="128">
        <v>43282</v>
      </c>
      <c r="G12" s="128">
        <v>43647</v>
      </c>
      <c r="H12" s="106" t="s">
        <v>62</v>
      </c>
      <c r="I12" s="107">
        <v>0</v>
      </c>
      <c r="J12" s="105" t="s">
        <v>63</v>
      </c>
      <c r="K12" s="106" t="s">
        <v>54</v>
      </c>
      <c r="L12" s="121"/>
      <c r="M12" s="192"/>
      <c r="N12" s="119"/>
      <c r="O12" s="119"/>
      <c r="P12" s="119" t="s">
        <v>55</v>
      </c>
      <c r="Q12" s="119"/>
      <c r="R12" s="119"/>
      <c r="S12" s="132"/>
      <c r="T12" s="113" t="s">
        <v>64</v>
      </c>
      <c r="U12" s="109" t="s">
        <v>65</v>
      </c>
      <c r="V12" s="163" t="s">
        <v>66</v>
      </c>
      <c r="W12" s="106" t="s">
        <v>52</v>
      </c>
      <c r="X12" s="163"/>
      <c r="Y12" s="121"/>
      <c r="Z12" s="121"/>
      <c r="AA12" s="121"/>
      <c r="AB12" s="121"/>
      <c r="AC12" s="164">
        <v>44013</v>
      </c>
      <c r="AD12" s="121"/>
      <c r="AE12" s="121"/>
      <c r="AF12" s="121"/>
      <c r="AG12" s="121"/>
      <c r="AH12" s="121"/>
      <c r="AI12" s="121"/>
      <c r="AJ12" s="102"/>
    </row>
    <row r="13" spans="1:40" ht="126" customHeight="1" x14ac:dyDescent="0.25">
      <c r="A13" s="476"/>
      <c r="B13" s="148" t="s">
        <v>67</v>
      </c>
      <c r="C13" s="149" t="s">
        <v>68</v>
      </c>
      <c r="D13" s="105" t="s">
        <v>69</v>
      </c>
      <c r="E13" s="148"/>
      <c r="F13" s="128">
        <v>43891</v>
      </c>
      <c r="G13" s="128">
        <v>44531</v>
      </c>
      <c r="H13" s="106" t="s">
        <v>52</v>
      </c>
      <c r="I13" s="107">
        <v>20000</v>
      </c>
      <c r="J13" s="105" t="s">
        <v>70</v>
      </c>
      <c r="K13" s="106" t="s">
        <v>54</v>
      </c>
      <c r="L13" s="121"/>
      <c r="M13" s="192"/>
      <c r="N13" s="119" t="s">
        <v>71</v>
      </c>
      <c r="O13" s="119"/>
      <c r="P13" s="119"/>
      <c r="Q13" s="119"/>
      <c r="R13" s="119"/>
      <c r="S13" s="132"/>
      <c r="T13" s="113" t="s">
        <v>72</v>
      </c>
      <c r="U13" s="121"/>
      <c r="V13" s="165"/>
      <c r="W13" s="106" t="s">
        <v>52</v>
      </c>
      <c r="X13" s="166"/>
      <c r="Y13" s="121"/>
      <c r="Z13" s="121"/>
      <c r="AA13" s="121"/>
      <c r="AB13" s="121"/>
      <c r="AC13" s="164">
        <v>44166</v>
      </c>
      <c r="AD13" s="121"/>
      <c r="AE13" s="121"/>
      <c r="AF13" s="121"/>
      <c r="AG13" s="121"/>
      <c r="AH13" s="121"/>
      <c r="AI13" s="121"/>
      <c r="AJ13" s="102"/>
    </row>
    <row r="14" spans="1:40" ht="153.75" customHeight="1" x14ac:dyDescent="0.25">
      <c r="A14" s="476"/>
      <c r="B14" s="148" t="s">
        <v>73</v>
      </c>
      <c r="C14" s="149" t="s">
        <v>74</v>
      </c>
      <c r="D14" s="105" t="s">
        <v>75</v>
      </c>
      <c r="E14" s="148"/>
      <c r="F14" s="128">
        <v>43497</v>
      </c>
      <c r="G14" s="128">
        <v>43647</v>
      </c>
      <c r="H14" s="108" t="s">
        <v>76</v>
      </c>
      <c r="I14" s="107">
        <v>20000</v>
      </c>
      <c r="J14" s="105" t="s">
        <v>77</v>
      </c>
      <c r="K14" s="106" t="s">
        <v>54</v>
      </c>
      <c r="L14" s="121"/>
      <c r="M14" s="192"/>
      <c r="N14" s="119"/>
      <c r="O14" s="119" t="s">
        <v>55</v>
      </c>
      <c r="P14" s="119"/>
      <c r="Q14" s="119"/>
      <c r="R14" s="119"/>
      <c r="S14" s="132"/>
      <c r="T14" s="156" t="s">
        <v>78</v>
      </c>
      <c r="U14" s="121"/>
      <c r="V14" s="163" t="s">
        <v>79</v>
      </c>
      <c r="W14" s="121"/>
      <c r="X14" s="121"/>
      <c r="Y14" s="121"/>
      <c r="Z14" s="121"/>
      <c r="AA14" s="121"/>
      <c r="AB14" s="128">
        <v>43891</v>
      </c>
      <c r="AC14" s="128">
        <v>44166</v>
      </c>
      <c r="AD14" s="121"/>
      <c r="AE14" s="121"/>
      <c r="AF14" s="121"/>
      <c r="AG14" s="121"/>
      <c r="AH14" s="121"/>
      <c r="AI14" s="121"/>
      <c r="AJ14" s="102"/>
    </row>
    <row r="15" spans="1:40" ht="121.5" customHeight="1" x14ac:dyDescent="0.25">
      <c r="A15" s="476"/>
      <c r="B15" s="148" t="s">
        <v>80</v>
      </c>
      <c r="C15" s="149" t="s">
        <v>81</v>
      </c>
      <c r="D15" s="105" t="s">
        <v>82</v>
      </c>
      <c r="E15" s="148"/>
      <c r="F15" s="128">
        <v>43647</v>
      </c>
      <c r="G15" s="128">
        <v>43800</v>
      </c>
      <c r="H15" s="108" t="s">
        <v>76</v>
      </c>
      <c r="I15" s="107">
        <v>0</v>
      </c>
      <c r="J15" s="105" t="s">
        <v>83</v>
      </c>
      <c r="K15" s="106" t="s">
        <v>84</v>
      </c>
      <c r="L15" s="121"/>
      <c r="M15" s="192"/>
      <c r="N15" s="119"/>
      <c r="O15" s="119" t="s">
        <v>55</v>
      </c>
      <c r="P15" s="119"/>
      <c r="Q15" s="119"/>
      <c r="R15" s="119"/>
      <c r="S15" s="132"/>
      <c r="T15" s="156" t="s">
        <v>85</v>
      </c>
      <c r="U15" s="121"/>
      <c r="V15" s="163" t="s">
        <v>86</v>
      </c>
      <c r="W15" s="121"/>
      <c r="X15" s="121"/>
      <c r="Y15" s="121"/>
      <c r="Z15" s="121"/>
      <c r="AA15" s="121"/>
      <c r="AB15" s="164">
        <v>44197</v>
      </c>
      <c r="AC15" s="164">
        <v>44378</v>
      </c>
      <c r="AD15" s="121"/>
      <c r="AE15" s="121"/>
      <c r="AF15" s="121"/>
      <c r="AG15" s="121"/>
      <c r="AH15" s="121"/>
      <c r="AI15" s="121"/>
      <c r="AJ15" s="102"/>
    </row>
    <row r="16" spans="1:40" ht="117.75" customHeight="1" x14ac:dyDescent="0.35">
      <c r="A16" s="476"/>
      <c r="B16" s="148" t="s">
        <v>87</v>
      </c>
      <c r="C16" s="149" t="s">
        <v>88</v>
      </c>
      <c r="D16" s="110" t="s">
        <v>89</v>
      </c>
      <c r="E16" s="148"/>
      <c r="F16" s="128">
        <v>43678</v>
      </c>
      <c r="G16" s="128">
        <v>43800</v>
      </c>
      <c r="H16" s="106" t="s">
        <v>90</v>
      </c>
      <c r="I16" s="107">
        <v>0</v>
      </c>
      <c r="J16" s="105" t="s">
        <v>91</v>
      </c>
      <c r="K16" s="106" t="s">
        <v>84</v>
      </c>
      <c r="L16" s="121"/>
      <c r="M16" s="192"/>
      <c r="N16" s="119"/>
      <c r="O16" s="119" t="s">
        <v>71</v>
      </c>
      <c r="P16" s="119"/>
      <c r="Q16" s="119"/>
      <c r="R16" s="119"/>
      <c r="S16" s="132"/>
      <c r="T16" s="105" t="s">
        <v>92</v>
      </c>
      <c r="U16" s="121"/>
      <c r="V16" s="121"/>
      <c r="W16" s="149" t="s">
        <v>90</v>
      </c>
      <c r="X16" s="133"/>
      <c r="Y16" s="121"/>
      <c r="Z16" s="121"/>
      <c r="AA16" s="121"/>
      <c r="AB16" s="164">
        <v>44197</v>
      </c>
      <c r="AC16" s="164">
        <v>44378</v>
      </c>
      <c r="AD16" s="121"/>
      <c r="AE16" s="121"/>
      <c r="AF16" s="121"/>
      <c r="AG16" s="121"/>
      <c r="AH16" s="121"/>
      <c r="AI16" s="121"/>
      <c r="AJ16" s="102"/>
    </row>
    <row r="17" spans="1:36" ht="124.5" customHeight="1" x14ac:dyDescent="0.25">
      <c r="A17" s="476"/>
      <c r="B17" s="148" t="s">
        <v>93</v>
      </c>
      <c r="C17" s="149" t="s">
        <v>94</v>
      </c>
      <c r="D17" s="111" t="s">
        <v>95</v>
      </c>
      <c r="E17" s="148"/>
      <c r="F17" s="128">
        <v>43525</v>
      </c>
      <c r="G17" s="128">
        <v>44531</v>
      </c>
      <c r="H17" s="112" t="s">
        <v>96</v>
      </c>
      <c r="I17" s="107">
        <v>15000</v>
      </c>
      <c r="J17" s="110" t="s">
        <v>97</v>
      </c>
      <c r="K17" s="106" t="s">
        <v>54</v>
      </c>
      <c r="L17" s="121"/>
      <c r="M17" s="193"/>
      <c r="N17" s="119"/>
      <c r="O17" s="119" t="s">
        <v>55</v>
      </c>
      <c r="P17" s="119"/>
      <c r="Q17" s="119"/>
      <c r="R17" s="119"/>
      <c r="S17" s="132"/>
      <c r="T17" s="157" t="s">
        <v>98</v>
      </c>
      <c r="U17" s="149" t="s">
        <v>99</v>
      </c>
      <c r="V17" s="149" t="s">
        <v>100</v>
      </c>
      <c r="W17" s="149" t="s">
        <v>101</v>
      </c>
      <c r="X17" s="194" t="s">
        <v>99</v>
      </c>
      <c r="Y17" s="113"/>
      <c r="Z17" s="163"/>
      <c r="AA17" s="163"/>
      <c r="AB17" s="164">
        <v>44197</v>
      </c>
      <c r="AC17" s="164"/>
      <c r="AD17" s="163"/>
      <c r="AE17" s="163"/>
      <c r="AF17" s="163"/>
      <c r="AG17" s="163"/>
      <c r="AH17" s="163"/>
      <c r="AI17" s="163"/>
      <c r="AJ17" s="102"/>
    </row>
    <row r="18" spans="1:36" ht="144.75" customHeight="1" x14ac:dyDescent="0.25">
      <c r="A18" s="476"/>
      <c r="B18" s="148" t="s">
        <v>102</v>
      </c>
      <c r="C18" s="149" t="s">
        <v>103</v>
      </c>
      <c r="D18" s="114" t="s">
        <v>104</v>
      </c>
      <c r="E18" s="148"/>
      <c r="F18" s="128">
        <v>43617</v>
      </c>
      <c r="G18" s="128">
        <v>44531</v>
      </c>
      <c r="H18" s="115" t="s">
        <v>105</v>
      </c>
      <c r="I18" s="116">
        <v>260000</v>
      </c>
      <c r="J18" s="110" t="s">
        <v>106</v>
      </c>
      <c r="K18" s="115" t="s">
        <v>84</v>
      </c>
      <c r="L18" s="121"/>
      <c r="M18" s="193"/>
      <c r="N18" s="119"/>
      <c r="O18" s="119" t="s">
        <v>55</v>
      </c>
      <c r="P18" s="119"/>
      <c r="Q18" s="119"/>
      <c r="R18" s="119"/>
      <c r="S18" s="134"/>
      <c r="T18" s="156" t="s">
        <v>107</v>
      </c>
      <c r="U18" s="195"/>
      <c r="V18" s="163" t="s">
        <v>108</v>
      </c>
      <c r="W18" s="121"/>
      <c r="X18" s="195"/>
      <c r="Y18" s="113"/>
      <c r="Z18" s="121"/>
      <c r="AA18" s="121"/>
      <c r="AB18" s="164">
        <v>44197</v>
      </c>
      <c r="AC18" s="164">
        <v>44743</v>
      </c>
      <c r="AD18" s="121"/>
      <c r="AE18" s="121"/>
      <c r="AF18" s="121"/>
      <c r="AG18" s="121"/>
      <c r="AH18" s="121"/>
      <c r="AI18" s="121"/>
      <c r="AJ18" s="102"/>
    </row>
    <row r="19" spans="1:36" ht="129.75" customHeight="1" x14ac:dyDescent="0.25">
      <c r="A19" s="476"/>
      <c r="B19" s="148" t="s">
        <v>109</v>
      </c>
      <c r="C19" s="149" t="s">
        <v>110</v>
      </c>
      <c r="D19" s="113" t="s">
        <v>111</v>
      </c>
      <c r="E19" s="148"/>
      <c r="F19" s="128">
        <v>43525</v>
      </c>
      <c r="G19" s="128">
        <v>44531</v>
      </c>
      <c r="H19" s="106" t="s">
        <v>112</v>
      </c>
      <c r="I19" s="116">
        <v>25000</v>
      </c>
      <c r="J19" s="105" t="s">
        <v>113</v>
      </c>
      <c r="K19" s="106" t="s">
        <v>114</v>
      </c>
      <c r="L19" s="121"/>
      <c r="M19" s="193"/>
      <c r="N19" s="119"/>
      <c r="O19" s="119" t="s">
        <v>55</v>
      </c>
      <c r="P19" s="119"/>
      <c r="Q19" s="119"/>
      <c r="R19" s="119"/>
      <c r="S19" s="134"/>
      <c r="T19" s="156" t="s">
        <v>115</v>
      </c>
      <c r="U19" s="119"/>
      <c r="V19" s="163" t="s">
        <v>108</v>
      </c>
      <c r="W19" s="106" t="s">
        <v>112</v>
      </c>
      <c r="X19" s="119"/>
      <c r="Y19" s="119"/>
      <c r="Z19" s="119"/>
      <c r="AA19" s="119"/>
      <c r="AB19" s="135">
        <v>44197</v>
      </c>
      <c r="AC19" s="135">
        <v>45108</v>
      </c>
      <c r="AD19" s="119"/>
      <c r="AE19" s="119"/>
      <c r="AF19" s="119"/>
      <c r="AG19" s="119"/>
      <c r="AH19" s="119"/>
      <c r="AI19" s="119"/>
      <c r="AJ19" s="102"/>
    </row>
    <row r="20" spans="1:36" ht="409.5" x14ac:dyDescent="0.25">
      <c r="A20" s="477"/>
      <c r="B20" s="148" t="s">
        <v>116</v>
      </c>
      <c r="C20" s="149" t="s">
        <v>117</v>
      </c>
      <c r="D20" s="114" t="s">
        <v>118</v>
      </c>
      <c r="E20" s="148"/>
      <c r="F20" s="128">
        <v>43282</v>
      </c>
      <c r="G20" s="128">
        <v>44166</v>
      </c>
      <c r="H20" s="106" t="s">
        <v>119</v>
      </c>
      <c r="I20" s="116">
        <v>25000</v>
      </c>
      <c r="J20" s="105" t="s">
        <v>120</v>
      </c>
      <c r="K20" s="106" t="s">
        <v>114</v>
      </c>
      <c r="L20" s="121"/>
      <c r="M20" s="193"/>
      <c r="N20" s="119"/>
      <c r="O20" s="119"/>
      <c r="P20" s="119"/>
      <c r="Q20" s="119" t="s">
        <v>55</v>
      </c>
      <c r="R20" s="119"/>
      <c r="S20" s="134"/>
      <c r="T20" s="113" t="s">
        <v>121</v>
      </c>
      <c r="U20" s="109"/>
      <c r="V20" s="109"/>
      <c r="W20" s="109" t="s">
        <v>122</v>
      </c>
      <c r="X20" s="109" t="s">
        <v>123</v>
      </c>
      <c r="Y20" s="109"/>
      <c r="Z20" s="109"/>
      <c r="AA20" s="109"/>
      <c r="AB20" s="109"/>
      <c r="AC20" s="119"/>
      <c r="AD20" s="119"/>
      <c r="AE20" s="119"/>
      <c r="AF20" s="119"/>
      <c r="AG20" s="119"/>
      <c r="AH20" s="119"/>
      <c r="AI20" s="119"/>
      <c r="AJ20" s="102"/>
    </row>
    <row r="21" spans="1:36" ht="166.5" customHeight="1" x14ac:dyDescent="0.25">
      <c r="A21" s="475" t="s">
        <v>124</v>
      </c>
      <c r="B21" s="148" t="s">
        <v>125</v>
      </c>
      <c r="C21" s="149" t="s">
        <v>126</v>
      </c>
      <c r="D21" s="105" t="s">
        <v>127</v>
      </c>
      <c r="E21" s="148"/>
      <c r="F21" s="128">
        <v>43647</v>
      </c>
      <c r="G21" s="128">
        <v>43800</v>
      </c>
      <c r="H21" s="106" t="s">
        <v>128</v>
      </c>
      <c r="I21" s="107">
        <v>0</v>
      </c>
      <c r="J21" s="117" t="s">
        <v>129</v>
      </c>
      <c r="K21" s="108" t="s">
        <v>130</v>
      </c>
      <c r="L21" s="188"/>
      <c r="M21" s="110" t="s">
        <v>131</v>
      </c>
      <c r="N21" s="119"/>
      <c r="O21" s="119"/>
      <c r="P21" s="119"/>
      <c r="Q21" s="119" t="s">
        <v>55</v>
      </c>
      <c r="R21" s="119"/>
      <c r="S21" s="134"/>
      <c r="T21" s="157" t="s">
        <v>132</v>
      </c>
      <c r="U21" s="149" t="s">
        <v>133</v>
      </c>
      <c r="V21" s="149" t="s">
        <v>134</v>
      </c>
      <c r="W21" s="149" t="s">
        <v>128</v>
      </c>
      <c r="X21" s="149"/>
      <c r="Y21" s="119"/>
      <c r="Z21" s="119"/>
      <c r="AA21" s="119"/>
      <c r="AB21" s="119"/>
      <c r="AC21" s="119"/>
      <c r="AD21" s="119"/>
      <c r="AE21" s="119"/>
      <c r="AF21" s="119"/>
      <c r="AG21" s="119"/>
      <c r="AH21" s="119"/>
      <c r="AI21" s="119"/>
      <c r="AJ21" s="102"/>
    </row>
    <row r="22" spans="1:36" ht="220.5" customHeight="1" x14ac:dyDescent="0.25">
      <c r="A22" s="476"/>
      <c r="B22" s="148" t="s">
        <v>135</v>
      </c>
      <c r="C22" s="149" t="s">
        <v>136</v>
      </c>
      <c r="D22" s="105" t="s">
        <v>137</v>
      </c>
      <c r="E22" s="148"/>
      <c r="F22" s="128">
        <v>43647</v>
      </c>
      <c r="G22" s="128">
        <v>43800</v>
      </c>
      <c r="H22" s="108" t="s">
        <v>138</v>
      </c>
      <c r="I22" s="107">
        <v>0</v>
      </c>
      <c r="J22" s="105" t="s">
        <v>139</v>
      </c>
      <c r="K22" s="108" t="s">
        <v>130</v>
      </c>
      <c r="L22" s="148"/>
      <c r="M22" s="110" t="s">
        <v>131</v>
      </c>
      <c r="N22" s="119"/>
      <c r="O22" s="119"/>
      <c r="P22" s="119" t="s">
        <v>55</v>
      </c>
      <c r="Q22" s="119"/>
      <c r="R22" s="119"/>
      <c r="S22" s="134"/>
      <c r="T22" s="157" t="s">
        <v>140</v>
      </c>
      <c r="U22" s="149"/>
      <c r="V22" s="149" t="s">
        <v>141</v>
      </c>
      <c r="W22" s="108" t="s">
        <v>138</v>
      </c>
      <c r="X22" s="149" t="s">
        <v>142</v>
      </c>
      <c r="Y22" s="119"/>
      <c r="Z22" s="119"/>
      <c r="AA22" s="119"/>
      <c r="AB22" s="119"/>
      <c r="AC22" s="135">
        <v>44013</v>
      </c>
      <c r="AD22" s="119"/>
      <c r="AE22" s="119"/>
      <c r="AF22" s="119"/>
      <c r="AG22" s="119"/>
      <c r="AH22" s="119"/>
      <c r="AI22" s="119" t="s">
        <v>143</v>
      </c>
      <c r="AJ22" s="102"/>
    </row>
    <row r="23" spans="1:36" ht="247.5" customHeight="1" x14ac:dyDescent="0.25">
      <c r="A23" s="476"/>
      <c r="B23" s="148" t="s">
        <v>144</v>
      </c>
      <c r="C23" s="149" t="s">
        <v>145</v>
      </c>
      <c r="D23" s="105" t="s">
        <v>146</v>
      </c>
      <c r="E23" s="148"/>
      <c r="F23" s="128">
        <v>43709</v>
      </c>
      <c r="G23" s="128">
        <v>43891</v>
      </c>
      <c r="H23" s="106" t="s">
        <v>128</v>
      </c>
      <c r="I23" s="107">
        <v>32000</v>
      </c>
      <c r="J23" s="105" t="s">
        <v>147</v>
      </c>
      <c r="K23" s="106" t="s">
        <v>130</v>
      </c>
      <c r="L23" s="188"/>
      <c r="M23" s="110" t="s">
        <v>148</v>
      </c>
      <c r="N23" s="119" t="s">
        <v>55</v>
      </c>
      <c r="O23" s="119"/>
      <c r="P23" s="119"/>
      <c r="Q23" s="119"/>
      <c r="R23" s="119"/>
      <c r="S23" s="134"/>
      <c r="T23" s="157" t="s">
        <v>149</v>
      </c>
      <c r="U23" s="149"/>
      <c r="V23" s="149" t="s">
        <v>150</v>
      </c>
      <c r="W23" s="149" t="s">
        <v>128</v>
      </c>
      <c r="X23" s="149" t="s">
        <v>151</v>
      </c>
      <c r="Y23" s="119"/>
      <c r="Z23" s="119"/>
      <c r="AA23" s="119"/>
      <c r="AB23" s="135">
        <v>43862</v>
      </c>
      <c r="AC23" s="135">
        <v>44044</v>
      </c>
      <c r="AD23" s="119"/>
      <c r="AE23" s="119"/>
      <c r="AF23" s="119"/>
      <c r="AG23" s="119"/>
      <c r="AH23" s="119"/>
      <c r="AI23" s="119"/>
      <c r="AJ23" s="102"/>
    </row>
    <row r="24" spans="1:36" ht="150" customHeight="1" x14ac:dyDescent="0.25">
      <c r="A24" s="476"/>
      <c r="B24" s="148" t="s">
        <v>152</v>
      </c>
      <c r="C24" s="149" t="s">
        <v>153</v>
      </c>
      <c r="D24" s="105" t="s">
        <v>154</v>
      </c>
      <c r="E24" s="148"/>
      <c r="F24" s="128">
        <v>43647</v>
      </c>
      <c r="G24" s="128">
        <v>44256</v>
      </c>
      <c r="H24" s="108" t="s">
        <v>155</v>
      </c>
      <c r="I24" s="107">
        <v>0</v>
      </c>
      <c r="J24" s="105" t="s">
        <v>156</v>
      </c>
      <c r="K24" s="106" t="s">
        <v>130</v>
      </c>
      <c r="L24" s="188"/>
      <c r="M24" s="110" t="s">
        <v>131</v>
      </c>
      <c r="N24" s="121"/>
      <c r="O24" s="119" t="s">
        <v>55</v>
      </c>
      <c r="P24" s="119"/>
      <c r="Q24" s="119"/>
      <c r="R24" s="119"/>
      <c r="S24" s="134"/>
      <c r="T24" s="157" t="s">
        <v>157</v>
      </c>
      <c r="U24" s="149"/>
      <c r="V24" s="119"/>
      <c r="W24" s="108" t="s">
        <v>155</v>
      </c>
      <c r="X24" s="118"/>
      <c r="Y24" s="119"/>
      <c r="Z24" s="119"/>
      <c r="AA24" s="119"/>
      <c r="AB24" s="135">
        <v>44105</v>
      </c>
      <c r="AC24" s="119"/>
      <c r="AD24" s="119"/>
      <c r="AE24" s="119"/>
      <c r="AF24" s="119"/>
      <c r="AG24" s="119"/>
      <c r="AH24" s="119"/>
      <c r="AI24" s="119"/>
      <c r="AJ24" s="102"/>
    </row>
    <row r="25" spans="1:36" ht="171" customHeight="1" x14ac:dyDescent="0.25">
      <c r="A25" s="476"/>
      <c r="B25" s="148" t="s">
        <v>158</v>
      </c>
      <c r="C25" s="149" t="s">
        <v>159</v>
      </c>
      <c r="D25" s="105" t="s">
        <v>160</v>
      </c>
      <c r="E25" s="148"/>
      <c r="F25" s="128">
        <v>43647</v>
      </c>
      <c r="G25" s="128">
        <v>43770</v>
      </c>
      <c r="H25" s="106" t="s">
        <v>161</v>
      </c>
      <c r="I25" s="107">
        <v>30000</v>
      </c>
      <c r="J25" s="105" t="s">
        <v>162</v>
      </c>
      <c r="K25" s="106" t="s">
        <v>130</v>
      </c>
      <c r="L25" s="188"/>
      <c r="M25" s="110" t="s">
        <v>131</v>
      </c>
      <c r="N25" s="119"/>
      <c r="O25" s="119"/>
      <c r="P25" s="119"/>
      <c r="Q25" s="119" t="s">
        <v>55</v>
      </c>
      <c r="R25" s="119"/>
      <c r="S25" s="134"/>
      <c r="T25" s="156" t="s">
        <v>163</v>
      </c>
      <c r="U25" s="119" t="s">
        <v>164</v>
      </c>
      <c r="V25" s="119"/>
      <c r="W25" s="119" t="s">
        <v>165</v>
      </c>
      <c r="X25" s="119"/>
      <c r="Y25" s="120"/>
      <c r="Z25" s="119"/>
      <c r="AA25" s="119"/>
      <c r="AB25" s="119"/>
      <c r="AC25" s="119"/>
      <c r="AD25" s="119"/>
      <c r="AE25" s="119"/>
      <c r="AF25" s="119"/>
      <c r="AG25" s="119"/>
      <c r="AH25" s="119"/>
      <c r="AI25" s="119"/>
      <c r="AJ25" s="102"/>
    </row>
    <row r="26" spans="1:36" ht="186" customHeight="1" x14ac:dyDescent="0.25">
      <c r="A26" s="476"/>
      <c r="B26" s="148" t="s">
        <v>166</v>
      </c>
      <c r="C26" s="149" t="s">
        <v>167</v>
      </c>
      <c r="D26" s="111" t="s">
        <v>168</v>
      </c>
      <c r="E26" s="148"/>
      <c r="F26" s="128">
        <v>43647</v>
      </c>
      <c r="G26" s="128">
        <v>44743</v>
      </c>
      <c r="H26" s="106" t="s">
        <v>169</v>
      </c>
      <c r="I26" s="107">
        <v>20000</v>
      </c>
      <c r="J26" s="105" t="s">
        <v>170</v>
      </c>
      <c r="K26" s="108" t="s">
        <v>171</v>
      </c>
      <c r="L26" s="188"/>
      <c r="M26" s="110" t="s">
        <v>148</v>
      </c>
      <c r="N26" s="119"/>
      <c r="O26" s="119"/>
      <c r="P26" s="119"/>
      <c r="Q26" s="119" t="s">
        <v>55</v>
      </c>
      <c r="R26" s="119"/>
      <c r="S26" s="134"/>
      <c r="T26" s="157" t="s">
        <v>172</v>
      </c>
      <c r="U26" s="149"/>
      <c r="V26" s="119"/>
      <c r="W26" s="106" t="s">
        <v>173</v>
      </c>
      <c r="X26" s="118"/>
      <c r="Y26" s="120"/>
      <c r="Z26" s="119"/>
      <c r="AA26" s="119"/>
      <c r="AB26" s="119"/>
      <c r="AC26" s="119"/>
      <c r="AD26" s="119"/>
      <c r="AE26" s="119"/>
      <c r="AF26" s="119" t="s">
        <v>174</v>
      </c>
      <c r="AG26" s="119"/>
      <c r="AH26" s="119"/>
      <c r="AI26" s="119"/>
      <c r="AJ26" s="102"/>
    </row>
    <row r="27" spans="1:36" ht="143.25" customHeight="1" x14ac:dyDescent="0.25">
      <c r="A27" s="476"/>
      <c r="B27" s="148" t="s">
        <v>175</v>
      </c>
      <c r="C27" s="149" t="s">
        <v>176</v>
      </c>
      <c r="D27" s="111" t="s">
        <v>177</v>
      </c>
      <c r="E27" s="148"/>
      <c r="F27" s="128">
        <v>43647</v>
      </c>
      <c r="G27" s="128">
        <v>43800</v>
      </c>
      <c r="H27" s="108" t="s">
        <v>138</v>
      </c>
      <c r="I27" s="107">
        <v>12000</v>
      </c>
      <c r="J27" s="105" t="s">
        <v>178</v>
      </c>
      <c r="K27" s="106" t="s">
        <v>130</v>
      </c>
      <c r="L27" s="188"/>
      <c r="M27" s="110" t="s">
        <v>179</v>
      </c>
      <c r="N27" s="119"/>
      <c r="O27" s="119" t="s">
        <v>55</v>
      </c>
      <c r="P27" s="119"/>
      <c r="Q27" s="119"/>
      <c r="R27" s="119"/>
      <c r="S27" s="134"/>
      <c r="T27" s="157" t="s">
        <v>180</v>
      </c>
      <c r="U27" s="149"/>
      <c r="V27" s="149" t="s">
        <v>181</v>
      </c>
      <c r="W27" s="149" t="s">
        <v>138</v>
      </c>
      <c r="X27" s="149" t="s">
        <v>182</v>
      </c>
      <c r="Y27" s="113"/>
      <c r="Z27" s="121"/>
      <c r="AA27" s="121"/>
      <c r="AB27" s="121"/>
      <c r="AC27" s="164">
        <v>44166</v>
      </c>
      <c r="AD27" s="121"/>
      <c r="AE27" s="121"/>
      <c r="AF27" s="121"/>
      <c r="AG27" s="121"/>
      <c r="AH27" s="121"/>
      <c r="AI27" s="121" t="s">
        <v>183</v>
      </c>
      <c r="AJ27" s="102"/>
    </row>
    <row r="28" spans="1:36" ht="80.25" customHeight="1" x14ac:dyDescent="0.25">
      <c r="A28" s="476"/>
      <c r="B28" s="148" t="s">
        <v>184</v>
      </c>
      <c r="C28" s="149" t="s">
        <v>185</v>
      </c>
      <c r="D28" s="111" t="s">
        <v>186</v>
      </c>
      <c r="E28" s="148"/>
      <c r="F28" s="128">
        <v>44166</v>
      </c>
      <c r="G28" s="128">
        <v>44013</v>
      </c>
      <c r="H28" s="108" t="s">
        <v>155</v>
      </c>
      <c r="I28" s="107">
        <v>0</v>
      </c>
      <c r="J28" s="105" t="s">
        <v>187</v>
      </c>
      <c r="K28" s="106" t="s">
        <v>130</v>
      </c>
      <c r="L28" s="188"/>
      <c r="M28" s="110" t="s">
        <v>131</v>
      </c>
      <c r="N28" s="119" t="s">
        <v>55</v>
      </c>
      <c r="O28" s="119"/>
      <c r="P28" s="119"/>
      <c r="Q28" s="119"/>
      <c r="R28" s="119"/>
      <c r="S28" s="134"/>
      <c r="T28" s="156" t="s">
        <v>188</v>
      </c>
      <c r="U28" s="121"/>
      <c r="V28" s="121"/>
      <c r="W28" s="121"/>
      <c r="X28" s="121"/>
      <c r="Y28" s="113"/>
      <c r="Z28" s="121"/>
      <c r="AA28" s="121"/>
      <c r="AB28" s="121"/>
      <c r="AC28" s="121"/>
      <c r="AD28" s="121"/>
      <c r="AE28" s="121"/>
      <c r="AF28" s="121"/>
      <c r="AG28" s="121"/>
      <c r="AH28" s="121"/>
      <c r="AI28" s="121"/>
      <c r="AJ28" s="102"/>
    </row>
    <row r="29" spans="1:36" ht="93" customHeight="1" x14ac:dyDescent="0.25">
      <c r="A29" s="476"/>
      <c r="B29" s="148" t="s">
        <v>189</v>
      </c>
      <c r="C29" s="149" t="s">
        <v>190</v>
      </c>
      <c r="D29" s="114" t="s">
        <v>191</v>
      </c>
      <c r="E29" s="148"/>
      <c r="F29" s="128">
        <v>43647</v>
      </c>
      <c r="G29" s="128">
        <v>43800</v>
      </c>
      <c r="H29" s="108" t="s">
        <v>155</v>
      </c>
      <c r="I29" s="107">
        <v>0</v>
      </c>
      <c r="J29" s="105" t="s">
        <v>192</v>
      </c>
      <c r="K29" s="106" t="s">
        <v>130</v>
      </c>
      <c r="L29" s="188"/>
      <c r="M29" s="110" t="s">
        <v>131</v>
      </c>
      <c r="N29" s="119"/>
      <c r="O29" s="119"/>
      <c r="P29" s="119"/>
      <c r="Q29" s="119" t="s">
        <v>55</v>
      </c>
      <c r="R29" s="119"/>
      <c r="S29" s="134"/>
      <c r="T29" s="156" t="s">
        <v>193</v>
      </c>
      <c r="U29" s="121"/>
      <c r="V29" s="121"/>
      <c r="W29" s="108" t="s">
        <v>155</v>
      </c>
      <c r="X29" s="121"/>
      <c r="Y29" s="121"/>
      <c r="Z29" s="121"/>
      <c r="AA29" s="121"/>
      <c r="AB29" s="121"/>
      <c r="AC29" s="121"/>
      <c r="AD29" s="121"/>
      <c r="AE29" s="121"/>
      <c r="AF29" s="121"/>
      <c r="AG29" s="121"/>
      <c r="AH29" s="121"/>
      <c r="AI29" s="121"/>
      <c r="AJ29" s="102"/>
    </row>
    <row r="30" spans="1:36" ht="234" customHeight="1" x14ac:dyDescent="0.25">
      <c r="A30" s="477"/>
      <c r="B30" s="148" t="s">
        <v>194</v>
      </c>
      <c r="C30" s="149" t="s">
        <v>195</v>
      </c>
      <c r="D30" s="113" t="s">
        <v>196</v>
      </c>
      <c r="E30" s="148"/>
      <c r="F30" s="128">
        <v>43647</v>
      </c>
      <c r="G30" s="128">
        <v>44743</v>
      </c>
      <c r="H30" s="106" t="s">
        <v>197</v>
      </c>
      <c r="I30" s="107">
        <v>0</v>
      </c>
      <c r="J30" s="105" t="s">
        <v>198</v>
      </c>
      <c r="K30" s="106" t="s">
        <v>130</v>
      </c>
      <c r="L30" s="188"/>
      <c r="M30" s="110" t="s">
        <v>131</v>
      </c>
      <c r="N30" s="119"/>
      <c r="O30" s="119"/>
      <c r="P30" s="119" t="s">
        <v>55</v>
      </c>
      <c r="Q30" s="119"/>
      <c r="R30" s="119"/>
      <c r="S30" s="134"/>
      <c r="T30" s="157" t="s">
        <v>199</v>
      </c>
      <c r="U30" s="149"/>
      <c r="V30" s="149" t="s">
        <v>200</v>
      </c>
      <c r="W30" s="106" t="s">
        <v>197</v>
      </c>
      <c r="X30" s="121"/>
      <c r="Y30" s="121"/>
      <c r="Z30" s="121"/>
      <c r="AA30" s="121"/>
      <c r="AB30" s="121"/>
      <c r="AC30" s="121"/>
      <c r="AD30" s="121"/>
      <c r="AE30" s="121"/>
      <c r="AF30" s="121"/>
      <c r="AG30" s="121"/>
      <c r="AH30" s="121"/>
      <c r="AI30" s="121"/>
      <c r="AJ30" s="102"/>
    </row>
    <row r="31" spans="1:36" ht="115.5" customHeight="1" x14ac:dyDescent="0.25">
      <c r="A31" s="475" t="s">
        <v>201</v>
      </c>
      <c r="B31" s="148" t="s">
        <v>202</v>
      </c>
      <c r="C31" s="149" t="s">
        <v>203</v>
      </c>
      <c r="D31" s="105" t="s">
        <v>204</v>
      </c>
      <c r="E31" s="148"/>
      <c r="F31" s="128">
        <v>43647</v>
      </c>
      <c r="G31" s="128">
        <v>44348</v>
      </c>
      <c r="H31" s="106" t="s">
        <v>205</v>
      </c>
      <c r="I31" s="107">
        <v>0</v>
      </c>
      <c r="J31" s="106" t="s">
        <v>206</v>
      </c>
      <c r="K31" s="106" t="s">
        <v>207</v>
      </c>
      <c r="L31" s="188"/>
      <c r="M31" s="110" t="s">
        <v>208</v>
      </c>
      <c r="N31" s="119"/>
      <c r="O31" s="119"/>
      <c r="P31" s="119"/>
      <c r="Q31" s="119" t="s">
        <v>55</v>
      </c>
      <c r="R31" s="119"/>
      <c r="S31" s="134"/>
      <c r="T31" s="156" t="s">
        <v>209</v>
      </c>
      <c r="U31" s="121"/>
      <c r="V31" s="121"/>
      <c r="W31" s="106" t="s">
        <v>205</v>
      </c>
      <c r="X31" s="136"/>
      <c r="Y31" s="121"/>
      <c r="Z31" s="121"/>
      <c r="AA31" s="121"/>
      <c r="AB31" s="121"/>
      <c r="AC31" s="121"/>
      <c r="AD31" s="121"/>
      <c r="AE31" s="121"/>
      <c r="AF31" s="121"/>
      <c r="AG31" s="121" t="s">
        <v>210</v>
      </c>
      <c r="AH31" s="121"/>
      <c r="AI31" s="121"/>
      <c r="AJ31" s="102"/>
    </row>
    <row r="32" spans="1:36" ht="129.75" customHeight="1" x14ac:dyDescent="0.25">
      <c r="A32" s="476"/>
      <c r="B32" s="148" t="s">
        <v>211</v>
      </c>
      <c r="C32" s="149" t="s">
        <v>212</v>
      </c>
      <c r="D32" s="105" t="s">
        <v>213</v>
      </c>
      <c r="E32" s="148"/>
      <c r="F32" s="128">
        <v>43647</v>
      </c>
      <c r="G32" s="128">
        <v>44013</v>
      </c>
      <c r="H32" s="108" t="s">
        <v>214</v>
      </c>
      <c r="I32" s="107">
        <v>0</v>
      </c>
      <c r="J32" s="108" t="s">
        <v>215</v>
      </c>
      <c r="K32" s="108" t="s">
        <v>216</v>
      </c>
      <c r="L32" s="148"/>
      <c r="M32" s="110" t="s">
        <v>131</v>
      </c>
      <c r="N32" s="119"/>
      <c r="O32" s="119" t="s">
        <v>55</v>
      </c>
      <c r="P32" s="119"/>
      <c r="Q32" s="119"/>
      <c r="R32" s="119"/>
      <c r="S32" s="132"/>
      <c r="T32" s="156" t="s">
        <v>217</v>
      </c>
      <c r="U32" s="121"/>
      <c r="V32" s="121"/>
      <c r="W32" s="121"/>
      <c r="X32" s="121"/>
      <c r="Y32" s="121"/>
      <c r="Z32" s="121"/>
      <c r="AA32" s="121"/>
      <c r="AB32" s="121"/>
      <c r="AC32" s="121"/>
      <c r="AD32" s="121"/>
      <c r="AE32" s="121"/>
      <c r="AF32" s="121"/>
      <c r="AG32" s="121"/>
      <c r="AH32" s="121"/>
      <c r="AI32" s="121"/>
      <c r="AJ32" s="102"/>
    </row>
    <row r="33" spans="1:36" ht="195" customHeight="1" x14ac:dyDescent="0.25">
      <c r="A33" s="476"/>
      <c r="B33" s="148" t="s">
        <v>218</v>
      </c>
      <c r="C33" s="149" t="s">
        <v>219</v>
      </c>
      <c r="D33" s="111" t="s">
        <v>220</v>
      </c>
      <c r="E33" s="148"/>
      <c r="F33" s="128">
        <v>43831</v>
      </c>
      <c r="G33" s="128">
        <v>44197</v>
      </c>
      <c r="H33" s="106" t="s">
        <v>221</v>
      </c>
      <c r="I33" s="107">
        <v>5000</v>
      </c>
      <c r="J33" s="106" t="s">
        <v>222</v>
      </c>
      <c r="K33" s="106" t="s">
        <v>223</v>
      </c>
      <c r="L33" s="188"/>
      <c r="M33" s="110" t="s">
        <v>131</v>
      </c>
      <c r="N33" s="119" t="s">
        <v>55</v>
      </c>
      <c r="O33" s="119"/>
      <c r="P33" s="119"/>
      <c r="Q33" s="119"/>
      <c r="R33" s="119"/>
      <c r="S33" s="132"/>
      <c r="T33" s="105" t="s">
        <v>224</v>
      </c>
      <c r="U33" s="163"/>
      <c r="V33" s="163" t="s">
        <v>225</v>
      </c>
      <c r="W33" s="106" t="s">
        <v>221</v>
      </c>
      <c r="X33" s="121"/>
      <c r="Y33" s="121"/>
      <c r="Z33" s="121"/>
      <c r="AA33" s="121"/>
      <c r="AB33" s="121"/>
      <c r="AC33" s="121"/>
      <c r="AD33" s="121"/>
      <c r="AE33" s="121"/>
      <c r="AF33" s="121"/>
      <c r="AG33" s="121"/>
      <c r="AH33" s="121"/>
      <c r="AI33" s="121"/>
      <c r="AJ33" s="102"/>
    </row>
    <row r="34" spans="1:36" ht="166.5" customHeight="1" x14ac:dyDescent="0.25">
      <c r="A34" s="476"/>
      <c r="B34" s="148" t="s">
        <v>226</v>
      </c>
      <c r="C34" s="149" t="s">
        <v>227</v>
      </c>
      <c r="D34" s="111" t="s">
        <v>204</v>
      </c>
      <c r="E34" s="148"/>
      <c r="F34" s="128">
        <v>43983</v>
      </c>
      <c r="G34" s="128">
        <v>44044</v>
      </c>
      <c r="H34" s="106" t="s">
        <v>221</v>
      </c>
      <c r="I34" s="107">
        <v>0</v>
      </c>
      <c r="J34" s="122" t="s">
        <v>228</v>
      </c>
      <c r="K34" s="106" t="s">
        <v>223</v>
      </c>
      <c r="L34" s="188"/>
      <c r="M34" s="110" t="s">
        <v>131</v>
      </c>
      <c r="N34" s="119" t="s">
        <v>55</v>
      </c>
      <c r="O34" s="119"/>
      <c r="P34" s="119"/>
      <c r="Q34" s="119"/>
      <c r="R34" s="119"/>
      <c r="S34" s="132"/>
      <c r="T34" s="159" t="s">
        <v>229</v>
      </c>
      <c r="U34" s="121"/>
      <c r="V34" s="121"/>
      <c r="W34" s="106"/>
      <c r="X34" s="166"/>
      <c r="Y34" s="121"/>
      <c r="Z34" s="121"/>
      <c r="AA34" s="121"/>
      <c r="AB34" s="121"/>
      <c r="AC34" s="121"/>
      <c r="AD34" s="121"/>
      <c r="AE34" s="121"/>
      <c r="AF34" s="121"/>
      <c r="AG34" s="121"/>
      <c r="AH34" s="121"/>
      <c r="AI34" s="121"/>
      <c r="AJ34" s="102"/>
    </row>
    <row r="35" spans="1:36" ht="156.75" customHeight="1" x14ac:dyDescent="0.25">
      <c r="A35" s="476"/>
      <c r="B35" s="148" t="s">
        <v>230</v>
      </c>
      <c r="C35" s="149" t="s">
        <v>231</v>
      </c>
      <c r="D35" s="113" t="s">
        <v>232</v>
      </c>
      <c r="E35" s="148"/>
      <c r="F35" s="128">
        <v>44044</v>
      </c>
      <c r="G35" s="128">
        <v>44562</v>
      </c>
      <c r="H35" s="106" t="s">
        <v>233</v>
      </c>
      <c r="I35" s="107">
        <v>7000</v>
      </c>
      <c r="J35" s="106" t="s">
        <v>234</v>
      </c>
      <c r="K35" s="106" t="s">
        <v>235</v>
      </c>
      <c r="L35" s="188"/>
      <c r="M35" s="110" t="s">
        <v>208</v>
      </c>
      <c r="N35" s="119" t="s">
        <v>55</v>
      </c>
      <c r="O35" s="119"/>
      <c r="P35" s="119"/>
      <c r="Q35" s="119"/>
      <c r="R35" s="119"/>
      <c r="S35" s="132"/>
      <c r="T35" s="159" t="s">
        <v>236</v>
      </c>
      <c r="U35" s="121"/>
      <c r="V35" s="166"/>
      <c r="W35" s="118"/>
      <c r="X35" s="166"/>
      <c r="Y35" s="121"/>
      <c r="Z35" s="121"/>
      <c r="AA35" s="121"/>
      <c r="AB35" s="121"/>
      <c r="AC35" s="121"/>
      <c r="AD35" s="121"/>
      <c r="AE35" s="121"/>
      <c r="AF35" s="121"/>
      <c r="AG35" s="121"/>
      <c r="AH35" s="121"/>
      <c r="AI35" s="121"/>
      <c r="AJ35" s="102"/>
    </row>
    <row r="36" spans="1:36" ht="119.25" customHeight="1" x14ac:dyDescent="0.25">
      <c r="A36" s="476"/>
      <c r="B36" s="148" t="s">
        <v>237</v>
      </c>
      <c r="C36" s="149" t="s">
        <v>238</v>
      </c>
      <c r="D36" s="113" t="s">
        <v>239</v>
      </c>
      <c r="E36" s="148"/>
      <c r="F36" s="128">
        <v>43617</v>
      </c>
      <c r="G36" s="128">
        <v>43983</v>
      </c>
      <c r="H36" s="106" t="s">
        <v>205</v>
      </c>
      <c r="I36" s="107">
        <v>0</v>
      </c>
      <c r="J36" s="106" t="s">
        <v>240</v>
      </c>
      <c r="K36" s="106" t="s">
        <v>241</v>
      </c>
      <c r="L36" s="188"/>
      <c r="M36" s="110" t="s">
        <v>208</v>
      </c>
      <c r="N36" s="119"/>
      <c r="O36" s="119"/>
      <c r="P36" s="119"/>
      <c r="Q36" s="119" t="s">
        <v>55</v>
      </c>
      <c r="R36" s="119"/>
      <c r="S36" s="132"/>
      <c r="T36" s="113" t="s">
        <v>242</v>
      </c>
      <c r="U36" s="163"/>
      <c r="V36" s="163"/>
      <c r="W36" s="106" t="s">
        <v>205</v>
      </c>
      <c r="X36" s="119"/>
      <c r="Y36" s="121"/>
      <c r="Z36" s="121"/>
      <c r="AA36" s="121"/>
      <c r="AB36" s="121"/>
      <c r="AC36" s="121"/>
      <c r="AD36" s="121"/>
      <c r="AE36" s="121"/>
      <c r="AF36" s="121"/>
      <c r="AG36" s="121"/>
      <c r="AH36" s="121"/>
      <c r="AI36" s="121"/>
      <c r="AJ36" s="102"/>
    </row>
    <row r="37" spans="1:36" ht="104.25" customHeight="1" x14ac:dyDescent="0.25">
      <c r="A37" s="476"/>
      <c r="B37" s="148" t="s">
        <v>243</v>
      </c>
      <c r="C37" s="149" t="s">
        <v>244</v>
      </c>
      <c r="D37" s="114" t="s">
        <v>204</v>
      </c>
      <c r="E37" s="148"/>
      <c r="F37" s="128">
        <v>44743</v>
      </c>
      <c r="G37" s="128">
        <v>44896</v>
      </c>
      <c r="H37" s="108" t="s">
        <v>76</v>
      </c>
      <c r="I37" s="107">
        <v>0</v>
      </c>
      <c r="J37" s="122" t="s">
        <v>245</v>
      </c>
      <c r="K37" s="115" t="s">
        <v>223</v>
      </c>
      <c r="L37" s="188"/>
      <c r="M37" s="110" t="s">
        <v>208</v>
      </c>
      <c r="N37" s="119" t="s">
        <v>55</v>
      </c>
      <c r="O37" s="119"/>
      <c r="P37" s="119"/>
      <c r="Q37" s="119"/>
      <c r="R37" s="119"/>
      <c r="S37" s="132"/>
      <c r="T37" s="159" t="s">
        <v>246</v>
      </c>
      <c r="U37" s="109"/>
      <c r="V37" s="109"/>
      <c r="W37" s="163"/>
      <c r="X37" s="119"/>
      <c r="Y37" s="119"/>
      <c r="Z37" s="119"/>
      <c r="AA37" s="119"/>
      <c r="AB37" s="135">
        <v>43739</v>
      </c>
      <c r="AC37" s="135">
        <v>43800</v>
      </c>
      <c r="AD37" s="119"/>
      <c r="AE37" s="119"/>
      <c r="AF37" s="119" t="s">
        <v>247</v>
      </c>
      <c r="AG37" s="119"/>
      <c r="AH37" s="119"/>
      <c r="AI37" s="119"/>
      <c r="AJ37" s="102"/>
    </row>
    <row r="38" spans="1:36" ht="157.5" customHeight="1" x14ac:dyDescent="0.25">
      <c r="A38" s="476"/>
      <c r="B38" s="148" t="s">
        <v>248</v>
      </c>
      <c r="C38" s="149" t="s">
        <v>249</v>
      </c>
      <c r="D38" s="114" t="s">
        <v>239</v>
      </c>
      <c r="E38" s="148"/>
      <c r="F38" s="128">
        <v>43617</v>
      </c>
      <c r="G38" s="128">
        <v>43800</v>
      </c>
      <c r="H38" s="108" t="s">
        <v>76</v>
      </c>
      <c r="I38" s="107">
        <v>0</v>
      </c>
      <c r="J38" s="122" t="s">
        <v>250</v>
      </c>
      <c r="K38" s="115" t="s">
        <v>223</v>
      </c>
      <c r="L38" s="188"/>
      <c r="M38" s="110" t="s">
        <v>131</v>
      </c>
      <c r="N38" s="119"/>
      <c r="O38" s="119" t="s">
        <v>55</v>
      </c>
      <c r="P38" s="119"/>
      <c r="Q38" s="119"/>
      <c r="R38" s="119"/>
      <c r="S38" s="134"/>
      <c r="T38" s="156" t="s">
        <v>78</v>
      </c>
      <c r="U38" s="119"/>
      <c r="V38" s="119"/>
      <c r="W38" s="119"/>
      <c r="X38" s="119" t="s">
        <v>251</v>
      </c>
      <c r="Y38" s="119" t="s">
        <v>252</v>
      </c>
      <c r="Z38" s="119"/>
      <c r="AA38" s="119"/>
      <c r="AB38" s="119"/>
      <c r="AC38" s="135">
        <v>44013</v>
      </c>
      <c r="AD38" s="119" t="s">
        <v>253</v>
      </c>
      <c r="AE38" s="119"/>
      <c r="AF38" s="119" t="s">
        <v>254</v>
      </c>
      <c r="AG38" s="119"/>
      <c r="AH38" s="119"/>
      <c r="AI38" s="119"/>
      <c r="AJ38" s="102"/>
    </row>
    <row r="39" spans="1:36" ht="111.75" customHeight="1" x14ac:dyDescent="0.25">
      <c r="A39" s="476"/>
      <c r="B39" s="148" t="s">
        <v>255</v>
      </c>
      <c r="C39" s="149" t="s">
        <v>256</v>
      </c>
      <c r="D39" s="113" t="s">
        <v>204</v>
      </c>
      <c r="E39" s="148"/>
      <c r="F39" s="128">
        <v>43466</v>
      </c>
      <c r="G39" s="128">
        <v>43525</v>
      </c>
      <c r="H39" s="108" t="s">
        <v>76</v>
      </c>
      <c r="I39" s="107">
        <v>0</v>
      </c>
      <c r="J39" s="106" t="s">
        <v>257</v>
      </c>
      <c r="K39" s="106" t="s">
        <v>223</v>
      </c>
      <c r="L39" s="188"/>
      <c r="M39" s="110" t="s">
        <v>131</v>
      </c>
      <c r="N39" s="119"/>
      <c r="O39" s="119" t="s">
        <v>55</v>
      </c>
      <c r="P39" s="119"/>
      <c r="Q39" s="119"/>
      <c r="R39" s="119"/>
      <c r="S39" s="134"/>
      <c r="T39" s="156" t="s">
        <v>258</v>
      </c>
      <c r="U39" s="119"/>
      <c r="V39" s="118"/>
      <c r="W39" s="119"/>
      <c r="X39" s="119"/>
      <c r="Y39" s="119"/>
      <c r="Z39" s="119"/>
      <c r="AA39" s="119"/>
      <c r="AB39" s="119"/>
      <c r="AC39" s="119"/>
      <c r="AD39" s="119"/>
      <c r="AE39" s="119"/>
      <c r="AF39" s="119"/>
      <c r="AG39" s="119"/>
      <c r="AH39" s="119"/>
      <c r="AI39" s="119"/>
      <c r="AJ39" s="102"/>
    </row>
    <row r="40" spans="1:36" ht="161.25" customHeight="1" x14ac:dyDescent="0.25">
      <c r="A40" s="476"/>
      <c r="B40" s="148" t="s">
        <v>259</v>
      </c>
      <c r="C40" s="149" t="s">
        <v>260</v>
      </c>
      <c r="D40" s="113" t="s">
        <v>261</v>
      </c>
      <c r="E40" s="148"/>
      <c r="F40" s="128">
        <v>43466</v>
      </c>
      <c r="G40" s="128">
        <v>44197</v>
      </c>
      <c r="H40" s="106" t="s">
        <v>205</v>
      </c>
      <c r="I40" s="107">
        <v>60000</v>
      </c>
      <c r="J40" s="106" t="s">
        <v>262</v>
      </c>
      <c r="K40" s="106" t="s">
        <v>263</v>
      </c>
      <c r="L40" s="188"/>
      <c r="M40" s="110" t="s">
        <v>264</v>
      </c>
      <c r="N40" s="119"/>
      <c r="O40" s="119"/>
      <c r="P40" s="119"/>
      <c r="Q40" s="119" t="s">
        <v>55</v>
      </c>
      <c r="R40" s="119"/>
      <c r="S40" s="132"/>
      <c r="T40" s="156" t="s">
        <v>265</v>
      </c>
      <c r="U40" s="119"/>
      <c r="V40" s="119"/>
      <c r="W40" s="106" t="s">
        <v>266</v>
      </c>
      <c r="X40" s="119"/>
      <c r="Y40" s="119"/>
      <c r="Z40" s="119"/>
      <c r="AA40" s="119"/>
      <c r="AB40" s="119"/>
      <c r="AC40" s="119"/>
      <c r="AD40" s="119"/>
      <c r="AE40" s="119"/>
      <c r="AF40" s="119"/>
      <c r="AG40" s="119"/>
      <c r="AH40" s="119"/>
      <c r="AI40" s="119" t="s">
        <v>267</v>
      </c>
      <c r="AJ40" s="102"/>
    </row>
    <row r="41" spans="1:36" ht="128.25" customHeight="1" x14ac:dyDescent="0.25">
      <c r="A41" s="476"/>
      <c r="B41" s="148" t="s">
        <v>268</v>
      </c>
      <c r="C41" s="149" t="s">
        <v>269</v>
      </c>
      <c r="D41" s="113" t="s">
        <v>270</v>
      </c>
      <c r="E41" s="148"/>
      <c r="F41" s="128">
        <v>43466</v>
      </c>
      <c r="G41" s="128">
        <v>44197</v>
      </c>
      <c r="H41" s="106" t="s">
        <v>205</v>
      </c>
      <c r="I41" s="107">
        <v>150000</v>
      </c>
      <c r="J41" s="106" t="s">
        <v>271</v>
      </c>
      <c r="K41" s="106" t="s">
        <v>272</v>
      </c>
      <c r="L41" s="188"/>
      <c r="M41" s="110" t="s">
        <v>208</v>
      </c>
      <c r="N41" s="119"/>
      <c r="O41" s="119"/>
      <c r="P41" s="119"/>
      <c r="Q41" s="119" t="s">
        <v>55</v>
      </c>
      <c r="R41" s="119"/>
      <c r="S41" s="132"/>
      <c r="T41" s="156" t="s">
        <v>273</v>
      </c>
      <c r="U41" s="119"/>
      <c r="V41" s="119"/>
      <c r="W41" s="106" t="s">
        <v>205</v>
      </c>
      <c r="X41" s="119"/>
      <c r="Y41" s="119"/>
      <c r="Z41" s="119"/>
      <c r="AA41" s="119"/>
      <c r="AB41" s="119"/>
      <c r="AC41" s="119"/>
      <c r="AD41" s="119" t="s">
        <v>62</v>
      </c>
      <c r="AE41" s="119"/>
      <c r="AF41" s="119" t="s">
        <v>274</v>
      </c>
      <c r="AG41" s="119"/>
      <c r="AH41" s="119"/>
      <c r="AI41" s="119"/>
      <c r="AJ41" s="102"/>
    </row>
    <row r="42" spans="1:36" ht="168.75" customHeight="1" x14ac:dyDescent="0.25">
      <c r="A42" s="476"/>
      <c r="B42" s="148" t="s">
        <v>275</v>
      </c>
      <c r="C42" s="149" t="s">
        <v>276</v>
      </c>
      <c r="D42" s="113" t="s">
        <v>277</v>
      </c>
      <c r="E42" s="148"/>
      <c r="F42" s="128">
        <v>43466</v>
      </c>
      <c r="G42" s="128">
        <v>43983</v>
      </c>
      <c r="H42" s="106" t="s">
        <v>205</v>
      </c>
      <c r="I42" s="107">
        <v>6000</v>
      </c>
      <c r="J42" s="106" t="s">
        <v>278</v>
      </c>
      <c r="K42" s="106" t="s">
        <v>279</v>
      </c>
      <c r="L42" s="188"/>
      <c r="M42" s="110" t="s">
        <v>208</v>
      </c>
      <c r="N42" s="119"/>
      <c r="O42" s="119"/>
      <c r="P42" s="119"/>
      <c r="Q42" s="119" t="s">
        <v>55</v>
      </c>
      <c r="R42" s="119"/>
      <c r="S42" s="132"/>
      <c r="T42" s="156" t="s">
        <v>280</v>
      </c>
      <c r="U42" s="119"/>
      <c r="V42" s="119"/>
      <c r="W42" s="106" t="s">
        <v>205</v>
      </c>
      <c r="X42" s="119"/>
      <c r="Y42" s="119"/>
      <c r="Z42" s="119"/>
      <c r="AA42" s="119"/>
      <c r="AB42" s="119"/>
      <c r="AC42" s="119"/>
      <c r="AD42" s="119"/>
      <c r="AE42" s="119"/>
      <c r="AF42" s="119"/>
      <c r="AG42" s="119"/>
      <c r="AH42" s="119"/>
      <c r="AI42" s="119"/>
      <c r="AJ42" s="102"/>
    </row>
    <row r="43" spans="1:36" ht="168" customHeight="1" x14ac:dyDescent="0.25">
      <c r="A43" s="477"/>
      <c r="B43" s="148" t="s">
        <v>281</v>
      </c>
      <c r="C43" s="149" t="s">
        <v>282</v>
      </c>
      <c r="D43" s="113" t="s">
        <v>283</v>
      </c>
      <c r="E43" s="148"/>
      <c r="F43" s="128">
        <v>44013</v>
      </c>
      <c r="G43" s="128">
        <v>44713</v>
      </c>
      <c r="H43" s="106" t="s">
        <v>205</v>
      </c>
      <c r="I43" s="107">
        <v>250000</v>
      </c>
      <c r="J43" s="106" t="s">
        <v>284</v>
      </c>
      <c r="K43" s="106" t="s">
        <v>223</v>
      </c>
      <c r="L43" s="188"/>
      <c r="M43" s="110" t="s">
        <v>208</v>
      </c>
      <c r="N43" s="119" t="s">
        <v>55</v>
      </c>
      <c r="O43" s="119"/>
      <c r="P43" s="119"/>
      <c r="Q43" s="119"/>
      <c r="R43" s="119"/>
      <c r="S43" s="132"/>
      <c r="T43" s="159" t="s">
        <v>285</v>
      </c>
      <c r="U43" s="119"/>
      <c r="V43" s="119"/>
      <c r="W43" s="106" t="s">
        <v>205</v>
      </c>
      <c r="X43" s="119"/>
      <c r="Y43" s="119"/>
      <c r="Z43" s="119"/>
      <c r="AA43" s="119"/>
      <c r="AB43" s="119"/>
      <c r="AC43" s="119"/>
      <c r="AD43" s="119"/>
      <c r="AE43" s="119"/>
      <c r="AF43" s="119"/>
      <c r="AG43" s="119"/>
      <c r="AH43" s="119"/>
      <c r="AI43" s="119"/>
      <c r="AJ43" s="102"/>
    </row>
    <row r="44" spans="1:36" ht="336.75" customHeight="1" x14ac:dyDescent="0.25">
      <c r="A44" s="475" t="s">
        <v>286</v>
      </c>
      <c r="B44" s="148" t="s">
        <v>287</v>
      </c>
      <c r="C44" s="149" t="s">
        <v>288</v>
      </c>
      <c r="D44" s="105" t="s">
        <v>289</v>
      </c>
      <c r="E44" s="148"/>
      <c r="F44" s="128">
        <v>43647</v>
      </c>
      <c r="G44" s="128">
        <v>44378</v>
      </c>
      <c r="H44" s="148" t="s">
        <v>290</v>
      </c>
      <c r="I44" s="187">
        <v>0</v>
      </c>
      <c r="J44" s="123" t="s">
        <v>291</v>
      </c>
      <c r="K44" s="108" t="s">
        <v>292</v>
      </c>
      <c r="L44" s="188"/>
      <c r="M44" s="110" t="s">
        <v>131</v>
      </c>
      <c r="N44" s="119"/>
      <c r="O44" s="119" t="s">
        <v>55</v>
      </c>
      <c r="P44" s="119"/>
      <c r="Q44" s="119"/>
      <c r="R44" s="119"/>
      <c r="S44" s="132"/>
      <c r="T44" s="113" t="s">
        <v>293</v>
      </c>
      <c r="U44" s="119"/>
      <c r="V44" s="119"/>
      <c r="W44" s="148" t="s">
        <v>290</v>
      </c>
      <c r="X44" s="118"/>
      <c r="Y44" s="119"/>
      <c r="Z44" s="119"/>
      <c r="AA44" s="119"/>
      <c r="AB44" s="119"/>
      <c r="AC44" s="119"/>
      <c r="AD44" s="119"/>
      <c r="AE44" s="119"/>
      <c r="AF44" s="119"/>
      <c r="AG44" s="119"/>
      <c r="AH44" s="119"/>
      <c r="AI44" s="119"/>
      <c r="AJ44" s="102"/>
    </row>
    <row r="45" spans="1:36" ht="263.25" customHeight="1" x14ac:dyDescent="0.25">
      <c r="A45" s="476"/>
      <c r="B45" s="148" t="s">
        <v>294</v>
      </c>
      <c r="C45" s="149" t="s">
        <v>295</v>
      </c>
      <c r="D45" s="105" t="s">
        <v>296</v>
      </c>
      <c r="E45" s="148"/>
      <c r="F45" s="128">
        <v>43466</v>
      </c>
      <c r="G45" s="128">
        <v>44013</v>
      </c>
      <c r="H45" s="196" t="s">
        <v>297</v>
      </c>
      <c r="I45" s="187">
        <v>30000</v>
      </c>
      <c r="J45" s="123" t="s">
        <v>298</v>
      </c>
      <c r="K45" s="108" t="s">
        <v>292</v>
      </c>
      <c r="L45" s="148"/>
      <c r="M45" s="110" t="s">
        <v>131</v>
      </c>
      <c r="N45" s="119"/>
      <c r="O45" s="119"/>
      <c r="P45" s="119"/>
      <c r="Q45" s="119" t="s">
        <v>55</v>
      </c>
      <c r="R45" s="119"/>
      <c r="S45" s="132"/>
      <c r="T45" s="113" t="s">
        <v>299</v>
      </c>
      <c r="U45" s="119" t="s">
        <v>300</v>
      </c>
      <c r="V45" s="119"/>
      <c r="W45" s="196" t="s">
        <v>297</v>
      </c>
      <c r="X45" s="109" t="s">
        <v>301</v>
      </c>
      <c r="Y45" s="119"/>
      <c r="Z45" s="119"/>
      <c r="AA45" s="119"/>
      <c r="AB45" s="119"/>
      <c r="AC45" s="119"/>
      <c r="AD45" s="119"/>
      <c r="AE45" s="119"/>
      <c r="AF45" s="119"/>
      <c r="AG45" s="119"/>
      <c r="AH45" s="119"/>
      <c r="AI45" s="119"/>
      <c r="AJ45" s="102"/>
    </row>
    <row r="46" spans="1:36" ht="140.25" customHeight="1" x14ac:dyDescent="0.25">
      <c r="A46" s="476"/>
      <c r="B46" s="148" t="s">
        <v>302</v>
      </c>
      <c r="C46" s="149" t="s">
        <v>303</v>
      </c>
      <c r="D46" s="124" t="s">
        <v>304</v>
      </c>
      <c r="E46" s="148"/>
      <c r="F46" s="128">
        <v>43678</v>
      </c>
      <c r="G46" s="128">
        <v>44927</v>
      </c>
      <c r="H46" s="148" t="s">
        <v>62</v>
      </c>
      <c r="I46" s="187">
        <v>63000</v>
      </c>
      <c r="J46" s="123" t="s">
        <v>305</v>
      </c>
      <c r="K46" s="106" t="s">
        <v>306</v>
      </c>
      <c r="L46" s="188"/>
      <c r="M46" s="110" t="s">
        <v>131</v>
      </c>
      <c r="N46" s="119" t="s">
        <v>55</v>
      </c>
      <c r="O46" s="119"/>
      <c r="P46" s="119"/>
      <c r="Q46" s="119"/>
      <c r="R46" s="119"/>
      <c r="S46" s="132"/>
      <c r="T46" s="113" t="s">
        <v>307</v>
      </c>
      <c r="U46" s="119"/>
      <c r="V46" s="119"/>
      <c r="W46" s="118"/>
      <c r="X46" s="118"/>
      <c r="Y46" s="119"/>
      <c r="Z46" s="119"/>
      <c r="AA46" s="119"/>
      <c r="AB46" s="135">
        <v>44197</v>
      </c>
      <c r="AC46" s="119"/>
      <c r="AD46" s="119"/>
      <c r="AE46" s="119"/>
      <c r="AF46" s="119" t="s">
        <v>308</v>
      </c>
      <c r="AG46" s="119"/>
      <c r="AH46" s="119"/>
      <c r="AI46" s="119"/>
      <c r="AJ46" s="102"/>
    </row>
    <row r="47" spans="1:36" ht="242.25" customHeight="1" x14ac:dyDescent="0.25">
      <c r="A47" s="476"/>
      <c r="B47" s="148" t="s">
        <v>309</v>
      </c>
      <c r="C47" s="149" t="s">
        <v>310</v>
      </c>
      <c r="D47" s="105" t="s">
        <v>311</v>
      </c>
      <c r="E47" s="148"/>
      <c r="F47" s="128">
        <v>43466</v>
      </c>
      <c r="G47" s="128">
        <v>43678</v>
      </c>
      <c r="H47" s="188" t="s">
        <v>312</v>
      </c>
      <c r="I47" s="187">
        <v>15000</v>
      </c>
      <c r="J47" s="123" t="s">
        <v>313</v>
      </c>
      <c r="K47" s="106" t="s">
        <v>306</v>
      </c>
      <c r="L47" s="188"/>
      <c r="M47" s="110" t="s">
        <v>148</v>
      </c>
      <c r="N47" s="119"/>
      <c r="O47" s="119" t="s">
        <v>55</v>
      </c>
      <c r="P47" s="119"/>
      <c r="Q47" s="119"/>
      <c r="R47" s="119"/>
      <c r="S47" s="132"/>
      <c r="T47" s="113" t="s">
        <v>314</v>
      </c>
      <c r="U47" s="119"/>
      <c r="V47" s="119" t="s">
        <v>315</v>
      </c>
      <c r="W47" s="188" t="s">
        <v>312</v>
      </c>
      <c r="X47" s="119" t="s">
        <v>316</v>
      </c>
      <c r="Y47" s="119" t="s">
        <v>317</v>
      </c>
      <c r="Z47" s="119" t="s">
        <v>318</v>
      </c>
      <c r="AA47" s="119"/>
      <c r="AB47" s="119"/>
      <c r="AC47" s="135">
        <v>45108</v>
      </c>
      <c r="AD47" s="119"/>
      <c r="AE47" s="119">
        <v>75000</v>
      </c>
      <c r="AF47" s="119"/>
      <c r="AG47" s="119"/>
      <c r="AH47" s="119"/>
      <c r="AI47" s="119"/>
      <c r="AJ47" s="102"/>
    </row>
    <row r="48" spans="1:36" ht="189.75" customHeight="1" x14ac:dyDescent="0.25">
      <c r="A48" s="476"/>
      <c r="B48" s="148" t="s">
        <v>319</v>
      </c>
      <c r="C48" s="149" t="s">
        <v>320</v>
      </c>
      <c r="D48" s="105" t="s">
        <v>321</v>
      </c>
      <c r="E48" s="148"/>
      <c r="F48" s="128">
        <v>43466</v>
      </c>
      <c r="G48" s="128">
        <v>43647</v>
      </c>
      <c r="H48" s="188" t="s">
        <v>155</v>
      </c>
      <c r="I48" s="187">
        <v>85000</v>
      </c>
      <c r="J48" s="123" t="s">
        <v>313</v>
      </c>
      <c r="K48" s="108" t="s">
        <v>292</v>
      </c>
      <c r="L48" s="188"/>
      <c r="M48" s="110" t="s">
        <v>131</v>
      </c>
      <c r="N48" s="197"/>
      <c r="O48" s="121" t="s">
        <v>55</v>
      </c>
      <c r="P48" s="197"/>
      <c r="Q48" s="197"/>
      <c r="R48" s="197"/>
      <c r="S48" s="197"/>
      <c r="T48" s="158" t="s">
        <v>322</v>
      </c>
      <c r="U48" s="197"/>
      <c r="V48" s="197" t="s">
        <v>323</v>
      </c>
      <c r="W48" s="188" t="s">
        <v>155</v>
      </c>
      <c r="X48" s="197" t="s">
        <v>324</v>
      </c>
      <c r="Y48" s="197"/>
      <c r="Z48" s="197"/>
      <c r="AA48" s="197"/>
      <c r="AB48" s="198">
        <v>43709</v>
      </c>
      <c r="AC48" s="198">
        <v>44013</v>
      </c>
      <c r="AD48" s="197"/>
      <c r="AE48" s="197"/>
      <c r="AF48" s="197" t="s">
        <v>325</v>
      </c>
      <c r="AG48" s="197"/>
      <c r="AH48" s="197"/>
      <c r="AI48" s="197"/>
      <c r="AJ48" s="102"/>
    </row>
    <row r="49" spans="1:36" ht="112.5" customHeight="1" x14ac:dyDescent="0.25">
      <c r="A49" s="476"/>
      <c r="B49" s="148" t="s">
        <v>326</v>
      </c>
      <c r="C49" s="149" t="s">
        <v>327</v>
      </c>
      <c r="D49" s="111" t="s">
        <v>328</v>
      </c>
      <c r="E49" s="148"/>
      <c r="F49" s="128">
        <v>43831</v>
      </c>
      <c r="G49" s="128">
        <v>44166</v>
      </c>
      <c r="H49" s="148" t="s">
        <v>62</v>
      </c>
      <c r="I49" s="187">
        <v>12000</v>
      </c>
      <c r="J49" s="123" t="s">
        <v>329</v>
      </c>
      <c r="K49" s="108" t="s">
        <v>292</v>
      </c>
      <c r="L49" s="188"/>
      <c r="M49" s="114" t="s">
        <v>330</v>
      </c>
      <c r="N49" s="121" t="s">
        <v>55</v>
      </c>
      <c r="O49" s="121"/>
      <c r="P49" s="121"/>
      <c r="Q49" s="121"/>
      <c r="R49" s="121"/>
      <c r="S49" s="121"/>
      <c r="T49" s="156" t="s">
        <v>331</v>
      </c>
      <c r="U49" s="121"/>
      <c r="V49" s="121"/>
      <c r="W49" s="121"/>
      <c r="X49" s="121"/>
      <c r="Y49" s="121"/>
      <c r="Z49" s="121"/>
      <c r="AA49" s="121"/>
      <c r="AB49" s="121"/>
      <c r="AC49" s="121"/>
      <c r="AD49" s="121"/>
      <c r="AE49" s="121"/>
      <c r="AF49" s="121" t="s">
        <v>332</v>
      </c>
      <c r="AG49" s="121"/>
      <c r="AH49" s="121"/>
      <c r="AI49" s="121"/>
      <c r="AJ49" s="102"/>
    </row>
    <row r="50" spans="1:36" ht="222" customHeight="1" x14ac:dyDescent="0.25">
      <c r="A50" s="476"/>
      <c r="B50" s="148" t="s">
        <v>333</v>
      </c>
      <c r="C50" s="149" t="s">
        <v>334</v>
      </c>
      <c r="D50" s="113" t="s">
        <v>335</v>
      </c>
      <c r="E50" s="148"/>
      <c r="F50" s="128">
        <v>43647</v>
      </c>
      <c r="G50" s="128">
        <v>44013</v>
      </c>
      <c r="H50" s="148" t="s">
        <v>138</v>
      </c>
      <c r="I50" s="187">
        <v>5000</v>
      </c>
      <c r="J50" s="123" t="s">
        <v>336</v>
      </c>
      <c r="K50" s="106" t="s">
        <v>223</v>
      </c>
      <c r="L50" s="188"/>
      <c r="M50" s="114" t="s">
        <v>337</v>
      </c>
      <c r="N50" s="121"/>
      <c r="O50" s="121" t="s">
        <v>71</v>
      </c>
      <c r="P50" s="121"/>
      <c r="Q50" s="121"/>
      <c r="R50" s="121"/>
      <c r="S50" s="121"/>
      <c r="T50" s="156" t="s">
        <v>338</v>
      </c>
      <c r="U50" s="121"/>
      <c r="V50" s="121" t="s">
        <v>339</v>
      </c>
      <c r="W50" s="148" t="s">
        <v>138</v>
      </c>
      <c r="X50" s="163" t="s">
        <v>340</v>
      </c>
      <c r="Y50" s="121"/>
      <c r="Z50" s="121"/>
      <c r="AA50" s="121"/>
      <c r="AB50" s="164">
        <v>44197</v>
      </c>
      <c r="AC50" s="199" t="s">
        <v>341</v>
      </c>
      <c r="AD50" s="121"/>
      <c r="AE50" s="121"/>
      <c r="AF50" s="121"/>
      <c r="AG50" s="121"/>
      <c r="AH50" s="121"/>
      <c r="AI50" s="121"/>
      <c r="AJ50" s="102"/>
    </row>
    <row r="51" spans="1:36" ht="207" customHeight="1" x14ac:dyDescent="0.25">
      <c r="A51" s="476"/>
      <c r="B51" s="148" t="s">
        <v>342</v>
      </c>
      <c r="C51" s="149" t="s">
        <v>343</v>
      </c>
      <c r="D51" s="111" t="s">
        <v>321</v>
      </c>
      <c r="E51" s="148"/>
      <c r="F51" s="128">
        <v>43466</v>
      </c>
      <c r="G51" s="128">
        <v>43800</v>
      </c>
      <c r="H51" s="188" t="s">
        <v>312</v>
      </c>
      <c r="I51" s="187">
        <v>5000</v>
      </c>
      <c r="J51" s="123" t="s">
        <v>344</v>
      </c>
      <c r="K51" s="108" t="s">
        <v>292</v>
      </c>
      <c r="L51" s="188"/>
      <c r="M51" s="110" t="s">
        <v>131</v>
      </c>
      <c r="N51" s="119"/>
      <c r="O51" s="119"/>
      <c r="P51" s="119" t="s">
        <v>55</v>
      </c>
      <c r="Q51" s="119"/>
      <c r="R51" s="119"/>
      <c r="S51" s="132"/>
      <c r="T51" s="156" t="s">
        <v>345</v>
      </c>
      <c r="U51" s="121"/>
      <c r="V51" s="119" t="s">
        <v>346</v>
      </c>
      <c r="W51" s="188" t="s">
        <v>312</v>
      </c>
      <c r="X51" s="119"/>
      <c r="Y51" s="119"/>
      <c r="Z51" s="119"/>
      <c r="AA51" s="119"/>
      <c r="AB51" s="119"/>
      <c r="AC51" s="135">
        <v>44166</v>
      </c>
      <c r="AD51" s="119"/>
      <c r="AE51" s="119">
        <v>28000</v>
      </c>
      <c r="AF51" s="119"/>
      <c r="AG51" s="119"/>
      <c r="AH51" s="119"/>
      <c r="AI51" s="119"/>
      <c r="AJ51" s="102"/>
    </row>
    <row r="52" spans="1:36" ht="182.25" customHeight="1" x14ac:dyDescent="0.25">
      <c r="A52" s="476"/>
      <c r="B52" s="148" t="s">
        <v>347</v>
      </c>
      <c r="C52" s="149" t="s">
        <v>348</v>
      </c>
      <c r="D52" s="113" t="s">
        <v>204</v>
      </c>
      <c r="E52" s="148"/>
      <c r="F52" s="128">
        <v>43647</v>
      </c>
      <c r="G52" s="128">
        <v>44013</v>
      </c>
      <c r="H52" s="148" t="s">
        <v>349</v>
      </c>
      <c r="I52" s="187">
        <v>0</v>
      </c>
      <c r="J52" s="123" t="s">
        <v>350</v>
      </c>
      <c r="K52" s="108" t="s">
        <v>292</v>
      </c>
      <c r="L52" s="188"/>
      <c r="M52" s="110" t="s">
        <v>131</v>
      </c>
      <c r="N52" s="121"/>
      <c r="O52" s="121" t="s">
        <v>55</v>
      </c>
      <c r="P52" s="121"/>
      <c r="Q52" s="121"/>
      <c r="R52" s="121"/>
      <c r="S52" s="121"/>
      <c r="T52" s="156" t="s">
        <v>351</v>
      </c>
      <c r="U52" s="121"/>
      <c r="V52" s="121"/>
      <c r="W52" s="148" t="s">
        <v>349</v>
      </c>
      <c r="X52" s="121"/>
      <c r="Y52" s="121"/>
      <c r="Z52" s="121"/>
      <c r="AA52" s="121"/>
      <c r="AB52" s="121"/>
      <c r="AC52" s="121"/>
      <c r="AD52" s="121"/>
      <c r="AE52" s="121"/>
      <c r="AF52" s="121"/>
      <c r="AG52" s="121"/>
      <c r="AH52" s="121"/>
      <c r="AI52" s="121"/>
      <c r="AJ52" s="102"/>
    </row>
    <row r="53" spans="1:36" ht="128.25" customHeight="1" x14ac:dyDescent="0.25">
      <c r="A53" s="476"/>
      <c r="B53" s="148" t="s">
        <v>352</v>
      </c>
      <c r="C53" s="149" t="s">
        <v>353</v>
      </c>
      <c r="D53" s="113" t="s">
        <v>354</v>
      </c>
      <c r="E53" s="148"/>
      <c r="F53" s="128">
        <v>43466</v>
      </c>
      <c r="G53" s="128">
        <v>43983</v>
      </c>
      <c r="H53" s="148" t="s">
        <v>120</v>
      </c>
      <c r="I53" s="187">
        <v>9000</v>
      </c>
      <c r="J53" s="123" t="s">
        <v>165</v>
      </c>
      <c r="K53" s="108" t="s">
        <v>292</v>
      </c>
      <c r="L53" s="188"/>
      <c r="M53" s="110" t="s">
        <v>131</v>
      </c>
      <c r="N53" s="121"/>
      <c r="O53" s="121"/>
      <c r="P53" s="121"/>
      <c r="Q53" s="121" t="s">
        <v>55</v>
      </c>
      <c r="R53" s="121"/>
      <c r="S53" s="121"/>
      <c r="T53" s="156" t="s">
        <v>355</v>
      </c>
      <c r="U53" s="121"/>
      <c r="V53" s="121"/>
      <c r="W53" s="148" t="s">
        <v>120</v>
      </c>
      <c r="X53" s="121" t="s">
        <v>356</v>
      </c>
      <c r="Y53" s="149" t="s">
        <v>357</v>
      </c>
      <c r="Z53" s="121"/>
      <c r="AA53" s="121"/>
      <c r="AB53" s="121"/>
      <c r="AC53" s="164"/>
      <c r="AD53" s="121"/>
      <c r="AE53" s="121"/>
      <c r="AF53" s="121"/>
      <c r="AG53" s="121"/>
      <c r="AH53" s="121"/>
      <c r="AI53" s="121"/>
      <c r="AJ53" s="102"/>
    </row>
    <row r="54" spans="1:36" ht="133.5" customHeight="1" x14ac:dyDescent="0.25">
      <c r="A54" s="476"/>
      <c r="B54" s="148" t="s">
        <v>358</v>
      </c>
      <c r="C54" s="149" t="s">
        <v>359</v>
      </c>
      <c r="D54" s="113" t="s">
        <v>360</v>
      </c>
      <c r="E54" s="148"/>
      <c r="F54" s="128">
        <v>43466</v>
      </c>
      <c r="G54" s="128">
        <v>43983</v>
      </c>
      <c r="H54" s="148" t="s">
        <v>120</v>
      </c>
      <c r="I54" s="187">
        <v>9000</v>
      </c>
      <c r="J54" s="123" t="s">
        <v>312</v>
      </c>
      <c r="K54" s="108" t="s">
        <v>292</v>
      </c>
      <c r="L54" s="188"/>
      <c r="M54" s="110" t="s">
        <v>131</v>
      </c>
      <c r="N54" s="121"/>
      <c r="O54" s="121" t="s">
        <v>55</v>
      </c>
      <c r="P54" s="121"/>
      <c r="Q54" s="121"/>
      <c r="R54" s="121"/>
      <c r="S54" s="121"/>
      <c r="T54" s="156" t="s">
        <v>361</v>
      </c>
      <c r="U54" s="121"/>
      <c r="V54" s="121" t="s">
        <v>362</v>
      </c>
      <c r="W54" s="148" t="s">
        <v>120</v>
      </c>
      <c r="X54" s="121" t="s">
        <v>363</v>
      </c>
      <c r="Y54" s="121" t="s">
        <v>364</v>
      </c>
      <c r="Z54" s="121"/>
      <c r="AA54" s="121"/>
      <c r="AB54" s="121"/>
      <c r="AC54" s="121"/>
      <c r="AD54" s="121"/>
      <c r="AE54" s="121"/>
      <c r="AF54" s="121"/>
      <c r="AG54" s="121"/>
      <c r="AH54" s="121"/>
      <c r="AI54" s="121"/>
      <c r="AJ54" s="102"/>
    </row>
    <row r="55" spans="1:36" ht="158.25" customHeight="1" x14ac:dyDescent="0.25">
      <c r="A55" s="476"/>
      <c r="B55" s="148" t="s">
        <v>365</v>
      </c>
      <c r="C55" s="149" t="s">
        <v>366</v>
      </c>
      <c r="D55" s="113" t="s">
        <v>367</v>
      </c>
      <c r="E55" s="148"/>
      <c r="F55" s="128">
        <v>43647</v>
      </c>
      <c r="G55" s="128">
        <v>44166</v>
      </c>
      <c r="H55" s="148" t="s">
        <v>138</v>
      </c>
      <c r="I55" s="187">
        <v>18000</v>
      </c>
      <c r="J55" s="125" t="s">
        <v>368</v>
      </c>
      <c r="K55" s="106" t="s">
        <v>292</v>
      </c>
      <c r="L55" s="188"/>
      <c r="M55" s="114" t="s">
        <v>369</v>
      </c>
      <c r="N55" s="121"/>
      <c r="O55" s="121"/>
      <c r="P55" s="121" t="s">
        <v>71</v>
      </c>
      <c r="Q55" s="121"/>
      <c r="R55" s="121"/>
      <c r="S55" s="121"/>
      <c r="T55" s="156" t="s">
        <v>370</v>
      </c>
      <c r="U55" s="121"/>
      <c r="V55" s="121" t="s">
        <v>371</v>
      </c>
      <c r="W55" s="148" t="s">
        <v>138</v>
      </c>
      <c r="X55" s="121"/>
      <c r="Y55" s="121"/>
      <c r="Z55" s="121"/>
      <c r="AA55" s="121"/>
      <c r="AB55" s="121"/>
      <c r="AC55" s="200" t="s">
        <v>372</v>
      </c>
      <c r="AD55" s="121"/>
      <c r="AE55" s="121"/>
      <c r="AF55" s="121" t="s">
        <v>373</v>
      </c>
      <c r="AG55" s="121"/>
      <c r="AH55" s="121"/>
      <c r="AI55" s="121"/>
      <c r="AJ55" s="102"/>
    </row>
    <row r="56" spans="1:36" ht="139.5" customHeight="1" x14ac:dyDescent="0.25">
      <c r="A56" s="476"/>
      <c r="B56" s="148" t="s">
        <v>374</v>
      </c>
      <c r="C56" s="149" t="s">
        <v>375</v>
      </c>
      <c r="D56" s="113" t="s">
        <v>376</v>
      </c>
      <c r="E56" s="148"/>
      <c r="F56" s="128">
        <v>43647</v>
      </c>
      <c r="G56" s="128">
        <v>44166</v>
      </c>
      <c r="H56" s="148" t="s">
        <v>62</v>
      </c>
      <c r="I56" s="187">
        <v>80000</v>
      </c>
      <c r="J56" s="126" t="s">
        <v>377</v>
      </c>
      <c r="K56" s="106" t="s">
        <v>378</v>
      </c>
      <c r="L56" s="188"/>
      <c r="M56" s="127" t="s">
        <v>379</v>
      </c>
      <c r="N56" s="121"/>
      <c r="O56" s="119"/>
      <c r="P56" s="119"/>
      <c r="Q56" s="119" t="s">
        <v>55</v>
      </c>
      <c r="R56" s="119"/>
      <c r="S56" s="132"/>
      <c r="T56" s="113" t="s">
        <v>380</v>
      </c>
      <c r="U56" s="119"/>
      <c r="V56" s="119"/>
      <c r="W56" s="148" t="s">
        <v>62</v>
      </c>
      <c r="X56" s="119" t="s">
        <v>381</v>
      </c>
      <c r="Y56" s="149" t="s">
        <v>382</v>
      </c>
      <c r="Z56" s="119"/>
      <c r="AA56" s="119"/>
      <c r="AB56" s="119"/>
      <c r="AC56" s="119"/>
      <c r="AD56" s="119"/>
      <c r="AE56" s="119"/>
      <c r="AF56" s="119"/>
      <c r="AG56" s="119"/>
      <c r="AH56" s="119"/>
      <c r="AI56" s="119"/>
      <c r="AJ56" s="102"/>
    </row>
    <row r="57" spans="1:36" ht="116.25" customHeight="1" x14ac:dyDescent="0.25">
      <c r="A57" s="477"/>
      <c r="B57" s="148" t="s">
        <v>383</v>
      </c>
      <c r="C57" s="149" t="s">
        <v>384</v>
      </c>
      <c r="D57" s="113" t="s">
        <v>385</v>
      </c>
      <c r="E57" s="148"/>
      <c r="F57" s="128">
        <v>43647</v>
      </c>
      <c r="G57" s="128">
        <v>44166</v>
      </c>
      <c r="H57" s="148" t="s">
        <v>62</v>
      </c>
      <c r="I57" s="187">
        <v>0</v>
      </c>
      <c r="J57" s="123" t="s">
        <v>386</v>
      </c>
      <c r="K57" s="106" t="s">
        <v>387</v>
      </c>
      <c r="L57" s="188"/>
      <c r="M57" s="110" t="s">
        <v>131</v>
      </c>
      <c r="N57" s="119"/>
      <c r="O57" s="119" t="s">
        <v>55</v>
      </c>
      <c r="P57" s="119"/>
      <c r="Q57" s="119"/>
      <c r="R57" s="119"/>
      <c r="S57" s="132" t="s">
        <v>7</v>
      </c>
      <c r="T57" s="113" t="s">
        <v>388</v>
      </c>
      <c r="U57" s="119"/>
      <c r="V57" s="119" t="s">
        <v>389</v>
      </c>
      <c r="W57" s="118"/>
      <c r="X57" s="118"/>
      <c r="Y57" s="119"/>
      <c r="Z57" s="119"/>
      <c r="AA57" s="119"/>
      <c r="AB57" s="119"/>
      <c r="AC57" s="119"/>
      <c r="AD57" s="119"/>
      <c r="AE57" s="119"/>
      <c r="AF57" s="119"/>
      <c r="AG57" s="119"/>
      <c r="AH57" s="119"/>
      <c r="AI57" s="119"/>
      <c r="AJ57" s="102"/>
    </row>
    <row r="58" spans="1:36" x14ac:dyDescent="0.25">
      <c r="AJ58" s="102"/>
    </row>
    <row r="59" spans="1:36" x14ac:dyDescent="0.25">
      <c r="B59" s="137"/>
      <c r="AJ59" s="102"/>
    </row>
    <row r="60" spans="1:36" ht="16.5" thickBot="1" x14ac:dyDescent="0.3">
      <c r="L60" s="138"/>
      <c r="AJ60" s="102"/>
    </row>
    <row r="61" spans="1:36" ht="26.25" customHeight="1" thickBot="1" x14ac:dyDescent="0.3">
      <c r="A61" s="139" t="s">
        <v>390</v>
      </c>
      <c r="B61" s="140"/>
      <c r="C61" s="140"/>
      <c r="D61" s="140"/>
      <c r="E61" s="140"/>
      <c r="F61" s="140"/>
      <c r="G61" s="140"/>
      <c r="H61" s="140"/>
      <c r="I61" s="140"/>
      <c r="J61" s="140"/>
      <c r="K61" s="140"/>
      <c r="L61" s="141"/>
      <c r="M61" s="142"/>
      <c r="AJ61" s="102"/>
    </row>
    <row r="62" spans="1:36" ht="26.25" customHeight="1" thickBot="1" x14ac:dyDescent="0.3">
      <c r="A62" s="143"/>
      <c r="B62" s="144"/>
      <c r="C62" s="144"/>
      <c r="D62" s="145"/>
      <c r="E62" s="145"/>
      <c r="F62" s="145"/>
      <c r="G62" s="145"/>
      <c r="H62" s="145"/>
      <c r="I62" s="145"/>
      <c r="J62" s="145"/>
      <c r="K62" s="145"/>
      <c r="L62" s="145"/>
      <c r="M62" s="145"/>
      <c r="N62" s="145"/>
      <c r="AJ62" s="102"/>
    </row>
    <row r="63" spans="1:36" ht="43.5" customHeight="1" thickBot="1" x14ac:dyDescent="0.3">
      <c r="A63" s="146" t="s">
        <v>391</v>
      </c>
      <c r="B63" s="478">
        <f>COUNTA(C67:C75,C79:C87,C91:C99,C103:C110)</f>
        <v>2</v>
      </c>
      <c r="C63" s="479"/>
      <c r="AJ63" s="102"/>
    </row>
    <row r="64" spans="1:36" x14ac:dyDescent="0.25">
      <c r="AJ64" s="102"/>
    </row>
    <row r="65" spans="1:36" ht="15.75" customHeight="1" x14ac:dyDescent="0.25">
      <c r="A65" s="441" t="s">
        <v>392</v>
      </c>
      <c r="B65" s="465" t="s">
        <v>12</v>
      </c>
      <c r="C65" s="465" t="s">
        <v>13</v>
      </c>
      <c r="D65" s="465" t="s">
        <v>14</v>
      </c>
      <c r="E65" s="465" t="s">
        <v>15</v>
      </c>
      <c r="F65" s="471" t="s">
        <v>16</v>
      </c>
      <c r="G65" s="472"/>
      <c r="H65" s="465" t="s">
        <v>17</v>
      </c>
      <c r="I65" s="465" t="s">
        <v>18</v>
      </c>
      <c r="J65" s="467" t="s">
        <v>19</v>
      </c>
      <c r="K65" s="469" t="s">
        <v>20</v>
      </c>
      <c r="L65" s="470"/>
      <c r="M65" s="467" t="s">
        <v>21</v>
      </c>
      <c r="N65" s="147"/>
      <c r="AJ65" s="102"/>
    </row>
    <row r="66" spans="1:36" x14ac:dyDescent="0.25">
      <c r="A66" s="442"/>
      <c r="B66" s="466"/>
      <c r="C66" s="466"/>
      <c r="D66" s="466"/>
      <c r="E66" s="466"/>
      <c r="F66" s="279" t="s">
        <v>44</v>
      </c>
      <c r="G66" s="279" t="s">
        <v>45</v>
      </c>
      <c r="H66" s="466"/>
      <c r="I66" s="466"/>
      <c r="J66" s="468"/>
      <c r="K66" s="201" t="s">
        <v>46</v>
      </c>
      <c r="L66" s="201" t="s">
        <v>47</v>
      </c>
      <c r="M66" s="468"/>
      <c r="AJ66" s="102"/>
    </row>
    <row r="67" spans="1:36" ht="232.5" customHeight="1" x14ac:dyDescent="0.25">
      <c r="A67" s="202">
        <v>1</v>
      </c>
      <c r="B67" s="149" t="s">
        <v>393</v>
      </c>
      <c r="C67" s="149" t="s">
        <v>394</v>
      </c>
      <c r="D67" s="113" t="s">
        <v>395</v>
      </c>
      <c r="E67" s="149"/>
      <c r="F67" s="203" t="s">
        <v>396</v>
      </c>
      <c r="G67" s="203" t="s">
        <v>341</v>
      </c>
      <c r="H67" s="149" t="s">
        <v>290</v>
      </c>
      <c r="I67" s="204">
        <v>500000</v>
      </c>
      <c r="J67" s="149" t="s">
        <v>397</v>
      </c>
      <c r="K67" s="149" t="s">
        <v>398</v>
      </c>
      <c r="L67" s="149"/>
      <c r="M67" s="149" t="s">
        <v>399</v>
      </c>
      <c r="AJ67" s="102"/>
    </row>
    <row r="68" spans="1:36" ht="139.5" customHeight="1" x14ac:dyDescent="0.25">
      <c r="A68" s="202">
        <v>4</v>
      </c>
      <c r="B68" s="149" t="s">
        <v>400</v>
      </c>
      <c r="C68" s="149" t="s">
        <v>401</v>
      </c>
      <c r="D68" s="113" t="s">
        <v>376</v>
      </c>
      <c r="E68" s="149"/>
      <c r="F68" s="203" t="s">
        <v>396</v>
      </c>
      <c r="G68" s="203" t="s">
        <v>341</v>
      </c>
      <c r="H68" s="149" t="s">
        <v>290</v>
      </c>
      <c r="I68" s="204">
        <v>500000</v>
      </c>
      <c r="J68" s="149" t="s">
        <v>402</v>
      </c>
      <c r="K68" s="149"/>
      <c r="L68" s="149"/>
      <c r="M68" s="149"/>
      <c r="AJ68" s="102"/>
    </row>
    <row r="69" spans="1:36" x14ac:dyDescent="0.25">
      <c r="A69" s="205"/>
      <c r="B69" s="205"/>
      <c r="C69" s="206"/>
      <c r="D69" s="206"/>
      <c r="E69" s="206"/>
      <c r="F69" s="206"/>
      <c r="G69" s="206"/>
      <c r="H69" s="206"/>
      <c r="I69" s="206"/>
      <c r="J69" s="206"/>
      <c r="K69" s="206"/>
      <c r="L69" s="206"/>
      <c r="M69" s="206"/>
      <c r="AJ69" s="102"/>
    </row>
    <row r="70" spans="1:36" x14ac:dyDescent="0.25">
      <c r="A70" s="205"/>
      <c r="B70" s="205"/>
      <c r="C70" s="206"/>
      <c r="D70" s="206"/>
      <c r="E70" s="206"/>
      <c r="F70" s="206"/>
      <c r="G70" s="206"/>
      <c r="H70" s="206"/>
      <c r="I70" s="206"/>
      <c r="J70" s="206"/>
      <c r="K70" s="206"/>
      <c r="L70" s="206"/>
      <c r="M70" s="206"/>
      <c r="AJ70" s="102"/>
    </row>
    <row r="71" spans="1:36" x14ac:dyDescent="0.25">
      <c r="A71" s="205"/>
      <c r="B71" s="205"/>
      <c r="C71" s="206"/>
      <c r="D71" s="206"/>
      <c r="E71" s="206"/>
      <c r="F71" s="206"/>
      <c r="G71" s="206"/>
      <c r="H71" s="206"/>
      <c r="I71" s="206"/>
      <c r="J71" s="206"/>
      <c r="K71" s="206"/>
      <c r="L71" s="206"/>
      <c r="M71" s="206"/>
      <c r="AJ71" s="102"/>
    </row>
    <row r="72" spans="1:36" x14ac:dyDescent="0.25">
      <c r="A72" s="205"/>
      <c r="B72" s="205"/>
      <c r="C72" s="206"/>
      <c r="D72" s="206"/>
      <c r="E72" s="206"/>
      <c r="F72" s="206"/>
      <c r="G72" s="206"/>
      <c r="H72" s="206"/>
      <c r="I72" s="206"/>
      <c r="J72" s="206"/>
      <c r="K72" s="206"/>
      <c r="L72" s="206"/>
      <c r="M72" s="206"/>
      <c r="AJ72" s="102"/>
    </row>
    <row r="73" spans="1:36" x14ac:dyDescent="0.25">
      <c r="A73" s="205"/>
      <c r="B73" s="205"/>
      <c r="C73" s="206"/>
      <c r="D73" s="206"/>
      <c r="E73" s="206"/>
      <c r="F73" s="206"/>
      <c r="G73" s="206"/>
      <c r="H73" s="206"/>
      <c r="I73" s="206"/>
      <c r="J73" s="206"/>
      <c r="K73" s="206"/>
      <c r="L73" s="206"/>
      <c r="M73" s="206"/>
      <c r="AJ73" s="102"/>
    </row>
    <row r="74" spans="1:36" x14ac:dyDescent="0.25">
      <c r="A74" s="205"/>
      <c r="B74" s="205"/>
      <c r="C74" s="206"/>
      <c r="D74" s="206"/>
      <c r="E74" s="206"/>
      <c r="F74" s="206"/>
      <c r="G74" s="206"/>
      <c r="H74" s="206"/>
      <c r="I74" s="206"/>
      <c r="J74" s="206"/>
      <c r="K74" s="206"/>
      <c r="L74" s="206"/>
      <c r="M74" s="206"/>
      <c r="AJ74" s="102"/>
    </row>
    <row r="75" spans="1:36" x14ac:dyDescent="0.25">
      <c r="A75" s="205"/>
      <c r="B75" s="205"/>
      <c r="C75" s="206"/>
      <c r="D75" s="206"/>
      <c r="E75" s="206"/>
      <c r="F75" s="206"/>
      <c r="G75" s="206"/>
      <c r="H75" s="206"/>
      <c r="I75" s="206"/>
      <c r="J75" s="206"/>
      <c r="K75" s="206"/>
      <c r="L75" s="206"/>
      <c r="M75" s="206"/>
      <c r="AJ75" s="102"/>
    </row>
    <row r="76" spans="1:36" x14ac:dyDescent="0.25">
      <c r="AJ76" s="102"/>
    </row>
    <row r="77" spans="1:36" x14ac:dyDescent="0.25">
      <c r="A77" s="441" t="s">
        <v>392</v>
      </c>
      <c r="B77" s="443" t="s">
        <v>12</v>
      </c>
      <c r="C77" s="443" t="s">
        <v>13</v>
      </c>
      <c r="D77" s="443" t="s">
        <v>14</v>
      </c>
      <c r="E77" s="443" t="s">
        <v>15</v>
      </c>
      <c r="F77" s="443" t="s">
        <v>16</v>
      </c>
      <c r="G77" s="443"/>
      <c r="H77" s="443" t="s">
        <v>17</v>
      </c>
      <c r="I77" s="443" t="s">
        <v>18</v>
      </c>
      <c r="J77" s="443" t="s">
        <v>19</v>
      </c>
      <c r="K77" s="503" t="s">
        <v>20</v>
      </c>
      <c r="L77" s="503"/>
      <c r="M77" s="443" t="s">
        <v>21</v>
      </c>
      <c r="N77" s="147"/>
      <c r="AJ77" s="102"/>
    </row>
    <row r="78" spans="1:36" ht="15" customHeight="1" x14ac:dyDescent="0.25">
      <c r="A78" s="442"/>
      <c r="B78" s="443"/>
      <c r="C78" s="443"/>
      <c r="D78" s="443"/>
      <c r="E78" s="443"/>
      <c r="F78" s="279" t="s">
        <v>44</v>
      </c>
      <c r="G78" s="279" t="s">
        <v>45</v>
      </c>
      <c r="H78" s="443"/>
      <c r="I78" s="443"/>
      <c r="J78" s="443"/>
      <c r="K78" s="201" t="s">
        <v>46</v>
      </c>
      <c r="L78" s="201" t="s">
        <v>47</v>
      </c>
      <c r="M78" s="443"/>
      <c r="AJ78" s="102"/>
    </row>
    <row r="79" spans="1:36" x14ac:dyDescent="0.25">
      <c r="A79" s="205"/>
      <c r="B79" s="205"/>
      <c r="C79" s="206"/>
      <c r="D79" s="206"/>
      <c r="E79" s="206"/>
      <c r="F79" s="206"/>
      <c r="G79" s="206"/>
      <c r="H79" s="206"/>
      <c r="I79" s="206"/>
      <c r="J79" s="103"/>
      <c r="K79" s="103"/>
      <c r="L79" s="103"/>
      <c r="M79" s="103"/>
      <c r="AJ79" s="102"/>
    </row>
    <row r="80" spans="1:36" x14ac:dyDescent="0.25">
      <c r="A80" s="205"/>
      <c r="B80" s="205"/>
      <c r="C80" s="206"/>
      <c r="D80" s="206"/>
      <c r="E80" s="206"/>
      <c r="F80" s="206"/>
      <c r="G80" s="206"/>
      <c r="H80" s="206"/>
      <c r="I80" s="206"/>
      <c r="J80" s="206"/>
      <c r="K80" s="206"/>
      <c r="L80" s="206"/>
      <c r="M80" s="206"/>
      <c r="AJ80" s="102"/>
    </row>
    <row r="81" spans="1:36" x14ac:dyDescent="0.25">
      <c r="A81" s="205"/>
      <c r="B81" s="205"/>
      <c r="C81" s="206"/>
      <c r="D81" s="206"/>
      <c r="E81" s="206"/>
      <c r="F81" s="206"/>
      <c r="G81" s="206"/>
      <c r="H81" s="206"/>
      <c r="I81" s="206"/>
      <c r="J81" s="206"/>
      <c r="K81" s="206"/>
      <c r="L81" s="206"/>
      <c r="M81" s="206"/>
      <c r="AJ81" s="102"/>
    </row>
    <row r="82" spans="1:36" x14ac:dyDescent="0.25">
      <c r="A82" s="205"/>
      <c r="B82" s="205"/>
      <c r="C82" s="206"/>
      <c r="D82" s="206"/>
      <c r="E82" s="206"/>
      <c r="F82" s="206"/>
      <c r="G82" s="206"/>
      <c r="H82" s="206"/>
      <c r="I82" s="206"/>
      <c r="J82" s="206"/>
      <c r="K82" s="206"/>
      <c r="L82" s="206"/>
      <c r="M82" s="206"/>
      <c r="AJ82" s="102"/>
    </row>
    <row r="83" spans="1:36" x14ac:dyDescent="0.25">
      <c r="A83" s="205"/>
      <c r="B83" s="205"/>
      <c r="C83" s="206"/>
      <c r="D83" s="206"/>
      <c r="E83" s="206"/>
      <c r="F83" s="206"/>
      <c r="G83" s="206"/>
      <c r="H83" s="206"/>
      <c r="I83" s="206"/>
      <c r="J83" s="206"/>
      <c r="K83" s="206"/>
      <c r="L83" s="206"/>
      <c r="M83" s="206"/>
      <c r="AJ83" s="102"/>
    </row>
    <row r="84" spans="1:36" x14ac:dyDescent="0.25">
      <c r="A84" s="205"/>
      <c r="B84" s="205"/>
      <c r="C84" s="206"/>
      <c r="D84" s="206"/>
      <c r="E84" s="206"/>
      <c r="F84" s="206"/>
      <c r="G84" s="206"/>
      <c r="H84" s="206"/>
      <c r="I84" s="206"/>
      <c r="J84" s="206"/>
      <c r="K84" s="206"/>
      <c r="L84" s="206"/>
      <c r="M84" s="206"/>
      <c r="AJ84" s="102"/>
    </row>
    <row r="85" spans="1:36" x14ac:dyDescent="0.25">
      <c r="A85" s="205"/>
      <c r="B85" s="205"/>
      <c r="C85" s="206"/>
      <c r="D85" s="206"/>
      <c r="E85" s="206"/>
      <c r="F85" s="206"/>
      <c r="G85" s="206"/>
      <c r="H85" s="206"/>
      <c r="I85" s="206"/>
      <c r="J85" s="206"/>
      <c r="K85" s="206"/>
      <c r="L85" s="206"/>
      <c r="M85" s="206"/>
      <c r="AJ85" s="102"/>
    </row>
    <row r="86" spans="1:36" x14ac:dyDescent="0.25">
      <c r="A86" s="205"/>
      <c r="B86" s="205"/>
      <c r="C86" s="206"/>
      <c r="D86" s="206"/>
      <c r="E86" s="206"/>
      <c r="F86" s="206"/>
      <c r="G86" s="206"/>
      <c r="H86" s="206"/>
      <c r="I86" s="206"/>
      <c r="J86" s="206"/>
      <c r="K86" s="206"/>
      <c r="L86" s="206"/>
      <c r="M86" s="206"/>
      <c r="AJ86" s="102"/>
    </row>
    <row r="87" spans="1:36" x14ac:dyDescent="0.25">
      <c r="A87" s="205"/>
      <c r="B87" s="205"/>
      <c r="C87" s="206"/>
      <c r="D87" s="206"/>
      <c r="E87" s="206"/>
      <c r="F87" s="206"/>
      <c r="G87" s="206"/>
      <c r="H87" s="206"/>
      <c r="I87" s="206"/>
      <c r="J87" s="206"/>
      <c r="K87" s="206"/>
      <c r="L87" s="206"/>
      <c r="M87" s="206"/>
      <c r="AJ87" s="102"/>
    </row>
    <row r="88" spans="1:36" x14ac:dyDescent="0.25">
      <c r="AJ88" s="102"/>
    </row>
    <row r="89" spans="1:36" x14ac:dyDescent="0.25">
      <c r="A89" s="441" t="s">
        <v>392</v>
      </c>
      <c r="B89" s="443" t="s">
        <v>12</v>
      </c>
      <c r="C89" s="443" t="s">
        <v>13</v>
      </c>
      <c r="D89" s="443" t="s">
        <v>14</v>
      </c>
      <c r="E89" s="443" t="s">
        <v>15</v>
      </c>
      <c r="F89" s="443" t="s">
        <v>16</v>
      </c>
      <c r="G89" s="443"/>
      <c r="H89" s="443" t="s">
        <v>17</v>
      </c>
      <c r="I89" s="443" t="s">
        <v>18</v>
      </c>
      <c r="J89" s="443" t="s">
        <v>19</v>
      </c>
      <c r="K89" s="503" t="s">
        <v>20</v>
      </c>
      <c r="L89" s="503"/>
      <c r="M89" s="443" t="s">
        <v>21</v>
      </c>
      <c r="N89" s="147"/>
      <c r="AJ89" s="102"/>
    </row>
    <row r="90" spans="1:36" ht="15" customHeight="1" x14ac:dyDescent="0.25">
      <c r="A90" s="442"/>
      <c r="B90" s="443"/>
      <c r="C90" s="443"/>
      <c r="D90" s="443"/>
      <c r="E90" s="443"/>
      <c r="F90" s="279" t="s">
        <v>44</v>
      </c>
      <c r="G90" s="279" t="s">
        <v>45</v>
      </c>
      <c r="H90" s="443"/>
      <c r="I90" s="443"/>
      <c r="J90" s="443"/>
      <c r="K90" s="201" t="s">
        <v>46</v>
      </c>
      <c r="L90" s="201" t="s">
        <v>47</v>
      </c>
      <c r="M90" s="443"/>
      <c r="AJ90" s="102"/>
    </row>
    <row r="91" spans="1:36" x14ac:dyDescent="0.25">
      <c r="A91" s="205"/>
      <c r="B91" s="205"/>
      <c r="C91" s="206"/>
      <c r="D91" s="206"/>
      <c r="E91" s="206"/>
      <c r="F91" s="206"/>
      <c r="G91" s="206"/>
      <c r="H91" s="206"/>
      <c r="I91" s="206"/>
      <c r="J91" s="103"/>
      <c r="K91" s="103"/>
      <c r="L91" s="103"/>
      <c r="M91" s="103"/>
      <c r="AJ91" s="102"/>
    </row>
    <row r="92" spans="1:36" x14ac:dyDescent="0.25">
      <c r="A92" s="205"/>
      <c r="B92" s="205"/>
      <c r="C92" s="206"/>
      <c r="D92" s="206"/>
      <c r="E92" s="206"/>
      <c r="F92" s="206"/>
      <c r="G92" s="206"/>
      <c r="H92" s="206"/>
      <c r="I92" s="206"/>
      <c r="J92" s="206"/>
      <c r="K92" s="206"/>
      <c r="L92" s="206"/>
      <c r="M92" s="206"/>
      <c r="AJ92" s="102"/>
    </row>
    <row r="93" spans="1:36" x14ac:dyDescent="0.25">
      <c r="A93" s="205"/>
      <c r="B93" s="205"/>
      <c r="C93" s="206"/>
      <c r="D93" s="206"/>
      <c r="E93" s="206"/>
      <c r="F93" s="206"/>
      <c r="G93" s="206"/>
      <c r="H93" s="206"/>
      <c r="I93" s="206"/>
      <c r="J93" s="206"/>
      <c r="K93" s="206"/>
      <c r="L93" s="206"/>
      <c r="M93" s="206"/>
      <c r="AJ93" s="102"/>
    </row>
    <row r="94" spans="1:36" x14ac:dyDescent="0.25">
      <c r="A94" s="205"/>
      <c r="B94" s="205"/>
      <c r="C94" s="206"/>
      <c r="D94" s="206"/>
      <c r="E94" s="206"/>
      <c r="F94" s="206"/>
      <c r="G94" s="206"/>
      <c r="H94" s="206"/>
      <c r="I94" s="206"/>
      <c r="J94" s="206"/>
      <c r="K94" s="206"/>
      <c r="L94" s="206"/>
      <c r="M94" s="206"/>
      <c r="AJ94" s="102"/>
    </row>
    <row r="95" spans="1:36" x14ac:dyDescent="0.25">
      <c r="A95" s="205"/>
      <c r="B95" s="205"/>
      <c r="C95" s="206"/>
      <c r="D95" s="206"/>
      <c r="E95" s="206"/>
      <c r="F95" s="206"/>
      <c r="G95" s="206"/>
      <c r="H95" s="206"/>
      <c r="I95" s="206"/>
      <c r="J95" s="206"/>
      <c r="K95" s="206"/>
      <c r="L95" s="206"/>
      <c r="M95" s="206"/>
      <c r="AJ95" s="102"/>
    </row>
    <row r="96" spans="1:36" x14ac:dyDescent="0.25">
      <c r="A96" s="205"/>
      <c r="B96" s="205"/>
      <c r="C96" s="206"/>
      <c r="D96" s="206"/>
      <c r="E96" s="206"/>
      <c r="F96" s="206"/>
      <c r="G96" s="206"/>
      <c r="H96" s="206"/>
      <c r="I96" s="206"/>
      <c r="J96" s="206"/>
      <c r="K96" s="206"/>
      <c r="L96" s="206"/>
      <c r="M96" s="206"/>
      <c r="AJ96" s="102"/>
    </row>
    <row r="97" spans="1:36" x14ac:dyDescent="0.25">
      <c r="A97" s="205"/>
      <c r="B97" s="205"/>
      <c r="C97" s="206"/>
      <c r="D97" s="206"/>
      <c r="E97" s="206"/>
      <c r="F97" s="206"/>
      <c r="G97" s="206"/>
      <c r="H97" s="206"/>
      <c r="I97" s="206"/>
      <c r="J97" s="206"/>
      <c r="K97" s="206"/>
      <c r="L97" s="206"/>
      <c r="M97" s="206"/>
      <c r="AJ97" s="102"/>
    </row>
    <row r="98" spans="1:36" x14ac:dyDescent="0.25">
      <c r="A98" s="205"/>
      <c r="B98" s="205"/>
      <c r="C98" s="206"/>
      <c r="D98" s="206"/>
      <c r="E98" s="206"/>
      <c r="F98" s="206"/>
      <c r="G98" s="206"/>
      <c r="H98" s="206"/>
      <c r="I98" s="206"/>
      <c r="J98" s="206"/>
      <c r="K98" s="206"/>
      <c r="L98" s="206"/>
      <c r="M98" s="206"/>
      <c r="AJ98" s="102"/>
    </row>
    <row r="99" spans="1:36" x14ac:dyDescent="0.25">
      <c r="A99" s="205"/>
      <c r="B99" s="205"/>
      <c r="C99" s="206"/>
      <c r="D99" s="206"/>
      <c r="E99" s="206"/>
      <c r="F99" s="206"/>
      <c r="G99" s="206"/>
      <c r="H99" s="206"/>
      <c r="I99" s="206"/>
      <c r="J99" s="206"/>
      <c r="K99" s="206"/>
      <c r="L99" s="206"/>
      <c r="M99" s="206"/>
      <c r="AJ99" s="102"/>
    </row>
    <row r="100" spans="1:36" x14ac:dyDescent="0.25">
      <c r="AJ100" s="102"/>
    </row>
    <row r="101" spans="1:36" x14ac:dyDescent="0.25">
      <c r="A101" s="444" t="s">
        <v>403</v>
      </c>
      <c r="B101" s="443" t="s">
        <v>12</v>
      </c>
      <c r="C101" s="443" t="s">
        <v>13</v>
      </c>
      <c r="D101" s="443" t="s">
        <v>14</v>
      </c>
      <c r="E101" s="443" t="s">
        <v>15</v>
      </c>
      <c r="F101" s="443" t="s">
        <v>16</v>
      </c>
      <c r="G101" s="443"/>
      <c r="H101" s="443" t="s">
        <v>17</v>
      </c>
      <c r="I101" s="443" t="s">
        <v>18</v>
      </c>
      <c r="J101" s="443" t="s">
        <v>19</v>
      </c>
      <c r="K101" s="503" t="s">
        <v>20</v>
      </c>
      <c r="L101" s="503"/>
      <c r="M101" s="443" t="s">
        <v>21</v>
      </c>
      <c r="N101" s="147"/>
      <c r="AJ101" s="102"/>
    </row>
    <row r="102" spans="1:36" x14ac:dyDescent="0.25">
      <c r="A102" s="444"/>
      <c r="B102" s="443"/>
      <c r="C102" s="443"/>
      <c r="D102" s="443"/>
      <c r="E102" s="443"/>
      <c r="F102" s="279" t="s">
        <v>44</v>
      </c>
      <c r="G102" s="279" t="s">
        <v>45</v>
      </c>
      <c r="H102" s="443"/>
      <c r="I102" s="443"/>
      <c r="J102" s="443"/>
      <c r="K102" s="201" t="s">
        <v>46</v>
      </c>
      <c r="L102" s="201" t="s">
        <v>47</v>
      </c>
      <c r="M102" s="443"/>
      <c r="AJ102" s="102"/>
    </row>
    <row r="103" spans="1:36" x14ac:dyDescent="0.25">
      <c r="A103" s="205"/>
      <c r="B103" s="205"/>
      <c r="C103" s="206"/>
      <c r="D103" s="206"/>
      <c r="E103" s="206"/>
      <c r="F103" s="206"/>
      <c r="G103" s="206"/>
      <c r="H103" s="206"/>
      <c r="I103" s="206"/>
      <c r="J103" s="103"/>
      <c r="K103" s="103"/>
      <c r="L103" s="103"/>
      <c r="M103" s="103"/>
      <c r="AJ103" s="102"/>
    </row>
    <row r="104" spans="1:36" x14ac:dyDescent="0.25">
      <c r="A104" s="205"/>
      <c r="B104" s="205"/>
      <c r="C104" s="206"/>
      <c r="D104" s="206"/>
      <c r="E104" s="206"/>
      <c r="F104" s="206"/>
      <c r="G104" s="206"/>
      <c r="H104" s="206"/>
      <c r="I104" s="206"/>
      <c r="J104" s="206"/>
      <c r="K104" s="206"/>
      <c r="L104" s="206"/>
      <c r="M104" s="206"/>
      <c r="AJ104" s="102"/>
    </row>
    <row r="105" spans="1:36" x14ac:dyDescent="0.25">
      <c r="A105" s="205"/>
      <c r="B105" s="205"/>
      <c r="C105" s="206"/>
      <c r="D105" s="206"/>
      <c r="E105" s="206"/>
      <c r="F105" s="206"/>
      <c r="G105" s="206"/>
      <c r="H105" s="206"/>
      <c r="I105" s="206"/>
      <c r="J105" s="206"/>
      <c r="K105" s="206"/>
      <c r="L105" s="206"/>
      <c r="M105" s="206"/>
      <c r="AJ105" s="102"/>
    </row>
    <row r="106" spans="1:36" x14ac:dyDescent="0.25">
      <c r="A106" s="205"/>
      <c r="B106" s="205"/>
      <c r="C106" s="206"/>
      <c r="D106" s="206"/>
      <c r="E106" s="206"/>
      <c r="F106" s="206"/>
      <c r="G106" s="206"/>
      <c r="H106" s="206"/>
      <c r="I106" s="206"/>
      <c r="J106" s="206"/>
      <c r="K106" s="206"/>
      <c r="L106" s="206"/>
      <c r="M106" s="206"/>
      <c r="AJ106" s="102"/>
    </row>
    <row r="107" spans="1:36" x14ac:dyDescent="0.25">
      <c r="A107" s="205"/>
      <c r="B107" s="205"/>
      <c r="C107" s="206"/>
      <c r="D107" s="206"/>
      <c r="E107" s="206"/>
      <c r="F107" s="206"/>
      <c r="G107" s="206"/>
      <c r="H107" s="206"/>
      <c r="I107" s="206"/>
      <c r="J107" s="206"/>
      <c r="K107" s="206"/>
      <c r="L107" s="206"/>
      <c r="M107" s="206"/>
      <c r="AJ107" s="102"/>
    </row>
    <row r="108" spans="1:36" x14ac:dyDescent="0.25">
      <c r="A108" s="205"/>
      <c r="B108" s="205"/>
      <c r="C108" s="206"/>
      <c r="D108" s="206"/>
      <c r="E108" s="206"/>
      <c r="F108" s="206"/>
      <c r="G108" s="206"/>
      <c r="H108" s="206"/>
      <c r="I108" s="206"/>
      <c r="J108" s="206"/>
      <c r="K108" s="206"/>
      <c r="L108" s="206"/>
      <c r="M108" s="206"/>
      <c r="AJ108" s="102"/>
    </row>
    <row r="109" spans="1:36" x14ac:dyDescent="0.25">
      <c r="A109" s="205"/>
      <c r="B109" s="205"/>
      <c r="C109" s="206"/>
      <c r="D109" s="206"/>
      <c r="E109" s="206"/>
      <c r="F109" s="206"/>
      <c r="G109" s="206"/>
      <c r="H109" s="206"/>
      <c r="I109" s="206"/>
      <c r="J109" s="206"/>
      <c r="K109" s="206"/>
      <c r="L109" s="206"/>
      <c r="M109" s="206"/>
      <c r="AJ109" s="102"/>
    </row>
    <row r="110" spans="1:36" x14ac:dyDescent="0.25">
      <c r="A110" s="205"/>
      <c r="B110" s="205"/>
      <c r="C110" s="206"/>
      <c r="D110" s="206"/>
      <c r="E110" s="206"/>
      <c r="F110" s="206"/>
      <c r="G110" s="206"/>
      <c r="H110" s="206"/>
      <c r="I110" s="206"/>
      <c r="J110" s="206"/>
      <c r="K110" s="206"/>
      <c r="L110" s="206"/>
      <c r="M110" s="206"/>
      <c r="AJ110" s="102"/>
    </row>
    <row r="111" spans="1:36" x14ac:dyDescent="0.25">
      <c r="A111" s="205"/>
      <c r="B111" s="205"/>
      <c r="C111" s="206"/>
      <c r="D111" s="206"/>
      <c r="E111" s="206"/>
      <c r="F111" s="206"/>
      <c r="G111" s="206"/>
      <c r="H111" s="206"/>
      <c r="I111" s="206"/>
      <c r="J111" s="206"/>
      <c r="K111" s="206"/>
      <c r="L111" s="206"/>
      <c r="M111" s="206"/>
      <c r="AJ111" s="102"/>
    </row>
    <row r="112" spans="1:36" x14ac:dyDescent="0.25">
      <c r="A112" s="102"/>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row>
    <row r="113" spans="1:36" x14ac:dyDescent="0.25">
      <c r="A113" s="102"/>
      <c r="B113" s="102"/>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c r="AA113" s="102"/>
      <c r="AB113" s="102"/>
      <c r="AC113" s="102"/>
      <c r="AD113" s="102"/>
      <c r="AE113" s="102"/>
      <c r="AF113" s="102"/>
      <c r="AG113" s="102"/>
      <c r="AH113" s="102"/>
      <c r="AI113" s="102"/>
      <c r="AJ113" s="102"/>
    </row>
  </sheetData>
  <sheetProtection algorithmName="SHA-512" hashValue="nD1EG449FXN58XgIPAqwcb8N6QnMOA+5EQaLckp5lb/Tm7O+sWVkJBgw5enu0+RYm91n8JpZxXsr5/uo+8evKg==" saltValue="5M0FW3YMVbptX+l3rdy6Uw==" spinCount="100000" sheet="1" formatCells="0" formatColumns="0" formatRows="0" insertRows="0" insertHyperlinks="0" deleteRows="0" sort="0" autoFilter="0" pivotTables="0"/>
  <protectedRanges>
    <protectedRange sqref="A58:AI66 A1:AI10 Y36:AI36 X43 N11:V13 X11:AI13 N25:AI25 O55:V55 X24:AI24 N49:AI49 N57:AI57 N28:AI28 N46:AI46 X19:AI19 N47:V48 X47:AI48 N24:V24 N32:S32 N16:V16 N33:V34 X33:AI34 N36:V36 Y40:AI43 N40:V45 N37:AI37 AB23 AD14:AI14 N14:S14 U14:AA14 N15:AI15 X16:AI16 AB17:AC17 N18:S20 U19:V19 N50:V54 Z53:AI53 N56:V56 Z56:AI56 A67:B67 A68:C174 D69:D174 E67:AI174 N29:V29 X29:AI29 X44:AI45 X54:AI55 X53 X56 U18:AI18 Y20:AI20 N35:AI35 X50:AI52 U32:AI32 N39:AI39 N38:S38 U38:AI38" name="Intervalo1"/>
    <protectedRange sqref="B11:K41 B42:M57 M11:M16 M18:M41 W11:W13 W16 W21:W24 W27 W33:W34 W47:W48 W31 W36 AB14:AC14 Y53 Y56 D68 C67 W29 W40:W45 W50:W56" name="Intervalo1_2"/>
    <protectedRange sqref="A21:A30" name="Intervalo1_4"/>
    <protectedRange sqref="A31:A43" name="Intervalo1_5"/>
    <protectedRange sqref="A44:A57" name="Intervalo1_6"/>
    <protectedRange sqref="M17:AA17 AD17:AI17" name="Intervalo1_7"/>
    <protectedRange sqref="Y31:AI31 N31:V31" name="Intervalo1_1"/>
    <protectedRange sqref="N21:V21 X21:AI21" name="Intervalo1_13"/>
    <protectedRange sqref="N23:V23 X23:AA23 AC23:AI23" name="Intervalo1_14"/>
    <protectedRange sqref="N26:V26 X26:AI26" name="Intervalo1_15"/>
    <protectedRange sqref="W26" name="Intervalo1_16"/>
    <protectedRange sqref="N30:AI30" name="Intervalo1_17"/>
    <protectedRange sqref="T19" name="Intervalo1_8"/>
    <protectedRange sqref="W19" name="Intervalo1_9"/>
    <protectedRange sqref="N22:V22 X22:AI22" name="Intervalo1_10"/>
    <protectedRange sqref="N22:V22 X22:AI22" name="Intervalo1_4_1"/>
    <protectedRange sqref="N27:V27 X27:AI27" name="Intervalo1_11"/>
    <protectedRange sqref="N27:V27 X27:AI27" name="Intervalo1_3_1"/>
    <protectedRange sqref="T18" name="Intervalo1_3"/>
    <protectedRange sqref="T20:X20" name="Intervalo1_12"/>
  </protectedRanges>
  <autoFilter ref="A9:AN57" xr:uid="{00000000-0009-0000-0000-000000000000}">
    <filterColumn colId="5" showButton="0"/>
    <filterColumn colId="10" showButton="0"/>
  </autoFilter>
  <mergeCells count="89">
    <mergeCell ref="I77:I78"/>
    <mergeCell ref="J77:J78"/>
    <mergeCell ref="K77:L77"/>
    <mergeCell ref="K89:L89"/>
    <mergeCell ref="B65:B66"/>
    <mergeCell ref="C65:C66"/>
    <mergeCell ref="D65:D66"/>
    <mergeCell ref="F77:G77"/>
    <mergeCell ref="H77:H78"/>
    <mergeCell ref="H65:H66"/>
    <mergeCell ref="H89:H90"/>
    <mergeCell ref="I89:I90"/>
    <mergeCell ref="J89:J90"/>
    <mergeCell ref="K101:L101"/>
    <mergeCell ref="AG9:AG10"/>
    <mergeCell ref="AH9:AH10"/>
    <mergeCell ref="AA9:AA10"/>
    <mergeCell ref="AC9:AC10"/>
    <mergeCell ref="AD9:AD10"/>
    <mergeCell ref="AE9:AE10"/>
    <mergeCell ref="V9:V10"/>
    <mergeCell ref="W9:W10"/>
    <mergeCell ref="N8:X8"/>
    <mergeCell ref="AB9:AB10"/>
    <mergeCell ref="M101:M102"/>
    <mergeCell ref="X9:X10"/>
    <mergeCell ref="Y9:Y10"/>
    <mergeCell ref="Z9:Z10"/>
    <mergeCell ref="N9:N10"/>
    <mergeCell ref="O9:O10"/>
    <mergeCell ref="P9:P10"/>
    <mergeCell ref="Q9:Q10"/>
    <mergeCell ref="M89:M90"/>
    <mergeCell ref="M77:M78"/>
    <mergeCell ref="R9:R10"/>
    <mergeCell ref="S9:S10"/>
    <mergeCell ref="T9:T10"/>
    <mergeCell ref="U9:U10"/>
    <mergeCell ref="A8:M8"/>
    <mergeCell ref="I65:I66"/>
    <mergeCell ref="J65:J66"/>
    <mergeCell ref="M65:M66"/>
    <mergeCell ref="K65:L65"/>
    <mergeCell ref="A65:A66"/>
    <mergeCell ref="E65:E66"/>
    <mergeCell ref="F65:G65"/>
    <mergeCell ref="B9:B10"/>
    <mergeCell ref="K9:L9"/>
    <mergeCell ref="A11:A20"/>
    <mergeCell ref="A21:A30"/>
    <mergeCell ref="A31:A43"/>
    <mergeCell ref="A44:A57"/>
    <mergeCell ref="B63:C63"/>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I101:I102"/>
    <mergeCell ref="J101:J102"/>
    <mergeCell ref="A101:A102"/>
    <mergeCell ref="B101:B102"/>
    <mergeCell ref="C101:C102"/>
    <mergeCell ref="D101:D102"/>
    <mergeCell ref="E101:E102"/>
    <mergeCell ref="H101:H102"/>
    <mergeCell ref="A77:A78"/>
    <mergeCell ref="B89:B90"/>
    <mergeCell ref="C89:C90"/>
    <mergeCell ref="F101:G101"/>
    <mergeCell ref="B77:B78"/>
    <mergeCell ref="C77:C78"/>
    <mergeCell ref="D77:D78"/>
    <mergeCell ref="D89:D90"/>
    <mergeCell ref="E89:E90"/>
    <mergeCell ref="F89:G89"/>
    <mergeCell ref="E77:E78"/>
    <mergeCell ref="A89:A90"/>
  </mergeCells>
  <conditionalFormatting sqref="N11:N57">
    <cfRule type="cellIs" dxfId="55" priority="7" stopIfTrue="1" operator="equal">
      <formula>"x"</formula>
    </cfRule>
  </conditionalFormatting>
  <conditionalFormatting sqref="O11:O57">
    <cfRule type="cellIs" dxfId="54" priority="6" operator="equal">
      <formula>"x"</formula>
    </cfRule>
  </conditionalFormatting>
  <conditionalFormatting sqref="P11:P57">
    <cfRule type="cellIs" dxfId="53" priority="5" operator="equal">
      <formula>"x"</formula>
    </cfRule>
  </conditionalFormatting>
  <conditionalFormatting sqref="Q11:Q17">
    <cfRule type="cellIs" dxfId="52" priority="76" stopIfTrue="1" operator="equal">
      <formula>"x"</formula>
    </cfRule>
  </conditionalFormatting>
  <conditionalFormatting sqref="Q18:Q31">
    <cfRule type="cellIs" dxfId="51" priority="12" operator="equal">
      <formula>"x"</formula>
    </cfRule>
  </conditionalFormatting>
  <conditionalFormatting sqref="Q32:Q37">
    <cfRule type="cellIs" dxfId="50" priority="400" stopIfTrue="1" operator="equal">
      <formula>"x"</formula>
    </cfRule>
  </conditionalFormatting>
  <conditionalFormatting sqref="Q38:Q39">
    <cfRule type="cellIs" dxfId="49" priority="80" operator="equal">
      <formula>"x"</formula>
    </cfRule>
  </conditionalFormatting>
  <conditionalFormatting sqref="Q40:Q57">
    <cfRule type="cellIs" dxfId="48" priority="4" stopIfTrue="1" operator="equal">
      <formula>"x"</formula>
    </cfRule>
  </conditionalFormatting>
  <conditionalFormatting sqref="R11:R57">
    <cfRule type="cellIs" dxfId="47" priority="3" operator="equal">
      <formula>"x"</formula>
    </cfRule>
  </conditionalFormatting>
  <conditionalFormatting sqref="S11:S17">
    <cfRule type="cellIs" dxfId="46" priority="73" stopIfTrue="1" operator="equal">
      <formula>$AN$7</formula>
    </cfRule>
    <cfRule type="cellIs" dxfId="45" priority="74" stopIfTrue="1" operator="equal">
      <formula>$AN$6</formula>
    </cfRule>
  </conditionalFormatting>
  <conditionalFormatting sqref="S18:S31">
    <cfRule type="cellIs" dxfId="44" priority="9" operator="equal">
      <formula>$AN$7</formula>
    </cfRule>
    <cfRule type="cellIs" dxfId="43" priority="10" operator="equal">
      <formula>$AN$6</formula>
    </cfRule>
  </conditionalFormatting>
  <conditionalFormatting sqref="S32:S37">
    <cfRule type="cellIs" dxfId="42" priority="91" stopIfTrue="1" operator="equal">
      <formula>$AN$7</formula>
    </cfRule>
    <cfRule type="cellIs" dxfId="41" priority="94" stopIfTrue="1" operator="equal">
      <formula>$AN$6</formula>
    </cfRule>
  </conditionalFormatting>
  <conditionalFormatting sqref="S38:S39">
    <cfRule type="cellIs" dxfId="40" priority="82" operator="equal">
      <formula>$AN$7</formula>
    </cfRule>
    <cfRule type="cellIs" dxfId="39" priority="83" operator="equal">
      <formula>$AN$6</formula>
    </cfRule>
  </conditionalFormatting>
  <conditionalFormatting sqref="S40:S57">
    <cfRule type="cellIs" dxfId="38" priority="1" stopIfTrue="1" operator="equal">
      <formula>$AN$7</formula>
    </cfRule>
    <cfRule type="cellIs" dxfId="37" priority="2" stopIfTrue="1" operator="equal">
      <formula>$AN$6</formula>
    </cfRule>
  </conditionalFormatting>
  <conditionalFormatting sqref="T19">
    <cfRule type="cellIs" dxfId="36" priority="37" operator="equal">
      <formula>"x"</formula>
    </cfRule>
  </conditionalFormatting>
  <conditionalFormatting sqref="AN6:AN7">
    <cfRule type="cellIs" dxfId="35" priority="404" stopIfTrue="1" operator="equal">
      <formula>$AN$6</formula>
    </cfRule>
  </conditionalFormatting>
  <dataValidations count="2">
    <dataValidation type="list" allowBlank="1" showInputMessage="1" showErrorMessage="1" sqref="S40:S57 S32:S37 S11:S17" xr:uid="{00000000-0002-0000-0000-000000000000}">
      <formula1>$AN$6:$AN$7</formula1>
    </dataValidation>
    <dataValidation type="list" allowBlank="1" showInputMessage="1" showErrorMessage="1" sqref="S38:S39 S18:S31" xr:uid="{00000000-0002-0000-0000-000001000000}">
      <formula1>$AN$6:$AN$7</formula1>
      <formula2>0</formula2>
    </dataValidation>
  </dataValidations>
  <pageMargins left="0.511811024" right="0.511811024" top="0.78740157499999996" bottom="0.78740157499999996" header="0.31496062000000002" footer="0.31496062000000002"/>
  <pageSetup orientation="portrait" r:id="rId1"/>
  <ignoredErrors>
    <ignoredError sqref="C15:I15 B20 B17:I17 B16:G16 C11:I11 K11:M11 B12:I12 K12:M12 B13:I13 K13:M13 B14:I14 K14:M14 K15:M15 K16 K17 B18:I18 K18:M18 B19:I19 K19:M19 B32:G32 B21 K21:L21 B22 K22:L22 B23:I23 K23:L23 B24:I24 K24:L24 B25 K25:L25 B26:I26 K26:L26 B27 K27:L27 B28:I28 K28:L28 B29 K29:L29 B30:I30 K30:L30 B31:G31 K31:L31 B39 B33:G33 K33:L33 B34 K34:L34 D35:G35 K35:L35 B36 K36:L36 B37 K37:L37 B54:L54 B40 K40:L40 B41:G41 K41:L41 B42:G42 K42:L42 B43:G43 K43:L43 B44:G44 K44:L44 B45 K45:L45 B46:I46 K46:L46 B47 K47:L47 B48:I48 K48:L48 B49:I49 K49:L49 B50:G50 K50:L50 B51:I51 K51:L51 B57 B55:I55 K55:L55 B56:I56 K56:L56 K57:L57 I16 B38 D38:G38 B52:L52 B53 I31 I32 I33 I34 I35 I36 I37 I38 I39 I40 I41 I42 I43 K32:L32 K38:L38 K39:L39 D47:G47 I47 I44 K53:L53 D45:I45 I20:M20 D37:G37 D39:G39 D29:I29 D22:I22 D27:I27 D25:G25 D21:I21 D36:G36 D40:G40 I25 D20:G20 D34:G34 D53:I53 D57:I57 I50"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0"/>
  <sheetViews>
    <sheetView showGridLines="0" topLeftCell="A3" zoomScale="80" zoomScaleNormal="80" zoomScalePageLayoutView="70" workbookViewId="0">
      <selection activeCell="X19" sqref="X19"/>
    </sheetView>
  </sheetViews>
  <sheetFormatPr defaultColWidth="8.85546875" defaultRowHeight="15" x14ac:dyDescent="0.2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506" t="s">
        <v>0</v>
      </c>
      <c r="C2" s="506"/>
      <c r="D2" s="506"/>
      <c r="E2" s="506"/>
      <c r="F2" s="506"/>
      <c r="G2" s="506"/>
      <c r="H2" s="506"/>
      <c r="I2" s="506"/>
      <c r="J2" s="506"/>
      <c r="K2" s="506"/>
      <c r="L2" s="506"/>
      <c r="M2" s="506"/>
      <c r="N2" s="506"/>
      <c r="O2" s="506"/>
      <c r="P2" s="506"/>
      <c r="Q2" s="506"/>
      <c r="R2" s="16"/>
    </row>
    <row r="3" spans="1:18" ht="33.75" customHeight="1" x14ac:dyDescent="0.35">
      <c r="A3" s="11"/>
      <c r="B3" s="512" t="str">
        <f>'Monitoria Anual - 1'!A2</f>
        <v>PLANO DE AÇÃO NACIONAL PARA CONSERVAÇÃO DOS CANÍDEOS SILVESTRES</v>
      </c>
      <c r="C3" s="512"/>
      <c r="D3" s="512"/>
      <c r="E3" s="512"/>
      <c r="F3" s="512"/>
      <c r="G3" s="512"/>
      <c r="H3" s="512"/>
      <c r="I3" s="512"/>
      <c r="J3" s="512"/>
      <c r="K3" s="512"/>
      <c r="L3" s="512"/>
      <c r="M3" s="512"/>
      <c r="N3" s="512"/>
      <c r="O3" s="512"/>
      <c r="P3" s="512"/>
      <c r="Q3" s="512"/>
      <c r="R3" s="11"/>
    </row>
    <row r="4" spans="1:18" x14ac:dyDescent="0.25">
      <c r="A4" s="11"/>
      <c r="H4" s="12"/>
      <c r="I4" s="12"/>
      <c r="J4" s="12"/>
      <c r="K4" s="12"/>
      <c r="R4" s="11"/>
    </row>
    <row r="5" spans="1:18" s="2" customFormat="1" ht="42.75" customHeight="1" x14ac:dyDescent="0.25">
      <c r="A5" s="18"/>
      <c r="B5" s="517" t="s">
        <v>404</v>
      </c>
      <c r="C5" s="517"/>
      <c r="D5" s="613" t="str">
        <f>'Monitoria Anual - 1'!B4</f>
        <v>Reduzir os impactos provocados nas populações de canídeos silvestres pela alteração de habitats e pelo contato com animais domésticos, e diminuir a remoção de indivíduos causada por atropelamentos e conflitos com o ser humano.</v>
      </c>
      <c r="E5" s="613"/>
      <c r="F5" s="613"/>
      <c r="G5" s="613"/>
      <c r="H5" s="613"/>
      <c r="I5" s="613"/>
      <c r="J5" s="613"/>
      <c r="K5" s="613"/>
      <c r="L5" s="613"/>
      <c r="M5" s="613"/>
      <c r="N5" s="613"/>
      <c r="O5" s="613"/>
      <c r="P5" s="613"/>
      <c r="Q5" s="613"/>
      <c r="R5" s="18"/>
    </row>
    <row r="6" spans="1:18" ht="2.25" customHeight="1" x14ac:dyDescent="0.25">
      <c r="A6" s="11"/>
      <c r="H6" s="12"/>
      <c r="I6" s="12"/>
      <c r="J6" s="12"/>
      <c r="K6" s="12"/>
      <c r="R6" s="11"/>
    </row>
    <row r="7" spans="1:18" ht="26.25" customHeight="1" x14ac:dyDescent="0.25">
      <c r="A7" s="11"/>
      <c r="B7" s="517" t="s">
        <v>4</v>
      </c>
      <c r="C7" s="517"/>
      <c r="D7" s="614" t="s">
        <v>1300</v>
      </c>
      <c r="E7" s="614"/>
      <c r="F7" s="614"/>
      <c r="G7" s="614"/>
      <c r="H7" s="614"/>
      <c r="I7" s="615"/>
      <c r="J7" s="41"/>
      <c r="K7" s="41"/>
      <c r="L7" s="41"/>
      <c r="M7" s="41"/>
      <c r="N7" s="41"/>
      <c r="O7" s="41"/>
      <c r="P7" s="41"/>
      <c r="Q7" s="41"/>
      <c r="R7" s="11"/>
    </row>
    <row r="8" spans="1:18" x14ac:dyDescent="0.25">
      <c r="A8" s="11"/>
      <c r="R8" s="11"/>
    </row>
    <row r="9" spans="1:18" ht="31.5" customHeight="1" x14ac:dyDescent="0.25">
      <c r="A9" s="11"/>
      <c r="B9" s="506" t="s">
        <v>405</v>
      </c>
      <c r="C9" s="506"/>
      <c r="D9" s="506"/>
      <c r="E9" s="506"/>
      <c r="F9" s="506"/>
      <c r="G9" s="506"/>
      <c r="H9" s="506"/>
      <c r="I9" s="506"/>
      <c r="J9" s="506"/>
      <c r="K9" s="506"/>
      <c r="L9" s="506"/>
      <c r="M9" s="506"/>
      <c r="N9" s="506"/>
      <c r="O9" s="506"/>
      <c r="P9" s="506"/>
      <c r="Q9" s="506"/>
      <c r="R9" s="11"/>
    </row>
    <row r="10" spans="1:18" x14ac:dyDescent="0.25">
      <c r="A10" s="11"/>
      <c r="F10" s="10"/>
      <c r="G10" s="10"/>
      <c r="R10" s="11"/>
    </row>
    <row r="11" spans="1:18" ht="18" customHeight="1" x14ac:dyDescent="0.25">
      <c r="A11" s="11"/>
      <c r="B11" s="507" t="s">
        <v>406</v>
      </c>
      <c r="C11" s="508"/>
      <c r="D11" s="41"/>
      <c r="E11" s="41"/>
      <c r="F11" s="41"/>
      <c r="G11" s="41"/>
      <c r="H11" s="41"/>
      <c r="I11" s="41"/>
      <c r="J11" s="41"/>
      <c r="K11" s="41"/>
      <c r="L11" s="41"/>
      <c r="M11" s="41"/>
      <c r="N11" s="41"/>
      <c r="O11" s="41"/>
      <c r="P11" s="41"/>
      <c r="Q11" s="41"/>
      <c r="R11" s="11"/>
    </row>
    <row r="12" spans="1:18" ht="15.75" thickBot="1" x14ac:dyDescent="0.3">
      <c r="A12" s="11"/>
      <c r="F12" s="281"/>
      <c r="R12" s="11"/>
    </row>
    <row r="13" spans="1:18" ht="60.75" customHeight="1" thickBot="1" x14ac:dyDescent="0.3">
      <c r="A13" s="11"/>
      <c r="C13" s="514" t="s">
        <v>1548</v>
      </c>
      <c r="D13" s="515"/>
      <c r="E13" s="516"/>
      <c r="F13" s="3"/>
      <c r="R13" s="11"/>
    </row>
    <row r="14" spans="1:18" s="2" customFormat="1" ht="32.1" customHeight="1" thickBot="1" x14ac:dyDescent="0.3">
      <c r="A14" s="18"/>
      <c r="C14" s="26" t="s">
        <v>408</v>
      </c>
      <c r="D14" s="7" t="s">
        <v>409</v>
      </c>
      <c r="E14" s="9" t="s">
        <v>410</v>
      </c>
      <c r="F14" s="6"/>
      <c r="R14" s="18"/>
    </row>
    <row r="15" spans="1:18" ht="15.75" x14ac:dyDescent="0.25">
      <c r="A15" s="11"/>
      <c r="C15" s="37" t="s">
        <v>1544</v>
      </c>
      <c r="D15" s="155">
        <f>COUNTA('Monitoria Final'!N11:N69)</f>
        <v>23</v>
      </c>
      <c r="E15" s="28">
        <f>D15/$D$18</f>
        <v>0.40350877192982454</v>
      </c>
      <c r="F15" s="4"/>
      <c r="R15" s="11"/>
    </row>
    <row r="16" spans="1:18" ht="15.75" x14ac:dyDescent="0.25">
      <c r="A16" s="11"/>
      <c r="C16" s="38" t="s">
        <v>1545</v>
      </c>
      <c r="D16" s="155">
        <f>COUNTA('Monitoria Final'!O11:O69)</f>
        <v>14</v>
      </c>
      <c r="E16" s="28">
        <f>D16/$D$18</f>
        <v>0.24561403508771928</v>
      </c>
      <c r="F16" s="4"/>
      <c r="R16" s="11"/>
    </row>
    <row r="17" spans="1:18" ht="16.5" thickBot="1" x14ac:dyDescent="0.3">
      <c r="A17" s="11"/>
      <c r="C17" s="39" t="s">
        <v>1546</v>
      </c>
      <c r="D17" s="155">
        <f>COUNTA('Monitoria Final'!P11:P69)</f>
        <v>20</v>
      </c>
      <c r="E17" s="28">
        <f>D17/$D$18</f>
        <v>0.35087719298245612</v>
      </c>
      <c r="F17" s="4"/>
      <c r="R17" s="11"/>
    </row>
    <row r="18" spans="1:18" ht="15.75" thickBot="1" x14ac:dyDescent="0.3">
      <c r="A18" s="11"/>
      <c r="C18" s="40" t="s">
        <v>1547</v>
      </c>
      <c r="D18" s="29">
        <f>SUM(D15:D17)</f>
        <v>57</v>
      </c>
      <c r="E18" s="30">
        <f>SUM(E15:E17)</f>
        <v>1</v>
      </c>
      <c r="F18" s="5"/>
      <c r="R18" s="11"/>
    </row>
    <row r="19" spans="1:18" x14ac:dyDescent="0.25">
      <c r="A19" s="11"/>
      <c r="R19" s="11"/>
    </row>
    <row r="20" spans="1:18" ht="15.75" x14ac:dyDescent="0.25">
      <c r="A20" s="11"/>
      <c r="B20" s="42" t="s">
        <v>422</v>
      </c>
      <c r="C20" s="43"/>
      <c r="D20" s="41"/>
      <c r="E20" s="41"/>
      <c r="F20" s="41"/>
      <c r="G20" s="41"/>
      <c r="H20" s="41"/>
      <c r="I20" s="41"/>
      <c r="J20" s="41"/>
      <c r="K20" s="41"/>
      <c r="L20" s="41"/>
      <c r="M20" s="41"/>
      <c r="N20" s="41"/>
      <c r="O20" s="41"/>
      <c r="P20" s="41"/>
      <c r="Q20" s="41"/>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1" t="s">
        <v>423</v>
      </c>
      <c r="D22" s="64">
        <f>COUNTA('Monitoria Final'!A11:A69)</f>
        <v>4</v>
      </c>
      <c r="R22" s="11"/>
    </row>
    <row r="23" spans="1:18" ht="15.75" thickBot="1" x14ac:dyDescent="0.3">
      <c r="A23" s="11"/>
      <c r="R23" s="11"/>
    </row>
    <row r="24" spans="1:18" ht="15.75" thickBot="1" x14ac:dyDescent="0.3">
      <c r="A24" s="11"/>
      <c r="C24" s="75" t="s">
        <v>424</v>
      </c>
      <c r="D24" s="75" t="s">
        <v>425</v>
      </c>
      <c r="E24" s="21"/>
      <c r="F24" s="22"/>
      <c r="G24" s="25"/>
      <c r="R24" s="11"/>
    </row>
    <row r="25" spans="1:18" x14ac:dyDescent="0.25">
      <c r="A25" s="11"/>
      <c r="C25" s="72" t="s">
        <v>426</v>
      </c>
      <c r="D25" s="92">
        <f>SUM(E25:G25)</f>
        <v>13</v>
      </c>
      <c r="E25" s="32">
        <f>COUNTA('Monitoria Final'!N11:N23)</f>
        <v>6</v>
      </c>
      <c r="F25" s="62">
        <f>COUNTA('Monitoria Final'!O11:O23)</f>
        <v>4</v>
      </c>
      <c r="G25" s="63">
        <f>COUNTA('Monitoria Final'!P11:P23)</f>
        <v>3</v>
      </c>
      <c r="R25" s="11"/>
    </row>
    <row r="26" spans="1:18" x14ac:dyDescent="0.25">
      <c r="A26" s="11"/>
      <c r="C26" s="73" t="s">
        <v>427</v>
      </c>
      <c r="D26" s="72">
        <f t="shared" ref="D26:D28" si="0">SUM(E26:G26)</f>
        <v>14</v>
      </c>
      <c r="E26" s="210">
        <f>COUNTA('Monitoria Final'!N24:N37)</f>
        <v>7</v>
      </c>
      <c r="F26" s="154">
        <f>COUNTA('Monitoria Final'!O24:O37)</f>
        <v>3</v>
      </c>
      <c r="G26" s="33">
        <f>COUNTA('Monitoria Final'!P24:P37)</f>
        <v>4</v>
      </c>
      <c r="R26" s="11"/>
    </row>
    <row r="27" spans="1:18" x14ac:dyDescent="0.25">
      <c r="A27" s="11"/>
      <c r="C27" s="73" t="s">
        <v>428</v>
      </c>
      <c r="D27" s="72">
        <f t="shared" si="0"/>
        <v>13</v>
      </c>
      <c r="E27" s="210">
        <f>COUNTA('Monitoria Final'!N38:N50)</f>
        <v>3</v>
      </c>
      <c r="F27" s="154">
        <f>COUNTA('Monitoria Final'!O38:O50)</f>
        <v>4</v>
      </c>
      <c r="G27" s="33">
        <f>COUNTA('Monitoria Final'!P38:P50)</f>
        <v>6</v>
      </c>
      <c r="R27" s="11"/>
    </row>
    <row r="28" spans="1:18" x14ac:dyDescent="0.25">
      <c r="A28" s="11"/>
      <c r="C28" s="73" t="s">
        <v>429</v>
      </c>
      <c r="D28" s="72">
        <f t="shared" si="0"/>
        <v>17</v>
      </c>
      <c r="E28" s="210">
        <f>COUNTA('Monitoria Final'!N51:N69)</f>
        <v>7</v>
      </c>
      <c r="F28" s="154">
        <f>COUNTA('Monitoria Final'!O51:O69)</f>
        <v>3</v>
      </c>
      <c r="G28" s="33">
        <f>COUNTA('Monitoria Final'!P51:P69)</f>
        <v>7</v>
      </c>
      <c r="R28" s="11"/>
    </row>
    <row r="29" spans="1:18" x14ac:dyDescent="0.25">
      <c r="A29" s="11"/>
      <c r="R29" s="11"/>
    </row>
    <row r="30" spans="1:18" x14ac:dyDescent="0.25">
      <c r="A30" s="11"/>
      <c r="B30" s="11"/>
      <c r="C30" s="11"/>
      <c r="D30" s="11"/>
      <c r="E30" s="11"/>
      <c r="F30" s="11"/>
      <c r="G30" s="11"/>
      <c r="H30" s="11"/>
      <c r="I30" s="11"/>
      <c r="J30" s="11"/>
      <c r="K30" s="11"/>
      <c r="L30" s="11"/>
      <c r="M30" s="11"/>
      <c r="N30" s="11"/>
      <c r="O30" s="11"/>
      <c r="P30" s="11"/>
      <c r="Q30" s="11"/>
      <c r="R30" s="11"/>
    </row>
  </sheetData>
  <sheetProtection algorithmName="SHA-512" hashValue="jd6TVLGR8pNyoW29xeyy3bJRvyT+47JvSQ3vKUv4eQGAV/t4lPJ1gTDqMtml3Zc0qDUqKn2+ud4P8aU9t9VrOw==" saltValue="n2IDiATYWA8yhpDig4EX9g==" spinCount="100000" sheet="1" scenarios="1" formatCells="0" formatColumns="0" formatRows="0"/>
  <protectedRanges>
    <protectedRange sqref="D7:I7" name="Intervalo1"/>
  </protectedRanges>
  <mergeCells count="9">
    <mergeCell ref="B9:Q9"/>
    <mergeCell ref="B11:C11"/>
    <mergeCell ref="C13:E13"/>
    <mergeCell ref="B2:Q2"/>
    <mergeCell ref="B3:Q3"/>
    <mergeCell ref="B5:C5"/>
    <mergeCell ref="B7:C7"/>
    <mergeCell ref="D5:Q5"/>
    <mergeCell ref="D7:I7"/>
  </mergeCells>
  <conditionalFormatting sqref="E25:G25 F25:G28">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1"/>
  <sheetViews>
    <sheetView showGridLines="0" topLeftCell="A6" zoomScale="80" zoomScaleNormal="80" zoomScalePageLayoutView="70" workbookViewId="0">
      <selection activeCell="F22" sqref="F22"/>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506" t="s">
        <v>0</v>
      </c>
      <c r="C1" s="506"/>
      <c r="D1" s="506"/>
      <c r="E1" s="506"/>
      <c r="F1" s="506"/>
      <c r="G1" s="506"/>
      <c r="H1" s="506"/>
      <c r="I1" s="506"/>
      <c r="J1" s="506"/>
      <c r="K1" s="506"/>
      <c r="L1" s="506"/>
      <c r="M1" s="506"/>
      <c r="N1" s="506"/>
      <c r="O1" s="506"/>
      <c r="P1" s="506"/>
      <c r="Q1" s="506"/>
      <c r="R1" s="506"/>
      <c r="S1" s="506"/>
      <c r="T1" s="506"/>
      <c r="U1" s="506"/>
      <c r="V1" s="506"/>
      <c r="W1" s="506"/>
      <c r="X1" s="11"/>
    </row>
    <row r="2" spans="1:28" s="15" customFormat="1" ht="21" customHeight="1" x14ac:dyDescent="0.25">
      <c r="A2" s="16"/>
      <c r="B2" s="506"/>
      <c r="C2" s="506"/>
      <c r="D2" s="506"/>
      <c r="E2" s="506"/>
      <c r="F2" s="506"/>
      <c r="G2" s="506"/>
      <c r="H2" s="506"/>
      <c r="I2" s="506"/>
      <c r="J2" s="506"/>
      <c r="K2" s="506"/>
      <c r="L2" s="506"/>
      <c r="M2" s="506"/>
      <c r="N2" s="506"/>
      <c r="O2" s="506"/>
      <c r="P2" s="506"/>
      <c r="Q2" s="506"/>
      <c r="R2" s="506"/>
      <c r="S2" s="506"/>
      <c r="T2" s="506"/>
      <c r="U2" s="506"/>
      <c r="V2" s="506"/>
      <c r="W2" s="506"/>
      <c r="X2" s="16"/>
    </row>
    <row r="3" spans="1:28" ht="33.75" customHeight="1" x14ac:dyDescent="0.35">
      <c r="A3" s="11"/>
      <c r="B3" s="512" t="str">
        <f>'Monitoria Anual - 1'!A2</f>
        <v>PLANO DE AÇÃO NACIONAL PARA CONSERVAÇÃO DOS CANÍDEOS SILVESTRES</v>
      </c>
      <c r="C3" s="512"/>
      <c r="D3" s="512"/>
      <c r="E3" s="512"/>
      <c r="F3" s="512"/>
      <c r="G3" s="512"/>
      <c r="H3" s="512"/>
      <c r="I3" s="512"/>
      <c r="J3" s="512"/>
      <c r="K3" s="512"/>
      <c r="L3" s="512"/>
      <c r="M3" s="512"/>
      <c r="N3" s="512"/>
      <c r="O3" s="512"/>
      <c r="P3" s="512"/>
      <c r="Q3" s="512"/>
      <c r="R3" s="512"/>
      <c r="S3" s="512"/>
      <c r="T3" s="512"/>
      <c r="U3" s="512"/>
      <c r="V3" s="512"/>
      <c r="W3" s="512"/>
      <c r="X3" s="11"/>
    </row>
    <row r="4" spans="1:28" x14ac:dyDescent="0.25">
      <c r="A4" s="11"/>
      <c r="J4" s="12"/>
      <c r="K4" s="12"/>
      <c r="L4" s="12"/>
      <c r="M4" s="12"/>
      <c r="N4" s="12"/>
      <c r="O4" s="12"/>
      <c r="X4" s="11"/>
    </row>
    <row r="5" spans="1:28" s="2" customFormat="1" ht="63.75" customHeight="1" x14ac:dyDescent="0.25">
      <c r="A5" s="18"/>
      <c r="B5" s="517" t="s">
        <v>404</v>
      </c>
      <c r="C5" s="517"/>
      <c r="D5" s="518" t="str">
        <f>'Monitoria Anual - 1'!B4</f>
        <v>Reduzir os impactos provocados nas populações de canídeos silvestres pela alteração de habitats e pelo contato com animais domésticos, e diminuir a remoção de indivíduos causada por atropelamentos e conflitos com o ser humano.</v>
      </c>
      <c r="E5" s="518"/>
      <c r="F5" s="518"/>
      <c r="G5" s="518"/>
      <c r="H5" s="518"/>
      <c r="I5" s="518"/>
      <c r="J5" s="518"/>
      <c r="K5" s="518"/>
      <c r="L5" s="518"/>
      <c r="M5" s="519"/>
      <c r="N5" s="13"/>
      <c r="O5" s="13"/>
      <c r="P5" s="13"/>
      <c r="Q5" s="13"/>
      <c r="R5" s="13"/>
      <c r="X5" s="18"/>
    </row>
    <row r="6" spans="1:28" ht="4.5" customHeight="1" x14ac:dyDescent="0.25">
      <c r="A6" s="11"/>
      <c r="J6" s="12"/>
      <c r="K6" s="12"/>
      <c r="L6" s="12"/>
      <c r="M6" s="12"/>
      <c r="N6" s="12"/>
      <c r="O6" s="12"/>
      <c r="X6" s="11"/>
    </row>
    <row r="7" spans="1:28" ht="26.25" customHeight="1" x14ac:dyDescent="0.25">
      <c r="A7" s="11"/>
      <c r="B7" s="517" t="s">
        <v>4</v>
      </c>
      <c r="C7" s="517"/>
      <c r="D7" s="507" t="str">
        <f>'Monitoria Anual - 1'!B6</f>
        <v>12 a 14 de agosto de 2019</v>
      </c>
      <c r="E7" s="507"/>
      <c r="F7" s="507"/>
      <c r="G7" s="508"/>
      <c r="H7" s="2"/>
      <c r="I7" s="14"/>
      <c r="J7" s="12"/>
      <c r="K7" s="12"/>
      <c r="L7" s="12"/>
      <c r="M7" s="12"/>
      <c r="N7" s="12"/>
      <c r="O7" s="12"/>
      <c r="X7" s="11"/>
    </row>
    <row r="8" spans="1:28" x14ac:dyDescent="0.25">
      <c r="A8" s="11"/>
      <c r="X8" s="11"/>
    </row>
    <row r="9" spans="1:28" ht="31.5" customHeight="1" x14ac:dyDescent="0.25">
      <c r="A9" s="11"/>
      <c r="B9" s="506" t="s">
        <v>405</v>
      </c>
      <c r="C9" s="506"/>
      <c r="D9" s="506"/>
      <c r="E9" s="506"/>
      <c r="F9" s="506"/>
      <c r="G9" s="506"/>
      <c r="H9" s="506"/>
      <c r="I9" s="506"/>
      <c r="J9" s="506"/>
      <c r="K9" s="506"/>
      <c r="L9" s="506"/>
      <c r="M9" s="506"/>
      <c r="N9" s="506"/>
      <c r="O9" s="506"/>
      <c r="P9" s="506"/>
      <c r="Q9" s="506"/>
      <c r="R9" s="506"/>
      <c r="S9" s="506"/>
      <c r="T9" s="506"/>
      <c r="U9" s="506"/>
      <c r="V9" s="506"/>
      <c r="W9" s="506"/>
      <c r="X9" s="11"/>
    </row>
    <row r="10" spans="1:28" x14ac:dyDescent="0.25">
      <c r="A10" s="11"/>
      <c r="G10" s="10"/>
      <c r="H10" s="10"/>
      <c r="I10" s="10"/>
      <c r="X10" s="11"/>
    </row>
    <row r="11" spans="1:28" ht="15.75" x14ac:dyDescent="0.25">
      <c r="A11" s="11"/>
      <c r="B11" s="507" t="s">
        <v>406</v>
      </c>
      <c r="C11" s="508"/>
      <c r="D11" s="41"/>
      <c r="E11" s="41"/>
      <c r="F11" s="41"/>
      <c r="G11" s="41"/>
      <c r="H11" s="41"/>
      <c r="I11" s="41"/>
      <c r="J11" s="41"/>
      <c r="K11" s="41"/>
      <c r="L11" s="41"/>
      <c r="M11" s="41"/>
      <c r="N11" s="41"/>
      <c r="O11" s="41"/>
      <c r="P11" s="41"/>
      <c r="Q11" s="41"/>
      <c r="R11" s="41"/>
      <c r="S11" s="41"/>
      <c r="T11" s="41"/>
      <c r="U11" s="41"/>
      <c r="V11" s="41"/>
      <c r="W11" s="41"/>
      <c r="X11" s="11"/>
    </row>
    <row r="12" spans="1:28" ht="15.75" thickBot="1" x14ac:dyDescent="0.3">
      <c r="A12" s="11"/>
      <c r="F12" s="513"/>
      <c r="G12" s="513"/>
      <c r="H12" s="281"/>
      <c r="X12" s="11"/>
    </row>
    <row r="13" spans="1:28" ht="33.75" customHeight="1" thickBot="1" x14ac:dyDescent="0.3">
      <c r="A13" s="11"/>
      <c r="C13" s="514" t="s">
        <v>407</v>
      </c>
      <c r="D13" s="515"/>
      <c r="E13" s="515"/>
      <c r="F13" s="515"/>
      <c r="G13" s="516"/>
      <c r="H13" s="3"/>
      <c r="X13" s="11"/>
    </row>
    <row r="14" spans="1:28" s="2" customFormat="1" ht="34.5" customHeight="1" thickBot="1" x14ac:dyDescent="0.3">
      <c r="A14" s="18"/>
      <c r="C14" s="26" t="s">
        <v>408</v>
      </c>
      <c r="D14" s="7" t="s">
        <v>409</v>
      </c>
      <c r="E14" s="8" t="s">
        <v>410</v>
      </c>
      <c r="F14" s="7" t="s">
        <v>411</v>
      </c>
      <c r="G14" s="9" t="s">
        <v>410</v>
      </c>
      <c r="H14" s="6"/>
      <c r="X14" s="18"/>
    </row>
    <row r="15" spans="1:28" ht="15.75" x14ac:dyDescent="0.25">
      <c r="A15" s="11"/>
      <c r="C15" s="76" t="s">
        <v>412</v>
      </c>
      <c r="D15" s="83"/>
      <c r="E15" s="95"/>
      <c r="F15" s="82">
        <f>COUNTA('Monitoria Anual - 1'!S11:S896)</f>
        <v>1</v>
      </c>
      <c r="G15" s="96">
        <f t="shared" ref="G15:G21" si="0">F15/$F$22</f>
        <v>2.0833333333333332E-2</v>
      </c>
      <c r="H15" s="97"/>
      <c r="X15" s="11"/>
    </row>
    <row r="16" spans="1:28" ht="15.75" x14ac:dyDescent="0.25">
      <c r="A16" s="11"/>
      <c r="C16" s="77" t="s">
        <v>413</v>
      </c>
      <c r="D16" s="85">
        <v>10</v>
      </c>
      <c r="E16" s="98">
        <f>D16/$D$22</f>
        <v>0.21276595744680851</v>
      </c>
      <c r="F16" s="207">
        <f>D16-AB16</f>
        <v>10</v>
      </c>
      <c r="G16" s="98">
        <f t="shared" si="0"/>
        <v>0.20833333333333334</v>
      </c>
      <c r="H16" s="97"/>
      <c r="X16" s="11"/>
      <c r="Z16">
        <f>COUNTIFS('Monitoria Anual - 1'!N:N,"x",'Monitoria Anual - 1'!S:S,"Excluída")</f>
        <v>0</v>
      </c>
      <c r="AA16">
        <f>COUNTIFS('Monitoria Anual - 1'!N:N,"x",'Monitoria Anual - 1'!S:S,"Agrupada")</f>
        <v>0</v>
      </c>
      <c r="AB16">
        <f>Z16+AA16</f>
        <v>0</v>
      </c>
    </row>
    <row r="17" spans="1:28" ht="15.75" x14ac:dyDescent="0.25">
      <c r="A17" s="11"/>
      <c r="C17" s="78" t="s">
        <v>414</v>
      </c>
      <c r="D17" s="85">
        <f>COUNTA('Monitoria Anual - 1'!O11:O896)</f>
        <v>18</v>
      </c>
      <c r="E17" s="98">
        <f>D17/$D$22</f>
        <v>0.38297872340425532</v>
      </c>
      <c r="F17" s="207">
        <f>D17-AB17</f>
        <v>17</v>
      </c>
      <c r="G17" s="98">
        <f t="shared" si="0"/>
        <v>0.35416666666666669</v>
      </c>
      <c r="H17" s="97"/>
      <c r="X17" s="11"/>
      <c r="Z17">
        <f t="array" ref="Z17">COUNTIFS('Monitoria Anual - 1'!O:O,"x",'Monitoria Anual - 1'!S:S,"Excluída")</f>
        <v>1</v>
      </c>
      <c r="AA17">
        <f t="array" ref="AA17">COUNTIFS('Monitoria Anual - 1'!O:O,"x",'Monitoria Anual - 1'!S:S,"Agrupada")</f>
        <v>0</v>
      </c>
      <c r="AB17">
        <f>Z17+AA17</f>
        <v>1</v>
      </c>
    </row>
    <row r="18" spans="1:28" ht="15.75" x14ac:dyDescent="0.25">
      <c r="A18" s="11"/>
      <c r="C18" s="79" t="s">
        <v>415</v>
      </c>
      <c r="D18" s="85">
        <f>COUNTA('Monitoria Anual - 1'!P11:P896)</f>
        <v>6</v>
      </c>
      <c r="E18" s="98">
        <f>D18/$D$22</f>
        <v>0.1276595744680851</v>
      </c>
      <c r="F18" s="207">
        <f>D18-AB18</f>
        <v>6</v>
      </c>
      <c r="G18" s="98">
        <f t="shared" si="0"/>
        <v>0.125</v>
      </c>
      <c r="H18" s="97"/>
      <c r="X18" s="11"/>
      <c r="Z18">
        <f t="array" ref="Z18">COUNTIFS('Monitoria Anual - 1'!P:P,"x",'Monitoria Anual - 1'!S:S,"Excluída")</f>
        <v>0</v>
      </c>
      <c r="AA18">
        <f t="array" ref="AA18">COUNTIFS('Monitoria Anual - 1'!P:P,"x",'Monitoria Anual - 1'!S:S,"Agrupada")</f>
        <v>0</v>
      </c>
      <c r="AB18">
        <f>Z18+AA18</f>
        <v>0</v>
      </c>
    </row>
    <row r="19" spans="1:28" ht="15.75" x14ac:dyDescent="0.25">
      <c r="A19" s="11"/>
      <c r="C19" s="80" t="s">
        <v>416</v>
      </c>
      <c r="D19" s="85">
        <f>COUNTA('Monitoria Anual - 1'!Q11:Q896)</f>
        <v>13</v>
      </c>
      <c r="E19" s="98">
        <f>D19/$D$22</f>
        <v>0.27659574468085107</v>
      </c>
      <c r="F19" s="207">
        <f>D19-AB19</f>
        <v>13</v>
      </c>
      <c r="G19" s="98">
        <f t="shared" si="0"/>
        <v>0.27083333333333331</v>
      </c>
      <c r="H19" s="97"/>
      <c r="X19" s="11"/>
      <c r="Z19">
        <f t="array" ref="Z19">COUNTIFS('Monitoria Anual - 1'!Q:Q,"x",'Monitoria Anual - 1'!S:S,"Excluída")</f>
        <v>0</v>
      </c>
      <c r="AA19">
        <f t="array" ref="AA19">COUNTIFS('Monitoria Anual - 1'!Q:Q,"x",'Monitoria Anual - 1'!S:S,"Agrupada")</f>
        <v>0</v>
      </c>
      <c r="AB19">
        <f>Z19+AA19</f>
        <v>0</v>
      </c>
    </row>
    <row r="20" spans="1:28" ht="15.75" x14ac:dyDescent="0.25">
      <c r="A20" s="11"/>
      <c r="C20" s="81" t="s">
        <v>417</v>
      </c>
      <c r="D20" s="85">
        <f>COUNTA('Monitoria Anual - 1'!R11:R896)</f>
        <v>0</v>
      </c>
      <c r="E20" s="98">
        <f>D20/$D$22</f>
        <v>0</v>
      </c>
      <c r="F20" s="207">
        <f>D20-AB20</f>
        <v>0</v>
      </c>
      <c r="G20" s="98">
        <f t="shared" si="0"/>
        <v>0</v>
      </c>
      <c r="H20" s="97"/>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208" t="s">
        <v>418</v>
      </c>
      <c r="D21" s="86"/>
      <c r="E21" s="99"/>
      <c r="F21" s="167">
        <f>'Monitoria Anual - 1'!B63</f>
        <v>2</v>
      </c>
      <c r="G21" s="209">
        <f t="shared" si="0"/>
        <v>4.1666666666666664E-2</v>
      </c>
      <c r="H21" s="97"/>
      <c r="X21" s="11"/>
    </row>
    <row r="22" spans="1:28" ht="16.5" thickBot="1" x14ac:dyDescent="0.3">
      <c r="A22" s="11"/>
      <c r="C22" s="88" t="s">
        <v>419</v>
      </c>
      <c r="D22" s="90">
        <f>SUM(D16:D20)</f>
        <v>47</v>
      </c>
      <c r="E22" s="30">
        <f>SUM(E15:E21)</f>
        <v>1</v>
      </c>
      <c r="F22" s="89">
        <f>SUM(F16:F21)</f>
        <v>48</v>
      </c>
      <c r="G22" s="30">
        <f>SUM(G16:G21)</f>
        <v>0.99999999999999989</v>
      </c>
      <c r="H22" s="97"/>
      <c r="X22" s="11"/>
    </row>
    <row r="23" spans="1:28" ht="15.75" thickBot="1" x14ac:dyDescent="0.3">
      <c r="A23" s="11"/>
      <c r="C23" s="71" t="s">
        <v>420</v>
      </c>
      <c r="D23" s="509">
        <f>COUNTIF('Monitoria Anual - 1'!S11:S896,"Agrupada")</f>
        <v>0</v>
      </c>
      <c r="E23" s="510"/>
      <c r="F23" s="510"/>
      <c r="G23" s="511"/>
      <c r="H23" s="5"/>
      <c r="X23" s="11"/>
    </row>
    <row r="24" spans="1:28" ht="15.75" thickBot="1" x14ac:dyDescent="0.3">
      <c r="A24" s="11"/>
      <c r="C24" s="70" t="s">
        <v>421</v>
      </c>
      <c r="D24" s="509">
        <f>COUNTIF('Monitoria Anual - 1'!S11:S58,"Excluída")</f>
        <v>1</v>
      </c>
      <c r="E24" s="510"/>
      <c r="F24" s="510"/>
      <c r="G24" s="511"/>
      <c r="X24" s="11"/>
    </row>
    <row r="25" spans="1:28" x14ac:dyDescent="0.25">
      <c r="A25" s="11"/>
      <c r="X25" s="11"/>
    </row>
    <row r="26" spans="1:28" x14ac:dyDescent="0.25">
      <c r="A26" s="11"/>
      <c r="X26" s="11"/>
    </row>
    <row r="27" spans="1:28" ht="15.75" x14ac:dyDescent="0.25">
      <c r="A27" s="11"/>
      <c r="B27" s="507" t="s">
        <v>422</v>
      </c>
      <c r="C27" s="508"/>
      <c r="D27" s="41"/>
      <c r="E27" s="41"/>
      <c r="F27" s="41"/>
      <c r="G27" s="41"/>
      <c r="X27" s="11"/>
    </row>
    <row r="28" spans="1:28" ht="16.5" thickBot="1" x14ac:dyDescent="0.3">
      <c r="A28" s="11"/>
      <c r="B28" s="41"/>
      <c r="C28" s="17"/>
      <c r="D28" s="17"/>
      <c r="E28" s="17"/>
      <c r="F28" s="17"/>
      <c r="G28" s="17"/>
      <c r="H28" s="41"/>
      <c r="I28" s="41"/>
      <c r="J28" s="41"/>
      <c r="K28" s="41"/>
      <c r="L28" s="41"/>
      <c r="M28" s="41"/>
      <c r="N28" s="41"/>
      <c r="O28" s="41"/>
      <c r="P28" s="41"/>
      <c r="Q28" s="41"/>
      <c r="R28" s="41"/>
      <c r="S28" s="41"/>
      <c r="T28" s="41"/>
      <c r="U28" s="41"/>
      <c r="V28" s="41"/>
      <c r="W28" s="41"/>
      <c r="X28" s="11"/>
    </row>
    <row r="29" spans="1:28" ht="16.5" thickBot="1" x14ac:dyDescent="0.3">
      <c r="A29" s="11"/>
      <c r="B29" s="17"/>
      <c r="C29" s="31" t="s">
        <v>423</v>
      </c>
      <c r="D29" s="64">
        <f>COUNTA('Monitoria Anual - 1'!A11:A57)</f>
        <v>4</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5" t="s">
        <v>424</v>
      </c>
      <c r="D31" s="75" t="s">
        <v>425</v>
      </c>
      <c r="E31" s="19"/>
      <c r="F31" s="20"/>
      <c r="G31" s="21"/>
      <c r="H31" s="23"/>
      <c r="I31" s="24"/>
      <c r="J31" s="25"/>
      <c r="W31" s="1"/>
      <c r="X31" s="11"/>
    </row>
    <row r="32" spans="1:28" x14ac:dyDescent="0.25">
      <c r="A32" s="11"/>
      <c r="C32" s="72" t="s">
        <v>426</v>
      </c>
      <c r="D32" s="92">
        <f>SUM(F32:J32)</f>
        <v>10</v>
      </c>
      <c r="E32" s="32">
        <f>COUNTA('Monitoria Anual - 1'!S11:S20)</f>
        <v>0</v>
      </c>
      <c r="F32" s="62">
        <f>COUNTA('Monitoria Anual - 1'!N11:N20)</f>
        <v>1</v>
      </c>
      <c r="G32" s="62">
        <f>COUNTA('Monitoria Anual - 1'!O11:O20)</f>
        <v>6</v>
      </c>
      <c r="H32" s="62">
        <f>COUNTA('Monitoria Anual - 1'!P11:P20)</f>
        <v>2</v>
      </c>
      <c r="I32" s="62">
        <f>COUNTA('Monitoria Anual - 1'!Q11:Q20)</f>
        <v>1</v>
      </c>
      <c r="J32" s="63">
        <f>COUNTA('Monitoria Anual - 1'!R11:R20)</f>
        <v>0</v>
      </c>
      <c r="W32" s="1"/>
      <c r="X32" s="11"/>
    </row>
    <row r="33" spans="1:30" x14ac:dyDescent="0.25">
      <c r="A33" s="11"/>
      <c r="C33" s="73" t="s">
        <v>427</v>
      </c>
      <c r="D33" s="72">
        <f>SUM(F33:J33)</f>
        <v>10</v>
      </c>
      <c r="E33" s="210">
        <f>COUNTA('Monitoria Anual - 1'!S21:S30)</f>
        <v>0</v>
      </c>
      <c r="F33" s="154">
        <f>COUNTA('Monitoria Anual - 1'!N21:N30)</f>
        <v>2</v>
      </c>
      <c r="G33" s="154">
        <f>COUNTA('Monitoria Anual - 1'!O21:O30)</f>
        <v>2</v>
      </c>
      <c r="H33" s="154">
        <f>COUNTA('Monitoria Anual - 1'!P21:P30)</f>
        <v>2</v>
      </c>
      <c r="I33" s="154">
        <f>COUNTA('Monitoria Anual - 1'!Q21:Q30)</f>
        <v>4</v>
      </c>
      <c r="J33" s="33">
        <f>COUNTA('Monitoria Anual - 1'!R21:R30)</f>
        <v>0</v>
      </c>
      <c r="W33" s="1"/>
      <c r="X33" s="11"/>
    </row>
    <row r="34" spans="1:30" x14ac:dyDescent="0.25">
      <c r="A34" s="11"/>
      <c r="C34" s="73" t="s">
        <v>428</v>
      </c>
      <c r="D34" s="72">
        <f t="shared" ref="D34" si="1">SUM(F34:J34)</f>
        <v>13</v>
      </c>
      <c r="E34" s="210">
        <f>COUNTA('Monitoria Anual - 1'!S31:S43)</f>
        <v>0</v>
      </c>
      <c r="F34" s="154">
        <f>COUNTA('Monitoria Anual - 1'!N31:N43)</f>
        <v>5</v>
      </c>
      <c r="G34" s="154">
        <f>COUNTA('Monitoria Anual - 1'!O31:O43)</f>
        <v>3</v>
      </c>
      <c r="H34" s="154">
        <f>COUNTA('Monitoria Anual - 1'!P31:P43)</f>
        <v>0</v>
      </c>
      <c r="I34" s="154">
        <f>COUNTA('Monitoria Anual - 1'!Q31:Q43)</f>
        <v>5</v>
      </c>
      <c r="J34" s="33">
        <f>COUNTA('Monitoria Anual - 1'!R31:R43)</f>
        <v>0</v>
      </c>
      <c r="W34" s="1"/>
      <c r="X34" s="11"/>
    </row>
    <row r="35" spans="1:30" x14ac:dyDescent="0.25">
      <c r="A35" s="11"/>
      <c r="C35" s="73" t="s">
        <v>429</v>
      </c>
      <c r="D35" s="72">
        <f>SUM(F35:J35)</f>
        <v>14</v>
      </c>
      <c r="E35" s="210">
        <f>COUNTA('Monitoria Anual - 1'!S44:S57)</f>
        <v>1</v>
      </c>
      <c r="F35" s="154">
        <f>COUNTA('Monitoria Anual - 1'!N44:N57)</f>
        <v>2</v>
      </c>
      <c r="G35" s="154">
        <f>COUNTA('Monitoria Anual - 1'!O44:O57)</f>
        <v>7</v>
      </c>
      <c r="H35" s="154">
        <f>COUNTA('Monitoria Anual - 1'!P44:P57)</f>
        <v>2</v>
      </c>
      <c r="I35" s="154">
        <f>COUNTA('Monitoria Anual - 1'!Q44:Q57)</f>
        <v>3</v>
      </c>
      <c r="J35" s="33">
        <f>COUNTA('Monitoria Anual - 1'!R44:R57)</f>
        <v>0</v>
      </c>
      <c r="W35" s="1"/>
      <c r="X35" s="11"/>
    </row>
    <row r="36" spans="1:30" x14ac:dyDescent="0.25">
      <c r="A36" s="11"/>
      <c r="X36" s="11"/>
    </row>
    <row r="37" spans="1:30"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row>
    <row r="39" spans="1:30" x14ac:dyDescent="0.25">
      <c r="A39" s="9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row>
    <row r="40" spans="1:30" x14ac:dyDescent="0.25">
      <c r="A40" s="9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row>
    <row r="41" spans="1:30" x14ac:dyDescent="0.25">
      <c r="A41" s="9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row>
  </sheetData>
  <sheetProtection algorithmName="SHA-512" hashValue="3aLA9U/846nKJjGD+6PRJPqPLydykHgDNs/EMZXsMIMWsv1bzArbmLaoQYczpf9Mm9ITjWBa2Wh/eB2s/Biz4Q==" saltValue="qHNxcuKwarfjJRiW1a1Xpg==" spinCount="100000" sheet="1" objects="1" scenarios="1" formatCells="0" formatColumns="0" formatRows="0"/>
  <protectedRanges>
    <protectedRange password="ECFE" sqref="A36:AD41 A1:AD3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34"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4"/>
  <sheetViews>
    <sheetView showGridLines="0" topLeftCell="B4" zoomScaleNormal="100" workbookViewId="0">
      <selection activeCell="B4" sqref="B4:G4"/>
    </sheetView>
  </sheetViews>
  <sheetFormatPr defaultColWidth="8.85546875" defaultRowHeight="15" x14ac:dyDescent="0.25"/>
  <cols>
    <col min="1" max="1" width="25.7109375" style="2" customWidth="1"/>
    <col min="2" max="2" width="7.28515625" style="2" customWidth="1"/>
    <col min="3" max="3" width="73.42578125" style="2" customWidth="1"/>
    <col min="4" max="4" width="25.855468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56"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3" style="2" customWidth="1"/>
    <col min="31" max="31" width="25" style="2" customWidth="1"/>
    <col min="32" max="32" width="31.7109375" style="2" customWidth="1"/>
    <col min="33" max="33" width="23" style="2" bestFit="1" customWidth="1"/>
    <col min="34" max="34" width="18.7109375" style="2" customWidth="1"/>
    <col min="35" max="35" width="46.42578125" style="2" customWidth="1"/>
    <col min="36" max="36" width="5.85546875" style="2" customWidth="1"/>
    <col min="37" max="39" width="8.85546875" style="2"/>
    <col min="40" max="40" width="8.85546875" style="2" customWidth="1"/>
    <col min="41" max="16384" width="8.85546875" style="2"/>
  </cols>
  <sheetData>
    <row r="1" spans="1:40" ht="21" x14ac:dyDescent="0.25">
      <c r="A1" s="544" t="s">
        <v>0</v>
      </c>
      <c r="B1" s="544"/>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18"/>
    </row>
    <row r="2" spans="1:40" ht="15.75" x14ac:dyDescent="0.25">
      <c r="A2" s="446" t="s">
        <v>1</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18"/>
    </row>
    <row r="3" spans="1:40" ht="15.75" thickTop="1" x14ac:dyDescent="0.25">
      <c r="AJ3" s="18"/>
    </row>
    <row r="4" spans="1:40" ht="60.6" customHeight="1" x14ac:dyDescent="0.25">
      <c r="A4" s="49" t="s">
        <v>2</v>
      </c>
      <c r="B4" s="456" t="s">
        <v>3</v>
      </c>
      <c r="C4" s="456"/>
      <c r="D4" s="456"/>
      <c r="E4" s="456"/>
      <c r="F4" s="456"/>
      <c r="G4" s="456"/>
      <c r="H4" s="13"/>
      <c r="I4" s="13"/>
      <c r="J4" s="13"/>
      <c r="K4" s="13"/>
      <c r="L4" s="13"/>
      <c r="M4" s="13"/>
      <c r="N4" s="13"/>
      <c r="O4" s="13"/>
      <c r="P4" s="13"/>
      <c r="Q4" s="13"/>
      <c r="R4" s="13"/>
      <c r="S4" s="2"/>
      <c r="AJ4" s="18"/>
    </row>
    <row r="5" spans="1:40" x14ac:dyDescent="0.25">
      <c r="AJ5" s="18"/>
    </row>
    <row r="6" spans="1:40" ht="18.75" x14ac:dyDescent="0.25">
      <c r="A6" s="49" t="s">
        <v>4</v>
      </c>
      <c r="B6" s="458" t="s">
        <v>430</v>
      </c>
      <c r="C6" s="458"/>
      <c r="M6" s="56"/>
      <c r="AJ6" s="18"/>
      <c r="AN6" s="2" t="s">
        <v>6</v>
      </c>
    </row>
    <row r="7" spans="1:40" ht="15.75" thickBot="1" x14ac:dyDescent="0.3">
      <c r="AJ7" s="18"/>
      <c r="AN7" s="57" t="s">
        <v>7</v>
      </c>
    </row>
    <row r="8" spans="1:40" ht="16.5" thickBot="1" x14ac:dyDescent="0.3">
      <c r="A8" s="545" t="s">
        <v>8</v>
      </c>
      <c r="B8" s="545"/>
      <c r="C8" s="545"/>
      <c r="D8" s="545"/>
      <c r="E8" s="545"/>
      <c r="F8" s="545"/>
      <c r="G8" s="545"/>
      <c r="H8" s="545"/>
      <c r="I8" s="545"/>
      <c r="J8" s="545"/>
      <c r="K8" s="545"/>
      <c r="L8" s="545"/>
      <c r="M8" s="545"/>
      <c r="N8" s="546" t="s">
        <v>9</v>
      </c>
      <c r="O8" s="546"/>
      <c r="P8" s="546"/>
      <c r="Q8" s="546"/>
      <c r="R8" s="546"/>
      <c r="S8" s="546"/>
      <c r="T8" s="546"/>
      <c r="U8" s="546"/>
      <c r="V8" s="546"/>
      <c r="W8" s="546"/>
      <c r="X8" s="546"/>
      <c r="Y8" s="547" t="s">
        <v>10</v>
      </c>
      <c r="Z8" s="547"/>
      <c r="AA8" s="547"/>
      <c r="AB8" s="547"/>
      <c r="AC8" s="547"/>
      <c r="AD8" s="547"/>
      <c r="AE8" s="547"/>
      <c r="AF8" s="547"/>
      <c r="AG8" s="547"/>
      <c r="AH8" s="547"/>
      <c r="AI8" s="547"/>
      <c r="AJ8" s="18"/>
    </row>
    <row r="9" spans="1:40" ht="15.75" x14ac:dyDescent="0.25">
      <c r="A9" s="531" t="s">
        <v>11</v>
      </c>
      <c r="B9" s="532" t="s">
        <v>12</v>
      </c>
      <c r="C9" s="532" t="s">
        <v>13</v>
      </c>
      <c r="D9" s="532" t="s">
        <v>14</v>
      </c>
      <c r="E9" s="533" t="s">
        <v>15</v>
      </c>
      <c r="F9" s="532" t="s">
        <v>16</v>
      </c>
      <c r="G9" s="532"/>
      <c r="H9" s="532" t="s">
        <v>17</v>
      </c>
      <c r="I9" s="532" t="s">
        <v>18</v>
      </c>
      <c r="J9" s="532" t="s">
        <v>19</v>
      </c>
      <c r="K9" s="543" t="s">
        <v>20</v>
      </c>
      <c r="L9" s="543"/>
      <c r="M9" s="532" t="s">
        <v>21</v>
      </c>
      <c r="N9" s="530" t="s">
        <v>22</v>
      </c>
      <c r="O9" s="538" t="s">
        <v>23</v>
      </c>
      <c r="P9" s="539" t="s">
        <v>24</v>
      </c>
      <c r="Q9" s="540" t="s">
        <v>25</v>
      </c>
      <c r="R9" s="541" t="s">
        <v>26</v>
      </c>
      <c r="S9" s="542" t="s">
        <v>27</v>
      </c>
      <c r="T9" s="529" t="s">
        <v>28</v>
      </c>
      <c r="U9" s="529" t="s">
        <v>29</v>
      </c>
      <c r="V9" s="529" t="s">
        <v>30</v>
      </c>
      <c r="W9" s="529" t="s">
        <v>31</v>
      </c>
      <c r="X9" s="536" t="s">
        <v>32</v>
      </c>
      <c r="Y9" s="537" t="s">
        <v>33</v>
      </c>
      <c r="Z9" s="528" t="s">
        <v>34</v>
      </c>
      <c r="AA9" s="527" t="s">
        <v>35</v>
      </c>
      <c r="AB9" s="528" t="s">
        <v>36</v>
      </c>
      <c r="AC9" s="528" t="s">
        <v>37</v>
      </c>
      <c r="AD9" s="528" t="s">
        <v>38</v>
      </c>
      <c r="AE9" s="528" t="s">
        <v>39</v>
      </c>
      <c r="AF9" s="535" t="s">
        <v>40</v>
      </c>
      <c r="AG9" s="528" t="s">
        <v>41</v>
      </c>
      <c r="AH9" s="528" t="s">
        <v>42</v>
      </c>
      <c r="AI9" s="548" t="s">
        <v>43</v>
      </c>
      <c r="AJ9" s="18"/>
    </row>
    <row r="10" spans="1:40" ht="59.25" customHeight="1" thickBot="1" x14ac:dyDescent="0.3">
      <c r="A10" s="531"/>
      <c r="B10" s="532"/>
      <c r="C10" s="532"/>
      <c r="D10" s="532"/>
      <c r="E10" s="533"/>
      <c r="F10" s="48" t="s">
        <v>44</v>
      </c>
      <c r="G10" s="48" t="s">
        <v>45</v>
      </c>
      <c r="H10" s="532"/>
      <c r="I10" s="532"/>
      <c r="J10" s="532"/>
      <c r="K10" s="91" t="s">
        <v>46</v>
      </c>
      <c r="L10" s="91" t="s">
        <v>47</v>
      </c>
      <c r="M10" s="532"/>
      <c r="N10" s="530"/>
      <c r="O10" s="538"/>
      <c r="P10" s="539"/>
      <c r="Q10" s="540"/>
      <c r="R10" s="541"/>
      <c r="S10" s="542"/>
      <c r="T10" s="529"/>
      <c r="U10" s="529"/>
      <c r="V10" s="529"/>
      <c r="W10" s="529"/>
      <c r="X10" s="536"/>
      <c r="Y10" s="537"/>
      <c r="Z10" s="528"/>
      <c r="AA10" s="527"/>
      <c r="AB10" s="528"/>
      <c r="AC10" s="528"/>
      <c r="AD10" s="528"/>
      <c r="AE10" s="528"/>
      <c r="AF10" s="535"/>
      <c r="AG10" s="528"/>
      <c r="AH10" s="528"/>
      <c r="AI10" s="548"/>
      <c r="AJ10" s="18"/>
    </row>
    <row r="11" spans="1:40" ht="357" x14ac:dyDescent="0.25">
      <c r="A11" s="534" t="s">
        <v>48</v>
      </c>
      <c r="B11" s="282" t="s">
        <v>49</v>
      </c>
      <c r="C11" s="149" t="s">
        <v>50</v>
      </c>
      <c r="D11" s="105" t="s">
        <v>431</v>
      </c>
      <c r="E11" s="148"/>
      <c r="F11" s="128">
        <v>43282</v>
      </c>
      <c r="G11" s="128">
        <v>44013</v>
      </c>
      <c r="H11" s="106" t="s">
        <v>52</v>
      </c>
      <c r="I11" s="107">
        <v>0</v>
      </c>
      <c r="J11" s="105" t="s">
        <v>53</v>
      </c>
      <c r="K11" s="108" t="s">
        <v>54</v>
      </c>
      <c r="L11" s="121"/>
      <c r="M11" s="110" t="s">
        <v>432</v>
      </c>
      <c r="N11" s="58"/>
      <c r="O11" s="59" t="s">
        <v>55</v>
      </c>
      <c r="P11" s="58"/>
      <c r="Q11" s="58"/>
      <c r="R11" s="58"/>
      <c r="S11" s="60"/>
      <c r="T11" s="169" t="s">
        <v>433</v>
      </c>
      <c r="U11" s="169" t="s">
        <v>434</v>
      </c>
      <c r="V11" s="169" t="s">
        <v>435</v>
      </c>
      <c r="W11" s="106" t="s">
        <v>52</v>
      </c>
      <c r="X11" s="170" t="s">
        <v>436</v>
      </c>
      <c r="Y11" s="169"/>
      <c r="Z11" s="170"/>
      <c r="AA11" s="211"/>
      <c r="AB11" s="176"/>
      <c r="AC11" s="176">
        <v>44440</v>
      </c>
      <c r="AD11" s="170"/>
      <c r="AE11" s="170"/>
      <c r="AF11" s="170" t="s">
        <v>437</v>
      </c>
      <c r="AG11" s="170"/>
      <c r="AH11" s="170"/>
      <c r="AI11" s="170" t="s">
        <v>438</v>
      </c>
      <c r="AJ11" s="18"/>
    </row>
    <row r="12" spans="1:40" ht="161.25" customHeight="1" thickBot="1" x14ac:dyDescent="0.3">
      <c r="A12" s="534"/>
      <c r="B12" s="150" t="s">
        <v>60</v>
      </c>
      <c r="C12" s="149" t="s">
        <v>61</v>
      </c>
      <c r="D12" s="105" t="s">
        <v>431</v>
      </c>
      <c r="E12" s="148"/>
      <c r="F12" s="128">
        <v>43282</v>
      </c>
      <c r="G12" s="128">
        <v>44013</v>
      </c>
      <c r="H12" s="106" t="s">
        <v>62</v>
      </c>
      <c r="I12" s="107">
        <v>0</v>
      </c>
      <c r="J12" s="105" t="s">
        <v>63</v>
      </c>
      <c r="K12" s="106" t="s">
        <v>54</v>
      </c>
      <c r="L12" s="121"/>
      <c r="M12" s="110" t="s">
        <v>439</v>
      </c>
      <c r="N12" s="58"/>
      <c r="O12" s="58" t="s">
        <v>55</v>
      </c>
      <c r="P12" s="58"/>
      <c r="Q12" s="58"/>
      <c r="R12" s="58"/>
      <c r="S12" s="60"/>
      <c r="T12" s="211" t="s">
        <v>440</v>
      </c>
      <c r="U12" s="211"/>
      <c r="V12" s="211" t="s">
        <v>441</v>
      </c>
      <c r="W12" s="106" t="s">
        <v>62</v>
      </c>
      <c r="X12" s="211"/>
      <c r="Y12" s="171" t="s">
        <v>442</v>
      </c>
      <c r="Z12" s="211"/>
      <c r="AA12" s="211"/>
      <c r="AB12" s="212"/>
      <c r="AC12" s="212">
        <v>44531</v>
      </c>
      <c r="AD12" s="211"/>
      <c r="AE12" s="211"/>
      <c r="AF12" s="170" t="s">
        <v>437</v>
      </c>
      <c r="AG12" s="211"/>
      <c r="AH12" s="211"/>
      <c r="AI12" s="171" t="s">
        <v>443</v>
      </c>
      <c r="AJ12" s="18"/>
    </row>
    <row r="13" spans="1:40" ht="345" customHeight="1" thickBot="1" x14ac:dyDescent="0.3">
      <c r="A13" s="534"/>
      <c r="B13" s="150" t="s">
        <v>67</v>
      </c>
      <c r="C13" s="149" t="s">
        <v>68</v>
      </c>
      <c r="D13" s="105" t="s">
        <v>69</v>
      </c>
      <c r="E13" s="148"/>
      <c r="F13" s="128">
        <v>43891</v>
      </c>
      <c r="G13" s="128">
        <v>44166</v>
      </c>
      <c r="H13" s="106" t="s">
        <v>52</v>
      </c>
      <c r="I13" s="107">
        <v>20000</v>
      </c>
      <c r="J13" s="105" t="s">
        <v>70</v>
      </c>
      <c r="K13" s="106" t="s">
        <v>54</v>
      </c>
      <c r="L13" s="121"/>
      <c r="M13" s="110" t="s">
        <v>444</v>
      </c>
      <c r="N13" s="58"/>
      <c r="O13" s="58" t="s">
        <v>55</v>
      </c>
      <c r="P13" s="58"/>
      <c r="Q13" s="58"/>
      <c r="R13" s="58"/>
      <c r="S13" s="60"/>
      <c r="T13" s="171" t="s">
        <v>445</v>
      </c>
      <c r="U13" s="171"/>
      <c r="V13" s="171" t="s">
        <v>446</v>
      </c>
      <c r="W13" s="106" t="s">
        <v>52</v>
      </c>
      <c r="X13" s="171" t="s">
        <v>447</v>
      </c>
      <c r="Y13" s="171"/>
      <c r="Z13" s="171"/>
      <c r="AA13" s="171"/>
      <c r="AB13" s="177">
        <v>44228</v>
      </c>
      <c r="AC13" s="177">
        <v>44531</v>
      </c>
      <c r="AD13" s="171"/>
      <c r="AE13" s="171"/>
      <c r="AF13" s="171" t="s">
        <v>448</v>
      </c>
      <c r="AG13" s="171"/>
      <c r="AH13" s="171"/>
      <c r="AI13" s="211" t="s">
        <v>449</v>
      </c>
      <c r="AJ13" s="18"/>
    </row>
    <row r="14" spans="1:40" ht="351" customHeight="1" thickBot="1" x14ac:dyDescent="0.3">
      <c r="A14" s="534"/>
      <c r="B14" s="150" t="s">
        <v>73</v>
      </c>
      <c r="C14" s="149" t="s">
        <v>74</v>
      </c>
      <c r="D14" s="105" t="s">
        <v>75</v>
      </c>
      <c r="E14" s="148"/>
      <c r="F14" s="128">
        <v>43891</v>
      </c>
      <c r="G14" s="128">
        <v>44166</v>
      </c>
      <c r="H14" s="108" t="s">
        <v>76</v>
      </c>
      <c r="I14" s="107">
        <v>20000</v>
      </c>
      <c r="J14" s="105" t="s">
        <v>450</v>
      </c>
      <c r="K14" s="106" t="s">
        <v>54</v>
      </c>
      <c r="L14" s="121"/>
      <c r="M14" s="110" t="s">
        <v>444</v>
      </c>
      <c r="N14" s="58"/>
      <c r="O14" s="58" t="s">
        <v>55</v>
      </c>
      <c r="P14" s="58"/>
      <c r="Q14" s="58"/>
      <c r="R14" s="58"/>
      <c r="S14" s="60"/>
      <c r="T14" s="211"/>
      <c r="U14" s="211"/>
      <c r="V14" s="211"/>
      <c r="W14" s="213"/>
      <c r="X14" s="211"/>
      <c r="Y14" s="211"/>
      <c r="Z14" s="211"/>
      <c r="AA14" s="211"/>
      <c r="AB14" s="212">
        <v>44562</v>
      </c>
      <c r="AC14" s="212">
        <v>44896</v>
      </c>
      <c r="AD14" s="211" t="s">
        <v>451</v>
      </c>
      <c r="AE14" s="211"/>
      <c r="AF14" s="211" t="s">
        <v>452</v>
      </c>
      <c r="AG14" s="211"/>
      <c r="AH14" s="211"/>
      <c r="AI14" s="211" t="s">
        <v>449</v>
      </c>
      <c r="AJ14" s="18"/>
    </row>
    <row r="15" spans="1:40" ht="201" customHeight="1" thickBot="1" x14ac:dyDescent="0.3">
      <c r="A15" s="534"/>
      <c r="B15" s="150" t="s">
        <v>80</v>
      </c>
      <c r="C15" s="149" t="s">
        <v>453</v>
      </c>
      <c r="D15" s="105" t="s">
        <v>82</v>
      </c>
      <c r="E15" s="148"/>
      <c r="F15" s="128">
        <v>44197</v>
      </c>
      <c r="G15" s="128">
        <v>44378</v>
      </c>
      <c r="H15" s="108" t="s">
        <v>76</v>
      </c>
      <c r="I15" s="107">
        <v>0</v>
      </c>
      <c r="J15" s="105" t="s">
        <v>454</v>
      </c>
      <c r="K15" s="106" t="s">
        <v>455</v>
      </c>
      <c r="L15" s="121"/>
      <c r="M15" s="110" t="s">
        <v>456</v>
      </c>
      <c r="N15" s="58" t="s">
        <v>55</v>
      </c>
      <c r="O15" s="58"/>
      <c r="P15" s="58"/>
      <c r="Q15" s="58"/>
      <c r="R15" s="58"/>
      <c r="S15" s="60"/>
      <c r="T15" s="211"/>
      <c r="U15" s="211"/>
      <c r="V15" s="211"/>
      <c r="W15" s="213"/>
      <c r="X15" s="211"/>
      <c r="Y15" s="211"/>
      <c r="Z15" s="211"/>
      <c r="AA15" s="211"/>
      <c r="AB15" s="212">
        <v>44927</v>
      </c>
      <c r="AC15" s="212">
        <v>44986</v>
      </c>
      <c r="AD15" s="211" t="s">
        <v>451</v>
      </c>
      <c r="AE15" s="211"/>
      <c r="AF15" s="211" t="s">
        <v>457</v>
      </c>
      <c r="AG15" s="211"/>
      <c r="AH15" s="211"/>
      <c r="AI15" s="211"/>
      <c r="AJ15" s="18"/>
    </row>
    <row r="16" spans="1:40" ht="409.5" customHeight="1" thickBot="1" x14ac:dyDescent="0.3">
      <c r="A16" s="534"/>
      <c r="B16" s="150" t="s">
        <v>87</v>
      </c>
      <c r="C16" s="149" t="s">
        <v>458</v>
      </c>
      <c r="D16" s="110" t="s">
        <v>459</v>
      </c>
      <c r="E16" s="148"/>
      <c r="F16" s="128">
        <v>44197</v>
      </c>
      <c r="G16" s="128">
        <v>44378</v>
      </c>
      <c r="H16" s="106" t="s">
        <v>90</v>
      </c>
      <c r="I16" s="107">
        <v>0</v>
      </c>
      <c r="J16" s="105" t="s">
        <v>91</v>
      </c>
      <c r="K16" s="106" t="s">
        <v>455</v>
      </c>
      <c r="L16" s="121"/>
      <c r="M16" s="110" t="s">
        <v>460</v>
      </c>
      <c r="N16" s="58" t="s">
        <v>55</v>
      </c>
      <c r="O16" s="58"/>
      <c r="P16" s="58"/>
      <c r="Q16" s="58"/>
      <c r="R16" s="58"/>
      <c r="S16" s="60"/>
      <c r="T16" s="171" t="s">
        <v>461</v>
      </c>
      <c r="U16" s="171"/>
      <c r="V16" s="171"/>
      <c r="W16" s="106" t="s">
        <v>462</v>
      </c>
      <c r="X16" s="171" t="s">
        <v>463</v>
      </c>
      <c r="Y16" s="211"/>
      <c r="Z16" s="211"/>
      <c r="AA16" s="211"/>
      <c r="AB16" s="212">
        <v>44927</v>
      </c>
      <c r="AC16" s="212">
        <v>44986</v>
      </c>
      <c r="AD16" s="211" t="s">
        <v>464</v>
      </c>
      <c r="AE16" s="211"/>
      <c r="AF16" s="211" t="s">
        <v>465</v>
      </c>
      <c r="AG16" s="211"/>
      <c r="AH16" s="211"/>
      <c r="AI16" s="211" t="s">
        <v>466</v>
      </c>
      <c r="AJ16" s="18"/>
    </row>
    <row r="17" spans="1:36" ht="306.75" customHeight="1" thickBot="1" x14ac:dyDescent="0.3">
      <c r="A17" s="534"/>
      <c r="B17" s="150" t="s">
        <v>93</v>
      </c>
      <c r="C17" s="149" t="s">
        <v>94</v>
      </c>
      <c r="D17" s="111" t="s">
        <v>95</v>
      </c>
      <c r="E17" s="148"/>
      <c r="F17" s="128">
        <v>44197</v>
      </c>
      <c r="G17" s="128">
        <v>44531</v>
      </c>
      <c r="H17" s="112" t="s">
        <v>96</v>
      </c>
      <c r="I17" s="107">
        <v>15000</v>
      </c>
      <c r="J17" s="110" t="s">
        <v>97</v>
      </c>
      <c r="K17" s="106" t="s">
        <v>54</v>
      </c>
      <c r="L17" s="121"/>
      <c r="M17" s="105" t="s">
        <v>467</v>
      </c>
      <c r="N17" s="58" t="s">
        <v>55</v>
      </c>
      <c r="O17" s="58"/>
      <c r="P17" s="58"/>
      <c r="Q17" s="58"/>
      <c r="R17" s="58"/>
      <c r="S17" s="60"/>
      <c r="T17" s="211"/>
      <c r="U17" s="211"/>
      <c r="V17" s="211"/>
      <c r="W17" s="213"/>
      <c r="X17" s="211"/>
      <c r="Y17" s="211"/>
      <c r="Z17" s="211"/>
      <c r="AA17" s="211"/>
      <c r="AB17" s="212"/>
      <c r="AC17" s="212"/>
      <c r="AD17" s="211"/>
      <c r="AE17" s="211"/>
      <c r="AF17" s="211"/>
      <c r="AG17" s="211"/>
      <c r="AH17" s="211"/>
      <c r="AI17" s="211" t="s">
        <v>468</v>
      </c>
      <c r="AJ17" s="18"/>
    </row>
    <row r="18" spans="1:36" ht="168" x14ac:dyDescent="0.25">
      <c r="A18" s="534"/>
      <c r="B18" s="150" t="s">
        <v>102</v>
      </c>
      <c r="C18" s="149" t="s">
        <v>103</v>
      </c>
      <c r="D18" s="114" t="s">
        <v>469</v>
      </c>
      <c r="E18" s="148"/>
      <c r="F18" s="128">
        <v>44197</v>
      </c>
      <c r="G18" s="128">
        <v>44866</v>
      </c>
      <c r="H18" s="115" t="s">
        <v>105</v>
      </c>
      <c r="I18" s="116">
        <v>260000</v>
      </c>
      <c r="J18" s="110" t="s">
        <v>470</v>
      </c>
      <c r="K18" s="106" t="s">
        <v>455</v>
      </c>
      <c r="L18" s="121"/>
      <c r="M18" s="110" t="s">
        <v>456</v>
      </c>
      <c r="N18" s="58" t="s">
        <v>55</v>
      </c>
      <c r="O18" s="58"/>
      <c r="P18" s="58"/>
      <c r="Q18" s="58"/>
      <c r="R18" s="58"/>
      <c r="S18" s="60"/>
      <c r="T18" s="211"/>
      <c r="U18" s="211"/>
      <c r="V18" s="211"/>
      <c r="W18" s="115" t="s">
        <v>471</v>
      </c>
      <c r="X18" s="211" t="s">
        <v>472</v>
      </c>
      <c r="Y18" s="211"/>
      <c r="Z18" s="211"/>
      <c r="AA18" s="211"/>
      <c r="AB18" s="212">
        <v>44927</v>
      </c>
      <c r="AC18" s="212">
        <v>45261</v>
      </c>
      <c r="AD18" s="211" t="s">
        <v>473</v>
      </c>
      <c r="AE18" s="211"/>
      <c r="AF18" s="211" t="s">
        <v>464</v>
      </c>
      <c r="AG18" s="211"/>
      <c r="AH18" s="211"/>
      <c r="AI18" s="211" t="s">
        <v>466</v>
      </c>
      <c r="AJ18" s="18"/>
    </row>
    <row r="19" spans="1:36" ht="306.75" customHeight="1" thickBot="1" x14ac:dyDescent="0.3">
      <c r="A19" s="534"/>
      <c r="B19" s="150" t="s">
        <v>109</v>
      </c>
      <c r="C19" s="149" t="s">
        <v>110</v>
      </c>
      <c r="D19" s="113" t="s">
        <v>111</v>
      </c>
      <c r="E19" s="148"/>
      <c r="F19" s="128">
        <v>44197</v>
      </c>
      <c r="G19" s="128">
        <v>45261</v>
      </c>
      <c r="H19" s="106" t="s">
        <v>112</v>
      </c>
      <c r="I19" s="116">
        <v>25000</v>
      </c>
      <c r="J19" s="105" t="s">
        <v>474</v>
      </c>
      <c r="K19" s="106" t="s">
        <v>114</v>
      </c>
      <c r="L19" s="121"/>
      <c r="M19" s="110" t="s">
        <v>475</v>
      </c>
      <c r="N19" s="58" t="s">
        <v>55</v>
      </c>
      <c r="O19" s="58"/>
      <c r="P19" s="58"/>
      <c r="Q19" s="58"/>
      <c r="R19" s="58"/>
      <c r="S19" s="60"/>
      <c r="T19" s="211"/>
      <c r="U19" s="211"/>
      <c r="V19" s="211"/>
      <c r="W19" s="213"/>
      <c r="X19" s="211"/>
      <c r="Y19" s="211"/>
      <c r="Z19" s="211"/>
      <c r="AA19" s="211"/>
      <c r="AB19" s="128">
        <v>44562</v>
      </c>
      <c r="AC19" s="128">
        <v>45261</v>
      </c>
      <c r="AD19" s="211"/>
      <c r="AE19" s="211"/>
      <c r="AF19" s="211" t="s">
        <v>451</v>
      </c>
      <c r="AG19" s="211"/>
      <c r="AH19" s="211"/>
      <c r="AI19" s="211"/>
      <c r="AJ19" s="18"/>
    </row>
    <row r="20" spans="1:36" ht="409.5" x14ac:dyDescent="0.25">
      <c r="A20" s="534"/>
      <c r="B20" s="150" t="s">
        <v>116</v>
      </c>
      <c r="C20" s="149" t="s">
        <v>117</v>
      </c>
      <c r="D20" s="114" t="s">
        <v>118</v>
      </c>
      <c r="E20" s="148"/>
      <c r="F20" s="128">
        <v>43282</v>
      </c>
      <c r="G20" s="128">
        <v>44166</v>
      </c>
      <c r="H20" s="106" t="s">
        <v>476</v>
      </c>
      <c r="I20" s="116">
        <v>25000</v>
      </c>
      <c r="J20" s="105" t="s">
        <v>120</v>
      </c>
      <c r="K20" s="106" t="s">
        <v>114</v>
      </c>
      <c r="L20" s="121"/>
      <c r="M20" s="110" t="s">
        <v>477</v>
      </c>
      <c r="N20" s="58"/>
      <c r="O20" s="58"/>
      <c r="P20" s="58"/>
      <c r="Q20" s="58" t="s">
        <v>55</v>
      </c>
      <c r="R20" s="58"/>
      <c r="S20" s="60"/>
      <c r="T20" s="179" t="s">
        <v>478</v>
      </c>
      <c r="U20" s="179" t="s">
        <v>479</v>
      </c>
      <c r="V20" s="179" t="s">
        <v>480</v>
      </c>
      <c r="W20" s="186" t="s">
        <v>481</v>
      </c>
      <c r="X20" s="179" t="s">
        <v>482</v>
      </c>
      <c r="Y20" s="211"/>
      <c r="Z20" s="211" t="s">
        <v>483</v>
      </c>
      <c r="AA20" s="211"/>
      <c r="AB20" s="212"/>
      <c r="AC20" s="212">
        <v>45261</v>
      </c>
      <c r="AD20" s="211" t="s">
        <v>484</v>
      </c>
      <c r="AE20" s="211"/>
      <c r="AF20" s="211" t="s">
        <v>485</v>
      </c>
      <c r="AG20" s="211"/>
      <c r="AH20" s="211"/>
      <c r="AI20" s="211"/>
      <c r="AJ20" s="18"/>
    </row>
    <row r="21" spans="1:36" ht="228.75" customHeight="1" x14ac:dyDescent="0.25">
      <c r="A21" s="534"/>
      <c r="B21" s="150" t="s">
        <v>393</v>
      </c>
      <c r="C21" s="149" t="s">
        <v>394</v>
      </c>
      <c r="D21" s="113" t="s">
        <v>395</v>
      </c>
      <c r="E21" s="149"/>
      <c r="F21" s="202" t="s">
        <v>396</v>
      </c>
      <c r="G21" s="202" t="s">
        <v>341</v>
      </c>
      <c r="H21" s="214" t="s">
        <v>290</v>
      </c>
      <c r="I21" s="215">
        <v>500000</v>
      </c>
      <c r="J21" s="214" t="s">
        <v>486</v>
      </c>
      <c r="K21" s="214" t="s">
        <v>398</v>
      </c>
      <c r="L21" s="214"/>
      <c r="M21" s="214" t="s">
        <v>487</v>
      </c>
      <c r="N21" s="58" t="s">
        <v>55</v>
      </c>
      <c r="O21" s="58"/>
      <c r="P21" s="58"/>
      <c r="Q21" s="58"/>
      <c r="R21" s="58"/>
      <c r="S21" s="60"/>
      <c r="T21" s="211"/>
      <c r="U21" s="211"/>
      <c r="V21" s="211"/>
      <c r="W21" s="214"/>
      <c r="X21" s="211"/>
      <c r="Y21" s="211"/>
      <c r="Z21" s="211"/>
      <c r="AA21" s="211"/>
      <c r="AB21" s="212"/>
      <c r="AC21" s="212"/>
      <c r="AD21" s="211" t="s">
        <v>437</v>
      </c>
      <c r="AE21" s="211"/>
      <c r="AF21" s="211" t="s">
        <v>488</v>
      </c>
      <c r="AG21" s="211"/>
      <c r="AH21" s="211"/>
      <c r="AI21" s="346" t="s">
        <v>489</v>
      </c>
      <c r="AJ21" s="18"/>
    </row>
    <row r="22" spans="1:36" ht="380.25" customHeight="1" x14ac:dyDescent="0.25">
      <c r="A22" s="525" t="s">
        <v>490</v>
      </c>
      <c r="B22" s="150" t="s">
        <v>125</v>
      </c>
      <c r="C22" s="149" t="s">
        <v>126</v>
      </c>
      <c r="D22" s="105" t="s">
        <v>127</v>
      </c>
      <c r="E22" s="148"/>
      <c r="F22" s="128">
        <v>43647</v>
      </c>
      <c r="G22" s="128">
        <v>43800</v>
      </c>
      <c r="H22" s="106" t="s">
        <v>128</v>
      </c>
      <c r="I22" s="107">
        <v>0</v>
      </c>
      <c r="J22" s="117" t="s">
        <v>491</v>
      </c>
      <c r="K22" s="108" t="s">
        <v>130</v>
      </c>
      <c r="L22" s="188"/>
      <c r="M22" s="110" t="s">
        <v>456</v>
      </c>
      <c r="N22" s="58"/>
      <c r="O22" s="58"/>
      <c r="P22" s="58"/>
      <c r="Q22" s="58" t="s">
        <v>55</v>
      </c>
      <c r="R22" s="58"/>
      <c r="S22" s="60"/>
      <c r="T22" s="182" t="s">
        <v>492</v>
      </c>
      <c r="U22" s="182" t="s">
        <v>493</v>
      </c>
      <c r="V22" s="182"/>
      <c r="W22" s="106" t="s">
        <v>494</v>
      </c>
      <c r="X22" s="182" t="s">
        <v>495</v>
      </c>
      <c r="Y22" s="171" t="s">
        <v>496</v>
      </c>
      <c r="Z22" s="171" t="s">
        <v>497</v>
      </c>
      <c r="AA22" s="171"/>
      <c r="AB22" s="177"/>
      <c r="AC22" s="177">
        <v>44378</v>
      </c>
      <c r="AD22" s="171" t="s">
        <v>498</v>
      </c>
      <c r="AE22" s="175"/>
      <c r="AF22" s="171" t="s">
        <v>499</v>
      </c>
      <c r="AG22" s="211"/>
      <c r="AH22" s="211"/>
      <c r="AI22" s="211"/>
      <c r="AJ22" s="18"/>
    </row>
    <row r="23" spans="1:36" ht="409.5" x14ac:dyDescent="0.25">
      <c r="A23" s="525"/>
      <c r="B23" s="150" t="s">
        <v>135</v>
      </c>
      <c r="C23" s="149" t="s">
        <v>136</v>
      </c>
      <c r="D23" s="105" t="s">
        <v>137</v>
      </c>
      <c r="E23" s="148"/>
      <c r="F23" s="128">
        <v>43647</v>
      </c>
      <c r="G23" s="128">
        <v>44013</v>
      </c>
      <c r="H23" s="108" t="s">
        <v>138</v>
      </c>
      <c r="I23" s="107">
        <v>0</v>
      </c>
      <c r="J23" s="105" t="s">
        <v>500</v>
      </c>
      <c r="K23" s="108" t="s">
        <v>130</v>
      </c>
      <c r="L23" s="148"/>
      <c r="M23" s="110" t="s">
        <v>501</v>
      </c>
      <c r="N23" s="58"/>
      <c r="O23" s="58" t="s">
        <v>55</v>
      </c>
      <c r="P23" s="58"/>
      <c r="Q23" s="58"/>
      <c r="R23" s="58"/>
      <c r="S23" s="60"/>
      <c r="T23" s="171" t="s">
        <v>502</v>
      </c>
      <c r="U23" s="171"/>
      <c r="V23" s="171" t="s">
        <v>503</v>
      </c>
      <c r="W23" s="171" t="s">
        <v>504</v>
      </c>
      <c r="X23" s="171" t="s">
        <v>505</v>
      </c>
      <c r="Y23" s="171"/>
      <c r="Z23" s="171"/>
      <c r="AA23" s="171"/>
      <c r="AB23" s="177"/>
      <c r="AC23" s="177">
        <v>44531</v>
      </c>
      <c r="AD23" s="105" t="s">
        <v>506</v>
      </c>
      <c r="AE23" s="171"/>
      <c r="AF23" s="171" t="s">
        <v>507</v>
      </c>
      <c r="AG23" s="171"/>
      <c r="AH23" s="171"/>
      <c r="AI23" s="211"/>
      <c r="AJ23" s="18"/>
    </row>
    <row r="24" spans="1:36" ht="357" x14ac:dyDescent="0.25">
      <c r="A24" s="525"/>
      <c r="B24" s="150" t="s">
        <v>144</v>
      </c>
      <c r="C24" s="149" t="s">
        <v>145</v>
      </c>
      <c r="D24" s="105" t="s">
        <v>146</v>
      </c>
      <c r="E24" s="148"/>
      <c r="F24" s="128">
        <v>43862</v>
      </c>
      <c r="G24" s="128">
        <v>44044</v>
      </c>
      <c r="H24" s="106" t="s">
        <v>128</v>
      </c>
      <c r="I24" s="107">
        <v>32000</v>
      </c>
      <c r="J24" s="105" t="s">
        <v>508</v>
      </c>
      <c r="K24" s="106" t="s">
        <v>130</v>
      </c>
      <c r="L24" s="188"/>
      <c r="M24" s="110" t="s">
        <v>509</v>
      </c>
      <c r="N24" s="58"/>
      <c r="O24" s="58" t="s">
        <v>55</v>
      </c>
      <c r="P24" s="58"/>
      <c r="Q24" s="58"/>
      <c r="R24" s="58"/>
      <c r="S24" s="60"/>
      <c r="T24" s="345" t="s">
        <v>510</v>
      </c>
      <c r="U24" s="172"/>
      <c r="V24" s="169" t="s">
        <v>511</v>
      </c>
      <c r="W24" s="106" t="s">
        <v>512</v>
      </c>
      <c r="X24" s="172"/>
      <c r="Y24" s="169"/>
      <c r="Z24" s="169"/>
      <c r="AA24" s="169"/>
      <c r="AB24" s="176"/>
      <c r="AC24" s="176">
        <v>44896</v>
      </c>
      <c r="AD24" s="169" t="s">
        <v>498</v>
      </c>
      <c r="AE24" s="169"/>
      <c r="AF24" s="171" t="s">
        <v>513</v>
      </c>
      <c r="AG24" s="170"/>
      <c r="AH24" s="170"/>
      <c r="AI24" s="170"/>
      <c r="AJ24" s="18"/>
    </row>
    <row r="25" spans="1:36" ht="231" x14ac:dyDescent="0.25">
      <c r="A25" s="525"/>
      <c r="B25" s="150" t="s">
        <v>152</v>
      </c>
      <c r="C25" s="149" t="s">
        <v>153</v>
      </c>
      <c r="D25" s="105" t="s">
        <v>154</v>
      </c>
      <c r="E25" s="148"/>
      <c r="F25" s="128">
        <v>44105</v>
      </c>
      <c r="G25" s="128">
        <v>44256</v>
      </c>
      <c r="H25" s="108" t="s">
        <v>155</v>
      </c>
      <c r="I25" s="107">
        <v>0</v>
      </c>
      <c r="J25" s="105" t="s">
        <v>514</v>
      </c>
      <c r="K25" s="106" t="s">
        <v>130</v>
      </c>
      <c r="L25" s="188"/>
      <c r="M25" s="110" t="s">
        <v>456</v>
      </c>
      <c r="N25" s="58" t="s">
        <v>55</v>
      </c>
      <c r="O25" s="58"/>
      <c r="P25" s="58"/>
      <c r="Q25" s="58"/>
      <c r="R25" s="58"/>
      <c r="S25" s="60"/>
      <c r="T25" s="170"/>
      <c r="U25" s="170"/>
      <c r="V25" s="170"/>
      <c r="W25" s="108"/>
      <c r="X25" s="170"/>
      <c r="Y25" s="170"/>
      <c r="Z25" s="170"/>
      <c r="AA25" s="170"/>
      <c r="AB25" s="178">
        <v>44896</v>
      </c>
      <c r="AC25" s="178">
        <v>45047</v>
      </c>
      <c r="AD25" s="170" t="s">
        <v>515</v>
      </c>
      <c r="AE25" s="170"/>
      <c r="AF25" s="170" t="s">
        <v>516</v>
      </c>
      <c r="AG25" s="170"/>
      <c r="AH25" s="170"/>
      <c r="AI25" s="170"/>
      <c r="AJ25" s="18"/>
    </row>
    <row r="26" spans="1:36" ht="273" x14ac:dyDescent="0.25">
      <c r="A26" s="525"/>
      <c r="B26" s="150" t="s">
        <v>158</v>
      </c>
      <c r="C26" s="149" t="s">
        <v>159</v>
      </c>
      <c r="D26" s="105" t="s">
        <v>160</v>
      </c>
      <c r="E26" s="148"/>
      <c r="F26" s="128">
        <v>43647</v>
      </c>
      <c r="G26" s="128">
        <v>43770</v>
      </c>
      <c r="H26" s="106" t="s">
        <v>517</v>
      </c>
      <c r="I26" s="107">
        <v>30000</v>
      </c>
      <c r="J26" s="105" t="s">
        <v>162</v>
      </c>
      <c r="K26" s="106" t="s">
        <v>130</v>
      </c>
      <c r="L26" s="188"/>
      <c r="M26" s="110" t="s">
        <v>456</v>
      </c>
      <c r="N26" s="58"/>
      <c r="O26" s="58" t="s">
        <v>55</v>
      </c>
      <c r="P26" s="58"/>
      <c r="Q26" s="58"/>
      <c r="R26" s="58"/>
      <c r="S26" s="60"/>
      <c r="T26" s="169" t="s">
        <v>518</v>
      </c>
      <c r="U26" s="169"/>
      <c r="V26" s="169" t="s">
        <v>519</v>
      </c>
      <c r="W26" s="106" t="s">
        <v>520</v>
      </c>
      <c r="X26" s="170" t="s">
        <v>521</v>
      </c>
      <c r="Y26" s="170"/>
      <c r="Z26" s="170"/>
      <c r="AA26" s="170"/>
      <c r="AB26" s="178"/>
      <c r="AC26" s="178">
        <v>45261</v>
      </c>
      <c r="AD26" s="170" t="s">
        <v>522</v>
      </c>
      <c r="AE26" s="170"/>
      <c r="AF26" s="170" t="s">
        <v>523</v>
      </c>
      <c r="AG26" s="170"/>
      <c r="AH26" s="170"/>
      <c r="AI26" s="170"/>
      <c r="AJ26" s="18"/>
    </row>
    <row r="27" spans="1:36" ht="336" x14ac:dyDescent="0.25">
      <c r="A27" s="525"/>
      <c r="B27" s="150" t="s">
        <v>166</v>
      </c>
      <c r="C27" s="149" t="s">
        <v>524</v>
      </c>
      <c r="D27" s="111" t="s">
        <v>168</v>
      </c>
      <c r="E27" s="148"/>
      <c r="F27" s="128">
        <v>43647</v>
      </c>
      <c r="G27" s="128">
        <v>44743</v>
      </c>
      <c r="H27" s="106" t="s">
        <v>169</v>
      </c>
      <c r="I27" s="107">
        <v>20000</v>
      </c>
      <c r="J27" s="105" t="s">
        <v>525</v>
      </c>
      <c r="K27" s="108" t="s">
        <v>171</v>
      </c>
      <c r="L27" s="188"/>
      <c r="M27" s="110" t="s">
        <v>509</v>
      </c>
      <c r="N27" s="58"/>
      <c r="O27" s="58"/>
      <c r="P27" s="58"/>
      <c r="Q27" s="58" t="s">
        <v>55</v>
      </c>
      <c r="R27" s="58"/>
      <c r="S27" s="60"/>
      <c r="T27" s="180" t="s">
        <v>526</v>
      </c>
      <c r="U27" s="170"/>
      <c r="V27" s="170"/>
      <c r="W27" s="170" t="s">
        <v>527</v>
      </c>
      <c r="X27" s="170" t="s">
        <v>528</v>
      </c>
      <c r="Y27" s="170"/>
      <c r="Z27" s="170"/>
      <c r="AA27" s="170"/>
      <c r="AB27" s="178"/>
      <c r="AC27" s="178"/>
      <c r="AD27" s="170"/>
      <c r="AE27" s="170"/>
      <c r="AF27" s="170" t="s">
        <v>529</v>
      </c>
      <c r="AG27" s="170"/>
      <c r="AH27" s="170"/>
      <c r="AI27" s="170"/>
      <c r="AJ27" s="18"/>
    </row>
    <row r="28" spans="1:36" ht="405" customHeight="1" x14ac:dyDescent="0.25">
      <c r="A28" s="525"/>
      <c r="B28" s="150" t="s">
        <v>175</v>
      </c>
      <c r="C28" s="149" t="s">
        <v>176</v>
      </c>
      <c r="D28" s="111" t="s">
        <v>177</v>
      </c>
      <c r="E28" s="148"/>
      <c r="F28" s="128">
        <v>43647</v>
      </c>
      <c r="G28" s="128">
        <v>44166</v>
      </c>
      <c r="H28" s="108" t="s">
        <v>138</v>
      </c>
      <c r="I28" s="107">
        <v>12000</v>
      </c>
      <c r="J28" s="105" t="s">
        <v>530</v>
      </c>
      <c r="K28" s="106" t="s">
        <v>130</v>
      </c>
      <c r="L28" s="188"/>
      <c r="M28" s="110" t="s">
        <v>531</v>
      </c>
      <c r="N28" s="58"/>
      <c r="O28" s="58" t="s">
        <v>55</v>
      </c>
      <c r="P28" s="58"/>
      <c r="Q28" s="58"/>
      <c r="R28" s="58"/>
      <c r="S28" s="60"/>
      <c r="T28" s="169" t="s">
        <v>532</v>
      </c>
      <c r="U28" s="169"/>
      <c r="V28" s="169" t="s">
        <v>533</v>
      </c>
      <c r="W28" s="108" t="s">
        <v>534</v>
      </c>
      <c r="X28" s="169" t="s">
        <v>535</v>
      </c>
      <c r="Y28" s="169" t="s">
        <v>536</v>
      </c>
      <c r="Z28" s="169"/>
      <c r="AA28" s="169" t="s">
        <v>537</v>
      </c>
      <c r="AB28" s="176">
        <v>44166</v>
      </c>
      <c r="AC28" s="176">
        <v>44378</v>
      </c>
      <c r="AD28" s="169" t="s">
        <v>538</v>
      </c>
      <c r="AE28" s="169"/>
      <c r="AF28" s="169" t="s">
        <v>539</v>
      </c>
      <c r="AG28" s="169"/>
      <c r="AH28" s="169"/>
      <c r="AI28" s="170" t="s">
        <v>540</v>
      </c>
      <c r="AJ28" s="18"/>
    </row>
    <row r="29" spans="1:36" ht="147" x14ac:dyDescent="0.25">
      <c r="A29" s="525"/>
      <c r="B29" s="150" t="s">
        <v>184</v>
      </c>
      <c r="C29" s="149" t="s">
        <v>185</v>
      </c>
      <c r="D29" s="111" t="s">
        <v>186</v>
      </c>
      <c r="E29" s="148"/>
      <c r="F29" s="128">
        <v>44166</v>
      </c>
      <c r="G29" s="128">
        <v>44378</v>
      </c>
      <c r="H29" s="108" t="s">
        <v>155</v>
      </c>
      <c r="I29" s="107">
        <v>0</v>
      </c>
      <c r="J29" s="105" t="s">
        <v>187</v>
      </c>
      <c r="K29" s="106" t="s">
        <v>130</v>
      </c>
      <c r="L29" s="188"/>
      <c r="M29" s="110" t="s">
        <v>456</v>
      </c>
      <c r="N29" s="58" t="s">
        <v>55</v>
      </c>
      <c r="O29" s="58"/>
      <c r="P29" s="58"/>
      <c r="Q29" s="58"/>
      <c r="R29" s="58"/>
      <c r="S29" s="60"/>
      <c r="T29" s="169"/>
      <c r="U29" s="169"/>
      <c r="V29" s="169"/>
      <c r="W29" s="108" t="s">
        <v>541</v>
      </c>
      <c r="X29" s="170"/>
      <c r="Y29" s="170"/>
      <c r="Z29" s="170"/>
      <c r="AA29" s="170"/>
      <c r="AB29" s="178">
        <v>44378</v>
      </c>
      <c r="AC29" s="176">
        <v>44531</v>
      </c>
      <c r="AD29" s="170" t="s">
        <v>515</v>
      </c>
      <c r="AE29" s="170"/>
      <c r="AF29" s="170" t="s">
        <v>542</v>
      </c>
      <c r="AG29" s="170"/>
      <c r="AH29" s="170"/>
      <c r="AI29" s="170" t="s">
        <v>543</v>
      </c>
      <c r="AJ29" s="18"/>
    </row>
    <row r="30" spans="1:36" ht="231" x14ac:dyDescent="0.25">
      <c r="A30" s="525"/>
      <c r="B30" s="150" t="s">
        <v>189</v>
      </c>
      <c r="C30" s="149" t="s">
        <v>190</v>
      </c>
      <c r="D30" s="114" t="s">
        <v>191</v>
      </c>
      <c r="E30" s="148"/>
      <c r="F30" s="128">
        <v>43647</v>
      </c>
      <c r="G30" s="128">
        <v>43800</v>
      </c>
      <c r="H30" s="108" t="s">
        <v>155</v>
      </c>
      <c r="I30" s="107">
        <v>0</v>
      </c>
      <c r="J30" s="105" t="s">
        <v>544</v>
      </c>
      <c r="K30" s="106" t="s">
        <v>130</v>
      </c>
      <c r="L30" s="188"/>
      <c r="M30" s="110" t="s">
        <v>456</v>
      </c>
      <c r="N30" s="58"/>
      <c r="O30" s="58" t="s">
        <v>55</v>
      </c>
      <c r="P30" s="58"/>
      <c r="Q30" s="58"/>
      <c r="R30" s="58"/>
      <c r="S30" s="60"/>
      <c r="T30" s="169" t="s">
        <v>545</v>
      </c>
      <c r="U30" s="169"/>
      <c r="V30" s="169" t="s">
        <v>546</v>
      </c>
      <c r="W30" s="108" t="s">
        <v>541</v>
      </c>
      <c r="X30" s="345" t="s">
        <v>547</v>
      </c>
      <c r="Y30" s="170"/>
      <c r="Z30" s="170" t="s">
        <v>548</v>
      </c>
      <c r="AA30" s="170"/>
      <c r="AB30" s="178"/>
      <c r="AC30" s="178">
        <v>45261</v>
      </c>
      <c r="AD30" s="170" t="s">
        <v>515</v>
      </c>
      <c r="AE30" s="170"/>
      <c r="AF30" s="170" t="s">
        <v>522</v>
      </c>
      <c r="AG30" s="170"/>
      <c r="AH30" s="170"/>
      <c r="AI30" s="170"/>
      <c r="AJ30" s="18"/>
    </row>
    <row r="31" spans="1:36" ht="147" x14ac:dyDescent="0.25">
      <c r="A31" s="525"/>
      <c r="B31" s="150" t="s">
        <v>194</v>
      </c>
      <c r="C31" s="149" t="s">
        <v>195</v>
      </c>
      <c r="D31" s="113" t="s">
        <v>196</v>
      </c>
      <c r="E31" s="148"/>
      <c r="F31" s="128">
        <v>43647</v>
      </c>
      <c r="G31" s="128">
        <v>44743</v>
      </c>
      <c r="H31" s="106" t="s">
        <v>197</v>
      </c>
      <c r="I31" s="107">
        <v>0</v>
      </c>
      <c r="J31" s="105" t="s">
        <v>198</v>
      </c>
      <c r="K31" s="106" t="s">
        <v>130</v>
      </c>
      <c r="L31" s="188"/>
      <c r="M31" s="110" t="s">
        <v>456</v>
      </c>
      <c r="N31" s="58"/>
      <c r="O31" s="58"/>
      <c r="P31" s="58"/>
      <c r="Q31" s="58" t="s">
        <v>55</v>
      </c>
      <c r="R31" s="58"/>
      <c r="S31" s="60"/>
      <c r="T31" s="172" t="s">
        <v>549</v>
      </c>
      <c r="U31" s="172"/>
      <c r="V31" s="169" t="s">
        <v>550</v>
      </c>
      <c r="W31" s="172" t="s">
        <v>551</v>
      </c>
      <c r="X31" s="170"/>
      <c r="Y31" s="170"/>
      <c r="Z31" s="170"/>
      <c r="AA31" s="170"/>
      <c r="AB31" s="178"/>
      <c r="AC31" s="178"/>
      <c r="AD31" s="170"/>
      <c r="AE31" s="170"/>
      <c r="AF31" s="170" t="s">
        <v>498</v>
      </c>
      <c r="AG31" s="170"/>
      <c r="AH31" s="170"/>
      <c r="AI31" s="170"/>
      <c r="AJ31" s="18"/>
    </row>
    <row r="32" spans="1:36" ht="168" x14ac:dyDescent="0.25">
      <c r="A32" s="525" t="s">
        <v>201</v>
      </c>
      <c r="B32" s="150" t="s">
        <v>202</v>
      </c>
      <c r="C32" s="149" t="s">
        <v>203</v>
      </c>
      <c r="D32" s="105" t="s">
        <v>204</v>
      </c>
      <c r="E32" s="148"/>
      <c r="F32" s="128">
        <v>43647</v>
      </c>
      <c r="G32" s="128">
        <v>44348</v>
      </c>
      <c r="H32" s="106" t="s">
        <v>205</v>
      </c>
      <c r="I32" s="107">
        <v>0</v>
      </c>
      <c r="J32" s="106" t="s">
        <v>552</v>
      </c>
      <c r="K32" s="106" t="s">
        <v>553</v>
      </c>
      <c r="L32" s="188"/>
      <c r="M32" s="110" t="s">
        <v>554</v>
      </c>
      <c r="N32" s="58"/>
      <c r="O32" s="58"/>
      <c r="P32" s="58"/>
      <c r="Q32" s="58" t="s">
        <v>55</v>
      </c>
      <c r="R32" s="58"/>
      <c r="S32" s="60"/>
      <c r="T32" s="211" t="s">
        <v>555</v>
      </c>
      <c r="U32" s="211"/>
      <c r="V32" s="211"/>
      <c r="W32" s="106" t="s">
        <v>556</v>
      </c>
      <c r="X32" s="211"/>
      <c r="Y32" s="211"/>
      <c r="Z32" s="211"/>
      <c r="AA32" s="211"/>
      <c r="AB32" s="212"/>
      <c r="AC32" s="212"/>
      <c r="AD32" s="211"/>
      <c r="AE32" s="211"/>
      <c r="AF32" s="211" t="s">
        <v>557</v>
      </c>
      <c r="AG32" s="211"/>
      <c r="AH32" s="211"/>
      <c r="AI32" s="211"/>
      <c r="AJ32" s="18"/>
    </row>
    <row r="33" spans="1:36" ht="168" x14ac:dyDescent="0.25">
      <c r="A33" s="525"/>
      <c r="B33" s="150" t="s">
        <v>211</v>
      </c>
      <c r="C33" s="149" t="s">
        <v>212</v>
      </c>
      <c r="D33" s="105" t="s">
        <v>213</v>
      </c>
      <c r="E33" s="148"/>
      <c r="F33" s="128">
        <v>43647</v>
      </c>
      <c r="G33" s="128">
        <v>44013</v>
      </c>
      <c r="H33" s="108" t="s">
        <v>214</v>
      </c>
      <c r="I33" s="107">
        <v>0</v>
      </c>
      <c r="J33" s="108" t="s">
        <v>215</v>
      </c>
      <c r="K33" s="108" t="s">
        <v>216</v>
      </c>
      <c r="L33" s="148"/>
      <c r="M33" s="110" t="s">
        <v>456</v>
      </c>
      <c r="N33" s="58"/>
      <c r="O33" s="58" t="s">
        <v>55</v>
      </c>
      <c r="P33" s="58"/>
      <c r="Q33" s="58"/>
      <c r="R33" s="58"/>
      <c r="S33" s="60"/>
      <c r="T33" s="211" t="s">
        <v>558</v>
      </c>
      <c r="U33" s="211"/>
      <c r="V33" s="211" t="s">
        <v>559</v>
      </c>
      <c r="W33" s="213" t="s">
        <v>560</v>
      </c>
      <c r="X33" s="211"/>
      <c r="Y33" s="211"/>
      <c r="Z33" s="211"/>
      <c r="AA33" s="211"/>
      <c r="AB33" s="212">
        <v>44378</v>
      </c>
      <c r="AC33" s="212">
        <v>44531</v>
      </c>
      <c r="AD33" s="211" t="s">
        <v>451</v>
      </c>
      <c r="AE33" s="211"/>
      <c r="AF33" s="211" t="s">
        <v>561</v>
      </c>
      <c r="AG33" s="211"/>
      <c r="AH33" s="211"/>
      <c r="AI33" s="211"/>
      <c r="AJ33" s="18"/>
    </row>
    <row r="34" spans="1:36" ht="315.75" customHeight="1" x14ac:dyDescent="0.25">
      <c r="A34" s="525"/>
      <c r="B34" s="150" t="s">
        <v>218</v>
      </c>
      <c r="C34" s="149" t="s">
        <v>219</v>
      </c>
      <c r="D34" s="111" t="s">
        <v>220</v>
      </c>
      <c r="E34" s="148"/>
      <c r="F34" s="128">
        <v>43831</v>
      </c>
      <c r="G34" s="128">
        <v>44197</v>
      </c>
      <c r="H34" s="106" t="s">
        <v>221</v>
      </c>
      <c r="I34" s="107">
        <v>5000</v>
      </c>
      <c r="J34" s="106" t="s">
        <v>562</v>
      </c>
      <c r="K34" s="106" t="s">
        <v>223</v>
      </c>
      <c r="L34" s="188"/>
      <c r="M34" s="110" t="s">
        <v>456</v>
      </c>
      <c r="N34" s="58"/>
      <c r="O34" s="58" t="s">
        <v>55</v>
      </c>
      <c r="P34" s="58"/>
      <c r="Q34" s="58"/>
      <c r="R34" s="58"/>
      <c r="S34" s="60"/>
      <c r="T34" s="211" t="s">
        <v>563</v>
      </c>
      <c r="U34" s="211"/>
      <c r="V34" s="211" t="s">
        <v>564</v>
      </c>
      <c r="W34" s="148" t="s">
        <v>565</v>
      </c>
      <c r="X34" s="211"/>
      <c r="Y34" s="211"/>
      <c r="Z34" s="211"/>
      <c r="AA34" s="211"/>
      <c r="AB34" s="212">
        <v>44197</v>
      </c>
      <c r="AC34" s="212">
        <v>44562</v>
      </c>
      <c r="AD34" s="170" t="s">
        <v>566</v>
      </c>
      <c r="AE34" s="211"/>
      <c r="AF34" s="211" t="s">
        <v>567</v>
      </c>
      <c r="AG34" s="170" t="s">
        <v>568</v>
      </c>
      <c r="AH34" s="211"/>
      <c r="AI34" s="211" t="s">
        <v>569</v>
      </c>
      <c r="AJ34" s="18"/>
    </row>
    <row r="35" spans="1:36" ht="356.25" customHeight="1" x14ac:dyDescent="0.25">
      <c r="A35" s="525"/>
      <c r="B35" s="150" t="s">
        <v>226</v>
      </c>
      <c r="C35" s="149" t="s">
        <v>227</v>
      </c>
      <c r="D35" s="111" t="s">
        <v>204</v>
      </c>
      <c r="E35" s="148"/>
      <c r="F35" s="128">
        <v>43983</v>
      </c>
      <c r="G35" s="128">
        <v>44044</v>
      </c>
      <c r="H35" s="106" t="s">
        <v>221</v>
      </c>
      <c r="I35" s="107">
        <v>0</v>
      </c>
      <c r="J35" s="122" t="s">
        <v>570</v>
      </c>
      <c r="K35" s="106" t="s">
        <v>223</v>
      </c>
      <c r="L35" s="188"/>
      <c r="M35" s="110" t="s">
        <v>456</v>
      </c>
      <c r="N35" s="58"/>
      <c r="O35" s="58" t="s">
        <v>55</v>
      </c>
      <c r="P35" s="58"/>
      <c r="Q35" s="58"/>
      <c r="R35" s="58"/>
      <c r="S35" s="60"/>
      <c r="T35" s="211" t="s">
        <v>563</v>
      </c>
      <c r="U35" s="211"/>
      <c r="V35" s="211" t="s">
        <v>564</v>
      </c>
      <c r="W35" s="148" t="s">
        <v>565</v>
      </c>
      <c r="X35" s="170"/>
      <c r="Y35" s="170" t="s">
        <v>571</v>
      </c>
      <c r="Z35" s="170"/>
      <c r="AA35" s="170"/>
      <c r="AB35" s="178">
        <v>44593</v>
      </c>
      <c r="AC35" s="178">
        <v>44743</v>
      </c>
      <c r="AD35" s="170" t="s">
        <v>572</v>
      </c>
      <c r="AE35" s="170"/>
      <c r="AF35" s="170" t="s">
        <v>573</v>
      </c>
      <c r="AG35" s="170" t="s">
        <v>568</v>
      </c>
      <c r="AH35" s="170"/>
      <c r="AI35" s="211" t="s">
        <v>569</v>
      </c>
      <c r="AJ35" s="18"/>
    </row>
    <row r="36" spans="1:36" ht="231" x14ac:dyDescent="0.25">
      <c r="A36" s="525"/>
      <c r="B36" s="150" t="s">
        <v>230</v>
      </c>
      <c r="C36" s="149" t="s">
        <v>231</v>
      </c>
      <c r="D36" s="113" t="s">
        <v>232</v>
      </c>
      <c r="E36" s="148"/>
      <c r="F36" s="128">
        <v>44044</v>
      </c>
      <c r="G36" s="128">
        <v>44562</v>
      </c>
      <c r="H36" s="106" t="s">
        <v>233</v>
      </c>
      <c r="I36" s="107">
        <v>7000</v>
      </c>
      <c r="J36" s="106" t="s">
        <v>234</v>
      </c>
      <c r="K36" s="106" t="s">
        <v>235</v>
      </c>
      <c r="L36" s="188"/>
      <c r="M36" s="110" t="s">
        <v>554</v>
      </c>
      <c r="N36" s="58"/>
      <c r="O36" s="58"/>
      <c r="P36" s="58"/>
      <c r="Q36" s="58" t="s">
        <v>55</v>
      </c>
      <c r="R36" s="58"/>
      <c r="S36" s="60"/>
      <c r="T36" s="170" t="s">
        <v>574</v>
      </c>
      <c r="U36" s="170"/>
      <c r="V36" s="170"/>
      <c r="W36" s="148" t="s">
        <v>62</v>
      </c>
      <c r="X36" s="170"/>
      <c r="Y36" s="170"/>
      <c r="Z36" s="170"/>
      <c r="AA36" s="170"/>
      <c r="AB36" s="178"/>
      <c r="AC36" s="178"/>
      <c r="AD36" s="170"/>
      <c r="AE36" s="170"/>
      <c r="AF36" s="170" t="s">
        <v>575</v>
      </c>
      <c r="AG36" s="170"/>
      <c r="AH36" s="170"/>
      <c r="AI36" s="170"/>
      <c r="AJ36" s="18"/>
    </row>
    <row r="37" spans="1:36" ht="409.5" x14ac:dyDescent="0.25">
      <c r="A37" s="525"/>
      <c r="B37" s="150" t="s">
        <v>237</v>
      </c>
      <c r="C37" s="149" t="s">
        <v>238</v>
      </c>
      <c r="D37" s="113" t="s">
        <v>239</v>
      </c>
      <c r="E37" s="148"/>
      <c r="F37" s="128">
        <v>43617</v>
      </c>
      <c r="G37" s="128">
        <v>43983</v>
      </c>
      <c r="H37" s="106" t="s">
        <v>205</v>
      </c>
      <c r="I37" s="107">
        <v>0</v>
      </c>
      <c r="J37" s="106" t="s">
        <v>240</v>
      </c>
      <c r="K37" s="106" t="s">
        <v>241</v>
      </c>
      <c r="L37" s="188"/>
      <c r="M37" s="110" t="s">
        <v>554</v>
      </c>
      <c r="N37" s="58"/>
      <c r="O37" s="58" t="s">
        <v>55</v>
      </c>
      <c r="P37" s="58"/>
      <c r="Q37" s="58"/>
      <c r="R37" s="58"/>
      <c r="S37" s="60"/>
      <c r="T37" s="171" t="s">
        <v>576</v>
      </c>
      <c r="U37" s="169"/>
      <c r="V37" s="169"/>
      <c r="W37" s="106" t="s">
        <v>556</v>
      </c>
      <c r="X37" s="169" t="s">
        <v>577</v>
      </c>
      <c r="Y37" s="169"/>
      <c r="Z37" s="169"/>
      <c r="AA37" s="169"/>
      <c r="AB37" s="176"/>
      <c r="AC37" s="176">
        <v>45108</v>
      </c>
      <c r="AD37" s="169"/>
      <c r="AE37" s="169"/>
      <c r="AF37" s="169"/>
      <c r="AG37" s="169"/>
      <c r="AH37" s="169"/>
      <c r="AI37" s="169"/>
      <c r="AJ37" s="18"/>
    </row>
    <row r="38" spans="1:36" ht="197.25" customHeight="1" x14ac:dyDescent="0.25">
      <c r="A38" s="525"/>
      <c r="B38" s="150" t="s">
        <v>243</v>
      </c>
      <c r="C38" s="149" t="s">
        <v>244</v>
      </c>
      <c r="D38" s="114" t="s">
        <v>204</v>
      </c>
      <c r="E38" s="148"/>
      <c r="F38" s="128">
        <v>43739</v>
      </c>
      <c r="G38" s="128">
        <v>43800</v>
      </c>
      <c r="H38" s="108" t="s">
        <v>76</v>
      </c>
      <c r="I38" s="107">
        <v>0</v>
      </c>
      <c r="J38" s="122" t="s">
        <v>578</v>
      </c>
      <c r="K38" s="115" t="s">
        <v>223</v>
      </c>
      <c r="L38" s="188"/>
      <c r="M38" s="110" t="s">
        <v>554</v>
      </c>
      <c r="N38" s="58"/>
      <c r="O38" s="58" t="s">
        <v>55</v>
      </c>
      <c r="P38" s="58"/>
      <c r="Q38" s="58"/>
      <c r="R38" s="58"/>
      <c r="S38" s="60"/>
      <c r="T38" s="211" t="s">
        <v>558</v>
      </c>
      <c r="U38" s="211"/>
      <c r="V38" s="211" t="s">
        <v>579</v>
      </c>
      <c r="W38" s="213" t="s">
        <v>560</v>
      </c>
      <c r="X38" s="151"/>
      <c r="Y38" s="170"/>
      <c r="Z38" s="170"/>
      <c r="AA38" s="170"/>
      <c r="AB38" s="178"/>
      <c r="AC38" s="178"/>
      <c r="AD38" s="170" t="s">
        <v>451</v>
      </c>
      <c r="AE38" s="170"/>
      <c r="AF38" s="170" t="s">
        <v>580</v>
      </c>
      <c r="AG38" s="170"/>
      <c r="AH38" s="170"/>
      <c r="AI38" s="170" t="s">
        <v>581</v>
      </c>
      <c r="AJ38" s="18"/>
    </row>
    <row r="39" spans="1:36" ht="147" x14ac:dyDescent="0.25">
      <c r="A39" s="525"/>
      <c r="B39" s="150" t="s">
        <v>248</v>
      </c>
      <c r="C39" s="149" t="s">
        <v>582</v>
      </c>
      <c r="D39" s="114" t="s">
        <v>239</v>
      </c>
      <c r="E39" s="148"/>
      <c r="F39" s="128">
        <v>43617</v>
      </c>
      <c r="G39" s="128">
        <v>44013</v>
      </c>
      <c r="H39" s="106" t="s">
        <v>205</v>
      </c>
      <c r="I39" s="107">
        <v>0</v>
      </c>
      <c r="J39" s="122" t="s">
        <v>583</v>
      </c>
      <c r="K39" s="115" t="s">
        <v>223</v>
      </c>
      <c r="L39" s="188"/>
      <c r="M39" s="110" t="s">
        <v>456</v>
      </c>
      <c r="N39" s="58"/>
      <c r="O39" s="58" t="s">
        <v>55</v>
      </c>
      <c r="P39" s="58"/>
      <c r="Q39" s="58"/>
      <c r="R39" s="58"/>
      <c r="S39" s="60"/>
      <c r="T39" s="211" t="s">
        <v>584</v>
      </c>
      <c r="U39" s="211"/>
      <c r="V39" s="211" t="s">
        <v>579</v>
      </c>
      <c r="W39" s="106" t="s">
        <v>556</v>
      </c>
      <c r="X39" s="170"/>
      <c r="Y39" s="170"/>
      <c r="Z39" s="170" t="s">
        <v>585</v>
      </c>
      <c r="AA39" s="170"/>
      <c r="AB39" s="178"/>
      <c r="AC39" s="178">
        <v>44378</v>
      </c>
      <c r="AD39" s="170"/>
      <c r="AE39" s="170"/>
      <c r="AF39" s="170" t="s">
        <v>580</v>
      </c>
      <c r="AG39" s="170" t="s">
        <v>586</v>
      </c>
      <c r="AH39" s="170"/>
      <c r="AI39" s="170"/>
      <c r="AJ39" s="18"/>
    </row>
    <row r="40" spans="1:36" ht="208.5" customHeight="1" x14ac:dyDescent="0.25">
      <c r="A40" s="525"/>
      <c r="B40" s="150" t="s">
        <v>255</v>
      </c>
      <c r="C40" s="149" t="s">
        <v>256</v>
      </c>
      <c r="D40" s="113" t="s">
        <v>204</v>
      </c>
      <c r="E40" s="148"/>
      <c r="F40" s="128">
        <v>43466</v>
      </c>
      <c r="G40" s="128">
        <v>43525</v>
      </c>
      <c r="H40" s="108" t="s">
        <v>76</v>
      </c>
      <c r="I40" s="107">
        <v>0</v>
      </c>
      <c r="J40" s="106" t="s">
        <v>587</v>
      </c>
      <c r="K40" s="106" t="s">
        <v>223</v>
      </c>
      <c r="L40" s="188"/>
      <c r="M40" s="110" t="s">
        <v>456</v>
      </c>
      <c r="N40" s="58"/>
      <c r="O40" s="58" t="s">
        <v>55</v>
      </c>
      <c r="P40" s="58"/>
      <c r="Q40" s="58"/>
      <c r="R40" s="58"/>
      <c r="S40" s="60"/>
      <c r="T40" s="211" t="s">
        <v>558</v>
      </c>
      <c r="U40" s="211"/>
      <c r="V40" s="211" t="s">
        <v>579</v>
      </c>
      <c r="W40" s="213" t="s">
        <v>560</v>
      </c>
      <c r="X40" s="170"/>
      <c r="Y40" s="170"/>
      <c r="Z40" s="170"/>
      <c r="AA40" s="170"/>
      <c r="AB40" s="178">
        <v>44378</v>
      </c>
      <c r="AC40" s="178">
        <v>44531</v>
      </c>
      <c r="AD40" s="170" t="s">
        <v>451</v>
      </c>
      <c r="AE40" s="170"/>
      <c r="AF40" s="170" t="s">
        <v>580</v>
      </c>
      <c r="AG40" s="170"/>
      <c r="AH40" s="170"/>
      <c r="AI40" s="170"/>
      <c r="AJ40" s="18"/>
    </row>
    <row r="41" spans="1:36" ht="236.25" customHeight="1" x14ac:dyDescent="0.25">
      <c r="A41" s="525"/>
      <c r="B41" s="150" t="s">
        <v>259</v>
      </c>
      <c r="C41" s="149" t="s">
        <v>588</v>
      </c>
      <c r="D41" s="113" t="s">
        <v>261</v>
      </c>
      <c r="E41" s="148"/>
      <c r="F41" s="128">
        <v>43466</v>
      </c>
      <c r="G41" s="128">
        <v>44197</v>
      </c>
      <c r="H41" s="106" t="s">
        <v>205</v>
      </c>
      <c r="I41" s="107">
        <v>60000</v>
      </c>
      <c r="J41" s="106" t="s">
        <v>589</v>
      </c>
      <c r="K41" s="106" t="s">
        <v>263</v>
      </c>
      <c r="L41" s="188"/>
      <c r="M41" s="430" t="s">
        <v>590</v>
      </c>
      <c r="N41" s="58"/>
      <c r="O41" s="58"/>
      <c r="P41" s="58"/>
      <c r="Q41" s="58" t="s">
        <v>55</v>
      </c>
      <c r="R41" s="58"/>
      <c r="S41" s="60"/>
      <c r="T41" s="169" t="s">
        <v>591</v>
      </c>
      <c r="U41" s="169"/>
      <c r="V41" s="169"/>
      <c r="W41" s="106" t="s">
        <v>556</v>
      </c>
      <c r="X41" s="169" t="s">
        <v>592</v>
      </c>
      <c r="Y41" s="169"/>
      <c r="Z41" s="169"/>
      <c r="AA41" s="169"/>
      <c r="AB41" s="176"/>
      <c r="AC41" s="176">
        <v>44621</v>
      </c>
      <c r="AD41" s="169"/>
      <c r="AE41" s="169"/>
      <c r="AF41" s="169" t="s">
        <v>593</v>
      </c>
      <c r="AG41" s="169"/>
      <c r="AH41" s="169"/>
      <c r="AI41" s="169"/>
      <c r="AJ41" s="18"/>
    </row>
    <row r="42" spans="1:36" ht="250.5" customHeight="1" x14ac:dyDescent="0.25">
      <c r="A42" s="525"/>
      <c r="B42" s="150" t="s">
        <v>268</v>
      </c>
      <c r="C42" s="149" t="s">
        <v>269</v>
      </c>
      <c r="D42" s="113" t="s">
        <v>270</v>
      </c>
      <c r="E42" s="148"/>
      <c r="F42" s="128">
        <v>43466</v>
      </c>
      <c r="G42" s="128">
        <v>44197</v>
      </c>
      <c r="H42" s="148" t="s">
        <v>62</v>
      </c>
      <c r="I42" s="107">
        <v>150000</v>
      </c>
      <c r="J42" s="106" t="s">
        <v>594</v>
      </c>
      <c r="K42" s="106" t="s">
        <v>272</v>
      </c>
      <c r="L42" s="188"/>
      <c r="M42" s="110" t="s">
        <v>554</v>
      </c>
      <c r="N42" s="58"/>
      <c r="O42" s="58"/>
      <c r="P42" s="58"/>
      <c r="Q42" s="58" t="s">
        <v>71</v>
      </c>
      <c r="R42" s="58"/>
      <c r="S42" s="60"/>
      <c r="T42" s="170" t="s">
        <v>595</v>
      </c>
      <c r="U42" s="170" t="s">
        <v>596</v>
      </c>
      <c r="V42" s="170"/>
      <c r="W42" s="148" t="s">
        <v>62</v>
      </c>
      <c r="X42" s="169" t="s">
        <v>597</v>
      </c>
      <c r="Y42" s="170"/>
      <c r="Z42" s="170"/>
      <c r="AA42" s="170"/>
      <c r="AB42" s="178"/>
      <c r="AC42" s="178">
        <v>45261</v>
      </c>
      <c r="AD42" s="170"/>
      <c r="AE42" s="183">
        <v>2000000</v>
      </c>
      <c r="AF42" s="170" t="s">
        <v>598</v>
      </c>
      <c r="AG42" s="170"/>
      <c r="AH42" s="170"/>
      <c r="AI42" s="169" t="s">
        <v>599</v>
      </c>
      <c r="AJ42" s="18"/>
    </row>
    <row r="43" spans="1:36" ht="252" x14ac:dyDescent="0.25">
      <c r="A43" s="525"/>
      <c r="B43" s="150" t="s">
        <v>275</v>
      </c>
      <c r="C43" s="149" t="s">
        <v>276</v>
      </c>
      <c r="D43" s="113" t="s">
        <v>277</v>
      </c>
      <c r="E43" s="148"/>
      <c r="F43" s="128">
        <v>43466</v>
      </c>
      <c r="G43" s="128">
        <v>43983</v>
      </c>
      <c r="H43" s="106" t="s">
        <v>205</v>
      </c>
      <c r="I43" s="107">
        <v>6000</v>
      </c>
      <c r="J43" s="106" t="s">
        <v>600</v>
      </c>
      <c r="K43" s="106" t="s">
        <v>279</v>
      </c>
      <c r="L43" s="188"/>
      <c r="M43" s="110" t="s">
        <v>554</v>
      </c>
      <c r="N43" s="58"/>
      <c r="O43" s="58" t="s">
        <v>55</v>
      </c>
      <c r="P43" s="58"/>
      <c r="Q43" s="58"/>
      <c r="R43" s="58"/>
      <c r="S43" s="60"/>
      <c r="T43" s="169" t="s">
        <v>601</v>
      </c>
      <c r="U43" s="169"/>
      <c r="V43" s="169"/>
      <c r="W43" s="106" t="s">
        <v>556</v>
      </c>
      <c r="X43" s="169" t="s">
        <v>602</v>
      </c>
      <c r="Y43" s="169"/>
      <c r="Z43" s="169"/>
      <c r="AA43" s="169"/>
      <c r="AB43" s="176"/>
      <c r="AC43" s="176">
        <v>44743</v>
      </c>
      <c r="AD43" s="169"/>
      <c r="AE43" s="184"/>
      <c r="AF43" s="169" t="s">
        <v>603</v>
      </c>
      <c r="AG43" s="169" t="s">
        <v>604</v>
      </c>
      <c r="AH43" s="169"/>
      <c r="AI43" s="169"/>
      <c r="AJ43" s="18"/>
    </row>
    <row r="44" spans="1:36" ht="252" x14ac:dyDescent="0.25">
      <c r="A44" s="525"/>
      <c r="B44" s="150" t="s">
        <v>281</v>
      </c>
      <c r="C44" s="149" t="s">
        <v>282</v>
      </c>
      <c r="D44" s="113" t="s">
        <v>283</v>
      </c>
      <c r="E44" s="148"/>
      <c r="F44" s="128">
        <v>44013</v>
      </c>
      <c r="G44" s="128">
        <v>44713</v>
      </c>
      <c r="H44" s="106" t="s">
        <v>205</v>
      </c>
      <c r="I44" s="107">
        <v>250000</v>
      </c>
      <c r="J44" s="106" t="s">
        <v>605</v>
      </c>
      <c r="K44" s="106" t="s">
        <v>223</v>
      </c>
      <c r="L44" s="188"/>
      <c r="M44" s="110" t="s">
        <v>554</v>
      </c>
      <c r="N44" s="58"/>
      <c r="O44" s="58"/>
      <c r="P44" s="58"/>
      <c r="Q44" s="58" t="s">
        <v>55</v>
      </c>
      <c r="R44" s="58"/>
      <c r="S44" s="60"/>
      <c r="T44" s="169" t="s">
        <v>606</v>
      </c>
      <c r="U44" s="113"/>
      <c r="V44" s="169"/>
      <c r="W44" s="106" t="s">
        <v>556</v>
      </c>
      <c r="X44" s="169" t="s">
        <v>592</v>
      </c>
      <c r="Y44" s="170"/>
      <c r="Z44" s="113" t="s">
        <v>607</v>
      </c>
      <c r="AA44" s="170"/>
      <c r="AB44" s="178"/>
      <c r="AC44" s="178">
        <v>44896</v>
      </c>
      <c r="AD44" s="170"/>
      <c r="AE44" s="170"/>
      <c r="AF44" s="169" t="s">
        <v>608</v>
      </c>
      <c r="AG44" s="170" t="s">
        <v>609</v>
      </c>
      <c r="AH44" s="170"/>
      <c r="AI44" s="170"/>
      <c r="AJ44" s="18"/>
    </row>
    <row r="45" spans="1:36" ht="409.5" x14ac:dyDescent="0.25">
      <c r="A45" s="525" t="s">
        <v>286</v>
      </c>
      <c r="B45" s="150" t="s">
        <v>287</v>
      </c>
      <c r="C45" s="149" t="s">
        <v>288</v>
      </c>
      <c r="D45" s="105" t="s">
        <v>289</v>
      </c>
      <c r="E45" s="148"/>
      <c r="F45" s="128">
        <v>43647</v>
      </c>
      <c r="G45" s="128">
        <v>44378</v>
      </c>
      <c r="H45" s="148" t="s">
        <v>290</v>
      </c>
      <c r="I45" s="187">
        <v>0</v>
      </c>
      <c r="J45" s="123" t="s">
        <v>610</v>
      </c>
      <c r="K45" s="108" t="s">
        <v>292</v>
      </c>
      <c r="L45" s="188"/>
      <c r="M45" s="110" t="s">
        <v>456</v>
      </c>
      <c r="N45" s="58"/>
      <c r="O45" s="58"/>
      <c r="P45" s="58" t="s">
        <v>55</v>
      </c>
      <c r="Q45" s="58"/>
      <c r="R45" s="58"/>
      <c r="S45" s="60"/>
      <c r="T45" s="211" t="s">
        <v>611</v>
      </c>
      <c r="U45" s="211"/>
      <c r="V45" s="211" t="s">
        <v>612</v>
      </c>
      <c r="W45" s="213" t="s">
        <v>560</v>
      </c>
      <c r="X45" s="211"/>
      <c r="Y45" s="211"/>
      <c r="Z45" s="211"/>
      <c r="AA45" s="211"/>
      <c r="AB45" s="212"/>
      <c r="AC45" s="212"/>
      <c r="AD45" s="211"/>
      <c r="AE45" s="211"/>
      <c r="AF45" s="211" t="s">
        <v>529</v>
      </c>
      <c r="AG45" s="211"/>
      <c r="AH45" s="211"/>
      <c r="AI45" s="211"/>
      <c r="AJ45" s="18"/>
    </row>
    <row r="46" spans="1:36" ht="252" x14ac:dyDescent="0.25">
      <c r="A46" s="525"/>
      <c r="B46" s="150" t="s">
        <v>294</v>
      </c>
      <c r="C46" s="149" t="s">
        <v>295</v>
      </c>
      <c r="D46" s="105" t="s">
        <v>296</v>
      </c>
      <c r="E46" s="148"/>
      <c r="F46" s="128">
        <v>43466</v>
      </c>
      <c r="G46" s="128">
        <v>44013</v>
      </c>
      <c r="H46" s="196" t="s">
        <v>297</v>
      </c>
      <c r="I46" s="187">
        <v>30000</v>
      </c>
      <c r="J46" s="123" t="s">
        <v>298</v>
      </c>
      <c r="K46" s="108" t="s">
        <v>292</v>
      </c>
      <c r="L46" s="148"/>
      <c r="M46" s="110" t="s">
        <v>613</v>
      </c>
      <c r="N46" s="58"/>
      <c r="O46" s="58"/>
      <c r="P46" s="58"/>
      <c r="Q46" s="58"/>
      <c r="R46" s="58" t="s">
        <v>55</v>
      </c>
      <c r="S46" s="60"/>
      <c r="T46" s="211"/>
      <c r="U46" s="211" t="s">
        <v>614</v>
      </c>
      <c r="V46" s="211"/>
      <c r="W46" s="196" t="s">
        <v>615</v>
      </c>
      <c r="Y46" s="211"/>
      <c r="Z46" s="211" t="s">
        <v>616</v>
      </c>
      <c r="AA46" s="211"/>
      <c r="AB46" s="212"/>
      <c r="AC46" s="212"/>
      <c r="AD46" s="211" t="s">
        <v>617</v>
      </c>
      <c r="AE46" s="211"/>
      <c r="AF46" s="211" t="s">
        <v>515</v>
      </c>
      <c r="AG46" s="211"/>
      <c r="AH46" s="211"/>
      <c r="AI46" s="211" t="s">
        <v>618</v>
      </c>
      <c r="AJ46" s="18"/>
    </row>
    <row r="47" spans="1:36" ht="243.6" customHeight="1" x14ac:dyDescent="0.25">
      <c r="A47" s="525"/>
      <c r="B47" s="150" t="s">
        <v>302</v>
      </c>
      <c r="C47" s="149" t="s">
        <v>303</v>
      </c>
      <c r="D47" s="124" t="s">
        <v>304</v>
      </c>
      <c r="E47" s="148"/>
      <c r="F47" s="128">
        <v>44197</v>
      </c>
      <c r="G47" s="128">
        <v>44927</v>
      </c>
      <c r="H47" s="148" t="s">
        <v>62</v>
      </c>
      <c r="I47" s="187">
        <v>63000</v>
      </c>
      <c r="J47" s="123" t="s">
        <v>619</v>
      </c>
      <c r="K47" s="106" t="s">
        <v>306</v>
      </c>
      <c r="L47" s="188"/>
      <c r="M47" s="110" t="s">
        <v>456</v>
      </c>
      <c r="N47" s="58" t="s">
        <v>55</v>
      </c>
      <c r="O47" s="58"/>
      <c r="P47" s="58"/>
      <c r="Q47" s="58"/>
      <c r="R47" s="58"/>
      <c r="S47" s="60"/>
      <c r="T47" s="211"/>
      <c r="U47" s="211"/>
      <c r="V47" s="211"/>
      <c r="W47" s="148"/>
      <c r="X47" s="211"/>
      <c r="Y47" s="211"/>
      <c r="Z47" s="211" t="s">
        <v>620</v>
      </c>
      <c r="AA47" s="211"/>
      <c r="AB47" s="212"/>
      <c r="AC47" s="212"/>
      <c r="AD47" s="211"/>
      <c r="AE47" s="211"/>
      <c r="AF47" s="211" t="s">
        <v>621</v>
      </c>
      <c r="AG47" s="211"/>
      <c r="AH47" s="211"/>
      <c r="AI47" s="211"/>
      <c r="AJ47" s="18"/>
    </row>
    <row r="48" spans="1:36" ht="168" x14ac:dyDescent="0.25">
      <c r="A48" s="525"/>
      <c r="B48" s="150" t="s">
        <v>309</v>
      </c>
      <c r="C48" s="149" t="s">
        <v>622</v>
      </c>
      <c r="D48" s="105" t="s">
        <v>318</v>
      </c>
      <c r="E48" s="148"/>
      <c r="F48" s="128">
        <v>43466</v>
      </c>
      <c r="G48" s="128">
        <v>45108</v>
      </c>
      <c r="H48" s="188" t="s">
        <v>623</v>
      </c>
      <c r="I48" s="187">
        <v>75000</v>
      </c>
      <c r="J48" s="123" t="s">
        <v>313</v>
      </c>
      <c r="K48" s="106" t="s">
        <v>306</v>
      </c>
      <c r="L48" s="188"/>
      <c r="M48" s="110" t="s">
        <v>509</v>
      </c>
      <c r="N48" s="58"/>
      <c r="O48" s="58" t="s">
        <v>55</v>
      </c>
      <c r="P48" s="58"/>
      <c r="Q48" s="58"/>
      <c r="R48" s="58"/>
      <c r="S48" s="168"/>
      <c r="T48" s="211" t="s">
        <v>624</v>
      </c>
      <c r="U48" s="211"/>
      <c r="V48" s="211" t="s">
        <v>625</v>
      </c>
      <c r="W48" s="188" t="s">
        <v>626</v>
      </c>
      <c r="X48" s="171" t="s">
        <v>627</v>
      </c>
      <c r="Y48" s="211"/>
      <c r="Z48" s="211"/>
      <c r="AA48" s="211"/>
      <c r="AB48" s="212"/>
      <c r="AC48" s="212"/>
      <c r="AD48" s="211" t="s">
        <v>628</v>
      </c>
      <c r="AE48" s="211"/>
      <c r="AF48" s="211" t="s">
        <v>629</v>
      </c>
      <c r="AG48" s="211"/>
      <c r="AH48" s="211"/>
      <c r="AI48" s="211"/>
      <c r="AJ48" s="18"/>
    </row>
    <row r="49" spans="1:36" ht="368.25" customHeight="1" x14ac:dyDescent="0.25">
      <c r="A49" s="525"/>
      <c r="B49" s="150" t="s">
        <v>319</v>
      </c>
      <c r="C49" s="149" t="s">
        <v>630</v>
      </c>
      <c r="D49" s="105" t="s">
        <v>321</v>
      </c>
      <c r="E49" s="148"/>
      <c r="F49" s="128">
        <v>43709</v>
      </c>
      <c r="G49" s="128">
        <v>44013</v>
      </c>
      <c r="H49" s="188" t="s">
        <v>155</v>
      </c>
      <c r="I49" s="187">
        <v>85000</v>
      </c>
      <c r="J49" s="123" t="s">
        <v>631</v>
      </c>
      <c r="K49" s="108" t="s">
        <v>292</v>
      </c>
      <c r="L49" s="188"/>
      <c r="M49" s="110" t="s">
        <v>456</v>
      </c>
      <c r="N49" s="58"/>
      <c r="O49" s="58" t="s">
        <v>55</v>
      </c>
      <c r="P49" s="58"/>
      <c r="Q49" s="58"/>
      <c r="R49" s="58"/>
      <c r="S49" s="60"/>
      <c r="T49" s="171" t="s">
        <v>632</v>
      </c>
      <c r="U49" s="171"/>
      <c r="V49" s="171" t="s">
        <v>633</v>
      </c>
      <c r="W49" s="188" t="s">
        <v>155</v>
      </c>
      <c r="X49" s="171" t="s">
        <v>634</v>
      </c>
      <c r="Y49" s="211"/>
      <c r="Z49" s="211"/>
      <c r="AA49" s="211"/>
      <c r="AB49" s="212"/>
      <c r="AC49" s="212">
        <v>45261</v>
      </c>
      <c r="AD49" s="211" t="s">
        <v>635</v>
      </c>
      <c r="AE49" s="211"/>
      <c r="AF49" s="211" t="s">
        <v>636</v>
      </c>
      <c r="AG49" s="211"/>
      <c r="AH49" s="211"/>
      <c r="AI49" s="211" t="s">
        <v>637</v>
      </c>
      <c r="AJ49" s="18"/>
    </row>
    <row r="50" spans="1:36" ht="281.25" customHeight="1" x14ac:dyDescent="0.25">
      <c r="A50" s="525"/>
      <c r="B50" s="150" t="s">
        <v>326</v>
      </c>
      <c r="C50" s="149" t="s">
        <v>638</v>
      </c>
      <c r="D50" s="111" t="s">
        <v>639</v>
      </c>
      <c r="E50" s="148"/>
      <c r="F50" s="128">
        <v>43831</v>
      </c>
      <c r="G50" s="128">
        <v>44166</v>
      </c>
      <c r="H50" s="148" t="s">
        <v>62</v>
      </c>
      <c r="I50" s="187">
        <v>12000</v>
      </c>
      <c r="J50" s="123" t="s">
        <v>640</v>
      </c>
      <c r="K50" s="108" t="s">
        <v>292</v>
      </c>
      <c r="L50" s="188"/>
      <c r="M50" s="114" t="s">
        <v>641</v>
      </c>
      <c r="N50" s="58"/>
      <c r="O50" s="58" t="s">
        <v>55</v>
      </c>
      <c r="P50" s="58"/>
      <c r="Q50" s="58"/>
      <c r="R50" s="58"/>
      <c r="S50" s="60"/>
      <c r="T50" s="211" t="s">
        <v>642</v>
      </c>
      <c r="U50" s="211"/>
      <c r="V50" s="211"/>
      <c r="W50" s="213" t="s">
        <v>62</v>
      </c>
      <c r="X50" s="211"/>
      <c r="Y50" s="211" t="s">
        <v>643</v>
      </c>
      <c r="Z50" s="211" t="s">
        <v>644</v>
      </c>
      <c r="AA50" s="211"/>
      <c r="AB50" s="212">
        <v>44197</v>
      </c>
      <c r="AC50" s="212">
        <v>44531</v>
      </c>
      <c r="AD50" s="211"/>
      <c r="AE50" s="211"/>
      <c r="AF50" s="211" t="s">
        <v>645</v>
      </c>
      <c r="AG50" s="211"/>
      <c r="AH50" s="211"/>
      <c r="AI50" s="211"/>
      <c r="AJ50" s="18"/>
    </row>
    <row r="51" spans="1:36" ht="273" x14ac:dyDescent="0.25">
      <c r="A51" s="525"/>
      <c r="B51" s="150" t="s">
        <v>333</v>
      </c>
      <c r="C51" s="149" t="s">
        <v>334</v>
      </c>
      <c r="D51" s="113" t="s">
        <v>335</v>
      </c>
      <c r="E51" s="148"/>
      <c r="F51" s="128">
        <v>44197</v>
      </c>
      <c r="G51" s="128">
        <v>45108</v>
      </c>
      <c r="H51" s="108" t="s">
        <v>138</v>
      </c>
      <c r="I51" s="187">
        <v>5000</v>
      </c>
      <c r="J51" s="123" t="s">
        <v>336</v>
      </c>
      <c r="K51" s="106" t="s">
        <v>223</v>
      </c>
      <c r="L51" s="188"/>
      <c r="M51" s="114" t="s">
        <v>646</v>
      </c>
      <c r="N51" s="58" t="s">
        <v>55</v>
      </c>
      <c r="O51" s="58"/>
      <c r="P51" s="58"/>
      <c r="Q51" s="58"/>
      <c r="R51" s="58"/>
      <c r="S51" s="60"/>
      <c r="T51" s="171"/>
      <c r="U51" s="171"/>
      <c r="V51" s="171" t="s">
        <v>647</v>
      </c>
      <c r="W51" s="108" t="s">
        <v>534</v>
      </c>
      <c r="X51" s="171" t="s">
        <v>648</v>
      </c>
      <c r="Y51" s="171"/>
      <c r="Z51" s="171"/>
      <c r="AA51" s="171"/>
      <c r="AB51" s="177"/>
      <c r="AC51" s="177"/>
      <c r="AD51" s="169" t="s">
        <v>538</v>
      </c>
      <c r="AE51" s="171"/>
      <c r="AF51" s="171" t="s">
        <v>649</v>
      </c>
      <c r="AG51" s="171"/>
      <c r="AH51" s="211"/>
      <c r="AI51" s="170" t="s">
        <v>540</v>
      </c>
      <c r="AJ51" s="18"/>
    </row>
    <row r="52" spans="1:36" ht="273" x14ac:dyDescent="0.25">
      <c r="A52" s="525"/>
      <c r="B52" s="150" t="s">
        <v>342</v>
      </c>
      <c r="C52" s="149" t="s">
        <v>343</v>
      </c>
      <c r="D52" s="111" t="s">
        <v>321</v>
      </c>
      <c r="E52" s="148"/>
      <c r="F52" s="128">
        <v>43466</v>
      </c>
      <c r="G52" s="128">
        <v>44166</v>
      </c>
      <c r="H52" s="188" t="s">
        <v>623</v>
      </c>
      <c r="I52" s="187">
        <v>28000</v>
      </c>
      <c r="J52" s="123" t="s">
        <v>650</v>
      </c>
      <c r="K52" s="108" t="s">
        <v>292</v>
      </c>
      <c r="L52" s="188"/>
      <c r="M52" s="110" t="s">
        <v>456</v>
      </c>
      <c r="N52" s="58"/>
      <c r="O52" s="58"/>
      <c r="P52" s="58" t="s">
        <v>55</v>
      </c>
      <c r="Q52" s="58"/>
      <c r="R52" s="58"/>
      <c r="S52" s="181"/>
      <c r="T52" s="171" t="s">
        <v>651</v>
      </c>
      <c r="U52" s="211"/>
      <c r="V52" s="211"/>
      <c r="W52" s="213" t="s">
        <v>626</v>
      </c>
      <c r="X52" s="171" t="s">
        <v>652</v>
      </c>
      <c r="Y52" s="171" t="s">
        <v>653</v>
      </c>
      <c r="Z52" s="211"/>
      <c r="AA52" s="211" t="s">
        <v>654</v>
      </c>
      <c r="AB52" s="212"/>
      <c r="AC52" s="212">
        <v>44531</v>
      </c>
      <c r="AD52" s="211" t="s">
        <v>628</v>
      </c>
      <c r="AE52" s="211"/>
      <c r="AF52" s="211" t="s">
        <v>655</v>
      </c>
      <c r="AG52" s="211"/>
      <c r="AH52" s="211"/>
      <c r="AI52" s="211"/>
      <c r="AJ52" s="18"/>
    </row>
    <row r="53" spans="1:36" ht="200.25" customHeight="1" x14ac:dyDescent="0.25">
      <c r="A53" s="525"/>
      <c r="B53" s="150" t="s">
        <v>347</v>
      </c>
      <c r="C53" s="149" t="s">
        <v>656</v>
      </c>
      <c r="D53" s="113" t="s">
        <v>204</v>
      </c>
      <c r="E53" s="148"/>
      <c r="F53" s="128">
        <v>43647</v>
      </c>
      <c r="G53" s="128">
        <v>44013</v>
      </c>
      <c r="H53" s="148" t="s">
        <v>349</v>
      </c>
      <c r="I53" s="187">
        <v>0</v>
      </c>
      <c r="J53" s="123" t="s">
        <v>350</v>
      </c>
      <c r="K53" s="108" t="s">
        <v>292</v>
      </c>
      <c r="L53" s="188"/>
      <c r="M53" s="110" t="s">
        <v>456</v>
      </c>
      <c r="N53" s="58"/>
      <c r="O53" s="58" t="s">
        <v>55</v>
      </c>
      <c r="P53" s="58"/>
      <c r="Q53" s="58"/>
      <c r="R53" s="58"/>
      <c r="S53" s="60"/>
      <c r="T53" s="211" t="s">
        <v>563</v>
      </c>
      <c r="U53" s="211"/>
      <c r="V53" s="211" t="s">
        <v>564</v>
      </c>
      <c r="W53" s="148" t="s">
        <v>565</v>
      </c>
      <c r="X53" s="170"/>
      <c r="Y53" s="170"/>
      <c r="Z53" s="170"/>
      <c r="AA53" s="170" t="s">
        <v>657</v>
      </c>
      <c r="AB53" s="178">
        <v>44378</v>
      </c>
      <c r="AC53" s="178">
        <v>44743</v>
      </c>
      <c r="AD53" s="170" t="s">
        <v>506</v>
      </c>
      <c r="AE53" s="170"/>
      <c r="AF53" s="170" t="s">
        <v>473</v>
      </c>
      <c r="AG53" s="170" t="s">
        <v>658</v>
      </c>
      <c r="AH53" s="170"/>
      <c r="AI53" s="170"/>
      <c r="AJ53" s="18"/>
    </row>
    <row r="54" spans="1:36" ht="294" x14ac:dyDescent="0.35">
      <c r="A54" s="525"/>
      <c r="B54" s="150" t="s">
        <v>352</v>
      </c>
      <c r="C54" s="149" t="s">
        <v>659</v>
      </c>
      <c r="D54" s="113" t="s">
        <v>354</v>
      </c>
      <c r="E54" s="148"/>
      <c r="F54" s="128">
        <v>43466</v>
      </c>
      <c r="G54" s="128">
        <v>43983</v>
      </c>
      <c r="H54" s="148" t="s">
        <v>120</v>
      </c>
      <c r="I54" s="187">
        <v>9000</v>
      </c>
      <c r="J54" s="123" t="s">
        <v>517</v>
      </c>
      <c r="K54" s="108" t="s">
        <v>292</v>
      </c>
      <c r="L54" s="188"/>
      <c r="M54" s="110" t="s">
        <v>456</v>
      </c>
      <c r="N54" s="58"/>
      <c r="O54" s="58" t="s">
        <v>55</v>
      </c>
      <c r="P54" s="58"/>
      <c r="Q54" s="58"/>
      <c r="R54" s="58"/>
      <c r="S54" s="60"/>
      <c r="T54" s="173" t="s">
        <v>660</v>
      </c>
      <c r="U54" s="169" t="s">
        <v>661</v>
      </c>
      <c r="V54" s="174" t="s">
        <v>662</v>
      </c>
      <c r="W54" s="148" t="s">
        <v>120</v>
      </c>
      <c r="X54" s="170"/>
      <c r="Y54" s="170"/>
      <c r="Z54" s="170"/>
      <c r="AA54" s="170"/>
      <c r="AB54" s="178"/>
      <c r="AC54" s="176">
        <v>44531</v>
      </c>
      <c r="AD54" s="170"/>
      <c r="AE54" s="170"/>
      <c r="AF54" s="170" t="s">
        <v>663</v>
      </c>
      <c r="AG54" s="170"/>
      <c r="AH54" s="170"/>
      <c r="AI54" s="170"/>
      <c r="AJ54" s="18"/>
    </row>
    <row r="55" spans="1:36" ht="231" x14ac:dyDescent="0.25">
      <c r="A55" s="525"/>
      <c r="B55" s="150" t="s">
        <v>358</v>
      </c>
      <c r="C55" s="149" t="s">
        <v>664</v>
      </c>
      <c r="D55" s="113" t="s">
        <v>360</v>
      </c>
      <c r="E55" s="148"/>
      <c r="F55" s="128">
        <v>43466</v>
      </c>
      <c r="G55" s="128">
        <v>43983</v>
      </c>
      <c r="H55" s="148" t="s">
        <v>120</v>
      </c>
      <c r="I55" s="187">
        <v>9000</v>
      </c>
      <c r="J55" s="123" t="s">
        <v>623</v>
      </c>
      <c r="K55" s="108" t="s">
        <v>292</v>
      </c>
      <c r="L55" s="188"/>
      <c r="M55" s="110" t="s">
        <v>456</v>
      </c>
      <c r="N55" s="58"/>
      <c r="O55" s="58" t="s">
        <v>55</v>
      </c>
      <c r="P55" s="58"/>
      <c r="Q55" s="58"/>
      <c r="R55" s="58"/>
      <c r="S55" s="60"/>
      <c r="T55" s="169" t="s">
        <v>665</v>
      </c>
      <c r="U55" s="169"/>
      <c r="V55" s="171" t="s">
        <v>666</v>
      </c>
      <c r="W55" s="148" t="s">
        <v>120</v>
      </c>
      <c r="X55" s="170"/>
      <c r="Y55" s="170"/>
      <c r="Z55" s="170"/>
      <c r="AA55" s="170"/>
      <c r="AB55" s="178"/>
      <c r="AC55" s="176">
        <v>44531</v>
      </c>
      <c r="AD55" s="170"/>
      <c r="AE55" s="170"/>
      <c r="AF55" s="170" t="s">
        <v>628</v>
      </c>
      <c r="AG55" s="170"/>
      <c r="AH55" s="170"/>
      <c r="AI55" s="170"/>
      <c r="AJ55" s="18"/>
    </row>
    <row r="56" spans="1:36" ht="236.25" customHeight="1" x14ac:dyDescent="0.25">
      <c r="A56" s="525"/>
      <c r="B56" s="150" t="s">
        <v>365</v>
      </c>
      <c r="C56" s="149" t="s">
        <v>366</v>
      </c>
      <c r="D56" s="113" t="s">
        <v>367</v>
      </c>
      <c r="E56" s="148"/>
      <c r="F56" s="128">
        <v>43647</v>
      </c>
      <c r="G56" s="128">
        <v>44166</v>
      </c>
      <c r="H56" s="108" t="s">
        <v>138</v>
      </c>
      <c r="I56" s="187">
        <v>18000</v>
      </c>
      <c r="J56" s="125" t="s">
        <v>667</v>
      </c>
      <c r="K56" s="106" t="s">
        <v>292</v>
      </c>
      <c r="L56" s="188"/>
      <c r="M56" s="114" t="s">
        <v>668</v>
      </c>
      <c r="N56" s="58"/>
      <c r="O56" s="58" t="s">
        <v>55</v>
      </c>
      <c r="P56" s="58"/>
      <c r="Q56" s="58"/>
      <c r="R56" s="58"/>
      <c r="S56" s="60"/>
      <c r="T56" s="169" t="s">
        <v>558</v>
      </c>
      <c r="U56" s="169"/>
      <c r="V56" s="169" t="s">
        <v>669</v>
      </c>
      <c r="W56" s="108" t="s">
        <v>534</v>
      </c>
      <c r="X56" s="169" t="s">
        <v>670</v>
      </c>
      <c r="Y56" s="169"/>
      <c r="Z56" s="169"/>
      <c r="AA56" s="169"/>
      <c r="AB56" s="176"/>
      <c r="AC56" s="176"/>
      <c r="AD56" s="169"/>
      <c r="AE56" s="169"/>
      <c r="AF56" s="169" t="s">
        <v>671</v>
      </c>
      <c r="AG56" s="169"/>
      <c r="AH56" s="169"/>
      <c r="AI56" s="170"/>
      <c r="AJ56" s="18"/>
    </row>
    <row r="57" spans="1:36" ht="409.5" customHeight="1" x14ac:dyDescent="0.25">
      <c r="A57" s="525"/>
      <c r="B57" s="150" t="s">
        <v>374</v>
      </c>
      <c r="C57" s="149" t="s">
        <v>672</v>
      </c>
      <c r="D57" s="113" t="s">
        <v>376</v>
      </c>
      <c r="E57" s="148"/>
      <c r="F57" s="128">
        <v>43647</v>
      </c>
      <c r="G57" s="128">
        <v>44166</v>
      </c>
      <c r="H57" s="148" t="s">
        <v>62</v>
      </c>
      <c r="I57" s="187">
        <v>80000</v>
      </c>
      <c r="J57" s="190" t="s">
        <v>377</v>
      </c>
      <c r="K57" s="106" t="s">
        <v>378</v>
      </c>
      <c r="L57" s="188"/>
      <c r="M57" s="110" t="s">
        <v>673</v>
      </c>
      <c r="N57" s="58"/>
      <c r="O57" s="58"/>
      <c r="P57" s="58"/>
      <c r="Q57" s="58" t="s">
        <v>55</v>
      </c>
      <c r="R57" s="58"/>
      <c r="S57" s="60"/>
      <c r="T57" s="170" t="s">
        <v>674</v>
      </c>
      <c r="U57" s="170"/>
      <c r="V57" s="346" t="s">
        <v>675</v>
      </c>
      <c r="W57" s="148" t="s">
        <v>62</v>
      </c>
      <c r="X57" s="170" t="s">
        <v>676</v>
      </c>
      <c r="Y57" s="170" t="s">
        <v>677</v>
      </c>
      <c r="Z57" s="170"/>
      <c r="AA57" s="170"/>
      <c r="AB57" s="178"/>
      <c r="AC57" s="178"/>
      <c r="AD57" s="170"/>
      <c r="AE57" s="170"/>
      <c r="AF57" s="170" t="s">
        <v>678</v>
      </c>
      <c r="AG57" s="170"/>
      <c r="AH57" s="170"/>
      <c r="AI57" s="220" t="s">
        <v>679</v>
      </c>
      <c r="AJ57" s="18"/>
    </row>
    <row r="58" spans="1:36" ht="21" x14ac:dyDescent="0.25">
      <c r="A58" s="525"/>
      <c r="B58" s="150" t="s">
        <v>383</v>
      </c>
      <c r="C58" s="149" t="s">
        <v>680</v>
      </c>
      <c r="D58" s="113"/>
      <c r="E58" s="148"/>
      <c r="F58" s="128"/>
      <c r="G58" s="128"/>
      <c r="H58" s="148"/>
      <c r="I58" s="187"/>
      <c r="J58" s="126"/>
      <c r="K58" s="106"/>
      <c r="L58" s="188"/>
      <c r="M58" s="127"/>
      <c r="N58" s="58"/>
      <c r="O58" s="58"/>
      <c r="P58" s="58"/>
      <c r="Q58" s="58"/>
      <c r="R58" s="58"/>
      <c r="S58" s="60"/>
      <c r="T58" s="170"/>
      <c r="U58" s="170"/>
      <c r="V58" s="134"/>
      <c r="W58" s="189"/>
      <c r="X58" s="170"/>
      <c r="Y58" s="170"/>
      <c r="Z58" s="170"/>
      <c r="AA58" s="170"/>
      <c r="AB58" s="178"/>
      <c r="AC58" s="178"/>
      <c r="AD58" s="170"/>
      <c r="AE58" s="170"/>
      <c r="AF58" s="170"/>
      <c r="AG58" s="170"/>
      <c r="AH58" s="170"/>
      <c r="AI58" s="170"/>
      <c r="AJ58" s="18"/>
    </row>
    <row r="59" spans="1:36" ht="240" customHeight="1" x14ac:dyDescent="0.25">
      <c r="A59" s="526"/>
      <c r="B59" s="150" t="s">
        <v>400</v>
      </c>
      <c r="C59" s="149" t="s">
        <v>681</v>
      </c>
      <c r="D59" s="106" t="s">
        <v>376</v>
      </c>
      <c r="E59" s="214"/>
      <c r="F59" s="202" t="s">
        <v>396</v>
      </c>
      <c r="G59" s="202" t="s">
        <v>341</v>
      </c>
      <c r="H59" s="214" t="s">
        <v>290</v>
      </c>
      <c r="I59" s="215">
        <v>500000</v>
      </c>
      <c r="J59" s="214" t="s">
        <v>682</v>
      </c>
      <c r="K59" s="106" t="s">
        <v>683</v>
      </c>
      <c r="L59" s="188"/>
      <c r="M59" s="122"/>
      <c r="N59" s="58" t="s">
        <v>55</v>
      </c>
      <c r="O59" s="58"/>
      <c r="P59" s="58"/>
      <c r="Q59" s="58"/>
      <c r="R59" s="58"/>
      <c r="S59" s="60"/>
      <c r="T59" s="170"/>
      <c r="U59" s="170"/>
      <c r="V59" s="170"/>
      <c r="W59" s="219"/>
      <c r="X59" s="170"/>
      <c r="Y59" s="170"/>
      <c r="Z59" s="170"/>
      <c r="AA59" s="170"/>
      <c r="AB59" s="178"/>
      <c r="AC59" s="178"/>
      <c r="AD59" s="170" t="s">
        <v>437</v>
      </c>
      <c r="AE59" s="170"/>
      <c r="AF59" s="170" t="s">
        <v>684</v>
      </c>
      <c r="AG59" s="170"/>
      <c r="AH59" s="170"/>
      <c r="AI59" s="431" t="s">
        <v>685</v>
      </c>
      <c r="AJ59" s="18"/>
    </row>
    <row r="60" spans="1:36" x14ac:dyDescent="0.25">
      <c r="A60" s="56"/>
      <c r="AJ60" s="18"/>
    </row>
    <row r="61" spans="1:36" x14ac:dyDescent="0.25">
      <c r="A61" s="56"/>
      <c r="B61" s="61"/>
      <c r="AJ61" s="18"/>
    </row>
    <row r="62" spans="1:36" ht="15.75" thickBot="1" x14ac:dyDescent="0.3">
      <c r="A62" s="56"/>
      <c r="L62" s="69"/>
      <c r="AJ62" s="18"/>
    </row>
    <row r="63" spans="1:36" ht="42.75" thickBot="1" x14ac:dyDescent="0.3">
      <c r="A63" s="160" t="s">
        <v>390</v>
      </c>
      <c r="B63" s="66"/>
      <c r="C63" s="66"/>
      <c r="D63" s="66"/>
      <c r="E63" s="66"/>
      <c r="F63" s="66"/>
      <c r="G63" s="66"/>
      <c r="H63" s="66"/>
      <c r="I63" s="66"/>
      <c r="J63" s="66"/>
      <c r="K63" s="66"/>
      <c r="L63" s="68"/>
      <c r="M63" s="67"/>
      <c r="AJ63" s="18"/>
    </row>
    <row r="64" spans="1:36" ht="21.75" thickBot="1" x14ac:dyDescent="0.3">
      <c r="A64" s="161"/>
      <c r="B64" s="46"/>
      <c r="C64" s="46"/>
      <c r="D64" s="47"/>
      <c r="E64" s="47"/>
      <c r="F64" s="47"/>
      <c r="G64" s="47"/>
      <c r="H64" s="47"/>
      <c r="I64" s="47"/>
      <c r="J64" s="47"/>
      <c r="K64" s="47"/>
      <c r="L64" s="47"/>
      <c r="M64" s="47"/>
      <c r="N64" s="47"/>
      <c r="AJ64" s="18"/>
    </row>
    <row r="65" spans="1:36" ht="24" thickBot="1" x14ac:dyDescent="0.3">
      <c r="A65" s="162" t="s">
        <v>391</v>
      </c>
      <c r="B65" s="51"/>
      <c r="C65" s="52">
        <f>COUNTA(C69,C73:C75)</f>
        <v>4</v>
      </c>
      <c r="AJ65" s="18"/>
    </row>
    <row r="66" spans="1:36" x14ac:dyDescent="0.25">
      <c r="A66" s="56"/>
      <c r="AJ66" s="18"/>
    </row>
    <row r="67" spans="1:36" s="335" customFormat="1" ht="21" x14ac:dyDescent="0.25">
      <c r="A67" s="521" t="s">
        <v>392</v>
      </c>
      <c r="B67" s="520" t="s">
        <v>12</v>
      </c>
      <c r="C67" s="520" t="s">
        <v>13</v>
      </c>
      <c r="D67" s="520" t="s">
        <v>14</v>
      </c>
      <c r="E67" s="523" t="s">
        <v>15</v>
      </c>
      <c r="F67" s="520" t="s">
        <v>16</v>
      </c>
      <c r="G67" s="520"/>
      <c r="H67" s="520" t="s">
        <v>17</v>
      </c>
      <c r="I67" s="520" t="s">
        <v>18</v>
      </c>
      <c r="J67" s="524" t="s">
        <v>19</v>
      </c>
      <c r="K67" s="524" t="s">
        <v>20</v>
      </c>
      <c r="L67" s="524"/>
      <c r="M67" s="524" t="s">
        <v>21</v>
      </c>
      <c r="N67" s="333"/>
      <c r="O67" s="334"/>
      <c r="P67" s="334"/>
      <c r="Q67" s="334"/>
      <c r="R67" s="334"/>
      <c r="S67" s="334"/>
      <c r="AJ67" s="336"/>
    </row>
    <row r="68" spans="1:36" s="335" customFormat="1" ht="21" x14ac:dyDescent="0.25">
      <c r="A68" s="521"/>
      <c r="B68" s="520"/>
      <c r="C68" s="520"/>
      <c r="D68" s="520"/>
      <c r="E68" s="523"/>
      <c r="F68" s="332" t="s">
        <v>44</v>
      </c>
      <c r="G68" s="332" t="s">
        <v>45</v>
      </c>
      <c r="H68" s="520"/>
      <c r="I68" s="520"/>
      <c r="J68" s="524"/>
      <c r="K68" s="337" t="s">
        <v>46</v>
      </c>
      <c r="L68" s="337" t="s">
        <v>47</v>
      </c>
      <c r="M68" s="524"/>
      <c r="O68" s="334"/>
      <c r="P68" s="334"/>
      <c r="Q68" s="334"/>
      <c r="R68" s="334"/>
      <c r="S68" s="334"/>
      <c r="AJ68" s="336"/>
    </row>
    <row r="69" spans="1:36" s="335" customFormat="1" ht="189" x14ac:dyDescent="0.25">
      <c r="A69" s="338" t="s">
        <v>490</v>
      </c>
      <c r="B69" s="213" t="s">
        <v>686</v>
      </c>
      <c r="C69" s="339" t="s">
        <v>687</v>
      </c>
      <c r="D69" s="211" t="s">
        <v>688</v>
      </c>
      <c r="E69" s="211" t="s">
        <v>689</v>
      </c>
      <c r="F69" s="212">
        <v>44409</v>
      </c>
      <c r="G69" s="212">
        <v>44531</v>
      </c>
      <c r="H69" s="211" t="s">
        <v>512</v>
      </c>
      <c r="I69" s="213">
        <v>0</v>
      </c>
      <c r="J69" s="211" t="s">
        <v>690</v>
      </c>
      <c r="K69" s="211" t="s">
        <v>691</v>
      </c>
      <c r="L69" s="211" t="s">
        <v>223</v>
      </c>
      <c r="M69" s="211" t="s">
        <v>456</v>
      </c>
      <c r="O69" s="334"/>
      <c r="P69" s="334"/>
      <c r="Q69" s="334"/>
      <c r="R69" s="334"/>
      <c r="S69" s="334"/>
      <c r="AJ69" s="336"/>
    </row>
    <row r="70" spans="1:36" s="335" customFormat="1" ht="21" x14ac:dyDescent="0.25">
      <c r="A70" s="334"/>
      <c r="N70" s="334"/>
      <c r="O70" s="334"/>
      <c r="P70" s="334"/>
      <c r="Q70" s="334"/>
      <c r="R70" s="334"/>
      <c r="S70" s="334"/>
      <c r="AJ70" s="336"/>
    </row>
    <row r="71" spans="1:36" s="335" customFormat="1" ht="21" x14ac:dyDescent="0.25">
      <c r="A71" s="521" t="s">
        <v>392</v>
      </c>
      <c r="B71" s="520" t="s">
        <v>12</v>
      </c>
      <c r="C71" s="520" t="s">
        <v>13</v>
      </c>
      <c r="D71" s="520" t="s">
        <v>14</v>
      </c>
      <c r="E71" s="523" t="s">
        <v>15</v>
      </c>
      <c r="F71" s="520" t="s">
        <v>16</v>
      </c>
      <c r="G71" s="520"/>
      <c r="H71" s="520" t="s">
        <v>17</v>
      </c>
      <c r="I71" s="520" t="s">
        <v>18</v>
      </c>
      <c r="J71" s="520" t="s">
        <v>19</v>
      </c>
      <c r="K71" s="524" t="s">
        <v>20</v>
      </c>
      <c r="L71" s="524"/>
      <c r="M71" s="520" t="s">
        <v>21</v>
      </c>
      <c r="N71" s="333"/>
      <c r="O71" s="334"/>
      <c r="P71" s="334"/>
      <c r="Q71" s="334"/>
      <c r="R71" s="334"/>
      <c r="S71" s="334"/>
      <c r="AJ71" s="336"/>
    </row>
    <row r="72" spans="1:36" s="335" customFormat="1" ht="21" x14ac:dyDescent="0.25">
      <c r="A72" s="522"/>
      <c r="B72" s="520"/>
      <c r="C72" s="520"/>
      <c r="D72" s="520"/>
      <c r="E72" s="523"/>
      <c r="F72" s="332" t="s">
        <v>44</v>
      </c>
      <c r="G72" s="332" t="s">
        <v>45</v>
      </c>
      <c r="H72" s="520"/>
      <c r="I72" s="520"/>
      <c r="J72" s="520"/>
      <c r="K72" s="337" t="s">
        <v>46</v>
      </c>
      <c r="L72" s="337" t="s">
        <v>47</v>
      </c>
      <c r="M72" s="520"/>
      <c r="O72" s="334"/>
      <c r="P72" s="334"/>
      <c r="Q72" s="334"/>
      <c r="R72" s="334"/>
      <c r="S72" s="334"/>
      <c r="AJ72" s="336"/>
    </row>
    <row r="73" spans="1:36" s="335" customFormat="1" ht="168" x14ac:dyDescent="0.25">
      <c r="A73" s="338" t="s">
        <v>286</v>
      </c>
      <c r="B73" s="213" t="s">
        <v>692</v>
      </c>
      <c r="C73" s="211" t="s">
        <v>693</v>
      </c>
      <c r="D73" s="211" t="s">
        <v>694</v>
      </c>
      <c r="E73" s="211" t="s">
        <v>695</v>
      </c>
      <c r="F73" s="212">
        <v>44197</v>
      </c>
      <c r="G73" s="212">
        <v>44378</v>
      </c>
      <c r="H73" s="211" t="s">
        <v>626</v>
      </c>
      <c r="I73" s="213">
        <v>0</v>
      </c>
      <c r="J73" s="211" t="s">
        <v>696</v>
      </c>
      <c r="K73" s="211"/>
      <c r="L73" s="211" t="s">
        <v>223</v>
      </c>
      <c r="M73" s="170" t="s">
        <v>456</v>
      </c>
      <c r="O73" s="334"/>
      <c r="P73" s="334"/>
      <c r="Q73" s="334"/>
      <c r="R73" s="334"/>
      <c r="S73" s="334"/>
      <c r="AJ73" s="336"/>
    </row>
    <row r="74" spans="1:36" s="335" customFormat="1" ht="147" x14ac:dyDescent="0.25">
      <c r="A74" s="338" t="s">
        <v>286</v>
      </c>
      <c r="B74" s="213" t="s">
        <v>697</v>
      </c>
      <c r="C74" s="211" t="s">
        <v>698</v>
      </c>
      <c r="D74" s="211" t="s">
        <v>699</v>
      </c>
      <c r="E74" s="340"/>
      <c r="F74" s="212">
        <v>44197</v>
      </c>
      <c r="G74" s="212">
        <v>45261</v>
      </c>
      <c r="H74" s="211" t="s">
        <v>62</v>
      </c>
      <c r="I74" s="341">
        <v>25000</v>
      </c>
      <c r="J74" s="211" t="s">
        <v>700</v>
      </c>
      <c r="K74" s="211" t="s">
        <v>701</v>
      </c>
      <c r="L74" s="211" t="s">
        <v>702</v>
      </c>
      <c r="M74" s="211" t="s">
        <v>456</v>
      </c>
      <c r="O74" s="334"/>
      <c r="P74" s="334"/>
      <c r="Q74" s="334"/>
      <c r="R74" s="334"/>
      <c r="S74" s="334"/>
      <c r="AJ74" s="336"/>
    </row>
    <row r="75" spans="1:36" s="335" customFormat="1" ht="409.5" x14ac:dyDescent="0.25">
      <c r="A75" s="338" t="s">
        <v>286</v>
      </c>
      <c r="B75" s="213" t="s">
        <v>703</v>
      </c>
      <c r="C75" s="211" t="s">
        <v>704</v>
      </c>
      <c r="D75" s="211" t="s">
        <v>705</v>
      </c>
      <c r="E75" s="211" t="s">
        <v>706</v>
      </c>
      <c r="F75" s="342">
        <v>44044</v>
      </c>
      <c r="G75" s="342">
        <v>44531</v>
      </c>
      <c r="H75" s="211" t="s">
        <v>707</v>
      </c>
      <c r="I75" s="343">
        <v>20000</v>
      </c>
      <c r="J75" s="338" t="s">
        <v>708</v>
      </c>
      <c r="K75" s="340" t="s">
        <v>709</v>
      </c>
      <c r="L75" s="340"/>
      <c r="M75" s="211" t="s">
        <v>710</v>
      </c>
      <c r="O75" s="334"/>
      <c r="P75" s="334"/>
      <c r="Q75" s="334"/>
      <c r="R75" s="334"/>
      <c r="S75" s="334"/>
      <c r="AJ75" s="336"/>
    </row>
    <row r="76" spans="1:36" s="335" customFormat="1" ht="21" x14ac:dyDescent="0.25">
      <c r="A76" s="334"/>
      <c r="N76" s="334"/>
      <c r="O76" s="334"/>
      <c r="P76" s="334"/>
      <c r="Q76" s="334"/>
      <c r="R76" s="334"/>
      <c r="S76" s="334"/>
      <c r="AJ76" s="336"/>
    </row>
    <row r="77" spans="1:36" s="335" customFormat="1" ht="21" x14ac:dyDescent="0.25">
      <c r="A77" s="344"/>
      <c r="B77" s="336"/>
      <c r="C77" s="336"/>
      <c r="D77" s="336"/>
      <c r="E77" s="336"/>
      <c r="F77" s="336"/>
      <c r="G77" s="336"/>
      <c r="H77" s="336"/>
      <c r="I77" s="336"/>
      <c r="J77" s="336"/>
      <c r="K77" s="336"/>
      <c r="L77" s="336"/>
      <c r="M77" s="336"/>
      <c r="N77" s="344"/>
      <c r="O77" s="344"/>
      <c r="P77" s="344"/>
      <c r="Q77" s="344"/>
      <c r="R77" s="344"/>
      <c r="S77" s="344"/>
      <c r="T77" s="344"/>
      <c r="U77" s="344"/>
      <c r="V77" s="344"/>
      <c r="W77" s="344"/>
      <c r="X77" s="344"/>
      <c r="Y77" s="344"/>
      <c r="Z77" s="344"/>
      <c r="AA77" s="344"/>
      <c r="AB77" s="344"/>
      <c r="AC77" s="344"/>
      <c r="AD77" s="344"/>
      <c r="AE77" s="344"/>
      <c r="AF77" s="344"/>
      <c r="AG77" s="344"/>
      <c r="AH77" s="344"/>
      <c r="AI77" s="344"/>
      <c r="AJ77" s="336"/>
    </row>
    <row r="78" spans="1:36" s="335" customFormat="1" ht="21" x14ac:dyDescent="0.25">
      <c r="A78" s="344"/>
      <c r="B78" s="336"/>
      <c r="C78" s="336"/>
      <c r="D78" s="336"/>
      <c r="E78" s="336"/>
      <c r="F78" s="336"/>
      <c r="G78" s="336"/>
      <c r="H78" s="336"/>
      <c r="I78" s="336"/>
      <c r="J78" s="336"/>
      <c r="K78" s="336"/>
      <c r="L78" s="336"/>
      <c r="M78" s="336"/>
      <c r="N78" s="344"/>
      <c r="O78" s="344"/>
      <c r="P78" s="344"/>
      <c r="Q78" s="344"/>
      <c r="R78" s="344"/>
      <c r="S78" s="344"/>
      <c r="T78" s="344"/>
      <c r="U78" s="344"/>
      <c r="V78" s="344"/>
      <c r="W78" s="344"/>
      <c r="X78" s="344"/>
      <c r="Y78" s="344"/>
      <c r="Z78" s="344"/>
      <c r="AA78" s="344"/>
      <c r="AB78" s="344"/>
      <c r="AC78" s="344"/>
      <c r="AD78" s="344"/>
      <c r="AE78" s="344"/>
      <c r="AF78" s="344"/>
      <c r="AG78" s="344"/>
      <c r="AH78" s="344"/>
      <c r="AI78" s="344"/>
      <c r="AJ78" s="336"/>
    </row>
    <row r="79" spans="1:36" s="335" customFormat="1" ht="21" x14ac:dyDescent="0.25">
      <c r="A79" s="334"/>
      <c r="N79" s="334"/>
      <c r="O79" s="334"/>
      <c r="P79" s="334"/>
      <c r="Q79" s="334"/>
      <c r="R79" s="334"/>
      <c r="S79" s="334"/>
    </row>
    <row r="80" spans="1:36" s="335" customFormat="1" ht="21" x14ac:dyDescent="0.25">
      <c r="A80" s="334"/>
      <c r="N80" s="334"/>
      <c r="O80" s="334"/>
      <c r="P80" s="334"/>
      <c r="Q80" s="334"/>
      <c r="R80" s="334"/>
      <c r="S80" s="334"/>
    </row>
    <row r="81" spans="14:19" s="335" customFormat="1" ht="21" x14ac:dyDescent="0.25">
      <c r="N81" s="334"/>
      <c r="O81" s="334"/>
      <c r="P81" s="334"/>
      <c r="Q81" s="334"/>
      <c r="R81" s="334"/>
      <c r="S81" s="334"/>
    </row>
    <row r="82" spans="14:19" s="335" customFormat="1" ht="21" x14ac:dyDescent="0.25">
      <c r="N82" s="334"/>
      <c r="O82" s="334"/>
      <c r="P82" s="334"/>
      <c r="Q82" s="334"/>
      <c r="R82" s="334"/>
      <c r="S82" s="334"/>
    </row>
    <row r="83" spans="14:19" s="335" customFormat="1" ht="21" x14ac:dyDescent="0.25">
      <c r="N83" s="334"/>
      <c r="O83" s="334"/>
      <c r="P83" s="334"/>
      <c r="Q83" s="334"/>
      <c r="R83" s="334"/>
      <c r="S83" s="334"/>
    </row>
    <row r="84" spans="14:19" s="335" customFormat="1" ht="21" x14ac:dyDescent="0.25">
      <c r="N84" s="334"/>
      <c r="O84" s="334"/>
      <c r="P84" s="334"/>
      <c r="Q84" s="334"/>
      <c r="R84" s="334"/>
      <c r="S84" s="334"/>
    </row>
  </sheetData>
  <sheetProtection algorithmName="SHA-512" hashValue="iMle8929IvmPklEPOZA/g5A11p4H5wx/tKUtfgQ6lCAiz19T9n8oXTdp001WICGrZNizfOUYkMEF7NiAl8iXkg==" saltValue="nMsUcXKtl5VAjLBs3oIB4g==" spinCount="100000" sheet="1" formatCells="0" formatColumns="0" formatRows="0" insertRows="0" insertHyperlinks="0" deleteRows="0" sort="0" autoFilter="0" pivotTables="0"/>
  <protectedRanges>
    <protectedRange sqref="A1:AI1 A3:AI3 A5:AI5 A4 H4:AI4 A7:AI10 A6 D6:AI6 A11:A59 A69 A70:C72 A60:AI68 D69:AI72 A73:AI101" name="Intervalo1"/>
    <protectedRange sqref="A2:AI2" name="Intervalo1_1"/>
    <protectedRange sqref="B4:G4" name="Intervalo1_2"/>
    <protectedRange sqref="B6:C6" name="Intervalo1_3"/>
    <protectedRange sqref="B11:B59 N24:R59 N11:S23 S24:S51 S53:S59" name="Intervalo1_8"/>
    <protectedRange sqref="C11:G11 I11:K11" name="Intervalo1_2_1_1"/>
    <protectedRange sqref="C20:G20 I20:K20 C12:K19" name="Intervalo1_2_3_2"/>
    <protectedRange sqref="M22:M31 H51 H56 C22:K31" name="Intervalo1_2_4_2"/>
    <protectedRange sqref="C43:M44 M32:M42 C32:K41 C42:G42 I42:K42" name="Intervalo1_2_5_1"/>
    <protectedRange sqref="L59:M59 C45:M45 H42 C47:M47 C46:L46 C52:M52 D48:M48 C49:I50 K49:M50 C56:G56 D53:M55 D57:M58 C51:G51 I51:M51 I56:M56" name="Intervalo1_2_6_1"/>
    <protectedRange sqref="E21:M21" name="Intervalo1_4_2"/>
    <protectedRange sqref="C21" name="Intervalo1_2_7_1"/>
    <protectedRange sqref="C59 E59:J59" name="Intervalo1_5_1"/>
    <protectedRange sqref="D59" name="Intervalo1_2_8_1"/>
    <protectedRange sqref="T20:AI20 AD19:AI19 T23:AC23 AE23:AI23 T54:T59 V44 T18:V18 T11:V13 X18:AI18 T14:AI15 T19:AA19 T21:V22 X21:AI22 U27:AI27 T52:AI52 U51:V51 U59:AI59 T17:AI17 T16:V16 X16:AI16 U24:V26 U31:AI31 U32:V32 X32:AI32 X36:AI37 X39:AI39 W40:AI40 U41:V43 X41:AI43 Y46:AI46 X24:AI26 U28:V30 X28:AI30 U45:AI45 X44:Y44 AA44:AI44 U50:AI50 U46:V49 X47:AI49 U33:AC33 AE33:AI35 AD33:AD34 X11:AI13 T24:T34 X34:AC35 U54:V58 X53:AI58 Y38:AI38 X51:AI51 U34:V34 T35:V37 T41:T51 T38:W38 T39:V40 T53:V53" name="Intervalo1_4"/>
    <protectedRange sqref="AB19:AC19 W18 W12:W13 W16" name="Intervalo1_2_3"/>
    <protectedRange sqref="AD23 W22 W51 W56 W24:W26 W28:W30" name="Intervalo1_2_4"/>
    <protectedRange sqref="U44 W32 W37 W39 W41 W43:W44 Z44" name="Intervalo1_2_5"/>
    <protectedRange sqref="W57:W58 W42 W46:W49 W34:W36 W53:W55" name="Intervalo1_2_6"/>
    <protectedRange sqref="W21" name="Intervalo1_4_1"/>
  </protectedRanges>
  <mergeCells count="66">
    <mergeCell ref="M9:M10"/>
    <mergeCell ref="A1:AI1"/>
    <mergeCell ref="A2:AI2"/>
    <mergeCell ref="B4:G4"/>
    <mergeCell ref="B6:C6"/>
    <mergeCell ref="A8:M8"/>
    <mergeCell ref="N8:X8"/>
    <mergeCell ref="Y8:AI8"/>
    <mergeCell ref="AG9:AG10"/>
    <mergeCell ref="AH9:AH10"/>
    <mergeCell ref="AI9:AI10"/>
    <mergeCell ref="A11:A21"/>
    <mergeCell ref="A22:A31"/>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2:A44"/>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45:A59"/>
    <mergeCell ref="K67:L67"/>
    <mergeCell ref="M67:M68"/>
    <mergeCell ref="A67:A68"/>
    <mergeCell ref="B67:B68"/>
    <mergeCell ref="C67:C68"/>
    <mergeCell ref="D67:D68"/>
    <mergeCell ref="E67:E68"/>
    <mergeCell ref="F67:G67"/>
    <mergeCell ref="H67:H68"/>
    <mergeCell ref="I67:I68"/>
    <mergeCell ref="J67:J68"/>
    <mergeCell ref="H71:H72"/>
    <mergeCell ref="I71:I72"/>
    <mergeCell ref="J71:J72"/>
    <mergeCell ref="K71:L71"/>
    <mergeCell ref="M71:M72"/>
    <mergeCell ref="F71:G71"/>
    <mergeCell ref="A71:A72"/>
    <mergeCell ref="B71:B72"/>
    <mergeCell ref="C71:C72"/>
    <mergeCell ref="D71:D72"/>
    <mergeCell ref="E71:E72"/>
  </mergeCells>
  <conditionalFormatting sqref="N11:N59">
    <cfRule type="cellIs" dxfId="33" priority="7" stopIfTrue="1" operator="equal">
      <formula>"x"</formula>
    </cfRule>
  </conditionalFormatting>
  <conditionalFormatting sqref="O11:O59">
    <cfRule type="cellIs" dxfId="32" priority="6" operator="equal">
      <formula>"x"</formula>
    </cfRule>
  </conditionalFormatting>
  <conditionalFormatting sqref="P11:P59">
    <cfRule type="cellIs" dxfId="31" priority="5" operator="equal">
      <formula>"x"</formula>
    </cfRule>
  </conditionalFormatting>
  <conditionalFormatting sqref="Q11:Q59">
    <cfRule type="cellIs" dxfId="30" priority="4" stopIfTrue="1" operator="equal">
      <formula>"x"</formula>
    </cfRule>
  </conditionalFormatting>
  <conditionalFormatting sqref="R11:R59">
    <cfRule type="cellIs" dxfId="29" priority="3" operator="equal">
      <formula>"x"</formula>
    </cfRule>
  </conditionalFormatting>
  <conditionalFormatting sqref="S11:S47">
    <cfRule type="cellIs" dxfId="28" priority="1" stopIfTrue="1" operator="equal">
      <formula>$AN$7</formula>
    </cfRule>
    <cfRule type="cellIs" dxfId="27" priority="2" stopIfTrue="1" operator="equal">
      <formula>$AN$6</formula>
    </cfRule>
  </conditionalFormatting>
  <conditionalFormatting sqref="S49:S51 S53:S59">
    <cfRule type="cellIs" dxfId="26" priority="8" stopIfTrue="1" operator="equal">
      <formula>$AN$7</formula>
    </cfRule>
    <cfRule type="cellIs" dxfId="25" priority="9" stopIfTrue="1" operator="equal">
      <formula>$AN$6</formula>
    </cfRule>
  </conditionalFormatting>
  <conditionalFormatting sqref="AN6:AN7">
    <cfRule type="cellIs" dxfId="24" priority="51" stopIfTrue="1" operator="equal">
      <formula>$AN$6</formula>
    </cfRule>
  </conditionalFormatting>
  <dataValidations count="1">
    <dataValidation type="list" allowBlank="1" showInputMessage="1" showErrorMessage="1" sqref="S11:S47 S49:S51 S53:S59" xr:uid="{B1AADC1A-5044-4AF9-A04C-613BFB2075DD}">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topLeftCell="C1" zoomScale="80" zoomScaleNormal="80" zoomScalePageLayoutView="70" workbookViewId="0">
      <selection activeCell="F22" sqref="F22"/>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506" t="s">
        <v>0</v>
      </c>
      <c r="C1" s="506"/>
      <c r="D1" s="506"/>
      <c r="E1" s="506"/>
      <c r="F1" s="506"/>
      <c r="G1" s="506"/>
      <c r="H1" s="506"/>
      <c r="I1" s="506"/>
      <c r="J1" s="506"/>
      <c r="K1" s="506"/>
      <c r="L1" s="506"/>
      <c r="M1" s="506"/>
      <c r="N1" s="506"/>
      <c r="O1" s="506"/>
      <c r="P1" s="506"/>
      <c r="Q1" s="506"/>
      <c r="R1" s="506"/>
      <c r="S1" s="506"/>
      <c r="T1" s="506"/>
      <c r="U1" s="506"/>
      <c r="V1" s="506"/>
      <c r="W1" s="506"/>
      <c r="X1" s="11"/>
    </row>
    <row r="2" spans="1:28" s="15" customFormat="1" ht="21" customHeight="1" x14ac:dyDescent="0.25">
      <c r="A2" s="16"/>
      <c r="B2" s="506"/>
      <c r="C2" s="506"/>
      <c r="D2" s="506"/>
      <c r="E2" s="506"/>
      <c r="F2" s="506"/>
      <c r="G2" s="506"/>
      <c r="H2" s="506"/>
      <c r="I2" s="506"/>
      <c r="J2" s="506"/>
      <c r="K2" s="506"/>
      <c r="L2" s="506"/>
      <c r="M2" s="506"/>
      <c r="N2" s="506"/>
      <c r="O2" s="506"/>
      <c r="P2" s="506"/>
      <c r="Q2" s="506"/>
      <c r="R2" s="506"/>
      <c r="S2" s="506"/>
      <c r="T2" s="506"/>
      <c r="U2" s="506"/>
      <c r="V2" s="506"/>
      <c r="W2" s="506"/>
      <c r="X2" s="16"/>
    </row>
    <row r="3" spans="1:28" ht="33.75" customHeight="1" x14ac:dyDescent="0.35">
      <c r="A3" s="11"/>
      <c r="B3" s="512" t="str">
        <f>'Monitoria Anual - 2'!A2</f>
        <v>PLANO DE AÇÃO NACIONAL PARA CONSERVAÇÃO DOS CANÍDEOS SILVESTRES</v>
      </c>
      <c r="C3" s="512"/>
      <c r="D3" s="512"/>
      <c r="E3" s="512"/>
      <c r="F3" s="512"/>
      <c r="G3" s="512"/>
      <c r="H3" s="512"/>
      <c r="I3" s="512"/>
      <c r="J3" s="512"/>
      <c r="K3" s="512"/>
      <c r="L3" s="512"/>
      <c r="M3" s="512"/>
      <c r="N3" s="512"/>
      <c r="O3" s="512"/>
      <c r="P3" s="512"/>
      <c r="Q3" s="512"/>
      <c r="R3" s="512"/>
      <c r="S3" s="512"/>
      <c r="T3" s="512"/>
      <c r="U3" s="512"/>
      <c r="V3" s="512"/>
      <c r="W3" s="512"/>
      <c r="X3" s="11"/>
    </row>
    <row r="4" spans="1:28" x14ac:dyDescent="0.25">
      <c r="A4" s="11"/>
      <c r="J4" s="12"/>
      <c r="K4" s="12"/>
      <c r="L4" s="12"/>
      <c r="M4" s="12"/>
      <c r="N4" s="12"/>
      <c r="O4" s="12"/>
      <c r="X4" s="11"/>
    </row>
    <row r="5" spans="1:28" s="2" customFormat="1" ht="45" customHeight="1" x14ac:dyDescent="0.25">
      <c r="A5" s="18"/>
      <c r="B5" s="517" t="s">
        <v>404</v>
      </c>
      <c r="C5" s="517"/>
      <c r="D5" s="549" t="str">
        <f>'Monitoria Anual - 2'!B4</f>
        <v>Reduzir os impactos provocados nas populações de canídeos silvestres pela alteração de habitats e pelo contato com animais domésticos, e diminuir a remoção de indivíduos causada por atropelamentos e conflitos com o ser humano.</v>
      </c>
      <c r="E5" s="549"/>
      <c r="F5" s="549"/>
      <c r="G5" s="549"/>
      <c r="H5" s="549"/>
      <c r="I5" s="549"/>
      <c r="J5" s="549"/>
      <c r="K5" s="549"/>
      <c r="L5" s="549"/>
      <c r="M5" s="550"/>
      <c r="N5" s="13"/>
      <c r="O5" s="13"/>
      <c r="P5" s="13"/>
      <c r="Q5" s="13"/>
      <c r="R5" s="13"/>
      <c r="X5" s="18"/>
    </row>
    <row r="6" spans="1:28" x14ac:dyDescent="0.25">
      <c r="A6" s="11"/>
      <c r="J6" s="12"/>
      <c r="K6" s="12"/>
      <c r="L6" s="12"/>
      <c r="M6" s="12"/>
      <c r="N6" s="12"/>
      <c r="O6" s="12"/>
      <c r="X6" s="11"/>
    </row>
    <row r="7" spans="1:28" ht="26.25" customHeight="1" x14ac:dyDescent="0.25">
      <c r="A7" s="11"/>
      <c r="B7" s="517" t="s">
        <v>4</v>
      </c>
      <c r="C7" s="517"/>
      <c r="D7" s="507" t="str">
        <f>'Monitoria Anual - 2'!B6</f>
        <v>15 a 17 de setembro de 2020</v>
      </c>
      <c r="E7" s="507"/>
      <c r="F7" s="507"/>
      <c r="G7" s="508"/>
      <c r="H7" s="2"/>
      <c r="I7" s="14"/>
      <c r="J7" s="12"/>
      <c r="K7" s="12"/>
      <c r="L7" s="12"/>
      <c r="M7" s="12"/>
      <c r="N7" s="12"/>
      <c r="O7" s="12"/>
      <c r="X7" s="11"/>
    </row>
    <row r="8" spans="1:28" x14ac:dyDescent="0.25">
      <c r="A8" s="11"/>
      <c r="X8" s="11"/>
    </row>
    <row r="9" spans="1:28" ht="31.5" customHeight="1" x14ac:dyDescent="0.25">
      <c r="A9" s="11"/>
      <c r="B9" s="506" t="s">
        <v>405</v>
      </c>
      <c r="C9" s="506"/>
      <c r="D9" s="506"/>
      <c r="E9" s="506"/>
      <c r="F9" s="506"/>
      <c r="G9" s="506"/>
      <c r="H9" s="506"/>
      <c r="I9" s="506"/>
      <c r="J9" s="506"/>
      <c r="K9" s="506"/>
      <c r="L9" s="506"/>
      <c r="M9" s="506"/>
      <c r="N9" s="506"/>
      <c r="O9" s="506"/>
      <c r="P9" s="506"/>
      <c r="Q9" s="506"/>
      <c r="R9" s="506"/>
      <c r="S9" s="506"/>
      <c r="T9" s="506"/>
      <c r="U9" s="506"/>
      <c r="V9" s="506"/>
      <c r="W9" s="506"/>
      <c r="X9" s="11"/>
    </row>
    <row r="10" spans="1:28" x14ac:dyDescent="0.25">
      <c r="A10" s="11"/>
      <c r="G10" s="10"/>
      <c r="H10" s="10"/>
      <c r="I10" s="10"/>
      <c r="X10" s="11"/>
    </row>
    <row r="11" spans="1:28" ht="15.75" x14ac:dyDescent="0.25">
      <c r="A11" s="11"/>
      <c r="B11" s="507" t="s">
        <v>406</v>
      </c>
      <c r="C11" s="508"/>
      <c r="D11" s="41"/>
      <c r="E11" s="41"/>
      <c r="F11" s="41"/>
      <c r="G11" s="41"/>
      <c r="H11" s="41"/>
      <c r="I11" s="41"/>
      <c r="J11" s="41"/>
      <c r="K11" s="41"/>
      <c r="L11" s="41"/>
      <c r="M11" s="41"/>
      <c r="N11" s="41"/>
      <c r="O11" s="41"/>
      <c r="P11" s="41"/>
      <c r="Q11" s="41"/>
      <c r="R11" s="41"/>
      <c r="S11" s="41"/>
      <c r="T11" s="41"/>
      <c r="U11" s="41"/>
      <c r="V11" s="41"/>
      <c r="W11" s="41"/>
      <c r="X11" s="11"/>
    </row>
    <row r="12" spans="1:28" ht="15.75" thickBot="1" x14ac:dyDescent="0.3">
      <c r="A12" s="11"/>
      <c r="F12" s="513"/>
      <c r="G12" s="513"/>
      <c r="H12" s="281"/>
      <c r="X12" s="11"/>
    </row>
    <row r="13" spans="1:28" ht="33.75" customHeight="1" thickBot="1" x14ac:dyDescent="0.3">
      <c r="A13" s="11"/>
      <c r="C13" s="514" t="s">
        <v>711</v>
      </c>
      <c r="D13" s="515"/>
      <c r="E13" s="515"/>
      <c r="F13" s="515"/>
      <c r="G13" s="516"/>
      <c r="H13" s="3"/>
      <c r="X13" s="11"/>
    </row>
    <row r="14" spans="1:28" s="2" customFormat="1" ht="34.5" customHeight="1" thickBot="1" x14ac:dyDescent="0.3">
      <c r="A14" s="18"/>
      <c r="C14" s="26" t="s">
        <v>408</v>
      </c>
      <c r="D14" s="7" t="s">
        <v>409</v>
      </c>
      <c r="E14" s="8" t="s">
        <v>410</v>
      </c>
      <c r="F14" s="7" t="s">
        <v>411</v>
      </c>
      <c r="G14" s="9" t="s">
        <v>410</v>
      </c>
      <c r="H14" s="6"/>
      <c r="X14" s="18"/>
    </row>
    <row r="15" spans="1:28" ht="15.75" x14ac:dyDescent="0.25">
      <c r="A15" s="11"/>
      <c r="C15" s="76" t="s">
        <v>412</v>
      </c>
      <c r="D15" s="83"/>
      <c r="E15" s="84"/>
      <c r="F15" s="82">
        <f>COUNTA('Monitoria Anual - 2'!S11:S861)</f>
        <v>0</v>
      </c>
      <c r="G15" s="27">
        <f t="shared" ref="G15:G21" si="0">F15/$F$22</f>
        <v>0</v>
      </c>
      <c r="H15" s="4"/>
      <c r="X15" s="11"/>
    </row>
    <row r="16" spans="1:28" ht="15.75" x14ac:dyDescent="0.25">
      <c r="A16" s="11"/>
      <c r="C16" s="77" t="s">
        <v>413</v>
      </c>
      <c r="D16" s="85">
        <f>COUNTA('Monitoria Anual - 2'!N11:N861)</f>
        <v>11</v>
      </c>
      <c r="E16" s="28">
        <f>D16/$D$22</f>
        <v>0.22916666666666666</v>
      </c>
      <c r="F16" s="207">
        <f>D16-AB16</f>
        <v>11</v>
      </c>
      <c r="G16" s="28">
        <f t="shared" si="0"/>
        <v>0.21153846153846154</v>
      </c>
      <c r="H16" s="4"/>
      <c r="X16" s="11"/>
      <c r="Z16">
        <f>COUNTIFS('Monitoria Anual - 2'!N:N,"x",'Monitoria Anual - 2'!S:S,"Excluída")</f>
        <v>0</v>
      </c>
      <c r="AA16">
        <f>COUNTIFS('Monitoria Anual - 2'!N:N,"x",'Monitoria Anual - 2'!S:S,"Agrupada")</f>
        <v>0</v>
      </c>
      <c r="AB16">
        <f>Z16+AA16</f>
        <v>0</v>
      </c>
    </row>
    <row r="17" spans="1:28" ht="15.75" x14ac:dyDescent="0.25">
      <c r="A17" s="11"/>
      <c r="C17" s="78" t="s">
        <v>414</v>
      </c>
      <c r="D17" s="85">
        <f>COUNTA('Monitoria Anual - 2'!O11:O861)</f>
        <v>24</v>
      </c>
      <c r="E17" s="28">
        <f>D17/$D$22</f>
        <v>0.5</v>
      </c>
      <c r="F17" s="207">
        <f>D17-AB17</f>
        <v>24</v>
      </c>
      <c r="G17" s="28">
        <f t="shared" si="0"/>
        <v>0.46153846153846156</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79" t="s">
        <v>415</v>
      </c>
      <c r="D18" s="85">
        <f>COUNTA('Monitoria Anual - 2'!P11:P861)</f>
        <v>2</v>
      </c>
      <c r="E18" s="28">
        <f>D18/$D$22</f>
        <v>4.1666666666666664E-2</v>
      </c>
      <c r="F18" s="207">
        <f>D18-AB18</f>
        <v>2</v>
      </c>
      <c r="G18" s="28">
        <f t="shared" si="0"/>
        <v>3.8461538461538464E-2</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80" t="s">
        <v>416</v>
      </c>
      <c r="D19" s="85">
        <f>COUNTA('Monitoria Anual - 2'!Q11:Q861)</f>
        <v>10</v>
      </c>
      <c r="E19" s="28">
        <f>D19/$D$22</f>
        <v>0.20833333333333334</v>
      </c>
      <c r="F19" s="207">
        <f>D19-AB19</f>
        <v>10</v>
      </c>
      <c r="G19" s="28">
        <f t="shared" si="0"/>
        <v>0.19230769230769232</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81" t="s">
        <v>417</v>
      </c>
      <c r="D20" s="85">
        <f>COUNTA('Monitoria Anual - 2'!R11:R861)</f>
        <v>1</v>
      </c>
      <c r="E20" s="28">
        <f>D20/$D$22</f>
        <v>2.0833333333333332E-2</v>
      </c>
      <c r="F20" s="207">
        <f>D20-AB20</f>
        <v>1</v>
      </c>
      <c r="G20" s="28">
        <f t="shared" si="0"/>
        <v>1.9230769230769232E-2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208" t="s">
        <v>418</v>
      </c>
      <c r="D21" s="86"/>
      <c r="E21" s="87"/>
      <c r="F21" s="167">
        <f>'Monitoria Anual - 2'!C65</f>
        <v>4</v>
      </c>
      <c r="G21" s="218">
        <f t="shared" si="0"/>
        <v>7.6923076923076927E-2</v>
      </c>
      <c r="H21" s="4"/>
      <c r="X21" s="11"/>
    </row>
    <row r="22" spans="1:28" ht="16.5" thickBot="1" x14ac:dyDescent="0.3">
      <c r="A22" s="11"/>
      <c r="C22" s="88" t="s">
        <v>419</v>
      </c>
      <c r="D22" s="90">
        <f>SUM(D16:D20)</f>
        <v>48</v>
      </c>
      <c r="E22" s="30">
        <f>SUM(E15:E21)</f>
        <v>1</v>
      </c>
      <c r="F22" s="89">
        <f>SUM(F16:F21)</f>
        <v>52</v>
      </c>
      <c r="G22" s="30">
        <f>SUM(G16:G21)</f>
        <v>1</v>
      </c>
      <c r="H22" s="4"/>
      <c r="X22" s="11"/>
    </row>
    <row r="23" spans="1:28" ht="15.75" thickBot="1" x14ac:dyDescent="0.3">
      <c r="A23" s="11"/>
      <c r="C23" s="71" t="s">
        <v>420</v>
      </c>
      <c r="D23" s="509">
        <f>COUNTIF('Monitoria Anual - 2'!S11:S861,"Agrupada")</f>
        <v>0</v>
      </c>
      <c r="E23" s="510"/>
      <c r="F23" s="510"/>
      <c r="G23" s="511"/>
      <c r="H23" s="5"/>
      <c r="X23" s="11"/>
    </row>
    <row r="24" spans="1:28" ht="15.75" thickBot="1" x14ac:dyDescent="0.3">
      <c r="A24" s="11"/>
      <c r="C24" s="70" t="s">
        <v>421</v>
      </c>
      <c r="D24" s="509">
        <f>COUNTIF('Monitoria Anual - 2'!S11:S60,"Excluída")</f>
        <v>0</v>
      </c>
      <c r="E24" s="510"/>
      <c r="F24" s="510"/>
      <c r="G24" s="511"/>
      <c r="X24" s="11"/>
    </row>
    <row r="25" spans="1:28" x14ac:dyDescent="0.25">
      <c r="A25" s="11"/>
      <c r="X25" s="11"/>
    </row>
    <row r="26" spans="1:28" x14ac:dyDescent="0.25">
      <c r="A26" s="11"/>
      <c r="X26" s="11"/>
    </row>
    <row r="27" spans="1:28" ht="15.75" x14ac:dyDescent="0.25">
      <c r="A27" s="11"/>
      <c r="B27" s="507" t="s">
        <v>422</v>
      </c>
      <c r="C27" s="508"/>
      <c r="D27" s="41"/>
      <c r="E27" s="41"/>
      <c r="F27" s="41"/>
      <c r="G27" s="41"/>
      <c r="X27" s="11"/>
    </row>
    <row r="28" spans="1:28" ht="16.5" thickBot="1" x14ac:dyDescent="0.3">
      <c r="A28" s="11"/>
      <c r="B28" s="41"/>
      <c r="C28" s="17"/>
      <c r="D28" s="17"/>
      <c r="E28" s="17"/>
      <c r="F28" s="17"/>
      <c r="G28" s="17"/>
      <c r="H28" s="41"/>
      <c r="I28" s="41"/>
      <c r="J28" s="41"/>
      <c r="K28" s="41"/>
      <c r="L28" s="41"/>
      <c r="M28" s="41"/>
      <c r="N28" s="41"/>
      <c r="O28" s="41"/>
      <c r="P28" s="41"/>
      <c r="Q28" s="41"/>
      <c r="R28" s="41"/>
      <c r="S28" s="41"/>
      <c r="T28" s="41"/>
      <c r="U28" s="41"/>
      <c r="V28" s="41"/>
      <c r="W28" s="41"/>
      <c r="X28" s="11"/>
    </row>
    <row r="29" spans="1:28" ht="16.5" thickBot="1" x14ac:dyDescent="0.3">
      <c r="A29" s="11"/>
      <c r="B29" s="17"/>
      <c r="C29" s="31" t="s">
        <v>423</v>
      </c>
      <c r="D29" s="64">
        <f>COUNTA('Monitoria Anual - 2'!A11:A59)</f>
        <v>4</v>
      </c>
      <c r="H29" s="17"/>
      <c r="I29" s="17"/>
      <c r="J29" s="17"/>
      <c r="K29" s="17"/>
      <c r="L29" s="17"/>
      <c r="M29" s="17"/>
      <c r="N29" s="17"/>
      <c r="O29" s="17"/>
      <c r="P29" s="17"/>
      <c r="Q29" s="17"/>
      <c r="R29" s="17"/>
      <c r="S29" s="17"/>
      <c r="T29" s="17"/>
      <c r="U29" s="17"/>
      <c r="V29" s="17"/>
      <c r="W29" s="17"/>
      <c r="X29" s="11"/>
    </row>
    <row r="30" spans="1:28" x14ac:dyDescent="0.25">
      <c r="A30" s="11"/>
      <c r="X30" s="11"/>
    </row>
    <row r="31" spans="1:28" x14ac:dyDescent="0.25">
      <c r="A31" s="11"/>
      <c r="C31" s="75" t="s">
        <v>424</v>
      </c>
      <c r="D31" s="75" t="s">
        <v>425</v>
      </c>
      <c r="E31" s="19"/>
      <c r="F31" s="20"/>
      <c r="G31" s="21"/>
      <c r="H31" s="23"/>
      <c r="I31" s="24"/>
      <c r="J31" s="25"/>
      <c r="W31" s="1"/>
      <c r="X31" s="11"/>
    </row>
    <row r="32" spans="1:28" x14ac:dyDescent="0.25">
      <c r="A32" s="11"/>
      <c r="C32" s="72" t="s">
        <v>426</v>
      </c>
      <c r="D32" s="92">
        <f>SUM(F32:J32)</f>
        <v>11</v>
      </c>
      <c r="E32" s="32">
        <f>COUNTA('Monitoria Anual - 2'!S11:S21)</f>
        <v>0</v>
      </c>
      <c r="F32" s="62">
        <f>COUNTA('Monitoria Anual - 2'!N11:N21)</f>
        <v>6</v>
      </c>
      <c r="G32" s="62">
        <f>COUNTA('Monitoria Anual - 2'!O11:O21)</f>
        <v>4</v>
      </c>
      <c r="H32" s="62">
        <f>COUNTA('Monitoria Anual - 2'!P11:P21)</f>
        <v>0</v>
      </c>
      <c r="I32" s="62">
        <f>COUNTA('Monitoria Anual - 2'!Q11:Q21)</f>
        <v>1</v>
      </c>
      <c r="J32" s="63">
        <f>COUNTA('Monitoria Anual - 2'!R11:R21)</f>
        <v>0</v>
      </c>
      <c r="W32" s="1"/>
      <c r="X32" s="11"/>
    </row>
    <row r="33" spans="1:24" x14ac:dyDescent="0.25">
      <c r="A33" s="11"/>
      <c r="C33" s="73" t="s">
        <v>427</v>
      </c>
      <c r="D33" s="72">
        <f>SUM(F33:J33)</f>
        <v>10</v>
      </c>
      <c r="E33" s="210">
        <f>COUNTA('Monitoria Anual - 2'!S22:S31)</f>
        <v>0</v>
      </c>
      <c r="F33" s="154">
        <f>COUNTA('Monitoria Anual - 2'!N22:N31)</f>
        <v>2</v>
      </c>
      <c r="G33" s="154">
        <f>COUNTA('Monitoria Anual - 2'!O22:O31)</f>
        <v>5</v>
      </c>
      <c r="H33" s="154">
        <f>COUNTA('Monitoria Anual - 2'!P22:P31)</f>
        <v>0</v>
      </c>
      <c r="I33" s="154">
        <f>COUNTA('Monitoria Anual - 2'!Q22:Q31)</f>
        <v>3</v>
      </c>
      <c r="J33" s="33">
        <f>COUNTA('Monitoria Anual - 2'!R22:R31)</f>
        <v>0</v>
      </c>
      <c r="W33" s="1"/>
      <c r="X33" s="11"/>
    </row>
    <row r="34" spans="1:24" x14ac:dyDescent="0.25">
      <c r="A34" s="11"/>
      <c r="C34" s="73" t="s">
        <v>428</v>
      </c>
      <c r="D34" s="72">
        <f t="shared" ref="D34:D35" si="1">SUM(F34:J34)</f>
        <v>13</v>
      </c>
      <c r="E34" s="210">
        <f>COUNTA('Monitoria Anual - 2'!S32:S44)</f>
        <v>0</v>
      </c>
      <c r="F34" s="154">
        <f>COUNTA('Monitoria Anual - 2'!N32:N44)</f>
        <v>0</v>
      </c>
      <c r="G34" s="154">
        <f>COUNTA('Monitoria Anual - 2'!O32:O44)</f>
        <v>8</v>
      </c>
      <c r="H34" s="154">
        <f>COUNTA('Monitoria Anual - 2'!P32:P44)</f>
        <v>0</v>
      </c>
      <c r="I34" s="154">
        <f>COUNTA('Monitoria Anual - 2'!Q32:Q44)</f>
        <v>5</v>
      </c>
      <c r="J34" s="33">
        <f>COUNTA('Monitoria Anual - 2'!R32:R44)</f>
        <v>0</v>
      </c>
      <c r="W34" s="1"/>
      <c r="X34" s="11"/>
    </row>
    <row r="35" spans="1:24" x14ac:dyDescent="0.25">
      <c r="A35" s="11"/>
      <c r="C35" s="74" t="s">
        <v>429</v>
      </c>
      <c r="D35" s="93">
        <f t="shared" si="1"/>
        <v>14</v>
      </c>
      <c r="E35" s="34">
        <f>COUNTA('Monitoria Anual - 2'!S45:S59)</f>
        <v>0</v>
      </c>
      <c r="F35" s="35">
        <f>COUNTA('Monitoria Anual - 2'!N45:N59)</f>
        <v>3</v>
      </c>
      <c r="G35" s="35">
        <f>COUNTA('Monitoria Anual - 2'!O45:O59)</f>
        <v>7</v>
      </c>
      <c r="H35" s="35">
        <f>COUNTA('Monitoria Anual - 2'!P45:P59)</f>
        <v>2</v>
      </c>
      <c r="I35" s="35">
        <f>COUNTA('Monitoria Anual - 2'!Q45:Q59)</f>
        <v>1</v>
      </c>
      <c r="J35" s="36">
        <f>COUNTA('Monitoria Anual - 2'!R45:R59)</f>
        <v>1</v>
      </c>
      <c r="W35" s="1"/>
      <c r="X35" s="11"/>
    </row>
    <row r="36" spans="1:24" x14ac:dyDescent="0.25">
      <c r="A36" s="11"/>
      <c r="W36" s="1"/>
      <c r="X36" s="11"/>
    </row>
    <row r="37" spans="1:24" x14ac:dyDescent="0.25">
      <c r="A37" s="11"/>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qw54l7y6+hnH278OoHXq6w9Y26LtmOIwBtaLcbfv2fAYHnb3WSVlKTWPR0EkI9RJmEn638OX19kHWqZvGK92aw==" saltValue="zV2qK8x6DtlMMXMw3RojWA==" spinCount="100000" sheet="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20"/>
  <sheetViews>
    <sheetView showGridLines="0" topLeftCell="A3" zoomScale="80" zoomScaleNormal="80" workbookViewId="0">
      <pane xSplit="2" ySplit="8" topLeftCell="U27" activePane="bottomRight" state="frozen"/>
      <selection pane="topRight"/>
      <selection pane="bottomLeft"/>
      <selection pane="bottomRight" activeCell="U27" sqref="U27"/>
    </sheetView>
  </sheetViews>
  <sheetFormatPr defaultColWidth="9.140625" defaultRowHeight="15" x14ac:dyDescent="0.25"/>
  <cols>
    <col min="1" max="1" width="48.85546875" style="2" customWidth="1"/>
    <col min="2" max="2" width="8.28515625" style="2" customWidth="1"/>
    <col min="3" max="3" width="43.28515625" style="2" customWidth="1"/>
    <col min="4" max="4" width="24.42578125" style="2" customWidth="1"/>
    <col min="5" max="6" width="15.28515625" style="2" customWidth="1"/>
    <col min="7" max="7" width="15.42578125" style="2" customWidth="1"/>
    <col min="8" max="8" width="21.28515625" style="2" customWidth="1"/>
    <col min="9" max="9" width="14.42578125" style="2" customWidth="1"/>
    <col min="10" max="10" width="20.85546875" style="2" customWidth="1"/>
    <col min="11" max="11" width="20.42578125" style="2" customWidth="1"/>
    <col min="12" max="12" width="21" style="2" customWidth="1"/>
    <col min="13" max="13" width="26.7109375" style="2" customWidth="1"/>
    <col min="14" max="14" width="20.85546875" style="56" customWidth="1"/>
    <col min="15" max="15" width="17" style="56" customWidth="1"/>
    <col min="16" max="17" width="18.140625" style="56" customWidth="1"/>
    <col min="18" max="18" width="17" style="56" customWidth="1"/>
    <col min="19" max="19" width="18.7109375" style="56" customWidth="1"/>
    <col min="20" max="20" width="45.140625" style="2" customWidth="1"/>
    <col min="21" max="21" width="18.42578125" style="2" customWidth="1"/>
    <col min="22" max="22" width="26.42578125" style="2" customWidth="1"/>
    <col min="23" max="24" width="21.85546875" style="2" customWidth="1"/>
    <col min="25" max="25" width="27.140625" style="2" customWidth="1"/>
    <col min="26" max="26" width="26.42578125" style="2" customWidth="1"/>
    <col min="27" max="27" width="22" style="2" customWidth="1"/>
    <col min="28" max="28" width="16.140625" style="2" customWidth="1"/>
    <col min="29" max="29" width="16.7109375" style="2" customWidth="1"/>
    <col min="30" max="30" width="24.140625" style="2" customWidth="1"/>
    <col min="31" max="31" width="22.42578125" style="2" customWidth="1"/>
    <col min="32" max="32" width="28" style="2" customWidth="1"/>
    <col min="33" max="33" width="23.85546875" style="2" customWidth="1"/>
    <col min="34" max="34" width="27.140625" style="2" customWidth="1"/>
    <col min="35" max="35" width="31.140625" style="2" customWidth="1"/>
    <col min="36" max="36" width="5.140625" style="2" customWidth="1"/>
    <col min="37" max="39" width="9.140625" style="2" customWidth="1"/>
    <col min="40" max="40" width="8.85546875" style="2" customWidth="1"/>
    <col min="41" max="41" width="9.140625" style="2" customWidth="1"/>
    <col min="42" max="16383" width="9.140625" style="2"/>
    <col min="16384" max="16384" width="9.140625" style="2" customWidth="1"/>
  </cols>
  <sheetData>
    <row r="1" spans="1:40" ht="21" x14ac:dyDescent="0.25">
      <c r="A1" s="544" t="s">
        <v>0</v>
      </c>
      <c r="B1" s="544"/>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18"/>
    </row>
    <row r="2" spans="1:40" ht="21.75" thickBot="1" x14ac:dyDescent="0.3">
      <c r="A2" s="584" t="s">
        <v>1</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18"/>
    </row>
    <row r="3" spans="1:40" ht="15.75" thickTop="1" x14ac:dyDescent="0.25">
      <c r="AJ3" s="18"/>
    </row>
    <row r="4" spans="1:40" ht="18.75" x14ac:dyDescent="0.25">
      <c r="A4" s="49" t="s">
        <v>2</v>
      </c>
      <c r="B4" s="585" t="s">
        <v>3</v>
      </c>
      <c r="C4" s="585"/>
      <c r="D4" s="585"/>
      <c r="E4" s="585"/>
      <c r="F4" s="585"/>
      <c r="G4" s="586"/>
      <c r="H4" s="13"/>
      <c r="I4" s="13"/>
      <c r="J4" s="13"/>
      <c r="K4" s="13"/>
      <c r="L4" s="13"/>
      <c r="M4" s="13"/>
      <c r="N4" s="13"/>
      <c r="O4" s="13"/>
      <c r="P4" s="13"/>
      <c r="Q4" s="13"/>
      <c r="R4" s="13"/>
      <c r="S4" s="2"/>
      <c r="AJ4" s="18"/>
    </row>
    <row r="5" spans="1:40" x14ac:dyDescent="0.25">
      <c r="AJ5" s="18"/>
    </row>
    <row r="6" spans="1:40" ht="18.75" x14ac:dyDescent="0.25">
      <c r="A6" s="49" t="s">
        <v>4</v>
      </c>
      <c r="B6" s="587" t="s">
        <v>712</v>
      </c>
      <c r="C6" s="588"/>
      <c r="D6" s="595"/>
      <c r="E6" s="588"/>
      <c r="M6" s="56"/>
      <c r="AJ6" s="18"/>
      <c r="AN6" s="2" t="s">
        <v>6</v>
      </c>
    </row>
    <row r="7" spans="1:40" ht="15.75" thickBot="1" x14ac:dyDescent="0.3">
      <c r="AJ7" s="18"/>
      <c r="AN7" s="57" t="s">
        <v>7</v>
      </c>
    </row>
    <row r="8" spans="1:40" ht="16.5" thickBot="1" x14ac:dyDescent="0.3">
      <c r="A8" s="545" t="s">
        <v>8</v>
      </c>
      <c r="B8" s="589"/>
      <c r="C8" s="589"/>
      <c r="D8" s="589"/>
      <c r="E8" s="589"/>
      <c r="F8" s="589"/>
      <c r="G8" s="589"/>
      <c r="H8" s="589"/>
      <c r="I8" s="589"/>
      <c r="J8" s="589"/>
      <c r="K8" s="589"/>
      <c r="L8" s="589"/>
      <c r="M8" s="590"/>
      <c r="N8" s="546" t="s">
        <v>9</v>
      </c>
      <c r="O8" s="591"/>
      <c r="P8" s="591"/>
      <c r="Q8" s="591"/>
      <c r="R8" s="591"/>
      <c r="S8" s="591"/>
      <c r="T8" s="591"/>
      <c r="U8" s="591"/>
      <c r="V8" s="591"/>
      <c r="W8" s="591"/>
      <c r="X8" s="592"/>
      <c r="Y8" s="547" t="s">
        <v>10</v>
      </c>
      <c r="Z8" s="593"/>
      <c r="AA8" s="593"/>
      <c r="AB8" s="593"/>
      <c r="AC8" s="593"/>
      <c r="AD8" s="593"/>
      <c r="AE8" s="593"/>
      <c r="AF8" s="593"/>
      <c r="AG8" s="593"/>
      <c r="AH8" s="593"/>
      <c r="AI8" s="594"/>
      <c r="AJ8" s="18"/>
    </row>
    <row r="9" spans="1:40" ht="15.75" x14ac:dyDescent="0.25">
      <c r="A9" s="531" t="s">
        <v>11</v>
      </c>
      <c r="B9" s="532" t="s">
        <v>12</v>
      </c>
      <c r="C9" s="532" t="s">
        <v>13</v>
      </c>
      <c r="D9" s="532" t="s">
        <v>14</v>
      </c>
      <c r="E9" s="533" t="s">
        <v>15</v>
      </c>
      <c r="F9" s="532" t="s">
        <v>16</v>
      </c>
      <c r="G9" s="532"/>
      <c r="H9" s="532" t="s">
        <v>17</v>
      </c>
      <c r="I9" s="533" t="s">
        <v>18</v>
      </c>
      <c r="J9" s="532" t="s">
        <v>19</v>
      </c>
      <c r="K9" s="543" t="s">
        <v>20</v>
      </c>
      <c r="L9" s="583"/>
      <c r="M9" s="532" t="s">
        <v>21</v>
      </c>
      <c r="N9" s="530" t="s">
        <v>22</v>
      </c>
      <c r="O9" s="538" t="s">
        <v>713</v>
      </c>
      <c r="P9" s="539" t="s">
        <v>24</v>
      </c>
      <c r="Q9" s="540" t="s">
        <v>25</v>
      </c>
      <c r="R9" s="541" t="s">
        <v>26</v>
      </c>
      <c r="S9" s="542" t="s">
        <v>27</v>
      </c>
      <c r="T9" s="529" t="s">
        <v>28</v>
      </c>
      <c r="U9" s="529" t="s">
        <v>29</v>
      </c>
      <c r="V9" s="529" t="s">
        <v>30</v>
      </c>
      <c r="W9" s="529" t="s">
        <v>31</v>
      </c>
      <c r="X9" s="536" t="s">
        <v>32</v>
      </c>
      <c r="Y9" s="537" t="s">
        <v>33</v>
      </c>
      <c r="Z9" s="528" t="s">
        <v>34</v>
      </c>
      <c r="AA9" s="527" t="s">
        <v>35</v>
      </c>
      <c r="AB9" s="528" t="s">
        <v>36</v>
      </c>
      <c r="AC9" s="528" t="s">
        <v>37</v>
      </c>
      <c r="AD9" s="528" t="s">
        <v>38</v>
      </c>
      <c r="AE9" s="528" t="s">
        <v>39</v>
      </c>
      <c r="AF9" s="535" t="s">
        <v>40</v>
      </c>
      <c r="AG9" s="528" t="s">
        <v>41</v>
      </c>
      <c r="AH9" s="528" t="s">
        <v>42</v>
      </c>
      <c r="AI9" s="548" t="s">
        <v>43</v>
      </c>
      <c r="AJ9" s="18"/>
    </row>
    <row r="10" spans="1:40" ht="60" customHeight="1" thickBot="1" x14ac:dyDescent="0.3">
      <c r="A10" s="580"/>
      <c r="B10" s="581"/>
      <c r="C10" s="581"/>
      <c r="D10" s="581"/>
      <c r="E10" s="582"/>
      <c r="F10" s="48" t="s">
        <v>44</v>
      </c>
      <c r="G10" s="48" t="s">
        <v>45</v>
      </c>
      <c r="H10" s="581"/>
      <c r="I10" s="582"/>
      <c r="J10" s="581"/>
      <c r="K10" s="91" t="s">
        <v>46</v>
      </c>
      <c r="L10" s="91" t="s">
        <v>47</v>
      </c>
      <c r="M10" s="581"/>
      <c r="N10" s="579"/>
      <c r="O10" s="574"/>
      <c r="P10" s="575"/>
      <c r="Q10" s="576"/>
      <c r="R10" s="577"/>
      <c r="S10" s="578"/>
      <c r="T10" s="571"/>
      <c r="U10" s="571"/>
      <c r="V10" s="571"/>
      <c r="W10" s="571"/>
      <c r="X10" s="572"/>
      <c r="Y10" s="573"/>
      <c r="Z10" s="566"/>
      <c r="AA10" s="569"/>
      <c r="AB10" s="566"/>
      <c r="AC10" s="566"/>
      <c r="AD10" s="566"/>
      <c r="AE10" s="566"/>
      <c r="AF10" s="570"/>
      <c r="AG10" s="566"/>
      <c r="AH10" s="566"/>
      <c r="AI10" s="567"/>
      <c r="AJ10" s="18"/>
    </row>
    <row r="11" spans="1:40" ht="150.75" customHeight="1" x14ac:dyDescent="0.25">
      <c r="A11" s="568" t="s">
        <v>48</v>
      </c>
      <c r="B11" s="285" t="s">
        <v>49</v>
      </c>
      <c r="C11" s="221" t="s">
        <v>714</v>
      </c>
      <c r="D11" s="222" t="s">
        <v>51</v>
      </c>
      <c r="E11" s="223"/>
      <c r="F11" s="224">
        <v>43282</v>
      </c>
      <c r="G11" s="224">
        <v>44440</v>
      </c>
      <c r="H11" s="225" t="s">
        <v>52</v>
      </c>
      <c r="I11" s="226">
        <v>0</v>
      </c>
      <c r="J11" s="222" t="s">
        <v>715</v>
      </c>
      <c r="K11" s="227" t="s">
        <v>54</v>
      </c>
      <c r="L11" s="228"/>
      <c r="M11" s="312" t="s">
        <v>716</v>
      </c>
      <c r="N11" s="58"/>
      <c r="O11" s="59" t="s">
        <v>55</v>
      </c>
      <c r="P11" s="58"/>
      <c r="Q11" s="58"/>
      <c r="R11" s="58"/>
      <c r="S11" s="60"/>
      <c r="T11" s="305" t="s">
        <v>717</v>
      </c>
      <c r="U11" s="305" t="s">
        <v>718</v>
      </c>
      <c r="V11" s="305" t="s">
        <v>719</v>
      </c>
      <c r="W11" s="225" t="s">
        <v>720</v>
      </c>
      <c r="X11" s="305" t="s">
        <v>721</v>
      </c>
      <c r="Y11" s="307"/>
      <c r="Z11" s="307"/>
      <c r="AA11" s="307"/>
      <c r="AB11" s="58"/>
      <c r="AC11" s="276">
        <v>44743</v>
      </c>
      <c r="AD11" s="58"/>
      <c r="AE11" s="58"/>
      <c r="AF11" s="264" t="s">
        <v>722</v>
      </c>
      <c r="AG11" s="58"/>
      <c r="AH11" s="58"/>
      <c r="AI11" s="309" t="s">
        <v>723</v>
      </c>
      <c r="AJ11" s="18"/>
    </row>
    <row r="12" spans="1:40" ht="167.25" customHeight="1" x14ac:dyDescent="0.25">
      <c r="A12" s="564"/>
      <c r="B12" s="286" t="s">
        <v>60</v>
      </c>
      <c r="C12" s="221" t="s">
        <v>442</v>
      </c>
      <c r="D12" s="222" t="s">
        <v>51</v>
      </c>
      <c r="E12" s="223"/>
      <c r="F12" s="224">
        <v>43282</v>
      </c>
      <c r="G12" s="224">
        <v>44531</v>
      </c>
      <c r="H12" s="225" t="s">
        <v>62</v>
      </c>
      <c r="I12" s="226">
        <v>0</v>
      </c>
      <c r="J12" s="222" t="s">
        <v>724</v>
      </c>
      <c r="K12" s="225" t="s">
        <v>54</v>
      </c>
      <c r="L12" s="223"/>
      <c r="M12" s="229" t="s">
        <v>725</v>
      </c>
      <c r="N12" s="58"/>
      <c r="O12" s="58"/>
      <c r="P12" s="58" t="s">
        <v>71</v>
      </c>
      <c r="Q12" s="58"/>
      <c r="R12" s="58"/>
      <c r="S12" s="60"/>
      <c r="T12" s="305" t="s">
        <v>726</v>
      </c>
      <c r="U12" s="305"/>
      <c r="V12" s="305" t="s">
        <v>719</v>
      </c>
      <c r="W12" s="225" t="s">
        <v>720</v>
      </c>
      <c r="X12" s="310" t="s">
        <v>727</v>
      </c>
      <c r="Y12" s="311"/>
      <c r="Z12" s="311"/>
      <c r="AA12" s="311"/>
      <c r="AB12" s="151"/>
      <c r="AC12" s="276">
        <v>44743</v>
      </c>
      <c r="AD12" s="277"/>
      <c r="AE12" s="277"/>
      <c r="AF12" s="168" t="s">
        <v>728</v>
      </c>
      <c r="AG12" s="151"/>
      <c r="AH12" s="151"/>
      <c r="AI12" s="309" t="s">
        <v>729</v>
      </c>
      <c r="AJ12" s="18"/>
    </row>
    <row r="13" spans="1:40" ht="150" x14ac:dyDescent="0.25">
      <c r="A13" s="564"/>
      <c r="B13" s="286" t="s">
        <v>67</v>
      </c>
      <c r="C13" s="221" t="s">
        <v>730</v>
      </c>
      <c r="D13" s="222" t="s">
        <v>69</v>
      </c>
      <c r="E13" s="223"/>
      <c r="F13" s="224">
        <v>44228</v>
      </c>
      <c r="G13" s="224">
        <v>44531</v>
      </c>
      <c r="H13" s="225" t="s">
        <v>52</v>
      </c>
      <c r="I13" s="226">
        <v>20000</v>
      </c>
      <c r="J13" s="222" t="s">
        <v>731</v>
      </c>
      <c r="K13" s="225" t="s">
        <v>54</v>
      </c>
      <c r="L13" s="228"/>
      <c r="M13" s="229" t="s">
        <v>444</v>
      </c>
      <c r="N13" s="58"/>
      <c r="O13" s="58" t="s">
        <v>55</v>
      </c>
      <c r="P13" s="58"/>
      <c r="Q13" s="58"/>
      <c r="R13" s="58"/>
      <c r="S13" s="60"/>
      <c r="T13" s="305" t="s">
        <v>732</v>
      </c>
      <c r="U13" s="305"/>
      <c r="V13" s="305" t="s">
        <v>733</v>
      </c>
      <c r="W13" s="225" t="s">
        <v>52</v>
      </c>
      <c r="X13" s="305" t="s">
        <v>734</v>
      </c>
      <c r="Y13" s="311"/>
      <c r="Z13" s="311"/>
      <c r="AA13" s="311"/>
      <c r="AB13" s="151"/>
      <c r="AC13" s="276">
        <v>44774</v>
      </c>
      <c r="AD13" s="151"/>
      <c r="AE13" s="151"/>
      <c r="AF13" s="151"/>
      <c r="AG13" s="151"/>
      <c r="AH13" s="151"/>
      <c r="AI13" s="305" t="s">
        <v>735</v>
      </c>
      <c r="AJ13" s="18"/>
    </row>
    <row r="14" spans="1:40" ht="165.75" customHeight="1" x14ac:dyDescent="0.25">
      <c r="A14" s="564"/>
      <c r="B14" s="286" t="s">
        <v>73</v>
      </c>
      <c r="C14" s="221" t="s">
        <v>736</v>
      </c>
      <c r="D14" s="222" t="s">
        <v>75</v>
      </c>
      <c r="E14" s="223"/>
      <c r="F14" s="224">
        <v>44562</v>
      </c>
      <c r="G14" s="224">
        <v>44896</v>
      </c>
      <c r="H14" s="227" t="s">
        <v>737</v>
      </c>
      <c r="I14" s="226">
        <v>20000</v>
      </c>
      <c r="J14" s="222" t="s">
        <v>738</v>
      </c>
      <c r="K14" s="225" t="s">
        <v>54</v>
      </c>
      <c r="L14" s="228"/>
      <c r="M14" s="229" t="s">
        <v>444</v>
      </c>
      <c r="N14" s="58" t="s">
        <v>55</v>
      </c>
      <c r="O14" s="58"/>
      <c r="P14" s="58"/>
      <c r="Q14" s="58"/>
      <c r="R14" s="58"/>
      <c r="S14" s="60"/>
      <c r="T14" s="311"/>
      <c r="U14" s="311"/>
      <c r="V14" s="311"/>
      <c r="W14" s="151"/>
      <c r="X14" s="311"/>
      <c r="Y14" s="311"/>
      <c r="Z14" s="311"/>
      <c r="AA14" s="311"/>
      <c r="AB14" s="151"/>
      <c r="AC14" s="151"/>
      <c r="AD14" s="151"/>
      <c r="AE14" s="151"/>
      <c r="AF14" s="151"/>
      <c r="AG14" s="151"/>
      <c r="AH14" s="151"/>
      <c r="AI14" s="312" t="s">
        <v>444</v>
      </c>
      <c r="AJ14" s="18"/>
    </row>
    <row r="15" spans="1:40" ht="114.75" customHeight="1" x14ac:dyDescent="0.25">
      <c r="A15" s="564"/>
      <c r="B15" s="286" t="s">
        <v>80</v>
      </c>
      <c r="C15" s="221" t="s">
        <v>81</v>
      </c>
      <c r="D15" s="222" t="s">
        <v>82</v>
      </c>
      <c r="E15" s="223"/>
      <c r="F15" s="224">
        <v>44927</v>
      </c>
      <c r="G15" s="224">
        <v>44986</v>
      </c>
      <c r="H15" s="227" t="s">
        <v>737</v>
      </c>
      <c r="I15" s="226">
        <v>0</v>
      </c>
      <c r="J15" s="222" t="s">
        <v>739</v>
      </c>
      <c r="K15" s="225" t="s">
        <v>84</v>
      </c>
      <c r="L15" s="228"/>
      <c r="M15" s="229" t="s">
        <v>456</v>
      </c>
      <c r="N15" s="58" t="s">
        <v>55</v>
      </c>
      <c r="O15" s="58"/>
      <c r="P15" s="58"/>
      <c r="Q15" s="58"/>
      <c r="R15" s="58"/>
      <c r="S15" s="60"/>
      <c r="T15" s="311"/>
      <c r="U15" s="311"/>
      <c r="V15" s="311"/>
      <c r="W15" s="151"/>
      <c r="X15" s="311"/>
      <c r="Y15" s="311"/>
      <c r="Z15" s="311"/>
      <c r="AA15" s="311"/>
      <c r="AB15" s="151"/>
      <c r="AC15" s="151"/>
      <c r="AD15" s="151"/>
      <c r="AE15" s="151"/>
      <c r="AF15" s="151"/>
      <c r="AG15" s="151"/>
      <c r="AH15" s="151"/>
      <c r="AI15" s="312" t="s">
        <v>456</v>
      </c>
      <c r="AJ15" s="18"/>
    </row>
    <row r="16" spans="1:40" ht="210" x14ac:dyDescent="0.25">
      <c r="A16" s="564"/>
      <c r="B16" s="286" t="s">
        <v>87</v>
      </c>
      <c r="C16" s="221" t="s">
        <v>88</v>
      </c>
      <c r="D16" s="229" t="s">
        <v>89</v>
      </c>
      <c r="E16" s="223"/>
      <c r="F16" s="224">
        <v>44927</v>
      </c>
      <c r="G16" s="224">
        <v>44986</v>
      </c>
      <c r="H16" s="225" t="s">
        <v>462</v>
      </c>
      <c r="I16" s="226">
        <v>0</v>
      </c>
      <c r="J16" s="222" t="s">
        <v>740</v>
      </c>
      <c r="K16" s="225" t="s">
        <v>84</v>
      </c>
      <c r="L16" s="228"/>
      <c r="M16" s="229" t="s">
        <v>741</v>
      </c>
      <c r="N16" s="58" t="s">
        <v>55</v>
      </c>
      <c r="O16" s="58"/>
      <c r="P16" s="58"/>
      <c r="Q16" s="58"/>
      <c r="R16" s="58"/>
      <c r="S16" s="60"/>
      <c r="T16" s="305" t="s">
        <v>742</v>
      </c>
      <c r="U16" s="311"/>
      <c r="V16" s="311"/>
      <c r="W16" s="225" t="s">
        <v>462</v>
      </c>
      <c r="X16" s="313" t="s">
        <v>743</v>
      </c>
      <c r="Y16" s="311"/>
      <c r="Z16" s="311"/>
      <c r="AA16" s="311"/>
      <c r="AB16" s="151"/>
      <c r="AC16" s="151"/>
      <c r="AD16" s="151"/>
      <c r="AE16" s="151"/>
      <c r="AF16" s="151"/>
      <c r="AG16" s="151"/>
      <c r="AH16" s="151"/>
      <c r="AI16" s="312" t="s">
        <v>744</v>
      </c>
      <c r="AJ16" s="18"/>
    </row>
    <row r="17" spans="1:36" ht="268.5" customHeight="1" x14ac:dyDescent="0.25">
      <c r="A17" s="564"/>
      <c r="B17" s="286" t="s">
        <v>93</v>
      </c>
      <c r="C17" s="221" t="s">
        <v>745</v>
      </c>
      <c r="D17" s="230" t="s">
        <v>95</v>
      </c>
      <c r="E17" s="223"/>
      <c r="F17" s="224">
        <v>44197</v>
      </c>
      <c r="G17" s="224">
        <v>44531</v>
      </c>
      <c r="H17" s="231" t="s">
        <v>96</v>
      </c>
      <c r="I17" s="226">
        <v>15000</v>
      </c>
      <c r="J17" s="229" t="s">
        <v>97</v>
      </c>
      <c r="K17" s="225" t="s">
        <v>54</v>
      </c>
      <c r="L17" s="228"/>
      <c r="M17" s="222" t="s">
        <v>746</v>
      </c>
      <c r="N17" s="58"/>
      <c r="O17" s="58"/>
      <c r="P17" s="58" t="s">
        <v>55</v>
      </c>
      <c r="Q17" s="58"/>
      <c r="R17" s="58"/>
      <c r="S17" s="60"/>
      <c r="T17" s="305" t="s">
        <v>747</v>
      </c>
      <c r="U17" s="311"/>
      <c r="V17" s="313" t="s">
        <v>748</v>
      </c>
      <c r="W17" s="231" t="s">
        <v>749</v>
      </c>
      <c r="X17" s="315"/>
      <c r="Y17" s="311"/>
      <c r="Z17" s="311"/>
      <c r="AA17" s="311"/>
      <c r="AB17" s="260">
        <v>44927</v>
      </c>
      <c r="AC17" s="260">
        <v>45078</v>
      </c>
      <c r="AD17" s="217" t="s">
        <v>750</v>
      </c>
      <c r="AE17" s="259"/>
      <c r="AF17" s="151"/>
      <c r="AG17" s="151"/>
      <c r="AH17" s="151"/>
      <c r="AI17" s="266" t="s">
        <v>746</v>
      </c>
      <c r="AJ17" s="18"/>
    </row>
    <row r="18" spans="1:36" ht="135" x14ac:dyDescent="0.25">
      <c r="A18" s="564"/>
      <c r="B18" s="286" t="s">
        <v>102</v>
      </c>
      <c r="C18" s="221" t="s">
        <v>751</v>
      </c>
      <c r="D18" s="232" t="s">
        <v>104</v>
      </c>
      <c r="E18" s="223"/>
      <c r="F18" s="224">
        <v>44927</v>
      </c>
      <c r="G18" s="224">
        <v>45261</v>
      </c>
      <c r="H18" s="233" t="s">
        <v>752</v>
      </c>
      <c r="I18" s="234">
        <v>260000</v>
      </c>
      <c r="J18" s="229" t="s">
        <v>753</v>
      </c>
      <c r="K18" s="233" t="s">
        <v>84</v>
      </c>
      <c r="L18" s="228"/>
      <c r="M18" s="229" t="s">
        <v>754</v>
      </c>
      <c r="N18" s="58" t="s">
        <v>55</v>
      </c>
      <c r="O18" s="58"/>
      <c r="P18" s="58"/>
      <c r="Q18" s="58"/>
      <c r="R18" s="58"/>
      <c r="S18" s="60"/>
      <c r="T18" s="305" t="s">
        <v>755</v>
      </c>
      <c r="U18" s="311"/>
      <c r="V18" s="311"/>
      <c r="W18" s="233" t="s">
        <v>752</v>
      </c>
      <c r="X18" s="305" t="s">
        <v>756</v>
      </c>
      <c r="Y18" s="311"/>
      <c r="Z18" s="311"/>
      <c r="AA18" s="311"/>
      <c r="AB18" s="151"/>
      <c r="AC18" s="260">
        <v>45078</v>
      </c>
      <c r="AD18" s="151"/>
      <c r="AE18" s="151"/>
      <c r="AF18" s="151"/>
      <c r="AG18" s="151"/>
      <c r="AH18" s="151"/>
      <c r="AI18" s="312" t="s">
        <v>754</v>
      </c>
      <c r="AJ18" s="18"/>
    </row>
    <row r="19" spans="1:36" ht="180" x14ac:dyDescent="0.25">
      <c r="A19" s="564"/>
      <c r="B19" s="286" t="s">
        <v>109</v>
      </c>
      <c r="C19" s="221" t="s">
        <v>757</v>
      </c>
      <c r="D19" s="235" t="s">
        <v>111</v>
      </c>
      <c r="E19" s="223"/>
      <c r="F19" s="224">
        <v>44562</v>
      </c>
      <c r="G19" s="224">
        <v>45261</v>
      </c>
      <c r="H19" s="225" t="s">
        <v>112</v>
      </c>
      <c r="I19" s="234">
        <v>25000</v>
      </c>
      <c r="J19" s="222" t="s">
        <v>758</v>
      </c>
      <c r="K19" s="225" t="s">
        <v>114</v>
      </c>
      <c r="L19" s="228"/>
      <c r="M19" s="229" t="s">
        <v>475</v>
      </c>
      <c r="N19" s="58" t="s">
        <v>55</v>
      </c>
      <c r="O19" s="58"/>
      <c r="P19" s="58"/>
      <c r="Q19" s="58"/>
      <c r="R19" s="58"/>
      <c r="S19" s="60"/>
      <c r="T19" s="311"/>
      <c r="U19" s="311"/>
      <c r="V19" s="311"/>
      <c r="W19" s="217" t="s">
        <v>707</v>
      </c>
      <c r="X19" s="305" t="s">
        <v>759</v>
      </c>
      <c r="Y19" s="311"/>
      <c r="Z19" s="311"/>
      <c r="AA19" s="311"/>
      <c r="AB19" s="151"/>
      <c r="AC19" s="260">
        <v>45078</v>
      </c>
      <c r="AD19" s="228" t="s">
        <v>626</v>
      </c>
      <c r="AE19" s="151"/>
      <c r="AF19" s="168" t="s">
        <v>760</v>
      </c>
      <c r="AG19" s="151"/>
      <c r="AH19" s="151"/>
      <c r="AI19" s="305" t="s">
        <v>761</v>
      </c>
      <c r="AJ19" s="18"/>
    </row>
    <row r="20" spans="1:36" ht="409.5" x14ac:dyDescent="0.25">
      <c r="A20" s="564"/>
      <c r="B20" s="286" t="s">
        <v>116</v>
      </c>
      <c r="C20" s="221" t="s">
        <v>762</v>
      </c>
      <c r="D20" s="232" t="s">
        <v>483</v>
      </c>
      <c r="E20" s="223"/>
      <c r="F20" s="224">
        <v>43282</v>
      </c>
      <c r="G20" s="224">
        <v>45261</v>
      </c>
      <c r="H20" s="225" t="s">
        <v>763</v>
      </c>
      <c r="I20" s="234">
        <v>25000</v>
      </c>
      <c r="J20" s="222" t="s">
        <v>764</v>
      </c>
      <c r="K20" s="225" t="s">
        <v>114</v>
      </c>
      <c r="L20" s="228"/>
      <c r="M20" s="229" t="s">
        <v>477</v>
      </c>
      <c r="N20" s="58"/>
      <c r="O20" s="58"/>
      <c r="P20" s="58"/>
      <c r="Q20" s="58" t="s">
        <v>55</v>
      </c>
      <c r="R20" s="58"/>
      <c r="S20" s="60"/>
      <c r="T20" s="316" t="s">
        <v>765</v>
      </c>
      <c r="U20" s="305" t="s">
        <v>766</v>
      </c>
      <c r="V20" s="305" t="s">
        <v>767</v>
      </c>
      <c r="W20" s="217" t="s">
        <v>768</v>
      </c>
      <c r="X20" s="305" t="s">
        <v>769</v>
      </c>
      <c r="Y20" s="310" t="s">
        <v>770</v>
      </c>
      <c r="Z20" s="310" t="s">
        <v>771</v>
      </c>
      <c r="AA20" s="311"/>
      <c r="AB20" s="151"/>
      <c r="AC20" s="260">
        <v>45078</v>
      </c>
      <c r="AD20" s="295" t="s">
        <v>772</v>
      </c>
      <c r="AE20" s="151"/>
      <c r="AF20" s="168" t="s">
        <v>773</v>
      </c>
      <c r="AG20" s="151"/>
      <c r="AH20" s="151"/>
      <c r="AI20" s="310" t="s">
        <v>774</v>
      </c>
      <c r="AJ20" s="18"/>
    </row>
    <row r="21" spans="1:36" ht="283.5" customHeight="1" x14ac:dyDescent="0.25">
      <c r="A21" s="564"/>
      <c r="B21" s="286" t="s">
        <v>393</v>
      </c>
      <c r="C21" s="221" t="s">
        <v>775</v>
      </c>
      <c r="D21" s="232" t="s">
        <v>395</v>
      </c>
      <c r="E21" s="223"/>
      <c r="F21" s="224" t="s">
        <v>396</v>
      </c>
      <c r="G21" s="224" t="s">
        <v>341</v>
      </c>
      <c r="H21" s="225" t="s">
        <v>776</v>
      </c>
      <c r="I21" s="234">
        <v>500000</v>
      </c>
      <c r="J21" s="222" t="s">
        <v>777</v>
      </c>
      <c r="K21" s="225" t="s">
        <v>398</v>
      </c>
      <c r="L21" s="228"/>
      <c r="M21" s="229" t="s">
        <v>778</v>
      </c>
      <c r="N21" s="58"/>
      <c r="O21" s="58" t="s">
        <v>55</v>
      </c>
      <c r="P21" s="58"/>
      <c r="Q21" s="58"/>
      <c r="R21" s="58"/>
      <c r="S21" s="60"/>
      <c r="T21" s="305" t="s">
        <v>779</v>
      </c>
      <c r="U21" s="305"/>
      <c r="V21" s="305" t="s">
        <v>780</v>
      </c>
      <c r="W21" s="225" t="s">
        <v>776</v>
      </c>
      <c r="X21" s="305" t="s">
        <v>781</v>
      </c>
      <c r="Y21" s="305" t="s">
        <v>782</v>
      </c>
      <c r="Z21" s="311"/>
      <c r="AA21" s="311"/>
      <c r="AB21" s="260">
        <v>44593</v>
      </c>
      <c r="AC21" s="151"/>
      <c r="AD21" s="151"/>
      <c r="AE21" s="181"/>
      <c r="AF21" s="296" t="s">
        <v>783</v>
      </c>
      <c r="AG21" s="151"/>
      <c r="AH21" s="151"/>
      <c r="AI21" s="305" t="s">
        <v>784</v>
      </c>
      <c r="AJ21" s="18"/>
    </row>
    <row r="22" spans="1:36" ht="390" x14ac:dyDescent="0.25">
      <c r="A22" s="563" t="s">
        <v>490</v>
      </c>
      <c r="B22" s="286" t="s">
        <v>125</v>
      </c>
      <c r="C22" s="275" t="s">
        <v>785</v>
      </c>
      <c r="D22" s="273" t="s">
        <v>786</v>
      </c>
      <c r="E22" s="223"/>
      <c r="F22" s="224">
        <v>44197</v>
      </c>
      <c r="G22" s="224">
        <v>44378</v>
      </c>
      <c r="H22" s="225" t="s">
        <v>787</v>
      </c>
      <c r="I22" s="226">
        <v>0</v>
      </c>
      <c r="J22" s="236" t="s">
        <v>788</v>
      </c>
      <c r="K22" s="227" t="s">
        <v>130</v>
      </c>
      <c r="L22" s="228"/>
      <c r="M22" s="229" t="s">
        <v>456</v>
      </c>
      <c r="N22" s="58"/>
      <c r="O22" s="58"/>
      <c r="P22" s="58"/>
      <c r="Q22" s="58"/>
      <c r="R22" s="58" t="s">
        <v>55</v>
      </c>
      <c r="S22" s="60"/>
      <c r="T22" s="311"/>
      <c r="U22" s="308" t="s">
        <v>789</v>
      </c>
      <c r="V22" s="311"/>
      <c r="W22" s="225" t="s">
        <v>512</v>
      </c>
      <c r="X22" s="311"/>
      <c r="Y22" s="311"/>
      <c r="Z22" s="311"/>
      <c r="AA22" s="311"/>
      <c r="AB22" s="151"/>
      <c r="AC22" s="151"/>
      <c r="AD22" s="151"/>
      <c r="AE22" s="151"/>
      <c r="AF22" s="151"/>
      <c r="AG22" s="151"/>
      <c r="AH22" s="151"/>
      <c r="AI22" s="312" t="s">
        <v>456</v>
      </c>
      <c r="AJ22" s="18"/>
    </row>
    <row r="23" spans="1:36" ht="195" x14ac:dyDescent="0.25">
      <c r="A23" s="564"/>
      <c r="B23" s="286" t="s">
        <v>135</v>
      </c>
      <c r="C23" s="221" t="s">
        <v>790</v>
      </c>
      <c r="D23" s="222" t="s">
        <v>137</v>
      </c>
      <c r="E23" s="223"/>
      <c r="F23" s="224">
        <v>43647</v>
      </c>
      <c r="G23" s="224">
        <v>44531</v>
      </c>
      <c r="H23" s="227" t="s">
        <v>707</v>
      </c>
      <c r="I23" s="226">
        <v>0</v>
      </c>
      <c r="J23" s="222" t="s">
        <v>791</v>
      </c>
      <c r="K23" s="227" t="s">
        <v>130</v>
      </c>
      <c r="L23" s="223"/>
      <c r="M23" s="229" t="s">
        <v>501</v>
      </c>
      <c r="N23" s="58"/>
      <c r="O23" s="58"/>
      <c r="P23" s="58"/>
      <c r="Q23" s="58" t="s">
        <v>55</v>
      </c>
      <c r="R23" s="58"/>
      <c r="S23" s="60"/>
      <c r="T23" s="309" t="s">
        <v>792</v>
      </c>
      <c r="U23" s="311"/>
      <c r="V23" s="311"/>
      <c r="W23" s="225" t="s">
        <v>793</v>
      </c>
      <c r="X23" s="309" t="s">
        <v>794</v>
      </c>
      <c r="Y23" s="309" t="s">
        <v>795</v>
      </c>
      <c r="Z23" s="311"/>
      <c r="AA23" s="311"/>
      <c r="AB23" s="151"/>
      <c r="AC23" s="260">
        <v>44743</v>
      </c>
      <c r="AD23" s="151"/>
      <c r="AE23" s="151"/>
      <c r="AF23" s="181" t="s">
        <v>796</v>
      </c>
      <c r="AG23" s="181" t="s">
        <v>797</v>
      </c>
      <c r="AH23" s="181"/>
      <c r="AI23" s="310" t="s">
        <v>798</v>
      </c>
      <c r="AJ23" s="18"/>
    </row>
    <row r="24" spans="1:36" ht="275.25" customHeight="1" x14ac:dyDescent="0.25">
      <c r="A24" s="564"/>
      <c r="B24" s="286" t="s">
        <v>144</v>
      </c>
      <c r="C24" s="221" t="s">
        <v>799</v>
      </c>
      <c r="D24" s="222" t="s">
        <v>146</v>
      </c>
      <c r="E24" s="223"/>
      <c r="F24" s="224">
        <v>43862</v>
      </c>
      <c r="G24" s="224">
        <v>44896</v>
      </c>
      <c r="H24" s="225" t="s">
        <v>512</v>
      </c>
      <c r="I24" s="226">
        <v>32000</v>
      </c>
      <c r="J24" s="222" t="s">
        <v>800</v>
      </c>
      <c r="K24" s="225" t="s">
        <v>130</v>
      </c>
      <c r="L24" s="228"/>
      <c r="M24" s="229" t="s">
        <v>509</v>
      </c>
      <c r="N24" s="58"/>
      <c r="O24" s="58"/>
      <c r="P24" s="58"/>
      <c r="Q24" s="58" t="s">
        <v>55</v>
      </c>
      <c r="R24" s="257"/>
      <c r="S24" s="60"/>
      <c r="T24" s="317" t="s">
        <v>801</v>
      </c>
      <c r="U24" s="318"/>
      <c r="V24" s="309" t="s">
        <v>802</v>
      </c>
      <c r="W24" s="225" t="s">
        <v>512</v>
      </c>
      <c r="X24" s="309" t="s">
        <v>803</v>
      </c>
      <c r="Y24" s="309" t="s">
        <v>804</v>
      </c>
      <c r="Z24" s="305"/>
      <c r="AA24" s="305"/>
      <c r="AB24" s="181"/>
      <c r="AC24" s="181"/>
      <c r="AD24" s="181"/>
      <c r="AE24" s="278">
        <v>78600</v>
      </c>
      <c r="AF24" s="181"/>
      <c r="AG24" s="181"/>
      <c r="AH24" s="181"/>
      <c r="AI24" s="319" t="s">
        <v>805</v>
      </c>
      <c r="AJ24" s="18"/>
    </row>
    <row r="25" spans="1:36" ht="195" x14ac:dyDescent="0.25">
      <c r="A25" s="564"/>
      <c r="B25" s="286" t="s">
        <v>152</v>
      </c>
      <c r="C25" s="221" t="s">
        <v>806</v>
      </c>
      <c r="D25" s="222" t="s">
        <v>154</v>
      </c>
      <c r="E25" s="223"/>
      <c r="F25" s="224">
        <v>44896</v>
      </c>
      <c r="G25" s="224">
        <v>45047</v>
      </c>
      <c r="H25" s="227" t="s">
        <v>541</v>
      </c>
      <c r="I25" s="226">
        <v>0</v>
      </c>
      <c r="J25" s="222" t="s">
        <v>807</v>
      </c>
      <c r="K25" s="225" t="s">
        <v>130</v>
      </c>
      <c r="L25" s="228"/>
      <c r="M25" s="229" t="s">
        <v>456</v>
      </c>
      <c r="N25" s="58" t="s">
        <v>55</v>
      </c>
      <c r="O25" s="58"/>
      <c r="P25" s="58"/>
      <c r="Q25" s="58"/>
      <c r="R25" s="58"/>
      <c r="S25" s="60"/>
      <c r="T25" s="307"/>
      <c r="U25" s="307"/>
      <c r="V25" s="307"/>
      <c r="W25" s="58"/>
      <c r="X25" s="307"/>
      <c r="Y25" s="307"/>
      <c r="Z25" s="307"/>
      <c r="AA25" s="307"/>
      <c r="AB25" s="58"/>
      <c r="AC25" s="58"/>
      <c r="AD25" s="58"/>
      <c r="AE25" s="58"/>
      <c r="AF25" s="58"/>
      <c r="AG25" s="58"/>
      <c r="AH25" s="58"/>
      <c r="AI25" s="312" t="s">
        <v>456</v>
      </c>
      <c r="AJ25" s="18"/>
    </row>
    <row r="26" spans="1:36" ht="409.5" x14ac:dyDescent="0.25">
      <c r="A26" s="564"/>
      <c r="B26" s="286" t="s">
        <v>158</v>
      </c>
      <c r="C26" s="221" t="s">
        <v>159</v>
      </c>
      <c r="D26" s="222" t="s">
        <v>160</v>
      </c>
      <c r="E26" s="223"/>
      <c r="F26" s="224">
        <v>43647</v>
      </c>
      <c r="G26" s="224">
        <v>45261</v>
      </c>
      <c r="H26" s="225" t="s">
        <v>707</v>
      </c>
      <c r="I26" s="226">
        <v>30000</v>
      </c>
      <c r="J26" s="222" t="s">
        <v>808</v>
      </c>
      <c r="K26" s="225" t="s">
        <v>130</v>
      </c>
      <c r="L26" s="228"/>
      <c r="M26" s="229" t="s">
        <v>456</v>
      </c>
      <c r="N26" s="58"/>
      <c r="O26" s="58"/>
      <c r="P26" s="58"/>
      <c r="Q26" s="58" t="s">
        <v>55</v>
      </c>
      <c r="R26" s="58"/>
      <c r="S26" s="60"/>
      <c r="T26" s="320" t="s">
        <v>809</v>
      </c>
      <c r="U26" s="321"/>
      <c r="V26" s="307"/>
      <c r="W26" s="225" t="s">
        <v>707</v>
      </c>
      <c r="X26" s="307"/>
      <c r="Y26" s="307"/>
      <c r="Z26" s="307"/>
      <c r="AA26" s="307"/>
      <c r="AB26" s="58"/>
      <c r="AC26" s="260">
        <v>45078</v>
      </c>
      <c r="AD26" s="58"/>
      <c r="AE26" s="58"/>
      <c r="AF26" s="185" t="s">
        <v>810</v>
      </c>
      <c r="AG26" s="58"/>
      <c r="AH26" s="58"/>
      <c r="AI26" s="312" t="s">
        <v>456</v>
      </c>
      <c r="AJ26" s="18"/>
    </row>
    <row r="27" spans="1:36" ht="184.5" customHeight="1" x14ac:dyDescent="0.25">
      <c r="A27" s="564"/>
      <c r="B27" s="286" t="s">
        <v>166</v>
      </c>
      <c r="C27" s="221" t="s">
        <v>811</v>
      </c>
      <c r="D27" s="230" t="s">
        <v>168</v>
      </c>
      <c r="E27" s="223"/>
      <c r="F27" s="224">
        <v>43647</v>
      </c>
      <c r="G27" s="224">
        <v>44743</v>
      </c>
      <c r="H27" s="225" t="s">
        <v>812</v>
      </c>
      <c r="I27" s="226">
        <v>20000</v>
      </c>
      <c r="J27" s="222" t="s">
        <v>813</v>
      </c>
      <c r="K27" s="227" t="s">
        <v>171</v>
      </c>
      <c r="L27" s="228"/>
      <c r="M27" s="229" t="s">
        <v>509</v>
      </c>
      <c r="N27" s="58"/>
      <c r="O27" s="58"/>
      <c r="P27" s="58"/>
      <c r="Q27" s="58" t="s">
        <v>55</v>
      </c>
      <c r="R27" s="58"/>
      <c r="S27" s="60"/>
      <c r="T27" s="266" t="s">
        <v>814</v>
      </c>
      <c r="U27" s="266" t="s">
        <v>815</v>
      </c>
      <c r="V27" s="266" t="s">
        <v>816</v>
      </c>
      <c r="W27" s="225" t="s">
        <v>817</v>
      </c>
      <c r="X27" s="306" t="s">
        <v>818</v>
      </c>
      <c r="Y27" s="307"/>
      <c r="Z27" s="307"/>
      <c r="AA27" s="307"/>
      <c r="AB27" s="58"/>
      <c r="AC27" s="261">
        <v>44896</v>
      </c>
      <c r="AD27" s="265"/>
      <c r="AE27" s="267"/>
      <c r="AF27" s="58"/>
      <c r="AG27" s="58"/>
      <c r="AH27" s="58"/>
      <c r="AI27" s="312" t="s">
        <v>819</v>
      </c>
      <c r="AJ27" s="18"/>
    </row>
    <row r="28" spans="1:36" ht="255.75" customHeight="1" x14ac:dyDescent="0.25">
      <c r="A28" s="564"/>
      <c r="B28" s="286" t="s">
        <v>175</v>
      </c>
      <c r="C28" s="221" t="s">
        <v>536</v>
      </c>
      <c r="D28" s="230" t="s">
        <v>177</v>
      </c>
      <c r="E28" s="223" t="s">
        <v>820</v>
      </c>
      <c r="F28" s="224">
        <v>44166</v>
      </c>
      <c r="G28" s="224">
        <v>44378</v>
      </c>
      <c r="H28" s="227" t="s">
        <v>534</v>
      </c>
      <c r="I28" s="226">
        <v>12000</v>
      </c>
      <c r="J28" s="273" t="s">
        <v>821</v>
      </c>
      <c r="K28" s="225" t="s">
        <v>130</v>
      </c>
      <c r="L28" s="228"/>
      <c r="M28" s="229" t="s">
        <v>531</v>
      </c>
      <c r="N28" s="58"/>
      <c r="O28" s="58" t="s">
        <v>55</v>
      </c>
      <c r="P28" s="58"/>
      <c r="Q28" s="58"/>
      <c r="R28" s="58"/>
      <c r="S28" s="60"/>
      <c r="T28" s="309" t="s">
        <v>822</v>
      </c>
      <c r="U28" s="307"/>
      <c r="V28" s="309" t="s">
        <v>823</v>
      </c>
      <c r="W28" s="227" t="s">
        <v>824</v>
      </c>
      <c r="X28" s="322" t="s">
        <v>825</v>
      </c>
      <c r="Y28" s="307"/>
      <c r="Z28" s="307"/>
      <c r="AA28" s="307"/>
      <c r="AB28" s="58"/>
      <c r="AC28" s="261">
        <v>44896</v>
      </c>
      <c r="AD28" s="58"/>
      <c r="AE28" s="262">
        <v>40000</v>
      </c>
      <c r="AF28" s="185" t="s">
        <v>826</v>
      </c>
      <c r="AG28" s="58"/>
      <c r="AH28" s="58"/>
      <c r="AI28" s="309" t="s">
        <v>531</v>
      </c>
      <c r="AJ28" s="18"/>
    </row>
    <row r="29" spans="1:36" ht="120" x14ac:dyDescent="0.25">
      <c r="A29" s="564"/>
      <c r="B29" s="286" t="s">
        <v>184</v>
      </c>
      <c r="C29" s="221" t="s">
        <v>827</v>
      </c>
      <c r="D29" s="230" t="s">
        <v>186</v>
      </c>
      <c r="E29" s="223"/>
      <c r="F29" s="224">
        <v>44378</v>
      </c>
      <c r="G29" s="224">
        <v>44531</v>
      </c>
      <c r="H29" s="227" t="s">
        <v>541</v>
      </c>
      <c r="I29" s="226">
        <v>0</v>
      </c>
      <c r="J29" s="222" t="s">
        <v>828</v>
      </c>
      <c r="K29" s="225" t="s">
        <v>130</v>
      </c>
      <c r="L29" s="228"/>
      <c r="M29" s="229" t="s">
        <v>829</v>
      </c>
      <c r="N29" s="58"/>
      <c r="O29" s="58" t="s">
        <v>55</v>
      </c>
      <c r="P29" s="58"/>
      <c r="Q29" s="58"/>
      <c r="R29" s="58"/>
      <c r="S29" s="60"/>
      <c r="T29" s="309" t="s">
        <v>830</v>
      </c>
      <c r="U29" s="307"/>
      <c r="V29" s="309" t="s">
        <v>831</v>
      </c>
      <c r="W29" s="227" t="s">
        <v>541</v>
      </c>
      <c r="X29" s="307"/>
      <c r="Y29" s="307"/>
      <c r="Z29" s="307"/>
      <c r="AA29" s="307"/>
      <c r="AB29" s="261">
        <v>44927</v>
      </c>
      <c r="AC29" s="260">
        <v>45078</v>
      </c>
      <c r="AD29" s="58"/>
      <c r="AE29" s="58"/>
      <c r="AF29" s="264" t="s">
        <v>832</v>
      </c>
      <c r="AG29" s="58"/>
      <c r="AH29" s="58"/>
      <c r="AI29" s="312" t="s">
        <v>833</v>
      </c>
      <c r="AJ29" s="18"/>
    </row>
    <row r="30" spans="1:36" ht="120" x14ac:dyDescent="0.25">
      <c r="A30" s="564"/>
      <c r="B30" s="286" t="s">
        <v>189</v>
      </c>
      <c r="C30" s="275" t="s">
        <v>834</v>
      </c>
      <c r="D30" s="275" t="s">
        <v>548</v>
      </c>
      <c r="E30" s="223"/>
      <c r="F30" s="224">
        <v>43647</v>
      </c>
      <c r="G30" s="224">
        <v>45261</v>
      </c>
      <c r="H30" s="227" t="s">
        <v>541</v>
      </c>
      <c r="I30" s="226">
        <v>0</v>
      </c>
      <c r="J30" s="222" t="s">
        <v>835</v>
      </c>
      <c r="K30" s="225" t="s">
        <v>130</v>
      </c>
      <c r="L30" s="228"/>
      <c r="M30" s="229" t="s">
        <v>456</v>
      </c>
      <c r="N30" s="58"/>
      <c r="O30" s="58"/>
      <c r="P30" s="58"/>
      <c r="Q30" s="58" t="s">
        <v>55</v>
      </c>
      <c r="R30" s="58"/>
      <c r="S30" s="60"/>
      <c r="T30" s="309" t="s">
        <v>836</v>
      </c>
      <c r="U30" s="307"/>
      <c r="V30" s="309" t="s">
        <v>837</v>
      </c>
      <c r="W30" s="227" t="s">
        <v>541</v>
      </c>
      <c r="X30" s="319" t="s">
        <v>838</v>
      </c>
      <c r="Y30" s="323" t="s">
        <v>839</v>
      </c>
      <c r="Z30" s="323" t="s">
        <v>840</v>
      </c>
      <c r="AA30" s="307"/>
      <c r="AB30" s="58"/>
      <c r="AC30" s="260">
        <v>45078</v>
      </c>
      <c r="AD30" s="58"/>
      <c r="AE30" s="58"/>
      <c r="AF30" s="185" t="s">
        <v>841</v>
      </c>
      <c r="AG30" s="58"/>
      <c r="AH30" s="58"/>
      <c r="AI30" s="312" t="s">
        <v>842</v>
      </c>
      <c r="AJ30" s="18"/>
    </row>
    <row r="31" spans="1:36" ht="375" x14ac:dyDescent="0.25">
      <c r="A31" s="564"/>
      <c r="B31" s="287" t="s">
        <v>194</v>
      </c>
      <c r="C31" s="221" t="s">
        <v>843</v>
      </c>
      <c r="D31" s="237" t="s">
        <v>196</v>
      </c>
      <c r="E31" s="238"/>
      <c r="F31" s="239">
        <v>43647</v>
      </c>
      <c r="G31" s="239">
        <v>44743</v>
      </c>
      <c r="H31" s="240" t="s">
        <v>197</v>
      </c>
      <c r="I31" s="241">
        <v>0</v>
      </c>
      <c r="J31" s="242" t="s">
        <v>844</v>
      </c>
      <c r="K31" s="240" t="s">
        <v>130</v>
      </c>
      <c r="L31" s="243"/>
      <c r="M31" s="244" t="s">
        <v>456</v>
      </c>
      <c r="N31" s="58"/>
      <c r="O31" s="58" t="s">
        <v>55</v>
      </c>
      <c r="P31" s="58"/>
      <c r="Q31" s="58"/>
      <c r="R31" s="58"/>
      <c r="S31" s="60"/>
      <c r="T31" s="309" t="s">
        <v>845</v>
      </c>
      <c r="U31" s="309"/>
      <c r="V31" s="309" t="s">
        <v>846</v>
      </c>
      <c r="W31" s="258" t="s">
        <v>847</v>
      </c>
      <c r="X31" s="309" t="s">
        <v>848</v>
      </c>
      <c r="Y31" s="307"/>
      <c r="Z31" s="307"/>
      <c r="AA31" s="307"/>
      <c r="AB31" s="58"/>
      <c r="AC31" s="261">
        <v>44896</v>
      </c>
      <c r="AD31" s="58"/>
      <c r="AE31" s="58"/>
      <c r="AF31" s="58"/>
      <c r="AG31" s="58"/>
      <c r="AH31" s="58"/>
      <c r="AI31" s="324" t="s">
        <v>849</v>
      </c>
      <c r="AJ31" s="18"/>
    </row>
    <row r="32" spans="1:36" ht="281.25" customHeight="1" x14ac:dyDescent="0.25">
      <c r="A32" s="564"/>
      <c r="B32" s="286" t="s">
        <v>686</v>
      </c>
      <c r="C32" s="245" t="s">
        <v>687</v>
      </c>
      <c r="D32" s="246" t="s">
        <v>688</v>
      </c>
      <c r="E32" s="246" t="s">
        <v>689</v>
      </c>
      <c r="F32" s="224">
        <v>44409</v>
      </c>
      <c r="G32" s="224">
        <v>44531</v>
      </c>
      <c r="H32" s="223" t="s">
        <v>512</v>
      </c>
      <c r="I32" s="247">
        <v>0</v>
      </c>
      <c r="J32" s="245" t="s">
        <v>850</v>
      </c>
      <c r="K32" s="223" t="s">
        <v>851</v>
      </c>
      <c r="L32" s="223" t="s">
        <v>223</v>
      </c>
      <c r="M32" s="245" t="s">
        <v>456</v>
      </c>
      <c r="N32" s="58"/>
      <c r="O32" s="58"/>
      <c r="P32" s="58"/>
      <c r="Q32" s="58" t="s">
        <v>55</v>
      </c>
      <c r="R32" s="58"/>
      <c r="S32" s="60"/>
      <c r="T32" s="309" t="s">
        <v>852</v>
      </c>
      <c r="U32" s="307"/>
      <c r="V32" s="309" t="s">
        <v>853</v>
      </c>
      <c r="W32" s="223" t="s">
        <v>854</v>
      </c>
      <c r="X32" s="309" t="s">
        <v>855</v>
      </c>
      <c r="Y32" s="307"/>
      <c r="Z32" s="307"/>
      <c r="AA32" s="307"/>
      <c r="AB32" s="58"/>
      <c r="AC32" s="261">
        <v>44896</v>
      </c>
      <c r="AD32" s="58"/>
      <c r="AE32" s="58"/>
      <c r="AF32" s="185" t="s">
        <v>856</v>
      </c>
      <c r="AG32" s="58"/>
      <c r="AH32" s="58"/>
      <c r="AI32" s="326" t="s">
        <v>456</v>
      </c>
      <c r="AJ32" s="18"/>
    </row>
    <row r="33" spans="1:36" ht="255" customHeight="1" x14ac:dyDescent="0.25">
      <c r="A33" s="563" t="s">
        <v>201</v>
      </c>
      <c r="B33" s="286" t="s">
        <v>202</v>
      </c>
      <c r="C33" s="246" t="s">
        <v>857</v>
      </c>
      <c r="D33" s="222" t="s">
        <v>204</v>
      </c>
      <c r="E33" s="223"/>
      <c r="F33" s="224">
        <v>43647</v>
      </c>
      <c r="G33" s="224">
        <v>44348</v>
      </c>
      <c r="H33" s="225" t="s">
        <v>556</v>
      </c>
      <c r="I33" s="226">
        <v>0</v>
      </c>
      <c r="J33" s="225" t="s">
        <v>858</v>
      </c>
      <c r="K33" s="225" t="s">
        <v>553</v>
      </c>
      <c r="L33" s="228"/>
      <c r="M33" s="229" t="s">
        <v>554</v>
      </c>
      <c r="N33" s="58"/>
      <c r="O33" s="58" t="s">
        <v>55</v>
      </c>
      <c r="P33" s="58"/>
      <c r="Q33" s="58"/>
      <c r="R33" s="58"/>
      <c r="S33" s="60"/>
      <c r="T33" s="305" t="s">
        <v>558</v>
      </c>
      <c r="U33" s="311"/>
      <c r="V33" s="310" t="s">
        <v>859</v>
      </c>
      <c r="W33" s="225" t="s">
        <v>556</v>
      </c>
      <c r="X33" s="311"/>
      <c r="Y33" s="311"/>
      <c r="Z33" s="311"/>
      <c r="AA33" s="311"/>
      <c r="AB33" s="151"/>
      <c r="AC33" s="283">
        <v>44531</v>
      </c>
      <c r="AD33" s="151"/>
      <c r="AE33" s="151"/>
      <c r="AF33" s="151"/>
      <c r="AG33" s="151"/>
      <c r="AH33" s="151"/>
      <c r="AI33" s="312" t="s">
        <v>554</v>
      </c>
      <c r="AJ33" s="18"/>
    </row>
    <row r="34" spans="1:36" ht="120" x14ac:dyDescent="0.25">
      <c r="A34" s="564"/>
      <c r="B34" s="286" t="s">
        <v>211</v>
      </c>
      <c r="C34" s="221" t="s">
        <v>860</v>
      </c>
      <c r="D34" s="222" t="s">
        <v>213</v>
      </c>
      <c r="E34" s="223"/>
      <c r="F34" s="224">
        <v>44378</v>
      </c>
      <c r="G34" s="224">
        <v>44531</v>
      </c>
      <c r="H34" s="227" t="s">
        <v>737</v>
      </c>
      <c r="I34" s="226">
        <v>0</v>
      </c>
      <c r="J34" s="227" t="s">
        <v>861</v>
      </c>
      <c r="K34" s="227" t="s">
        <v>216</v>
      </c>
      <c r="L34" s="223"/>
      <c r="M34" s="229" t="s">
        <v>456</v>
      </c>
      <c r="N34" s="58"/>
      <c r="O34" s="58"/>
      <c r="P34" s="58"/>
      <c r="Q34" s="185" t="s">
        <v>55</v>
      </c>
      <c r="R34" s="58"/>
      <c r="S34" s="60"/>
      <c r="T34" s="310" t="s">
        <v>862</v>
      </c>
      <c r="U34" s="311"/>
      <c r="V34" s="305" t="s">
        <v>863</v>
      </c>
      <c r="W34" s="231" t="s">
        <v>864</v>
      </c>
      <c r="X34" s="311"/>
      <c r="Y34" s="311"/>
      <c r="Z34" s="311"/>
      <c r="AA34" s="311"/>
      <c r="AB34" s="151"/>
      <c r="AC34" s="260">
        <v>44743</v>
      </c>
      <c r="AD34" s="151"/>
      <c r="AE34" s="151"/>
      <c r="AF34" s="181" t="s">
        <v>865</v>
      </c>
      <c r="AG34" s="151"/>
      <c r="AH34" s="151"/>
      <c r="AI34" s="312" t="s">
        <v>456</v>
      </c>
      <c r="AJ34" s="18"/>
    </row>
    <row r="35" spans="1:36" ht="255.75" customHeight="1" x14ac:dyDescent="0.25">
      <c r="A35" s="564"/>
      <c r="B35" s="286" t="s">
        <v>218</v>
      </c>
      <c r="C35" s="221" t="s">
        <v>866</v>
      </c>
      <c r="D35" s="230" t="s">
        <v>220</v>
      </c>
      <c r="E35" s="223"/>
      <c r="F35" s="224">
        <v>44197</v>
      </c>
      <c r="G35" s="224">
        <v>44562</v>
      </c>
      <c r="H35" s="225" t="s">
        <v>556</v>
      </c>
      <c r="I35" s="226">
        <v>5000</v>
      </c>
      <c r="J35" s="225" t="s">
        <v>867</v>
      </c>
      <c r="K35" s="225" t="s">
        <v>568</v>
      </c>
      <c r="L35" s="228"/>
      <c r="M35" s="229" t="s">
        <v>554</v>
      </c>
      <c r="N35" s="58"/>
      <c r="O35" s="58"/>
      <c r="P35" s="58"/>
      <c r="Q35" s="185" t="s">
        <v>55</v>
      </c>
      <c r="R35" s="58"/>
      <c r="S35" s="60"/>
      <c r="T35" s="310" t="s">
        <v>868</v>
      </c>
      <c r="U35" s="311"/>
      <c r="V35" s="311"/>
      <c r="W35" s="225" t="s">
        <v>556</v>
      </c>
      <c r="X35" s="311"/>
      <c r="Y35" s="311"/>
      <c r="Z35" s="311"/>
      <c r="AA35" s="311"/>
      <c r="AB35" s="151"/>
      <c r="AC35" s="151"/>
      <c r="AD35" s="151"/>
      <c r="AE35" s="151"/>
      <c r="AF35" s="151"/>
      <c r="AG35" s="151"/>
      <c r="AH35" s="151"/>
      <c r="AI35" s="311"/>
      <c r="AJ35" s="18"/>
    </row>
    <row r="36" spans="1:36" ht="150" x14ac:dyDescent="0.25">
      <c r="A36" s="564"/>
      <c r="B36" s="286" t="s">
        <v>226</v>
      </c>
      <c r="C36" s="221" t="s">
        <v>571</v>
      </c>
      <c r="D36" s="230" t="s">
        <v>204</v>
      </c>
      <c r="E36" s="223"/>
      <c r="F36" s="224">
        <v>44593</v>
      </c>
      <c r="G36" s="224">
        <v>44743</v>
      </c>
      <c r="H36" s="225" t="s">
        <v>62</v>
      </c>
      <c r="I36" s="226">
        <v>0</v>
      </c>
      <c r="J36" s="248" t="s">
        <v>869</v>
      </c>
      <c r="K36" s="225" t="s">
        <v>568</v>
      </c>
      <c r="L36" s="228"/>
      <c r="M36" s="229" t="s">
        <v>554</v>
      </c>
      <c r="N36" s="58" t="s">
        <v>55</v>
      </c>
      <c r="O36" s="58"/>
      <c r="P36" s="58"/>
      <c r="Q36" s="185"/>
      <c r="R36" s="58"/>
      <c r="S36" s="60"/>
      <c r="T36" s="307"/>
      <c r="U36" s="307"/>
      <c r="V36" s="307"/>
      <c r="W36" s="58"/>
      <c r="X36" s="307"/>
      <c r="Y36" s="307"/>
      <c r="Z36" s="307"/>
      <c r="AA36" s="307"/>
      <c r="AB36" s="58"/>
      <c r="AC36" s="58"/>
      <c r="AD36" s="58"/>
      <c r="AE36" s="58"/>
      <c r="AF36" s="58"/>
      <c r="AG36" s="58"/>
      <c r="AH36" s="58"/>
      <c r="AI36" s="307"/>
      <c r="AJ36" s="18"/>
    </row>
    <row r="37" spans="1:36" ht="284.25" customHeight="1" x14ac:dyDescent="0.25">
      <c r="A37" s="564"/>
      <c r="B37" s="286" t="s">
        <v>230</v>
      </c>
      <c r="C37" s="221" t="s">
        <v>231</v>
      </c>
      <c r="D37" s="235" t="s">
        <v>232</v>
      </c>
      <c r="E37" s="223"/>
      <c r="F37" s="224">
        <v>44044</v>
      </c>
      <c r="G37" s="224">
        <v>44562</v>
      </c>
      <c r="H37" s="240" t="s">
        <v>233</v>
      </c>
      <c r="I37" s="226">
        <v>7000</v>
      </c>
      <c r="J37" s="225" t="s">
        <v>870</v>
      </c>
      <c r="K37" s="225" t="s">
        <v>871</v>
      </c>
      <c r="L37" s="228"/>
      <c r="M37" s="229" t="s">
        <v>554</v>
      </c>
      <c r="N37" s="58"/>
      <c r="O37" s="58"/>
      <c r="P37" s="58"/>
      <c r="Q37" s="185" t="s">
        <v>55</v>
      </c>
      <c r="R37" s="58"/>
      <c r="S37" s="60"/>
      <c r="T37" s="309" t="s">
        <v>872</v>
      </c>
      <c r="U37" s="307"/>
      <c r="V37" s="307"/>
      <c r="W37" s="225" t="s">
        <v>873</v>
      </c>
      <c r="X37" s="309" t="s">
        <v>874</v>
      </c>
      <c r="Y37" s="307"/>
      <c r="Z37" s="307"/>
      <c r="AA37" s="307"/>
      <c r="AB37" s="58"/>
      <c r="AC37" s="261">
        <v>44743</v>
      </c>
      <c r="AD37" s="58"/>
      <c r="AE37" s="58"/>
      <c r="AF37" s="58"/>
      <c r="AG37" s="221" t="s">
        <v>216</v>
      </c>
      <c r="AH37" s="58"/>
      <c r="AI37" s="309" t="s">
        <v>875</v>
      </c>
      <c r="AJ37" s="18"/>
    </row>
    <row r="38" spans="1:36" ht="180" customHeight="1" x14ac:dyDescent="0.25">
      <c r="A38" s="564"/>
      <c r="B38" s="286" t="s">
        <v>237</v>
      </c>
      <c r="C38" s="221" t="s">
        <v>876</v>
      </c>
      <c r="D38" s="235" t="s">
        <v>239</v>
      </c>
      <c r="E38" s="223"/>
      <c r="F38" s="224">
        <v>43617</v>
      </c>
      <c r="G38" s="268">
        <v>45108</v>
      </c>
      <c r="H38" s="225" t="s">
        <v>556</v>
      </c>
      <c r="I38" s="269">
        <v>0</v>
      </c>
      <c r="J38" s="225" t="s">
        <v>240</v>
      </c>
      <c r="K38" s="225" t="s">
        <v>241</v>
      </c>
      <c r="L38" s="228"/>
      <c r="M38" s="229" t="s">
        <v>554</v>
      </c>
      <c r="N38" s="58"/>
      <c r="O38" s="58"/>
      <c r="P38" s="58"/>
      <c r="Q38" s="185" t="s">
        <v>55</v>
      </c>
      <c r="R38" s="58"/>
      <c r="S38" s="60"/>
      <c r="T38" s="309" t="s">
        <v>877</v>
      </c>
      <c r="U38" s="307"/>
      <c r="V38" s="307"/>
      <c r="W38" s="225" t="s">
        <v>556</v>
      </c>
      <c r="X38" s="266" t="s">
        <v>878</v>
      </c>
      <c r="Y38" s="307"/>
      <c r="Z38" s="307"/>
      <c r="AA38" s="307"/>
      <c r="AB38" s="58"/>
      <c r="AC38" s="58"/>
      <c r="AD38" s="58"/>
      <c r="AE38" s="58"/>
      <c r="AF38" s="58"/>
      <c r="AG38" s="58"/>
      <c r="AH38" s="58"/>
      <c r="AI38" s="309" t="s">
        <v>456</v>
      </c>
      <c r="AJ38" s="18"/>
    </row>
    <row r="39" spans="1:36" ht="243.75" customHeight="1" x14ac:dyDescent="0.25">
      <c r="A39" s="564"/>
      <c r="B39" s="287" t="s">
        <v>243</v>
      </c>
      <c r="C39" s="275" t="s">
        <v>879</v>
      </c>
      <c r="D39" s="232" t="s">
        <v>204</v>
      </c>
      <c r="E39" s="223"/>
      <c r="F39" s="224">
        <v>43739</v>
      </c>
      <c r="G39" s="289">
        <v>43800</v>
      </c>
      <c r="H39" s="227" t="s">
        <v>737</v>
      </c>
      <c r="I39" s="269">
        <v>0</v>
      </c>
      <c r="J39" s="248" t="s">
        <v>880</v>
      </c>
      <c r="K39" s="233" t="s">
        <v>223</v>
      </c>
      <c r="L39" s="228"/>
      <c r="M39" s="293" t="s">
        <v>881</v>
      </c>
      <c r="N39" s="58"/>
      <c r="O39" s="58" t="s">
        <v>55</v>
      </c>
      <c r="P39" s="58"/>
      <c r="Q39" s="58"/>
      <c r="R39" s="58"/>
      <c r="S39" s="60"/>
      <c r="T39" s="308" t="s">
        <v>882</v>
      </c>
      <c r="U39" s="307"/>
      <c r="V39" s="308" t="s">
        <v>883</v>
      </c>
      <c r="W39" s="258" t="s">
        <v>884</v>
      </c>
      <c r="X39" s="320" t="s">
        <v>885</v>
      </c>
      <c r="Y39" s="307"/>
      <c r="Z39" s="307"/>
      <c r="AA39" s="307"/>
      <c r="AB39" s="58"/>
      <c r="AC39" s="276">
        <v>44501</v>
      </c>
      <c r="AD39" s="58"/>
      <c r="AE39" s="58"/>
      <c r="AF39" s="58"/>
      <c r="AG39" s="58"/>
      <c r="AH39" s="58"/>
      <c r="AI39" s="312" t="s">
        <v>886</v>
      </c>
      <c r="AJ39" s="18"/>
    </row>
    <row r="40" spans="1:36" ht="168" customHeight="1" x14ac:dyDescent="0.25">
      <c r="A40" s="564"/>
      <c r="B40" s="286" t="s">
        <v>248</v>
      </c>
      <c r="C40" s="221" t="s">
        <v>582</v>
      </c>
      <c r="D40" s="232" t="s">
        <v>585</v>
      </c>
      <c r="E40" s="223"/>
      <c r="F40" s="224">
        <v>43617</v>
      </c>
      <c r="G40" s="224">
        <v>44378</v>
      </c>
      <c r="H40" s="270" t="s">
        <v>556</v>
      </c>
      <c r="I40" s="226">
        <v>0</v>
      </c>
      <c r="J40" s="248" t="s">
        <v>887</v>
      </c>
      <c r="K40" s="233" t="s">
        <v>223</v>
      </c>
      <c r="L40" s="228"/>
      <c r="M40" s="229" t="s">
        <v>456</v>
      </c>
      <c r="N40" s="58"/>
      <c r="O40" s="58" t="s">
        <v>55</v>
      </c>
      <c r="P40" s="58"/>
      <c r="Q40" s="58"/>
      <c r="R40" s="58"/>
      <c r="S40" s="60"/>
      <c r="T40" s="309" t="s">
        <v>888</v>
      </c>
      <c r="U40" s="307"/>
      <c r="V40" s="309" t="s">
        <v>889</v>
      </c>
      <c r="W40" s="225" t="s">
        <v>556</v>
      </c>
      <c r="X40" s="314"/>
      <c r="Y40" s="307"/>
      <c r="Z40" s="307"/>
      <c r="AA40" s="307"/>
      <c r="AB40" s="58"/>
      <c r="AC40" s="261">
        <v>44621</v>
      </c>
      <c r="AD40" s="58"/>
      <c r="AE40" s="58"/>
      <c r="AF40" s="58"/>
      <c r="AG40" s="58"/>
      <c r="AH40" s="58"/>
      <c r="AI40" s="307"/>
      <c r="AJ40" s="18"/>
    </row>
    <row r="41" spans="1:36" ht="240" x14ac:dyDescent="0.25">
      <c r="A41" s="564"/>
      <c r="B41" s="286" t="s">
        <v>255</v>
      </c>
      <c r="C41" s="221" t="s">
        <v>890</v>
      </c>
      <c r="D41" s="251" t="s">
        <v>204</v>
      </c>
      <c r="E41" s="223"/>
      <c r="F41" s="224">
        <v>44378</v>
      </c>
      <c r="G41" s="224">
        <v>44531</v>
      </c>
      <c r="H41" s="227" t="s">
        <v>737</v>
      </c>
      <c r="I41" s="226">
        <v>0</v>
      </c>
      <c r="J41" s="225" t="s">
        <v>763</v>
      </c>
      <c r="K41" s="225" t="s">
        <v>223</v>
      </c>
      <c r="L41" s="228"/>
      <c r="M41" s="229" t="s">
        <v>456</v>
      </c>
      <c r="N41" s="58"/>
      <c r="O41" s="58" t="s">
        <v>55</v>
      </c>
      <c r="P41" s="58"/>
      <c r="Q41" s="185"/>
      <c r="R41" s="58"/>
      <c r="S41" s="60"/>
      <c r="T41" s="308" t="s">
        <v>891</v>
      </c>
      <c r="U41" s="307"/>
      <c r="V41" s="307" t="s">
        <v>892</v>
      </c>
      <c r="W41" s="225" t="s">
        <v>556</v>
      </c>
      <c r="X41" s="266" t="s">
        <v>893</v>
      </c>
      <c r="Y41" s="307"/>
      <c r="Z41" s="307"/>
      <c r="AA41" s="307"/>
      <c r="AB41" s="261">
        <v>44531</v>
      </c>
      <c r="AC41" s="261">
        <v>44743</v>
      </c>
      <c r="AD41" s="58"/>
      <c r="AE41" s="58"/>
      <c r="AF41" s="58"/>
      <c r="AG41" s="58"/>
      <c r="AH41" s="58"/>
      <c r="AI41" s="312" t="s">
        <v>894</v>
      </c>
      <c r="AJ41" s="18"/>
    </row>
    <row r="42" spans="1:36" ht="330" x14ac:dyDescent="0.25">
      <c r="A42" s="564"/>
      <c r="B42" s="286" t="s">
        <v>259</v>
      </c>
      <c r="C42" s="221" t="s">
        <v>895</v>
      </c>
      <c r="D42" s="235" t="s">
        <v>261</v>
      </c>
      <c r="E42" s="223"/>
      <c r="F42" s="224">
        <v>43466</v>
      </c>
      <c r="G42" s="224">
        <v>44621</v>
      </c>
      <c r="H42" s="225" t="s">
        <v>556</v>
      </c>
      <c r="I42" s="226">
        <v>60000</v>
      </c>
      <c r="J42" s="225" t="s">
        <v>896</v>
      </c>
      <c r="K42" s="225" t="s">
        <v>897</v>
      </c>
      <c r="L42" s="228"/>
      <c r="M42" s="229" t="s">
        <v>456</v>
      </c>
      <c r="N42" s="58"/>
      <c r="O42" s="58"/>
      <c r="P42" s="58"/>
      <c r="Q42" s="185" t="s">
        <v>55</v>
      </c>
      <c r="R42" s="58"/>
      <c r="S42" s="60"/>
      <c r="T42" s="309" t="s">
        <v>898</v>
      </c>
      <c r="U42" s="307"/>
      <c r="V42" s="307"/>
      <c r="W42" s="225" t="s">
        <v>556</v>
      </c>
      <c r="X42" s="266" t="s">
        <v>899</v>
      </c>
      <c r="Y42" s="307"/>
      <c r="Z42" s="307"/>
      <c r="AA42" s="307"/>
      <c r="AB42" s="58"/>
      <c r="AC42" s="58"/>
      <c r="AD42" s="58"/>
      <c r="AE42" s="58"/>
      <c r="AF42" s="58"/>
      <c r="AG42" s="264" t="s">
        <v>900</v>
      </c>
      <c r="AH42" s="58"/>
      <c r="AI42" s="312" t="s">
        <v>456</v>
      </c>
      <c r="AJ42" s="18"/>
    </row>
    <row r="43" spans="1:36" ht="195" x14ac:dyDescent="0.25">
      <c r="A43" s="564"/>
      <c r="B43" s="286" t="s">
        <v>268</v>
      </c>
      <c r="C43" s="221" t="s">
        <v>901</v>
      </c>
      <c r="D43" s="235" t="s">
        <v>270</v>
      </c>
      <c r="E43" s="223"/>
      <c r="F43" s="224">
        <v>43466</v>
      </c>
      <c r="G43" s="224">
        <v>45261</v>
      </c>
      <c r="H43" s="225" t="s">
        <v>62</v>
      </c>
      <c r="I43" s="226">
        <v>2000000</v>
      </c>
      <c r="J43" s="225" t="s">
        <v>902</v>
      </c>
      <c r="K43" s="225" t="s">
        <v>272</v>
      </c>
      <c r="L43" s="228"/>
      <c r="M43" s="229" t="s">
        <v>554</v>
      </c>
      <c r="N43" s="58"/>
      <c r="O43" s="58"/>
      <c r="P43" s="58"/>
      <c r="Q43" s="58" t="s">
        <v>55</v>
      </c>
      <c r="R43" s="58"/>
      <c r="S43" s="60"/>
      <c r="T43" s="309" t="s">
        <v>903</v>
      </c>
      <c r="U43" s="309" t="s">
        <v>904</v>
      </c>
      <c r="V43" s="307"/>
      <c r="W43" s="258" t="s">
        <v>905</v>
      </c>
      <c r="X43" s="307"/>
      <c r="Y43" s="307"/>
      <c r="Z43" s="307"/>
      <c r="AA43" s="307"/>
      <c r="AB43" s="58"/>
      <c r="AC43" s="260">
        <v>45078</v>
      </c>
      <c r="AD43" s="58"/>
      <c r="AE43" s="58"/>
      <c r="AF43" s="58"/>
      <c r="AG43" s="58"/>
      <c r="AH43" s="58"/>
      <c r="AI43" s="312" t="s">
        <v>554</v>
      </c>
      <c r="AJ43" s="18"/>
    </row>
    <row r="44" spans="1:36" ht="165" x14ac:dyDescent="0.25">
      <c r="A44" s="564"/>
      <c r="B44" s="286" t="s">
        <v>275</v>
      </c>
      <c r="C44" s="221" t="s">
        <v>276</v>
      </c>
      <c r="D44" s="235" t="s">
        <v>277</v>
      </c>
      <c r="E44" s="223"/>
      <c r="F44" s="224">
        <v>43466</v>
      </c>
      <c r="G44" s="224">
        <v>44743</v>
      </c>
      <c r="H44" s="225" t="s">
        <v>556</v>
      </c>
      <c r="I44" s="226">
        <v>6000</v>
      </c>
      <c r="J44" s="225" t="s">
        <v>906</v>
      </c>
      <c r="K44" s="225" t="s">
        <v>907</v>
      </c>
      <c r="L44" s="228"/>
      <c r="M44" s="229" t="s">
        <v>554</v>
      </c>
      <c r="N44" s="58"/>
      <c r="O44" s="58"/>
      <c r="P44" s="58"/>
      <c r="Q44" s="185" t="s">
        <v>55</v>
      </c>
      <c r="R44" s="58"/>
      <c r="S44" s="60"/>
      <c r="T44" s="309" t="s">
        <v>908</v>
      </c>
      <c r="U44" s="307"/>
      <c r="V44" s="307"/>
      <c r="W44" s="225" t="s">
        <v>556</v>
      </c>
      <c r="X44" s="307"/>
      <c r="Y44" s="307"/>
      <c r="Z44" s="307"/>
      <c r="AA44" s="307"/>
      <c r="AB44" s="58"/>
      <c r="AC44" s="58"/>
      <c r="AD44" s="58"/>
      <c r="AE44" s="58"/>
      <c r="AF44" s="58"/>
      <c r="AG44" s="58"/>
      <c r="AH44" s="58"/>
      <c r="AI44" s="312" t="s">
        <v>554</v>
      </c>
      <c r="AJ44" s="18"/>
    </row>
    <row r="45" spans="1:36" ht="165" x14ac:dyDescent="0.25">
      <c r="A45" s="565"/>
      <c r="B45" s="286" t="s">
        <v>281</v>
      </c>
      <c r="C45" s="221" t="s">
        <v>282</v>
      </c>
      <c r="D45" s="235" t="s">
        <v>607</v>
      </c>
      <c r="E45" s="223"/>
      <c r="F45" s="224">
        <v>44013</v>
      </c>
      <c r="G45" s="224">
        <v>44896</v>
      </c>
      <c r="H45" s="225" t="s">
        <v>556</v>
      </c>
      <c r="I45" s="226">
        <v>250000</v>
      </c>
      <c r="J45" s="225" t="s">
        <v>909</v>
      </c>
      <c r="K45" s="225" t="s">
        <v>609</v>
      </c>
      <c r="L45" s="228"/>
      <c r="M45" s="229" t="s">
        <v>554</v>
      </c>
      <c r="N45" s="58"/>
      <c r="O45" s="58"/>
      <c r="P45" s="58"/>
      <c r="Q45" s="185" t="s">
        <v>55</v>
      </c>
      <c r="R45" s="58"/>
      <c r="S45" s="60"/>
      <c r="T45" s="309" t="s">
        <v>910</v>
      </c>
      <c r="U45" s="307"/>
      <c r="V45" s="307"/>
      <c r="W45" s="225" t="s">
        <v>556</v>
      </c>
      <c r="X45" s="307"/>
      <c r="Y45" s="307"/>
      <c r="Z45" s="307"/>
      <c r="AA45" s="307"/>
      <c r="AB45" s="58"/>
      <c r="AC45" s="58"/>
      <c r="AD45" s="58"/>
      <c r="AE45" s="58"/>
      <c r="AF45" s="58"/>
      <c r="AG45" s="58"/>
      <c r="AH45" s="58"/>
      <c r="AI45" s="312" t="s">
        <v>554</v>
      </c>
      <c r="AJ45" s="18"/>
    </row>
    <row r="46" spans="1:36" ht="330" x14ac:dyDescent="0.25">
      <c r="A46" s="563" t="s">
        <v>286</v>
      </c>
      <c r="B46" s="287" t="s">
        <v>287</v>
      </c>
      <c r="C46" s="221" t="s">
        <v>911</v>
      </c>
      <c r="D46" s="222" t="s">
        <v>289</v>
      </c>
      <c r="E46" s="223"/>
      <c r="F46" s="298">
        <v>43647</v>
      </c>
      <c r="G46" s="224">
        <v>44378</v>
      </c>
      <c r="H46" s="223" t="s">
        <v>776</v>
      </c>
      <c r="I46" s="247">
        <v>0</v>
      </c>
      <c r="J46" s="249" t="s">
        <v>912</v>
      </c>
      <c r="K46" s="227" t="s">
        <v>292</v>
      </c>
      <c r="L46" s="228"/>
      <c r="M46" s="229" t="s">
        <v>456</v>
      </c>
      <c r="N46" s="58"/>
      <c r="O46" s="58" t="s">
        <v>55</v>
      </c>
      <c r="P46" s="58"/>
      <c r="Q46" s="58"/>
      <c r="R46" s="58"/>
      <c r="S46" s="60"/>
      <c r="T46" s="309" t="s">
        <v>913</v>
      </c>
      <c r="U46" s="309" t="s">
        <v>914</v>
      </c>
      <c r="V46" s="309" t="s">
        <v>915</v>
      </c>
      <c r="W46" s="223" t="s">
        <v>916</v>
      </c>
      <c r="X46" s="310" t="s">
        <v>917</v>
      </c>
      <c r="Y46" s="314"/>
      <c r="Z46" s="310" t="s">
        <v>918</v>
      </c>
      <c r="AA46" s="311"/>
      <c r="AB46" s="151"/>
      <c r="AC46" s="260">
        <v>45078</v>
      </c>
      <c r="AD46" s="151"/>
      <c r="AE46" s="151"/>
      <c r="AF46" s="181" t="s">
        <v>919</v>
      </c>
      <c r="AG46" s="151"/>
      <c r="AH46" s="151"/>
      <c r="AI46" s="310" t="s">
        <v>920</v>
      </c>
      <c r="AJ46" s="18"/>
    </row>
    <row r="47" spans="1:36" ht="135" x14ac:dyDescent="0.25">
      <c r="A47" s="564"/>
      <c r="B47" s="287" t="s">
        <v>294</v>
      </c>
      <c r="C47" s="221" t="s">
        <v>921</v>
      </c>
      <c r="D47" s="222" t="s">
        <v>616</v>
      </c>
      <c r="E47" s="223"/>
      <c r="F47" s="224">
        <v>43466</v>
      </c>
      <c r="G47" s="224">
        <v>44013</v>
      </c>
      <c r="H47" s="250" t="s">
        <v>922</v>
      </c>
      <c r="I47" s="247">
        <v>30000</v>
      </c>
      <c r="J47" s="249" t="s">
        <v>923</v>
      </c>
      <c r="K47" s="227" t="s">
        <v>292</v>
      </c>
      <c r="L47" s="223"/>
      <c r="M47" s="229" t="s">
        <v>613</v>
      </c>
      <c r="N47" s="58"/>
      <c r="O47" s="58"/>
      <c r="P47" s="58"/>
      <c r="Q47" s="58"/>
      <c r="R47" s="58" t="s">
        <v>55</v>
      </c>
      <c r="S47" s="60"/>
      <c r="T47" s="309" t="s">
        <v>924</v>
      </c>
      <c r="U47" s="309" t="s">
        <v>925</v>
      </c>
      <c r="V47" s="309"/>
      <c r="W47" s="258" t="s">
        <v>926</v>
      </c>
      <c r="X47" s="311"/>
      <c r="Y47" s="311"/>
      <c r="Z47" s="311"/>
      <c r="AA47" s="311"/>
      <c r="AB47" s="151"/>
      <c r="AC47" s="151"/>
      <c r="AD47" s="151"/>
      <c r="AE47" s="151"/>
      <c r="AF47" s="151"/>
      <c r="AG47" s="151"/>
      <c r="AH47" s="151"/>
      <c r="AI47" s="310" t="s">
        <v>927</v>
      </c>
      <c r="AJ47" s="18"/>
    </row>
    <row r="48" spans="1:36" ht="240" x14ac:dyDescent="0.25">
      <c r="A48" s="564"/>
      <c r="B48" s="287" t="s">
        <v>302</v>
      </c>
      <c r="C48" s="221" t="s">
        <v>928</v>
      </c>
      <c r="D48" s="251" t="s">
        <v>304</v>
      </c>
      <c r="E48" s="223"/>
      <c r="F48" s="224">
        <v>44197</v>
      </c>
      <c r="G48" s="224">
        <v>44927</v>
      </c>
      <c r="H48" s="223" t="s">
        <v>62</v>
      </c>
      <c r="I48" s="247">
        <v>63000</v>
      </c>
      <c r="J48" s="249" t="s">
        <v>929</v>
      </c>
      <c r="K48" s="225" t="s">
        <v>306</v>
      </c>
      <c r="L48" s="228"/>
      <c r="M48" s="229" t="s">
        <v>456</v>
      </c>
      <c r="N48" s="58"/>
      <c r="O48" s="58" t="s">
        <v>55</v>
      </c>
      <c r="P48" s="58"/>
      <c r="Q48" s="58"/>
      <c r="R48" s="58"/>
      <c r="S48" s="60"/>
      <c r="T48" s="309" t="s">
        <v>98</v>
      </c>
      <c r="U48" s="309"/>
      <c r="V48" s="309" t="s">
        <v>930</v>
      </c>
      <c r="W48" s="185" t="s">
        <v>931</v>
      </c>
      <c r="X48" s="309" t="s">
        <v>932</v>
      </c>
      <c r="Y48" s="311"/>
      <c r="Z48" s="311"/>
      <c r="AA48" s="311"/>
      <c r="AB48" s="151"/>
      <c r="AC48" s="151"/>
      <c r="AD48" s="151"/>
      <c r="AE48" s="151"/>
      <c r="AF48" s="151"/>
      <c r="AG48" s="151"/>
      <c r="AH48" s="151"/>
      <c r="AI48" s="312" t="s">
        <v>456</v>
      </c>
      <c r="AJ48" s="18"/>
    </row>
    <row r="49" spans="1:36" ht="150" x14ac:dyDescent="0.25">
      <c r="A49" s="564"/>
      <c r="B49" s="287" t="s">
        <v>309</v>
      </c>
      <c r="C49" s="221" t="s">
        <v>622</v>
      </c>
      <c r="D49" s="222" t="s">
        <v>318</v>
      </c>
      <c r="E49" s="223"/>
      <c r="F49" s="224">
        <v>43466</v>
      </c>
      <c r="G49" s="224">
        <v>45108</v>
      </c>
      <c r="H49" s="228" t="s">
        <v>626</v>
      </c>
      <c r="I49" s="247">
        <v>75000</v>
      </c>
      <c r="J49" s="249" t="s">
        <v>933</v>
      </c>
      <c r="K49" s="225" t="s">
        <v>306</v>
      </c>
      <c r="L49" s="228"/>
      <c r="M49" s="229" t="s">
        <v>509</v>
      </c>
      <c r="N49" s="58"/>
      <c r="O49" s="58"/>
      <c r="P49" s="58" t="s">
        <v>55</v>
      </c>
      <c r="Q49" s="58"/>
      <c r="R49" s="58"/>
      <c r="S49" s="60"/>
      <c r="T49" s="319" t="s">
        <v>934</v>
      </c>
      <c r="U49" s="309" t="s">
        <v>935</v>
      </c>
      <c r="V49" s="309" t="s">
        <v>936</v>
      </c>
      <c r="W49" s="228" t="s">
        <v>937</v>
      </c>
      <c r="X49" s="305" t="s">
        <v>938</v>
      </c>
      <c r="Y49" s="311"/>
      <c r="Z49" s="311"/>
      <c r="AA49" s="311"/>
      <c r="AB49" s="151"/>
      <c r="AC49" s="151"/>
      <c r="AD49" s="151"/>
      <c r="AE49" s="151"/>
      <c r="AF49" s="151"/>
      <c r="AG49" s="151"/>
      <c r="AH49" s="151"/>
      <c r="AI49" s="312" t="s">
        <v>939</v>
      </c>
      <c r="AJ49" s="18"/>
    </row>
    <row r="50" spans="1:36" ht="409.5" x14ac:dyDescent="0.25">
      <c r="A50" s="564"/>
      <c r="B50" s="287" t="s">
        <v>319</v>
      </c>
      <c r="C50" s="221" t="s">
        <v>940</v>
      </c>
      <c r="D50" s="222" t="s">
        <v>321</v>
      </c>
      <c r="E50" s="223"/>
      <c r="F50" s="224">
        <v>43709</v>
      </c>
      <c r="G50" s="224">
        <v>45261</v>
      </c>
      <c r="H50" s="228" t="s">
        <v>62</v>
      </c>
      <c r="I50" s="247">
        <v>85000</v>
      </c>
      <c r="J50" s="249" t="s">
        <v>941</v>
      </c>
      <c r="K50" s="227" t="s">
        <v>292</v>
      </c>
      <c r="L50" s="228"/>
      <c r="M50" s="229" t="s">
        <v>942</v>
      </c>
      <c r="N50" s="58"/>
      <c r="O50" s="58"/>
      <c r="P50" s="58"/>
      <c r="Q50" s="58" t="s">
        <v>55</v>
      </c>
      <c r="R50" s="58"/>
      <c r="S50" s="60"/>
      <c r="T50" s="309" t="s">
        <v>943</v>
      </c>
      <c r="U50" s="347" t="s">
        <v>944</v>
      </c>
      <c r="V50" s="311"/>
      <c r="W50" s="228" t="s">
        <v>945</v>
      </c>
      <c r="X50" s="305" t="s">
        <v>946</v>
      </c>
      <c r="Y50" s="311"/>
      <c r="Z50" s="311"/>
      <c r="AA50" s="311"/>
      <c r="AB50" s="151"/>
      <c r="AC50" s="260">
        <v>45078</v>
      </c>
      <c r="AD50" s="151"/>
      <c r="AE50" s="151"/>
      <c r="AF50" s="151"/>
      <c r="AG50" s="151"/>
      <c r="AH50" s="151"/>
      <c r="AI50" s="305" t="s">
        <v>947</v>
      </c>
      <c r="AJ50" s="18"/>
    </row>
    <row r="51" spans="1:36" ht="180" x14ac:dyDescent="0.25">
      <c r="A51" s="564"/>
      <c r="B51" s="287" t="s">
        <v>326</v>
      </c>
      <c r="C51" s="221" t="s">
        <v>948</v>
      </c>
      <c r="D51" s="230" t="s">
        <v>644</v>
      </c>
      <c r="E51" s="223"/>
      <c r="F51" s="224">
        <v>44197</v>
      </c>
      <c r="G51" s="224">
        <v>44531</v>
      </c>
      <c r="H51" s="223" t="s">
        <v>62</v>
      </c>
      <c r="I51" s="247">
        <v>12000</v>
      </c>
      <c r="J51" s="249" t="s">
        <v>949</v>
      </c>
      <c r="K51" s="227" t="s">
        <v>292</v>
      </c>
      <c r="L51" s="228"/>
      <c r="M51" s="232" t="s">
        <v>641</v>
      </c>
      <c r="N51" s="58"/>
      <c r="O51" s="58" t="s">
        <v>55</v>
      </c>
      <c r="P51" s="58"/>
      <c r="Q51" s="58"/>
      <c r="R51" s="58"/>
      <c r="S51" s="60"/>
      <c r="T51" s="311" t="s">
        <v>98</v>
      </c>
      <c r="U51" s="311"/>
      <c r="V51" s="348" t="s">
        <v>950</v>
      </c>
      <c r="W51" s="228" t="s">
        <v>905</v>
      </c>
      <c r="X51" s="311"/>
      <c r="Y51" s="311"/>
      <c r="Z51" s="311"/>
      <c r="AA51" s="311"/>
      <c r="AB51" s="151"/>
      <c r="AC51" s="260">
        <v>44896</v>
      </c>
      <c r="AD51" s="151"/>
      <c r="AE51" s="151"/>
      <c r="AF51" s="151"/>
      <c r="AG51" s="151"/>
      <c r="AH51" s="151"/>
      <c r="AI51" s="327" t="s">
        <v>641</v>
      </c>
      <c r="AJ51" s="18"/>
    </row>
    <row r="52" spans="1:36" ht="195" x14ac:dyDescent="0.25">
      <c r="A52" s="564"/>
      <c r="B52" s="286" t="s">
        <v>333</v>
      </c>
      <c r="C52" s="221" t="s">
        <v>334</v>
      </c>
      <c r="D52" s="235" t="s">
        <v>335</v>
      </c>
      <c r="E52" s="223"/>
      <c r="F52" s="224">
        <v>44197</v>
      </c>
      <c r="G52" s="224">
        <v>45108</v>
      </c>
      <c r="H52" s="223" t="s">
        <v>534</v>
      </c>
      <c r="I52" s="247">
        <v>5000</v>
      </c>
      <c r="J52" s="249" t="s">
        <v>951</v>
      </c>
      <c r="K52" s="252" t="s">
        <v>223</v>
      </c>
      <c r="L52" s="228"/>
      <c r="M52" s="232" t="s">
        <v>646</v>
      </c>
      <c r="N52" s="58"/>
      <c r="O52" s="58"/>
      <c r="P52" s="58"/>
      <c r="Q52" s="58" t="s">
        <v>55</v>
      </c>
      <c r="R52" s="223"/>
      <c r="S52" s="223"/>
      <c r="T52" s="326" t="s">
        <v>952</v>
      </c>
      <c r="U52" s="325"/>
      <c r="V52" s="326" t="s">
        <v>953</v>
      </c>
      <c r="W52" s="223" t="s">
        <v>954</v>
      </c>
      <c r="X52" s="325"/>
      <c r="Y52" s="311"/>
      <c r="Z52" s="305" t="s">
        <v>955</v>
      </c>
      <c r="AA52" s="311"/>
      <c r="AB52" s="151"/>
      <c r="AC52" s="151"/>
      <c r="AD52" s="271"/>
      <c r="AE52" s="263">
        <v>30000</v>
      </c>
      <c r="AF52" s="181" t="s">
        <v>956</v>
      </c>
      <c r="AG52" s="151"/>
      <c r="AH52" s="151"/>
      <c r="AI52" s="310" t="s">
        <v>957</v>
      </c>
      <c r="AJ52" s="18"/>
    </row>
    <row r="53" spans="1:36" ht="240" x14ac:dyDescent="0.25">
      <c r="A53" s="564"/>
      <c r="B53" s="287" t="s">
        <v>342</v>
      </c>
      <c r="C53" s="221" t="s">
        <v>653</v>
      </c>
      <c r="D53" s="230" t="s">
        <v>321</v>
      </c>
      <c r="E53" s="223" t="s">
        <v>654</v>
      </c>
      <c r="F53" s="224">
        <v>43466</v>
      </c>
      <c r="G53" s="224">
        <v>44531</v>
      </c>
      <c r="H53" s="228" t="s">
        <v>626</v>
      </c>
      <c r="I53" s="247">
        <v>28000</v>
      </c>
      <c r="J53" s="249" t="s">
        <v>958</v>
      </c>
      <c r="K53" s="227" t="s">
        <v>292</v>
      </c>
      <c r="L53" s="228"/>
      <c r="M53" s="229" t="s">
        <v>456</v>
      </c>
      <c r="N53" s="58"/>
      <c r="O53" s="58" t="s">
        <v>55</v>
      </c>
      <c r="P53" s="58"/>
      <c r="Q53" s="58"/>
      <c r="R53" s="58"/>
      <c r="S53" s="60"/>
      <c r="T53" s="309" t="s">
        <v>959</v>
      </c>
      <c r="U53" s="311"/>
      <c r="V53" s="308" t="s">
        <v>960</v>
      </c>
      <c r="W53" s="228" t="s">
        <v>961</v>
      </c>
      <c r="X53" s="326" t="s">
        <v>932</v>
      </c>
      <c r="Y53" s="311"/>
      <c r="Z53" s="311"/>
      <c r="AA53" s="348" t="s">
        <v>962</v>
      </c>
      <c r="AB53" s="151"/>
      <c r="AC53" s="260">
        <v>44896</v>
      </c>
      <c r="AD53" s="151"/>
      <c r="AE53" s="151"/>
      <c r="AF53" s="181" t="s">
        <v>963</v>
      </c>
      <c r="AG53" s="151"/>
      <c r="AH53" s="151"/>
      <c r="AI53" s="312" t="s">
        <v>456</v>
      </c>
      <c r="AJ53" s="18"/>
    </row>
    <row r="54" spans="1:36" ht="405" x14ac:dyDescent="0.25">
      <c r="A54" s="564"/>
      <c r="B54" s="287" t="s">
        <v>347</v>
      </c>
      <c r="C54" s="221" t="s">
        <v>656</v>
      </c>
      <c r="D54" s="235" t="s">
        <v>204</v>
      </c>
      <c r="E54" s="223" t="s">
        <v>657</v>
      </c>
      <c r="F54" s="224">
        <v>44378</v>
      </c>
      <c r="G54" s="224">
        <v>44743</v>
      </c>
      <c r="H54" s="223" t="s">
        <v>707</v>
      </c>
      <c r="I54" s="247">
        <v>0</v>
      </c>
      <c r="J54" s="249" t="s">
        <v>752</v>
      </c>
      <c r="K54" s="227" t="s">
        <v>658</v>
      </c>
      <c r="L54" s="228"/>
      <c r="M54" s="229" t="s">
        <v>456</v>
      </c>
      <c r="N54" s="58"/>
      <c r="O54" s="58" t="s">
        <v>55</v>
      </c>
      <c r="P54" s="58"/>
      <c r="Q54" s="58"/>
      <c r="R54" s="58"/>
      <c r="S54" s="60"/>
      <c r="T54" s="309" t="s">
        <v>964</v>
      </c>
      <c r="U54" s="307"/>
      <c r="V54" s="308" t="s">
        <v>965</v>
      </c>
      <c r="W54" s="223" t="s">
        <v>966</v>
      </c>
      <c r="X54" s="354" t="s">
        <v>967</v>
      </c>
      <c r="Y54" s="355"/>
      <c r="Z54" s="356" t="s">
        <v>968</v>
      </c>
      <c r="AA54" s="307"/>
      <c r="AB54" s="58"/>
      <c r="AC54" s="261">
        <v>44896</v>
      </c>
      <c r="AD54" s="349" t="s">
        <v>752</v>
      </c>
      <c r="AE54" s="58"/>
      <c r="AF54" s="58"/>
      <c r="AG54" s="58"/>
      <c r="AH54" s="58"/>
      <c r="AI54" s="312" t="s">
        <v>456</v>
      </c>
      <c r="AJ54" s="18"/>
    </row>
    <row r="55" spans="1:36" ht="231" customHeight="1" x14ac:dyDescent="0.25">
      <c r="A55" s="564"/>
      <c r="B55" s="287" t="s">
        <v>352</v>
      </c>
      <c r="C55" s="221" t="s">
        <v>659</v>
      </c>
      <c r="D55" s="235" t="s">
        <v>354</v>
      </c>
      <c r="E55" s="223"/>
      <c r="F55" s="224">
        <v>43466</v>
      </c>
      <c r="G55" s="224">
        <v>44531</v>
      </c>
      <c r="H55" s="223" t="s">
        <v>120</v>
      </c>
      <c r="I55" s="247">
        <v>9000</v>
      </c>
      <c r="J55" s="249" t="s">
        <v>707</v>
      </c>
      <c r="K55" s="227" t="s">
        <v>292</v>
      </c>
      <c r="L55" s="228"/>
      <c r="M55" s="229" t="s">
        <v>456</v>
      </c>
      <c r="N55" s="58"/>
      <c r="O55" s="58"/>
      <c r="P55" s="185"/>
      <c r="Q55" s="58" t="s">
        <v>55</v>
      </c>
      <c r="R55" s="58"/>
      <c r="S55" s="60"/>
      <c r="T55" s="309" t="s">
        <v>969</v>
      </c>
      <c r="U55" s="328"/>
      <c r="V55" s="308" t="s">
        <v>970</v>
      </c>
      <c r="W55" s="223" t="s">
        <v>971</v>
      </c>
      <c r="X55" s="309"/>
      <c r="Y55" s="307"/>
      <c r="Z55" s="307"/>
      <c r="AA55" s="307"/>
      <c r="AB55" s="58"/>
      <c r="AC55" s="261">
        <v>44743</v>
      </c>
      <c r="AD55" s="294"/>
      <c r="AE55" s="58"/>
      <c r="AF55" s="58"/>
      <c r="AG55" s="58"/>
      <c r="AH55" s="58"/>
      <c r="AI55" s="312" t="s">
        <v>456</v>
      </c>
      <c r="AJ55" s="18"/>
    </row>
    <row r="56" spans="1:36" ht="181.5" customHeight="1" x14ac:dyDescent="0.25">
      <c r="A56" s="564"/>
      <c r="B56" s="287" t="s">
        <v>358</v>
      </c>
      <c r="C56" s="221" t="s">
        <v>664</v>
      </c>
      <c r="D56" s="235" t="s">
        <v>360</v>
      </c>
      <c r="E56" s="223"/>
      <c r="F56" s="224">
        <v>43466</v>
      </c>
      <c r="G56" s="224">
        <v>44531</v>
      </c>
      <c r="H56" s="223" t="s">
        <v>120</v>
      </c>
      <c r="I56" s="247">
        <v>9000</v>
      </c>
      <c r="J56" s="249" t="s">
        <v>626</v>
      </c>
      <c r="K56" s="227" t="s">
        <v>292</v>
      </c>
      <c r="L56" s="228"/>
      <c r="M56" s="229" t="s">
        <v>456</v>
      </c>
      <c r="N56" s="58"/>
      <c r="O56" s="58"/>
      <c r="P56" s="185"/>
      <c r="Q56" s="58" t="s">
        <v>55</v>
      </c>
      <c r="R56" s="58"/>
      <c r="S56" s="60"/>
      <c r="T56" s="309" t="s">
        <v>972</v>
      </c>
      <c r="U56" s="309"/>
      <c r="V56" s="309" t="s">
        <v>973</v>
      </c>
      <c r="W56" s="223" t="s">
        <v>120</v>
      </c>
      <c r="X56" s="309"/>
      <c r="Y56" s="307"/>
      <c r="Z56" s="307"/>
      <c r="AA56" s="307"/>
      <c r="AB56" s="58"/>
      <c r="AC56" s="58"/>
      <c r="AD56" s="294"/>
      <c r="AE56" s="58"/>
      <c r="AF56" s="58"/>
      <c r="AG56" s="58"/>
      <c r="AH56" s="58"/>
      <c r="AI56" s="312" t="s">
        <v>456</v>
      </c>
      <c r="AJ56" s="18"/>
    </row>
    <row r="57" spans="1:36" ht="243.75" customHeight="1" x14ac:dyDescent="0.25">
      <c r="A57" s="564"/>
      <c r="B57" s="287" t="s">
        <v>365</v>
      </c>
      <c r="C57" s="221" t="s">
        <v>974</v>
      </c>
      <c r="D57" s="235" t="s">
        <v>367</v>
      </c>
      <c r="E57" s="223"/>
      <c r="F57" s="224">
        <v>43647</v>
      </c>
      <c r="G57" s="224">
        <v>44166</v>
      </c>
      <c r="H57" s="223" t="s">
        <v>534</v>
      </c>
      <c r="I57" s="247">
        <v>18000</v>
      </c>
      <c r="J57" s="253" t="s">
        <v>975</v>
      </c>
      <c r="K57" s="225" t="s">
        <v>292</v>
      </c>
      <c r="L57" s="228"/>
      <c r="M57" s="232" t="s">
        <v>668</v>
      </c>
      <c r="N57" s="58"/>
      <c r="O57" s="58"/>
      <c r="P57" s="58" t="s">
        <v>55</v>
      </c>
      <c r="Q57" s="58"/>
      <c r="R57" s="58"/>
      <c r="S57" s="60"/>
      <c r="T57" s="326" t="s">
        <v>976</v>
      </c>
      <c r="U57" s="326" t="s">
        <v>977</v>
      </c>
      <c r="V57" s="326" t="s">
        <v>978</v>
      </c>
      <c r="W57" s="223" t="s">
        <v>534</v>
      </c>
      <c r="X57" s="326" t="s">
        <v>979</v>
      </c>
      <c r="Y57" s="325"/>
      <c r="Z57" s="307"/>
      <c r="AA57" s="307"/>
      <c r="AB57" s="58"/>
      <c r="AC57" s="261">
        <v>44743</v>
      </c>
      <c r="AD57" s="290" t="s">
        <v>62</v>
      </c>
      <c r="AE57" s="58"/>
      <c r="AF57" s="58"/>
      <c r="AG57" s="58"/>
      <c r="AH57" s="58"/>
      <c r="AI57" s="327" t="s">
        <v>668</v>
      </c>
      <c r="AJ57" s="18"/>
    </row>
    <row r="58" spans="1:36" ht="255" x14ac:dyDescent="0.25">
      <c r="A58" s="564"/>
      <c r="B58" s="287" t="s">
        <v>374</v>
      </c>
      <c r="C58" s="221" t="s">
        <v>980</v>
      </c>
      <c r="D58" s="235" t="s">
        <v>376</v>
      </c>
      <c r="E58" s="223"/>
      <c r="F58" s="224">
        <v>43647</v>
      </c>
      <c r="G58" s="224">
        <v>44166</v>
      </c>
      <c r="H58" s="223" t="s">
        <v>62</v>
      </c>
      <c r="I58" s="247">
        <v>80000</v>
      </c>
      <c r="J58" s="254" t="s">
        <v>981</v>
      </c>
      <c r="K58" s="225" t="s">
        <v>378</v>
      </c>
      <c r="L58" s="228"/>
      <c r="M58" s="229" t="s">
        <v>982</v>
      </c>
      <c r="N58" s="58"/>
      <c r="O58" s="58" t="s">
        <v>55</v>
      </c>
      <c r="P58" s="58"/>
      <c r="Q58" s="58"/>
      <c r="R58" s="58"/>
      <c r="S58" s="60"/>
      <c r="T58" s="326" t="s">
        <v>983</v>
      </c>
      <c r="U58" s="325"/>
      <c r="V58" s="309" t="s">
        <v>984</v>
      </c>
      <c r="W58" s="223" t="s">
        <v>985</v>
      </c>
      <c r="X58" s="329"/>
      <c r="Y58" s="307"/>
      <c r="Z58" s="307"/>
      <c r="AA58" s="307"/>
      <c r="AB58" s="58"/>
      <c r="AC58" s="261">
        <v>44896</v>
      </c>
      <c r="AD58" s="58"/>
      <c r="AE58" s="58"/>
      <c r="AF58" s="297" t="s">
        <v>986</v>
      </c>
      <c r="AG58" s="299"/>
      <c r="AH58" s="297" t="s">
        <v>987</v>
      </c>
      <c r="AI58" s="312" t="s">
        <v>988</v>
      </c>
      <c r="AJ58" s="18"/>
    </row>
    <row r="59" spans="1:36" ht="15.75" x14ac:dyDescent="0.25">
      <c r="A59" s="564"/>
      <c r="B59" s="286" t="s">
        <v>383</v>
      </c>
      <c r="C59" s="221" t="s">
        <v>680</v>
      </c>
      <c r="D59" s="235"/>
      <c r="E59" s="223"/>
      <c r="F59" s="224"/>
      <c r="G59" s="224"/>
      <c r="H59" s="223"/>
      <c r="I59" s="247"/>
      <c r="J59" s="249"/>
      <c r="K59" s="225"/>
      <c r="L59" s="228"/>
      <c r="M59" s="229"/>
      <c r="N59" s="58"/>
      <c r="O59" s="58"/>
      <c r="P59" s="58"/>
      <c r="Q59" s="58"/>
      <c r="R59" s="58"/>
      <c r="S59" s="60"/>
      <c r="T59" s="307"/>
      <c r="U59" s="307"/>
      <c r="V59" s="307"/>
      <c r="W59" s="58"/>
      <c r="X59" s="307"/>
      <c r="Y59" s="307"/>
      <c r="Z59" s="307"/>
      <c r="AA59" s="307"/>
      <c r="AB59" s="58"/>
      <c r="AC59" s="58"/>
      <c r="AD59" s="58"/>
      <c r="AE59" s="58"/>
      <c r="AF59" s="58"/>
      <c r="AG59" s="58"/>
      <c r="AH59" s="58"/>
      <c r="AI59" s="307"/>
      <c r="AJ59" s="18"/>
    </row>
    <row r="60" spans="1:36" ht="273.75" customHeight="1" x14ac:dyDescent="0.25">
      <c r="A60" s="564"/>
      <c r="B60" s="287" t="s">
        <v>400</v>
      </c>
      <c r="C60" s="272" t="s">
        <v>989</v>
      </c>
      <c r="D60" s="237" t="s">
        <v>376</v>
      </c>
      <c r="E60" s="238"/>
      <c r="F60" s="239" t="s">
        <v>396</v>
      </c>
      <c r="G60" s="239" t="s">
        <v>341</v>
      </c>
      <c r="H60" s="238" t="s">
        <v>776</v>
      </c>
      <c r="I60" s="255">
        <v>500000</v>
      </c>
      <c r="J60" s="256" t="s">
        <v>990</v>
      </c>
      <c r="K60" s="240" t="s">
        <v>683</v>
      </c>
      <c r="L60" s="243"/>
      <c r="M60" s="244" t="s">
        <v>991</v>
      </c>
      <c r="N60" s="58"/>
      <c r="O60" s="58"/>
      <c r="P60" s="58" t="s">
        <v>55</v>
      </c>
      <c r="Q60" s="58"/>
      <c r="R60" s="58"/>
      <c r="S60" s="60" t="s">
        <v>7</v>
      </c>
      <c r="T60" s="312" t="s">
        <v>992</v>
      </c>
      <c r="U60" s="312"/>
      <c r="V60" s="312" t="s">
        <v>993</v>
      </c>
      <c r="W60" s="238" t="s">
        <v>776</v>
      </c>
      <c r="X60" s="312" t="s">
        <v>994</v>
      </c>
      <c r="Y60" s="330"/>
      <c r="Z60" s="307"/>
      <c r="AA60" s="307"/>
      <c r="AB60" s="58"/>
      <c r="AC60" s="58"/>
      <c r="AD60" s="58"/>
      <c r="AE60" s="58"/>
      <c r="AF60" s="58"/>
      <c r="AG60" s="58"/>
      <c r="AH60" s="58"/>
      <c r="AI60" s="312" t="s">
        <v>995</v>
      </c>
      <c r="AJ60" s="18"/>
    </row>
    <row r="61" spans="1:36" ht="120" x14ac:dyDescent="0.25">
      <c r="A61" s="564"/>
      <c r="B61" s="287" t="s">
        <v>692</v>
      </c>
      <c r="C61" s="245" t="s">
        <v>693</v>
      </c>
      <c r="D61" s="237" t="s">
        <v>694</v>
      </c>
      <c r="E61" s="237" t="s">
        <v>695</v>
      </c>
      <c r="F61" s="239">
        <v>44197</v>
      </c>
      <c r="G61" s="239">
        <v>44378</v>
      </c>
      <c r="H61" s="223" t="s">
        <v>626</v>
      </c>
      <c r="I61" s="255">
        <v>0</v>
      </c>
      <c r="J61" s="245" t="s">
        <v>696</v>
      </c>
      <c r="K61" s="223"/>
      <c r="L61" s="223" t="s">
        <v>223</v>
      </c>
      <c r="M61" s="245" t="s">
        <v>456</v>
      </c>
      <c r="N61" s="58"/>
      <c r="O61" s="58" t="s">
        <v>55</v>
      </c>
      <c r="P61" s="58"/>
      <c r="Q61" s="58"/>
      <c r="R61" s="58"/>
      <c r="S61" s="60"/>
      <c r="T61" s="309" t="s">
        <v>996</v>
      </c>
      <c r="U61" s="331"/>
      <c r="V61" s="307" t="s">
        <v>997</v>
      </c>
      <c r="W61" s="228" t="s">
        <v>626</v>
      </c>
      <c r="X61" s="309" t="s">
        <v>998</v>
      </c>
      <c r="Y61" s="307"/>
      <c r="Z61" s="307"/>
      <c r="AA61" s="307"/>
      <c r="AB61" s="58"/>
      <c r="AC61" s="261">
        <v>44896</v>
      </c>
      <c r="AD61" s="58"/>
      <c r="AE61" s="58"/>
      <c r="AF61" s="58"/>
      <c r="AG61" s="58"/>
      <c r="AH61" s="58"/>
      <c r="AI61" s="326" t="s">
        <v>456</v>
      </c>
      <c r="AJ61" s="18"/>
    </row>
    <row r="62" spans="1:36" ht="210" x14ac:dyDescent="0.25">
      <c r="A62" s="564"/>
      <c r="B62" s="287" t="s">
        <v>697</v>
      </c>
      <c r="C62" s="245" t="s">
        <v>698</v>
      </c>
      <c r="D62" s="237" t="s">
        <v>699</v>
      </c>
      <c r="E62" s="237"/>
      <c r="F62" s="239">
        <v>44197</v>
      </c>
      <c r="G62" s="239">
        <v>45261</v>
      </c>
      <c r="H62" s="223" t="s">
        <v>62</v>
      </c>
      <c r="I62" s="255">
        <v>25000</v>
      </c>
      <c r="J62" s="245" t="s">
        <v>700</v>
      </c>
      <c r="K62" s="223" t="s">
        <v>701</v>
      </c>
      <c r="L62" s="223" t="s">
        <v>702</v>
      </c>
      <c r="M62" s="245" t="s">
        <v>509</v>
      </c>
      <c r="N62" s="58"/>
      <c r="O62" s="58"/>
      <c r="P62" s="58"/>
      <c r="Q62" s="58" t="s">
        <v>55</v>
      </c>
      <c r="R62" s="58"/>
      <c r="S62" s="60"/>
      <c r="T62" s="309" t="s">
        <v>999</v>
      </c>
      <c r="U62" s="309" t="s">
        <v>1000</v>
      </c>
      <c r="V62" s="309" t="s">
        <v>1001</v>
      </c>
      <c r="W62" s="258" t="s">
        <v>905</v>
      </c>
      <c r="X62" s="309" t="s">
        <v>1002</v>
      </c>
      <c r="Y62" s="307"/>
      <c r="Z62" s="307"/>
      <c r="AA62" s="307"/>
      <c r="AB62" s="58"/>
      <c r="AC62" s="260">
        <v>45078</v>
      </c>
      <c r="AD62" s="58"/>
      <c r="AE62" s="58"/>
      <c r="AF62" s="58"/>
      <c r="AG62" s="58"/>
      <c r="AH62" s="58"/>
      <c r="AI62" s="326" t="s">
        <v>509</v>
      </c>
      <c r="AJ62" s="18"/>
    </row>
    <row r="63" spans="1:36" ht="409.5" x14ac:dyDescent="0.25">
      <c r="A63" s="565"/>
      <c r="B63" s="288" t="s">
        <v>703</v>
      </c>
      <c r="C63" s="245" t="s">
        <v>704</v>
      </c>
      <c r="D63" s="246" t="s">
        <v>705</v>
      </c>
      <c r="E63" s="284" t="s">
        <v>706</v>
      </c>
      <c r="F63" s="224">
        <v>44044</v>
      </c>
      <c r="G63" s="224">
        <v>44531</v>
      </c>
      <c r="H63" s="223" t="s">
        <v>1003</v>
      </c>
      <c r="I63" s="247">
        <v>20000</v>
      </c>
      <c r="J63" s="245" t="s">
        <v>1004</v>
      </c>
      <c r="K63" s="223" t="s">
        <v>709</v>
      </c>
      <c r="L63" s="223"/>
      <c r="M63" s="245" t="s">
        <v>710</v>
      </c>
      <c r="N63" s="58"/>
      <c r="O63" s="58"/>
      <c r="P63" s="58"/>
      <c r="Q63" s="58" t="s">
        <v>55</v>
      </c>
      <c r="R63" s="58"/>
      <c r="S63" s="60"/>
      <c r="T63" s="326" t="s">
        <v>1005</v>
      </c>
      <c r="U63" s="307"/>
      <c r="V63" s="307"/>
      <c r="W63" s="223" t="s">
        <v>1003</v>
      </c>
      <c r="X63" s="307"/>
      <c r="Y63" s="307"/>
      <c r="Z63" s="307"/>
      <c r="AA63" s="307"/>
      <c r="AB63" s="58"/>
      <c r="AC63" s="261">
        <v>44743</v>
      </c>
      <c r="AD63" s="58"/>
      <c r="AE63" s="58"/>
      <c r="AF63" s="185" t="s">
        <v>1006</v>
      </c>
      <c r="AG63" s="58"/>
      <c r="AH63" s="58"/>
      <c r="AI63" s="326" t="s">
        <v>710</v>
      </c>
      <c r="AJ63" s="18"/>
    </row>
    <row r="64" spans="1:36" x14ac:dyDescent="0.25">
      <c r="AJ64" s="18"/>
    </row>
    <row r="65" spans="1:36" x14ac:dyDescent="0.25">
      <c r="B65" s="61"/>
      <c r="AJ65" s="18"/>
    </row>
    <row r="66" spans="1:36" ht="15.75" thickBot="1" x14ac:dyDescent="0.3">
      <c r="L66" s="69"/>
      <c r="AJ66" s="18"/>
    </row>
    <row r="67" spans="1:36" ht="21.75" thickBot="1" x14ac:dyDescent="0.3">
      <c r="A67" s="65" t="s">
        <v>390</v>
      </c>
      <c r="B67" s="66"/>
      <c r="C67" s="66"/>
      <c r="D67" s="66"/>
      <c r="E67" s="66"/>
      <c r="F67" s="66"/>
      <c r="G67" s="66"/>
      <c r="H67" s="66"/>
      <c r="I67" s="66"/>
      <c r="J67" s="66"/>
      <c r="K67" s="66"/>
      <c r="L67" s="68"/>
      <c r="M67" s="300"/>
      <c r="AJ67" s="18"/>
    </row>
    <row r="68" spans="1:36" ht="21.75" thickBot="1" x14ac:dyDescent="0.3">
      <c r="A68" s="45"/>
      <c r="B68" s="46"/>
      <c r="C68" s="46"/>
      <c r="D68" s="47"/>
      <c r="E68" s="47"/>
      <c r="F68" s="47"/>
      <c r="G68" s="47"/>
      <c r="H68" s="47"/>
      <c r="I68" s="47"/>
      <c r="J68" s="47"/>
      <c r="K68" s="47"/>
      <c r="L68" s="47"/>
      <c r="M68" s="301"/>
      <c r="N68" s="47"/>
      <c r="AJ68" s="18"/>
    </row>
    <row r="69" spans="1:36" ht="24" thickBot="1" x14ac:dyDescent="0.3">
      <c r="A69" s="50" t="s">
        <v>391</v>
      </c>
      <c r="B69" s="51"/>
      <c r="C69" s="52">
        <f>COUNTA(C73:C82,C86:C94,C98:C106,C110:C118)</f>
        <v>3</v>
      </c>
      <c r="AJ69" s="18"/>
    </row>
    <row r="70" spans="1:36" x14ac:dyDescent="0.25">
      <c r="AJ70" s="18"/>
    </row>
    <row r="71" spans="1:36" ht="15.75" x14ac:dyDescent="0.25">
      <c r="A71" s="554" t="s">
        <v>392</v>
      </c>
      <c r="B71" s="559" t="s">
        <v>12</v>
      </c>
      <c r="C71" s="559" t="s">
        <v>13</v>
      </c>
      <c r="D71" s="559" t="s">
        <v>14</v>
      </c>
      <c r="E71" s="562" t="s">
        <v>15</v>
      </c>
      <c r="F71" s="559" t="s">
        <v>16</v>
      </c>
      <c r="G71" s="559"/>
      <c r="H71" s="557" t="s">
        <v>17</v>
      </c>
      <c r="I71" s="560" t="s">
        <v>18</v>
      </c>
      <c r="J71" s="552" t="s">
        <v>19</v>
      </c>
      <c r="K71" s="561" t="s">
        <v>20</v>
      </c>
      <c r="L71" s="561"/>
      <c r="M71" s="561" t="s">
        <v>21</v>
      </c>
      <c r="N71" s="44"/>
      <c r="AJ71" s="18"/>
    </row>
    <row r="72" spans="1:36" ht="15.75" customHeight="1" x14ac:dyDescent="0.25">
      <c r="A72" s="555"/>
      <c r="B72" s="559"/>
      <c r="C72" s="559"/>
      <c r="D72" s="559"/>
      <c r="E72" s="562"/>
      <c r="F72" s="152" t="s">
        <v>44</v>
      </c>
      <c r="G72" s="152" t="s">
        <v>45</v>
      </c>
      <c r="H72" s="557"/>
      <c r="I72" s="560"/>
      <c r="J72" s="552"/>
      <c r="K72" s="153" t="s">
        <v>46</v>
      </c>
      <c r="L72" s="153" t="s">
        <v>47</v>
      </c>
      <c r="M72" s="561"/>
      <c r="N72" s="2"/>
      <c r="AJ72" s="18"/>
    </row>
    <row r="73" spans="1:36" ht="70.5" customHeight="1" x14ac:dyDescent="0.25">
      <c r="A73" s="282">
        <v>1</v>
      </c>
      <c r="B73" s="150" t="s">
        <v>1007</v>
      </c>
      <c r="C73" s="216" t="s">
        <v>1008</v>
      </c>
      <c r="D73" s="217" t="s">
        <v>1009</v>
      </c>
      <c r="E73" s="217"/>
      <c r="F73" s="260">
        <v>44562</v>
      </c>
      <c r="G73" s="228">
        <v>45078</v>
      </c>
      <c r="H73" s="217" t="s">
        <v>626</v>
      </c>
      <c r="I73" s="304">
        <v>0</v>
      </c>
      <c r="J73" s="223" t="s">
        <v>1010</v>
      </c>
      <c r="K73" s="291"/>
      <c r="L73" s="291" t="s">
        <v>702</v>
      </c>
      <c r="M73" s="302" t="s">
        <v>509</v>
      </c>
      <c r="N73" s="2"/>
    </row>
    <row r="74" spans="1:36" ht="150.75" customHeight="1" x14ac:dyDescent="0.25">
      <c r="A74" s="150">
        <v>2</v>
      </c>
      <c r="B74" s="150" t="s">
        <v>1011</v>
      </c>
      <c r="C74" s="245" t="s">
        <v>1012</v>
      </c>
      <c r="D74" s="223" t="s">
        <v>1013</v>
      </c>
      <c r="E74" s="223"/>
      <c r="F74" s="228">
        <v>44593</v>
      </c>
      <c r="G74" s="228">
        <v>45078</v>
      </c>
      <c r="H74" s="290" t="s">
        <v>1014</v>
      </c>
      <c r="I74" s="255">
        <v>0</v>
      </c>
      <c r="J74" s="223" t="s">
        <v>1015</v>
      </c>
      <c r="K74" s="258" t="s">
        <v>1016</v>
      </c>
      <c r="L74" s="282" t="s">
        <v>223</v>
      </c>
      <c r="M74" s="303" t="s">
        <v>1017</v>
      </c>
      <c r="N74" s="2"/>
      <c r="AJ74" s="18"/>
    </row>
    <row r="75" spans="1:36" ht="105" x14ac:dyDescent="0.25">
      <c r="A75" s="150">
        <v>4</v>
      </c>
      <c r="B75" s="150" t="s">
        <v>1018</v>
      </c>
      <c r="C75" s="245" t="s">
        <v>1019</v>
      </c>
      <c r="D75" s="150" t="s">
        <v>1020</v>
      </c>
      <c r="E75" s="150"/>
      <c r="F75" s="260">
        <v>44470</v>
      </c>
      <c r="G75" s="260">
        <v>44835</v>
      </c>
      <c r="H75" s="217" t="s">
        <v>776</v>
      </c>
      <c r="I75" s="247">
        <v>100000</v>
      </c>
      <c r="J75" s="295" t="s">
        <v>1021</v>
      </c>
      <c r="K75" s="150" t="s">
        <v>1022</v>
      </c>
      <c r="L75" s="274"/>
      <c r="M75" s="273" t="s">
        <v>1023</v>
      </c>
      <c r="N75" s="2"/>
      <c r="AJ75" s="18"/>
    </row>
    <row r="76" spans="1:36" x14ac:dyDescent="0.25">
      <c r="A76" s="292"/>
      <c r="B76" s="150"/>
      <c r="C76" s="151"/>
      <c r="D76" s="151"/>
      <c r="E76" s="151"/>
      <c r="F76" s="151"/>
      <c r="G76" s="151"/>
      <c r="H76" s="151"/>
      <c r="I76" s="151"/>
      <c r="J76" s="151"/>
      <c r="K76" s="151"/>
      <c r="L76" s="151"/>
      <c r="M76" s="58"/>
      <c r="N76" s="2"/>
      <c r="AJ76" s="18"/>
    </row>
    <row r="77" spans="1:36" x14ac:dyDescent="0.25">
      <c r="A77" s="150"/>
      <c r="B77" s="150"/>
      <c r="C77" s="151"/>
      <c r="D77" s="151"/>
      <c r="E77" s="151"/>
      <c r="F77" s="151"/>
      <c r="G77" s="151"/>
      <c r="H77" s="151"/>
      <c r="I77" s="151"/>
      <c r="J77" s="151"/>
      <c r="K77" s="151"/>
      <c r="L77" s="151"/>
      <c r="M77" s="151"/>
      <c r="N77" s="2"/>
      <c r="AJ77" s="18"/>
    </row>
    <row r="78" spans="1:36" x14ac:dyDescent="0.25">
      <c r="A78" s="150"/>
      <c r="B78" s="150"/>
      <c r="C78" s="151"/>
      <c r="D78" s="151"/>
      <c r="E78" s="151"/>
      <c r="F78" s="151"/>
      <c r="G78" s="151"/>
      <c r="H78" s="151"/>
      <c r="I78" s="151"/>
      <c r="J78" s="151"/>
      <c r="K78" s="151"/>
      <c r="L78" s="151"/>
      <c r="M78" s="151"/>
      <c r="N78" s="2"/>
      <c r="AJ78" s="18"/>
    </row>
    <row r="79" spans="1:36" x14ac:dyDescent="0.25">
      <c r="A79" s="150"/>
      <c r="B79" s="150"/>
      <c r="C79" s="151"/>
      <c r="D79" s="151"/>
      <c r="E79" s="151"/>
      <c r="F79" s="151"/>
      <c r="G79" s="151"/>
      <c r="H79" s="151"/>
      <c r="I79" s="151"/>
      <c r="J79" s="151"/>
      <c r="K79" s="151"/>
      <c r="L79" s="151"/>
      <c r="M79" s="151"/>
      <c r="N79" s="2"/>
      <c r="AJ79" s="18"/>
    </row>
    <row r="80" spans="1:36" x14ac:dyDescent="0.25">
      <c r="A80" s="150"/>
      <c r="B80" s="150"/>
      <c r="C80" s="151"/>
      <c r="D80" s="151"/>
      <c r="E80" s="151"/>
      <c r="F80" s="151"/>
      <c r="G80" s="151"/>
      <c r="H80" s="151"/>
      <c r="I80" s="151"/>
      <c r="J80" s="151"/>
      <c r="K80" s="151"/>
      <c r="L80" s="151"/>
      <c r="M80" s="151"/>
      <c r="N80" s="2"/>
      <c r="AJ80" s="18"/>
    </row>
    <row r="81" spans="1:36" x14ac:dyDescent="0.25">
      <c r="A81" s="150"/>
      <c r="B81" s="150"/>
      <c r="C81" s="151"/>
      <c r="D81" s="151"/>
      <c r="E81" s="151"/>
      <c r="F81" s="151"/>
      <c r="G81" s="151"/>
      <c r="H81" s="151"/>
      <c r="I81" s="151"/>
      <c r="J81" s="151"/>
      <c r="K81" s="151"/>
      <c r="L81" s="151"/>
      <c r="M81" s="151"/>
      <c r="N81" s="2"/>
      <c r="AJ81" s="18"/>
    </row>
    <row r="82" spans="1:36" x14ac:dyDescent="0.25">
      <c r="A82" s="150"/>
      <c r="B82" s="150"/>
      <c r="C82" s="151"/>
      <c r="D82" s="151"/>
      <c r="E82" s="151"/>
      <c r="F82" s="151"/>
      <c r="G82" s="151"/>
      <c r="H82" s="151"/>
      <c r="I82" s="151"/>
      <c r="J82" s="151"/>
      <c r="K82" s="151"/>
      <c r="L82" s="151"/>
      <c r="M82" s="151"/>
      <c r="N82" s="2"/>
      <c r="AJ82" s="18"/>
    </row>
    <row r="83" spans="1:36" x14ac:dyDescent="0.25">
      <c r="AJ83" s="18"/>
    </row>
    <row r="84" spans="1:36" ht="15.75" customHeight="1" x14ac:dyDescent="0.25">
      <c r="A84" s="554" t="s">
        <v>392</v>
      </c>
      <c r="B84" s="553" t="s">
        <v>12</v>
      </c>
      <c r="C84" s="553" t="s">
        <v>13</v>
      </c>
      <c r="D84" s="553" t="s">
        <v>14</v>
      </c>
      <c r="E84" s="556" t="s">
        <v>15</v>
      </c>
      <c r="F84" s="557" t="s">
        <v>16</v>
      </c>
      <c r="G84" s="558"/>
      <c r="H84" s="553" t="s">
        <v>17</v>
      </c>
      <c r="I84" s="553" t="s">
        <v>18</v>
      </c>
      <c r="J84" s="553" t="s">
        <v>19</v>
      </c>
      <c r="K84" s="551" t="s">
        <v>20</v>
      </c>
      <c r="L84" s="552"/>
      <c r="M84" s="553" t="s">
        <v>21</v>
      </c>
      <c r="N84" s="44"/>
      <c r="AJ84" s="18"/>
    </row>
    <row r="85" spans="1:36" ht="15.75" customHeight="1" x14ac:dyDescent="0.25">
      <c r="A85" s="555"/>
      <c r="B85" s="532"/>
      <c r="C85" s="532"/>
      <c r="D85" s="532"/>
      <c r="E85" s="533"/>
      <c r="F85" s="152" t="s">
        <v>44</v>
      </c>
      <c r="G85" s="152" t="s">
        <v>45</v>
      </c>
      <c r="H85" s="532"/>
      <c r="I85" s="532"/>
      <c r="J85" s="532"/>
      <c r="K85" s="153" t="s">
        <v>46</v>
      </c>
      <c r="L85" s="153" t="s">
        <v>47</v>
      </c>
      <c r="M85" s="532"/>
      <c r="N85" s="2"/>
      <c r="AJ85" s="18"/>
    </row>
    <row r="86" spans="1:36" x14ac:dyDescent="0.25">
      <c r="A86" s="150"/>
      <c r="B86" s="150"/>
      <c r="C86" s="151"/>
      <c r="D86" s="151"/>
      <c r="E86" s="151"/>
      <c r="F86" s="151"/>
      <c r="G86" s="151"/>
      <c r="H86" s="151"/>
      <c r="I86" s="151"/>
      <c r="J86" s="58"/>
      <c r="K86" s="58"/>
      <c r="L86" s="58"/>
      <c r="M86" s="58"/>
      <c r="N86" s="2"/>
      <c r="AJ86" s="18"/>
    </row>
    <row r="87" spans="1:36" x14ac:dyDescent="0.25">
      <c r="A87" s="150"/>
      <c r="B87" s="150"/>
      <c r="C87" s="151"/>
      <c r="D87" s="151"/>
      <c r="E87" s="151"/>
      <c r="F87" s="151"/>
      <c r="G87" s="151"/>
      <c r="H87" s="151"/>
      <c r="I87" s="151"/>
      <c r="J87" s="151"/>
      <c r="K87" s="151"/>
      <c r="L87" s="151"/>
      <c r="M87" s="151"/>
      <c r="N87" s="2"/>
      <c r="AJ87" s="18"/>
    </row>
    <row r="88" spans="1:36" x14ac:dyDescent="0.25">
      <c r="A88" s="150"/>
      <c r="B88" s="150"/>
      <c r="C88" s="151"/>
      <c r="D88" s="151"/>
      <c r="E88" s="151"/>
      <c r="F88" s="151"/>
      <c r="G88" s="151"/>
      <c r="H88" s="151"/>
      <c r="I88" s="151"/>
      <c r="J88" s="151"/>
      <c r="K88" s="151"/>
      <c r="L88" s="151"/>
      <c r="M88" s="151"/>
      <c r="N88" s="2"/>
      <c r="AJ88" s="18"/>
    </row>
    <row r="89" spans="1:36" x14ac:dyDescent="0.25">
      <c r="A89" s="150"/>
      <c r="B89" s="150"/>
      <c r="C89" s="151"/>
      <c r="D89" s="151"/>
      <c r="E89" s="151"/>
      <c r="F89" s="151"/>
      <c r="G89" s="151"/>
      <c r="H89" s="151"/>
      <c r="I89" s="151"/>
      <c r="J89" s="151"/>
      <c r="K89" s="151"/>
      <c r="L89" s="151"/>
      <c r="M89" s="151"/>
      <c r="N89" s="2"/>
      <c r="AJ89" s="18"/>
    </row>
    <row r="90" spans="1:36" x14ac:dyDescent="0.25">
      <c r="A90" s="150"/>
      <c r="B90" s="150"/>
      <c r="C90" s="151"/>
      <c r="D90" s="151"/>
      <c r="E90" s="151"/>
      <c r="F90" s="151"/>
      <c r="G90" s="151"/>
      <c r="H90" s="151"/>
      <c r="I90" s="151"/>
      <c r="J90" s="151"/>
      <c r="K90" s="151"/>
      <c r="L90" s="151"/>
      <c r="M90" s="151"/>
      <c r="N90" s="2"/>
      <c r="AJ90" s="18"/>
    </row>
    <row r="91" spans="1:36" x14ac:dyDescent="0.25">
      <c r="A91" s="150"/>
      <c r="B91" s="150"/>
      <c r="C91" s="151"/>
      <c r="D91" s="151"/>
      <c r="E91" s="151"/>
      <c r="F91" s="151"/>
      <c r="G91" s="151"/>
      <c r="H91" s="151"/>
      <c r="I91" s="151"/>
      <c r="J91" s="151"/>
      <c r="K91" s="151"/>
      <c r="L91" s="151"/>
      <c r="M91" s="151"/>
      <c r="N91" s="2"/>
      <c r="AJ91" s="18"/>
    </row>
    <row r="92" spans="1:36" x14ac:dyDescent="0.25">
      <c r="A92" s="150"/>
      <c r="B92" s="150"/>
      <c r="C92" s="151"/>
      <c r="D92" s="151"/>
      <c r="E92" s="151"/>
      <c r="F92" s="151"/>
      <c r="G92" s="151"/>
      <c r="H92" s="151"/>
      <c r="I92" s="151"/>
      <c r="J92" s="151"/>
      <c r="K92" s="151"/>
      <c r="L92" s="151"/>
      <c r="M92" s="151"/>
      <c r="N92" s="2"/>
      <c r="AJ92" s="18"/>
    </row>
    <row r="93" spans="1:36" x14ac:dyDescent="0.25">
      <c r="A93" s="150"/>
      <c r="B93" s="150"/>
      <c r="C93" s="151"/>
      <c r="D93" s="151"/>
      <c r="E93" s="151"/>
      <c r="F93" s="151"/>
      <c r="G93" s="151"/>
      <c r="H93" s="151"/>
      <c r="I93" s="151"/>
      <c r="J93" s="151"/>
      <c r="K93" s="151"/>
      <c r="L93" s="151"/>
      <c r="M93" s="151"/>
      <c r="N93" s="2"/>
      <c r="AJ93" s="18"/>
    </row>
    <row r="94" spans="1:36" x14ac:dyDescent="0.25">
      <c r="A94" s="150"/>
      <c r="B94" s="150"/>
      <c r="C94" s="151"/>
      <c r="D94" s="151"/>
      <c r="E94" s="151"/>
      <c r="F94" s="151"/>
      <c r="G94" s="151"/>
      <c r="H94" s="151"/>
      <c r="I94" s="151"/>
      <c r="J94" s="151"/>
      <c r="K94" s="151"/>
      <c r="L94" s="151"/>
      <c r="M94" s="151"/>
      <c r="N94" s="2"/>
      <c r="AJ94" s="18"/>
    </row>
    <row r="95" spans="1:36" x14ac:dyDescent="0.25">
      <c r="AJ95" s="18"/>
    </row>
    <row r="96" spans="1:36" ht="15.75" customHeight="1" x14ac:dyDescent="0.25">
      <c r="A96" s="554" t="s">
        <v>392</v>
      </c>
      <c r="B96" s="553" t="s">
        <v>12</v>
      </c>
      <c r="C96" s="553" t="s">
        <v>13</v>
      </c>
      <c r="D96" s="553" t="s">
        <v>14</v>
      </c>
      <c r="E96" s="556" t="s">
        <v>15</v>
      </c>
      <c r="F96" s="557" t="s">
        <v>16</v>
      </c>
      <c r="G96" s="558"/>
      <c r="H96" s="553" t="s">
        <v>17</v>
      </c>
      <c r="I96" s="553" t="s">
        <v>18</v>
      </c>
      <c r="J96" s="553" t="s">
        <v>19</v>
      </c>
      <c r="K96" s="551" t="s">
        <v>20</v>
      </c>
      <c r="L96" s="552"/>
      <c r="M96" s="553" t="s">
        <v>21</v>
      </c>
      <c r="N96" s="44"/>
      <c r="AJ96" s="18"/>
    </row>
    <row r="97" spans="1:36" ht="15.75" customHeight="1" x14ac:dyDescent="0.25">
      <c r="A97" s="555"/>
      <c r="B97" s="532"/>
      <c r="C97" s="532"/>
      <c r="D97" s="532"/>
      <c r="E97" s="533"/>
      <c r="F97" s="152" t="s">
        <v>44</v>
      </c>
      <c r="G97" s="152" t="s">
        <v>45</v>
      </c>
      <c r="H97" s="532"/>
      <c r="I97" s="532"/>
      <c r="J97" s="532"/>
      <c r="K97" s="153" t="s">
        <v>46</v>
      </c>
      <c r="L97" s="153" t="s">
        <v>47</v>
      </c>
      <c r="M97" s="532"/>
      <c r="N97" s="2"/>
      <c r="AJ97" s="18"/>
    </row>
    <row r="98" spans="1:36" x14ac:dyDescent="0.25">
      <c r="A98" s="150"/>
      <c r="B98" s="150"/>
      <c r="C98" s="151"/>
      <c r="D98" s="151"/>
      <c r="E98" s="151"/>
      <c r="F98" s="151"/>
      <c r="G98" s="151"/>
      <c r="H98" s="151"/>
      <c r="I98" s="151"/>
      <c r="J98" s="58"/>
      <c r="K98" s="58"/>
      <c r="L98" s="58"/>
      <c r="M98" s="58"/>
      <c r="N98" s="2"/>
      <c r="AJ98" s="18"/>
    </row>
    <row r="99" spans="1:36" x14ac:dyDescent="0.25">
      <c r="A99" s="150"/>
      <c r="B99" s="150"/>
      <c r="C99" s="151"/>
      <c r="D99" s="151"/>
      <c r="E99" s="151"/>
      <c r="F99" s="151"/>
      <c r="G99" s="151"/>
      <c r="H99" s="151"/>
      <c r="I99" s="151"/>
      <c r="J99" s="151"/>
      <c r="K99" s="151"/>
      <c r="L99" s="151"/>
      <c r="M99" s="151"/>
      <c r="N99" s="2"/>
      <c r="AJ99" s="18"/>
    </row>
    <row r="100" spans="1:36" x14ac:dyDescent="0.25">
      <c r="A100" s="150"/>
      <c r="B100" s="150"/>
      <c r="C100" s="151"/>
      <c r="D100" s="151"/>
      <c r="E100" s="151"/>
      <c r="F100" s="151"/>
      <c r="G100" s="151"/>
      <c r="H100" s="151"/>
      <c r="I100" s="151"/>
      <c r="J100" s="151"/>
      <c r="K100" s="151"/>
      <c r="L100" s="151"/>
      <c r="M100" s="151"/>
      <c r="N100" s="2"/>
      <c r="AJ100" s="18"/>
    </row>
    <row r="101" spans="1:36" x14ac:dyDescent="0.25">
      <c r="A101" s="150"/>
      <c r="B101" s="150"/>
      <c r="C101" s="151"/>
      <c r="D101" s="151"/>
      <c r="E101" s="151"/>
      <c r="F101" s="151"/>
      <c r="G101" s="151"/>
      <c r="H101" s="151"/>
      <c r="I101" s="151"/>
      <c r="J101" s="151"/>
      <c r="K101" s="151"/>
      <c r="L101" s="151"/>
      <c r="M101" s="151"/>
      <c r="N101" s="2"/>
      <c r="AJ101" s="18"/>
    </row>
    <row r="102" spans="1:36" x14ac:dyDescent="0.25">
      <c r="A102" s="150"/>
      <c r="B102" s="150"/>
      <c r="C102" s="151"/>
      <c r="D102" s="151"/>
      <c r="E102" s="151"/>
      <c r="F102" s="151"/>
      <c r="G102" s="151"/>
      <c r="H102" s="151"/>
      <c r="I102" s="151"/>
      <c r="J102" s="151"/>
      <c r="K102" s="151"/>
      <c r="L102" s="151"/>
      <c r="M102" s="151"/>
      <c r="N102" s="2"/>
      <c r="AJ102" s="18"/>
    </row>
    <row r="103" spans="1:36" x14ac:dyDescent="0.25">
      <c r="A103" s="150"/>
      <c r="B103" s="150"/>
      <c r="C103" s="151"/>
      <c r="D103" s="151"/>
      <c r="E103" s="151"/>
      <c r="F103" s="151"/>
      <c r="G103" s="151"/>
      <c r="H103" s="151"/>
      <c r="I103" s="151"/>
      <c r="J103" s="151"/>
      <c r="K103" s="151"/>
      <c r="L103" s="151"/>
      <c r="M103" s="151"/>
      <c r="N103" s="2"/>
      <c r="AJ103" s="18"/>
    </row>
    <row r="104" spans="1:36" x14ac:dyDescent="0.25">
      <c r="A104" s="150"/>
      <c r="B104" s="150"/>
      <c r="C104" s="151"/>
      <c r="D104" s="151"/>
      <c r="E104" s="151"/>
      <c r="F104" s="151"/>
      <c r="G104" s="151"/>
      <c r="H104" s="151"/>
      <c r="I104" s="151"/>
      <c r="J104" s="151"/>
      <c r="K104" s="151"/>
      <c r="L104" s="151"/>
      <c r="M104" s="151"/>
      <c r="N104" s="2"/>
      <c r="AJ104" s="18"/>
    </row>
    <row r="105" spans="1:36" x14ac:dyDescent="0.25">
      <c r="A105" s="150"/>
      <c r="B105" s="150"/>
      <c r="C105" s="151"/>
      <c r="D105" s="151"/>
      <c r="E105" s="151"/>
      <c r="F105" s="151"/>
      <c r="G105" s="151"/>
      <c r="H105" s="151"/>
      <c r="I105" s="151"/>
      <c r="J105" s="151"/>
      <c r="K105" s="151"/>
      <c r="L105" s="151"/>
      <c r="M105" s="151"/>
      <c r="N105" s="2"/>
      <c r="AJ105" s="18"/>
    </row>
    <row r="106" spans="1:36" x14ac:dyDescent="0.25">
      <c r="A106" s="150"/>
      <c r="B106" s="150"/>
      <c r="C106" s="151"/>
      <c r="D106" s="151"/>
      <c r="E106" s="151"/>
      <c r="F106" s="151"/>
      <c r="G106" s="151"/>
      <c r="H106" s="151"/>
      <c r="I106" s="151"/>
      <c r="J106" s="151"/>
      <c r="K106" s="151"/>
      <c r="L106" s="151"/>
      <c r="M106" s="151"/>
      <c r="N106" s="2"/>
      <c r="AJ106" s="18"/>
    </row>
    <row r="107" spans="1:36" x14ac:dyDescent="0.25">
      <c r="AJ107" s="18"/>
    </row>
    <row r="108" spans="1:36" ht="15.75" customHeight="1" x14ac:dyDescent="0.25">
      <c r="A108" s="554" t="s">
        <v>403</v>
      </c>
      <c r="B108" s="553" t="s">
        <v>12</v>
      </c>
      <c r="C108" s="553" t="s">
        <v>13</v>
      </c>
      <c r="D108" s="553" t="s">
        <v>14</v>
      </c>
      <c r="E108" s="556" t="s">
        <v>15</v>
      </c>
      <c r="F108" s="557" t="s">
        <v>16</v>
      </c>
      <c r="G108" s="558"/>
      <c r="H108" s="553" t="s">
        <v>17</v>
      </c>
      <c r="I108" s="553" t="s">
        <v>18</v>
      </c>
      <c r="J108" s="553" t="s">
        <v>19</v>
      </c>
      <c r="K108" s="551" t="s">
        <v>20</v>
      </c>
      <c r="L108" s="552"/>
      <c r="M108" s="553" t="s">
        <v>21</v>
      </c>
      <c r="N108" s="44"/>
      <c r="AJ108" s="18"/>
    </row>
    <row r="109" spans="1:36" ht="15.75" customHeight="1" x14ac:dyDescent="0.25">
      <c r="A109" s="555"/>
      <c r="B109" s="532"/>
      <c r="C109" s="532"/>
      <c r="D109" s="532"/>
      <c r="E109" s="533"/>
      <c r="F109" s="152" t="s">
        <v>44</v>
      </c>
      <c r="G109" s="152" t="s">
        <v>45</v>
      </c>
      <c r="H109" s="532"/>
      <c r="I109" s="532"/>
      <c r="J109" s="532"/>
      <c r="K109" s="153" t="s">
        <v>46</v>
      </c>
      <c r="L109" s="153" t="s">
        <v>47</v>
      </c>
      <c r="M109" s="532"/>
      <c r="N109" s="2"/>
      <c r="AJ109" s="18"/>
    </row>
    <row r="110" spans="1:36" x14ac:dyDescent="0.25">
      <c r="A110" s="150"/>
      <c r="B110" s="150"/>
      <c r="C110" s="151"/>
      <c r="D110" s="151"/>
      <c r="E110" s="151"/>
      <c r="F110" s="151"/>
      <c r="G110" s="151"/>
      <c r="H110" s="151"/>
      <c r="I110" s="151"/>
      <c r="J110" s="58"/>
      <c r="K110" s="58"/>
      <c r="L110" s="58"/>
      <c r="M110" s="58"/>
      <c r="N110" s="2"/>
      <c r="AJ110" s="18"/>
    </row>
    <row r="111" spans="1:36" x14ac:dyDescent="0.25">
      <c r="A111" s="150"/>
      <c r="B111" s="150"/>
      <c r="C111" s="151"/>
      <c r="D111" s="151"/>
      <c r="E111" s="151"/>
      <c r="F111" s="151"/>
      <c r="G111" s="151"/>
      <c r="H111" s="151"/>
      <c r="I111" s="151"/>
      <c r="J111" s="151"/>
      <c r="K111" s="151"/>
      <c r="L111" s="151"/>
      <c r="M111" s="151"/>
      <c r="N111" s="2"/>
      <c r="AJ111" s="18"/>
    </row>
    <row r="112" spans="1:36" x14ac:dyDescent="0.25">
      <c r="A112" s="150"/>
      <c r="B112" s="150"/>
      <c r="C112" s="151"/>
      <c r="D112" s="151"/>
      <c r="E112" s="151"/>
      <c r="F112" s="151"/>
      <c r="G112" s="151"/>
      <c r="H112" s="151"/>
      <c r="I112" s="151"/>
      <c r="J112" s="151"/>
      <c r="K112" s="151"/>
      <c r="L112" s="151"/>
      <c r="M112" s="151"/>
      <c r="N112" s="2"/>
      <c r="AJ112" s="18"/>
    </row>
    <row r="113" spans="1:36" x14ac:dyDescent="0.25">
      <c r="A113" s="150"/>
      <c r="B113" s="150"/>
      <c r="C113" s="151"/>
      <c r="D113" s="151"/>
      <c r="E113" s="151"/>
      <c r="F113" s="151"/>
      <c r="G113" s="151"/>
      <c r="H113" s="151"/>
      <c r="I113" s="151"/>
      <c r="J113" s="151"/>
      <c r="K113" s="151"/>
      <c r="L113" s="151"/>
      <c r="M113" s="151"/>
      <c r="N113" s="2"/>
      <c r="AJ113" s="18"/>
    </row>
    <row r="114" spans="1:36" x14ac:dyDescent="0.25">
      <c r="A114" s="150"/>
      <c r="B114" s="150"/>
      <c r="C114" s="151"/>
      <c r="D114" s="151"/>
      <c r="E114" s="151"/>
      <c r="F114" s="151"/>
      <c r="G114" s="151"/>
      <c r="H114" s="151"/>
      <c r="I114" s="151"/>
      <c r="J114" s="151"/>
      <c r="K114" s="151"/>
      <c r="L114" s="151"/>
      <c r="M114" s="151"/>
      <c r="N114" s="2"/>
      <c r="AJ114" s="18"/>
    </row>
    <row r="115" spans="1:36" x14ac:dyDescent="0.25">
      <c r="A115" s="150"/>
      <c r="B115" s="150"/>
      <c r="C115" s="151"/>
      <c r="D115" s="151"/>
      <c r="E115" s="151"/>
      <c r="F115" s="151"/>
      <c r="G115" s="151"/>
      <c r="H115" s="151"/>
      <c r="I115" s="151"/>
      <c r="J115" s="151"/>
      <c r="K115" s="151"/>
      <c r="L115" s="151"/>
      <c r="M115" s="151"/>
      <c r="N115" s="2"/>
      <c r="AJ115" s="18"/>
    </row>
    <row r="116" spans="1:36" x14ac:dyDescent="0.25">
      <c r="A116" s="150"/>
      <c r="B116" s="150"/>
      <c r="C116" s="151"/>
      <c r="D116" s="151"/>
      <c r="E116" s="151"/>
      <c r="F116" s="151"/>
      <c r="G116" s="151"/>
      <c r="H116" s="151"/>
      <c r="I116" s="151"/>
      <c r="J116" s="151"/>
      <c r="K116" s="151"/>
      <c r="L116" s="151"/>
      <c r="M116" s="151"/>
      <c r="N116" s="2"/>
      <c r="AJ116" s="18"/>
    </row>
    <row r="117" spans="1:36" x14ac:dyDescent="0.25">
      <c r="A117" s="150"/>
      <c r="B117" s="150"/>
      <c r="C117" s="151"/>
      <c r="D117" s="151"/>
      <c r="E117" s="151"/>
      <c r="F117" s="151"/>
      <c r="G117" s="151"/>
      <c r="H117" s="151"/>
      <c r="I117" s="151"/>
      <c r="J117" s="151"/>
      <c r="K117" s="151"/>
      <c r="L117" s="151"/>
      <c r="M117" s="151"/>
      <c r="N117" s="2"/>
      <c r="AJ117" s="18"/>
    </row>
    <row r="118" spans="1:36" x14ac:dyDescent="0.25">
      <c r="A118" s="150"/>
      <c r="B118" s="150"/>
      <c r="C118" s="151"/>
      <c r="D118" s="151"/>
      <c r="E118" s="151"/>
      <c r="F118" s="151"/>
      <c r="G118" s="151"/>
      <c r="H118" s="151"/>
      <c r="I118" s="151"/>
      <c r="J118" s="151"/>
      <c r="K118" s="151"/>
      <c r="L118" s="151"/>
      <c r="M118" s="151"/>
      <c r="N118" s="2"/>
      <c r="AJ118" s="18"/>
    </row>
    <row r="119" spans="1:36" x14ac:dyDescent="0.25">
      <c r="A119" s="18"/>
      <c r="B119" s="18"/>
      <c r="C119" s="18"/>
      <c r="D119" s="18"/>
      <c r="E119" s="18"/>
      <c r="F119" s="18"/>
      <c r="G119" s="18"/>
      <c r="H119" s="18"/>
      <c r="I119" s="18"/>
      <c r="J119" s="18"/>
      <c r="K119" s="18"/>
      <c r="L119" s="18"/>
      <c r="M119" s="18"/>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18"/>
    </row>
    <row r="120" spans="1:36" x14ac:dyDescent="0.25">
      <c r="A120" s="18"/>
      <c r="B120" s="18"/>
      <c r="C120" s="18"/>
      <c r="D120" s="18"/>
      <c r="E120" s="18"/>
      <c r="F120" s="18"/>
      <c r="G120" s="18"/>
      <c r="H120" s="18"/>
      <c r="I120" s="18"/>
      <c r="J120" s="18"/>
      <c r="K120" s="18"/>
      <c r="L120" s="18"/>
      <c r="M120" s="18"/>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18"/>
    </row>
  </sheetData>
  <sheetProtection sheet="1" objects="1" scenarios="1" formatCells="0" formatColumns="0" formatRows="0" insertRows="0" insertHyperlinks="0" deleteRows="0" sort="0" autoFilter="0" pivotTables="0"/>
  <protectedRanges>
    <protectedRange sqref="C21" name="Intervalo1_2"/>
    <protectedRange sqref="C60 E60:J60 L60:M60 W60" name="Intervalo1_10"/>
    <protectedRange sqref="D60" name="Intervalo1_2_9"/>
    <protectedRange sqref="N17:V17 X17:AA17 AF17:AH17" name="Intervalo1_3"/>
    <protectedRange sqref="N21:V21 N47:AH48 U36:AI36 N32:V32 N29:S30 V49 N46:V46 N54:S54 U53:V53 N59:AI59 N55:O56 N28:V28 AA52:AH52 X28:AI28 Y29:AH29 N60:V60 AC27 AC31 U34:V35 X35:AI35 U39 U37:V38 X37:AI38 U43:AH43 U40:V42 X40:AI40 U44:V45 N50:S51 U50:AI50 X49:AH49 T51:AH51 V52 N58:AH58 X21:AD21 N25:AH26 X53:AH53 X46:AI46 W39 Y39:AH39 X42:AF42 AH42 U33 Y55:AC56 AG30:AH30 N61:T61 V61 AA54:AC54 AF21:AI21 AA30:AE30 X32:AH34 X41:AH41 X44:AH45 AE54:AH57 X60:AI60 N62:AH63 X61:AH61" name="Intervalo1_4"/>
    <protectedRange sqref="X11:AI13 N11:V13" name="Intervalo1_5"/>
    <protectedRange sqref="N18:V18 X18:AB18 AD18:AH18" name="Intervalo1_6"/>
    <protectedRange sqref="N33:T34 N36:T38 N35:S35 N40:T45 N39:S39" name="Intervalo1_7"/>
    <protectedRange sqref="T29:V30 X29:X30" name="Intervalo1_8"/>
    <protectedRange sqref="N22:T24 U22:U23 V23:AI24 V22 X22:AH22" name="Intervalo1_9"/>
    <protectedRange sqref="AC18:AC19 N20:AI20" name="Intervalo1_11"/>
    <protectedRange sqref="U49 N49:S49" name="Intervalo1_12"/>
    <protectedRange sqref="N53:T53" name="Intervalo1_13"/>
    <protectedRange sqref="N16:V16 X16" name="Intervalo1_14"/>
    <protectedRange sqref="N31:V31 Y31:AB31 AD31:AH31" name="Intervalo1_15"/>
    <protectedRange sqref="P56:V56 X55:X56 P55:T55" name="Intervalo1_16"/>
    <protectedRange sqref="N27:R27 Y27:AB27 AD27:AH27" name="Intervalo1_17"/>
    <protectedRange sqref="N52:U52 X52:Z52" name="Intervalo1_18"/>
    <protectedRange sqref="N57:V57 X57:AD57" name="Intervalo1_19"/>
    <protectedRange sqref="W34" name="Intervalo1_20"/>
    <protectedRange sqref="T35" name="Intervalo1_7_1"/>
    <protectedRange sqref="T39" name="Intervalo1_7_2"/>
    <protectedRange sqref="V39" name="Intervalo1_4_1"/>
    <protectedRange sqref="X39" name="Intervalo1_4_2"/>
    <protectedRange sqref="AG42" name="Intervalo1_4_3"/>
    <protectedRange sqref="V33" name="Intervalo1_4_5"/>
    <protectedRange sqref="AB17:AE17" name="Intervalo1_3_2"/>
    <protectedRange sqref="U55:V55" name="Intervalo1_16_1"/>
    <protectedRange sqref="AD55:AD56" name="Intervalo1_4_4"/>
    <protectedRange sqref="AI47" name="Intervalo1_4_6"/>
    <protectedRange sqref="W27" name="Intervalo1"/>
    <protectedRange sqref="S27:V27 X27" name="Intervalo1_17_2"/>
    <protectedRange sqref="AF30" name="Intervalo1_4_7"/>
    <protectedRange sqref="X31" name="Intervalo1_15_1"/>
    <protectedRange sqref="U61" name="Intervalo1_4_8"/>
    <protectedRange sqref="AE21" name="Intervalo1_4_9"/>
    <protectedRange sqref="Z30" name="Intervalo1_21"/>
    <protectedRange sqref="AI31" name="Intervalo1_23"/>
    <protectedRange sqref="AI32" name="Intervalo1_25"/>
    <protectedRange sqref="M75" name="Intervalo1_26"/>
    <protectedRange sqref="AI52" name="Intervalo1_4_3_1"/>
    <protectedRange sqref="T54:V54 X54 Z54" name="Intervalo1_4_11"/>
  </protectedRanges>
  <mergeCells count="89">
    <mergeCell ref="A1:AI1"/>
    <mergeCell ref="A2:AI2"/>
    <mergeCell ref="B4:G4"/>
    <mergeCell ref="B6:C6"/>
    <mergeCell ref="A8:M8"/>
    <mergeCell ref="N8:X8"/>
    <mergeCell ref="Y8:AI8"/>
    <mergeCell ref="D6:E6"/>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46:A63"/>
    <mergeCell ref="AG9:AG10"/>
    <mergeCell ref="AH9:AH10"/>
    <mergeCell ref="AI9:AI10"/>
    <mergeCell ref="A11:A21"/>
    <mergeCell ref="A22:A32"/>
    <mergeCell ref="A33:A45"/>
    <mergeCell ref="AA9:AA10"/>
    <mergeCell ref="AB9:AB10"/>
    <mergeCell ref="AC9:AC10"/>
    <mergeCell ref="AD9:AD10"/>
    <mergeCell ref="AE9:AE10"/>
    <mergeCell ref="AF9:AF10"/>
    <mergeCell ref="U9:U10"/>
    <mergeCell ref="V9:V10"/>
    <mergeCell ref="W9:W10"/>
    <mergeCell ref="K71:L71"/>
    <mergeCell ref="M71:M72"/>
    <mergeCell ref="A71:A72"/>
    <mergeCell ref="B71:B72"/>
    <mergeCell ref="C71:C72"/>
    <mergeCell ref="D71:D72"/>
    <mergeCell ref="E71:E72"/>
    <mergeCell ref="F84:G84"/>
    <mergeCell ref="F71:G71"/>
    <mergeCell ref="H71:H72"/>
    <mergeCell ref="I71:I72"/>
    <mergeCell ref="J71:J72"/>
    <mergeCell ref="A84:A85"/>
    <mergeCell ref="B84:B85"/>
    <mergeCell ref="C84:C85"/>
    <mergeCell ref="D84:D85"/>
    <mergeCell ref="E84:E85"/>
    <mergeCell ref="A96:A97"/>
    <mergeCell ref="B96:B97"/>
    <mergeCell ref="C96:C97"/>
    <mergeCell ref="D96:D97"/>
    <mergeCell ref="E96:E97"/>
    <mergeCell ref="K96:L96"/>
    <mergeCell ref="M96:M97"/>
    <mergeCell ref="H84:H85"/>
    <mergeCell ref="I84:I85"/>
    <mergeCell ref="J84:J85"/>
    <mergeCell ref="K84:L84"/>
    <mergeCell ref="M84:M85"/>
    <mergeCell ref="F96:G96"/>
    <mergeCell ref="H96:H97"/>
    <mergeCell ref="I96:I97"/>
    <mergeCell ref="J96:J97"/>
    <mergeCell ref="H108:H109"/>
    <mergeCell ref="I108:I109"/>
    <mergeCell ref="J108:J109"/>
    <mergeCell ref="K108:L108"/>
    <mergeCell ref="M108:M109"/>
    <mergeCell ref="A108:A109"/>
    <mergeCell ref="B108:B109"/>
    <mergeCell ref="C108:C109"/>
    <mergeCell ref="D108:D109"/>
    <mergeCell ref="E108:E109"/>
    <mergeCell ref="F108:G108"/>
  </mergeCells>
  <conditionalFormatting sqref="N11:N63">
    <cfRule type="cellIs" dxfId="22" priority="9" stopIfTrue="1" operator="equal">
      <formula>"x"</formula>
    </cfRule>
  </conditionalFormatting>
  <conditionalFormatting sqref="O11:O63">
    <cfRule type="cellIs" dxfId="21" priority="8" operator="equal">
      <formula>"x"</formula>
    </cfRule>
  </conditionalFormatting>
  <conditionalFormatting sqref="P11:P63">
    <cfRule type="cellIs" dxfId="20" priority="7" operator="equal">
      <formula>"x"</formula>
    </cfRule>
  </conditionalFormatting>
  <conditionalFormatting sqref="Q11:Q63">
    <cfRule type="cellIs" dxfId="19" priority="6" stopIfTrue="1" operator="equal">
      <formula>"x"</formula>
    </cfRule>
  </conditionalFormatting>
  <conditionalFormatting sqref="R11:R63">
    <cfRule type="cellIs" dxfId="18" priority="5" operator="equal">
      <formula>"x"</formula>
    </cfRule>
  </conditionalFormatting>
  <conditionalFormatting sqref="S11:S63">
    <cfRule type="cellIs" dxfId="17" priority="1" stopIfTrue="1" operator="equal">
      <formula>$AN$7</formula>
    </cfRule>
    <cfRule type="cellIs" dxfId="16" priority="2" stopIfTrue="1" operator="equal">
      <formula>$AN$6</formula>
    </cfRule>
  </conditionalFormatting>
  <conditionalFormatting sqref="AN6:AN7">
    <cfRule type="cellIs" dxfId="15" priority="114" stopIfTrue="1" operator="equal">
      <formula>$AN$6</formula>
    </cfRule>
  </conditionalFormatting>
  <dataValidations count="1">
    <dataValidation type="list" allowBlank="1" showInputMessage="1" showErrorMessage="1" sqref="S11:S63"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3"/>
  <sheetViews>
    <sheetView showGridLines="0" topLeftCell="B1" zoomScale="110" zoomScaleNormal="110" zoomScalePageLayoutView="70" workbookViewId="0">
      <selection activeCell="D5" sqref="D5"/>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506" t="s">
        <v>0</v>
      </c>
      <c r="C1" s="506"/>
      <c r="D1" s="506"/>
      <c r="E1" s="506"/>
      <c r="F1" s="506"/>
      <c r="G1" s="506"/>
      <c r="H1" s="506"/>
      <c r="I1" s="506"/>
      <c r="J1" s="506"/>
      <c r="K1" s="506"/>
      <c r="L1" s="506"/>
      <c r="M1" s="506"/>
      <c r="N1" s="506"/>
      <c r="O1" s="506"/>
      <c r="P1" s="506"/>
      <c r="Q1" s="506"/>
      <c r="R1" s="506"/>
      <c r="S1" s="506"/>
      <c r="T1" s="506"/>
      <c r="U1" s="506"/>
      <c r="V1" s="506"/>
      <c r="W1" s="506"/>
      <c r="X1" s="11"/>
    </row>
    <row r="2" spans="1:28" s="15" customFormat="1" ht="21" customHeight="1" x14ac:dyDescent="0.25">
      <c r="A2" s="16"/>
      <c r="B2" s="506"/>
      <c r="C2" s="506"/>
      <c r="D2" s="506"/>
      <c r="E2" s="506"/>
      <c r="F2" s="506"/>
      <c r="G2" s="506"/>
      <c r="H2" s="506"/>
      <c r="I2" s="506"/>
      <c r="J2" s="506"/>
      <c r="K2" s="506"/>
      <c r="L2" s="506"/>
      <c r="M2" s="506"/>
      <c r="N2" s="506"/>
      <c r="O2" s="506"/>
      <c r="P2" s="506"/>
      <c r="Q2" s="506"/>
      <c r="R2" s="506"/>
      <c r="S2" s="506"/>
      <c r="T2" s="506"/>
      <c r="U2" s="506"/>
      <c r="V2" s="506"/>
      <c r="W2" s="506"/>
      <c r="X2" s="16"/>
    </row>
    <row r="3" spans="1:28" ht="33.75" customHeight="1" x14ac:dyDescent="0.35">
      <c r="A3" s="11"/>
      <c r="B3" s="512" t="str">
        <f>'Monitoria Anual - 3'!A2</f>
        <v>PLANO DE AÇÃO NACIONAL PARA CONSERVAÇÃO DOS CANÍDEOS SILVESTRES</v>
      </c>
      <c r="C3" s="512"/>
      <c r="D3" s="512"/>
      <c r="E3" s="512"/>
      <c r="F3" s="512"/>
      <c r="G3" s="512"/>
      <c r="H3" s="512"/>
      <c r="I3" s="512"/>
      <c r="J3" s="512"/>
      <c r="K3" s="512"/>
      <c r="L3" s="512"/>
      <c r="M3" s="512"/>
      <c r="N3" s="512"/>
      <c r="O3" s="512"/>
      <c r="P3" s="512"/>
      <c r="Q3" s="512"/>
      <c r="R3" s="512"/>
      <c r="S3" s="512"/>
      <c r="T3" s="512"/>
      <c r="U3" s="512"/>
      <c r="V3" s="512"/>
      <c r="W3" s="512"/>
      <c r="X3" s="11"/>
    </row>
    <row r="4" spans="1:28" x14ac:dyDescent="0.25">
      <c r="A4" s="11"/>
      <c r="J4" s="12"/>
      <c r="K4" s="12"/>
      <c r="L4" s="12"/>
      <c r="M4" s="12"/>
      <c r="N4" s="12"/>
      <c r="O4" s="12"/>
      <c r="X4" s="11"/>
    </row>
    <row r="5" spans="1:28" s="2" customFormat="1" ht="45" customHeight="1" x14ac:dyDescent="0.25">
      <c r="A5" s="18"/>
      <c r="B5" s="517" t="s">
        <v>404</v>
      </c>
      <c r="C5" s="517"/>
      <c r="D5" s="549" t="str">
        <f>'Monitoria Anual - 3'!B4</f>
        <v>Reduzir os impactos provocados nas populações de canídeos silvestres pela alteração de habitats e pelo contato com animais domésticos, e diminuir a remoção de indivíduos causada por atropelamentos e conflitos com o ser humano.</v>
      </c>
      <c r="E5" s="549"/>
      <c r="F5" s="549"/>
      <c r="G5" s="549"/>
      <c r="H5" s="549"/>
      <c r="I5" s="549"/>
      <c r="J5" s="549"/>
      <c r="K5" s="549"/>
      <c r="L5" s="549"/>
      <c r="M5" s="550"/>
      <c r="N5" s="13"/>
      <c r="O5" s="13"/>
      <c r="P5" s="13"/>
      <c r="Q5" s="13"/>
      <c r="R5" s="13"/>
      <c r="X5" s="18"/>
    </row>
    <row r="6" spans="1:28" x14ac:dyDescent="0.25">
      <c r="A6" s="11"/>
      <c r="J6" s="12"/>
      <c r="K6" s="12"/>
      <c r="L6" s="12"/>
      <c r="M6" s="12"/>
      <c r="N6" s="12"/>
      <c r="O6" s="12"/>
      <c r="X6" s="11"/>
    </row>
    <row r="7" spans="1:28" ht="26.25" customHeight="1" x14ac:dyDescent="0.25">
      <c r="A7" s="11"/>
      <c r="B7" s="517" t="s">
        <v>4</v>
      </c>
      <c r="C7" s="517"/>
      <c r="D7" s="507" t="str">
        <f>'Monitoria Anual - 3'!B6</f>
        <v>13 a 17 de setembro, 05 a 06 de outubro, e 22 a 23 de novembro de 2021</v>
      </c>
      <c r="E7" s="507"/>
      <c r="F7" s="507"/>
      <c r="G7" s="508"/>
      <c r="H7" s="2"/>
      <c r="I7" s="14"/>
      <c r="J7" s="12"/>
      <c r="K7" s="12"/>
      <c r="L7" s="12"/>
      <c r="M7" s="12"/>
      <c r="N7" s="12"/>
      <c r="O7" s="12"/>
      <c r="X7" s="11"/>
    </row>
    <row r="8" spans="1:28" x14ac:dyDescent="0.25">
      <c r="A8" s="11"/>
      <c r="X8" s="11"/>
    </row>
    <row r="9" spans="1:28" ht="31.5" customHeight="1" x14ac:dyDescent="0.25">
      <c r="A9" s="11"/>
      <c r="B9" s="506" t="s">
        <v>405</v>
      </c>
      <c r="C9" s="506"/>
      <c r="D9" s="506"/>
      <c r="E9" s="506"/>
      <c r="F9" s="506"/>
      <c r="G9" s="506"/>
      <c r="H9" s="506"/>
      <c r="I9" s="506"/>
      <c r="J9" s="506"/>
      <c r="K9" s="506"/>
      <c r="L9" s="506"/>
      <c r="M9" s="506"/>
      <c r="N9" s="506"/>
      <c r="O9" s="506"/>
      <c r="P9" s="506"/>
      <c r="Q9" s="506"/>
      <c r="R9" s="506"/>
      <c r="S9" s="506"/>
      <c r="T9" s="506"/>
      <c r="U9" s="506"/>
      <c r="V9" s="506"/>
      <c r="W9" s="506"/>
      <c r="X9" s="11"/>
    </row>
    <row r="10" spans="1:28" x14ac:dyDescent="0.25">
      <c r="A10" s="11"/>
      <c r="G10" s="10"/>
      <c r="H10" s="10"/>
      <c r="I10" s="10"/>
      <c r="X10" s="11"/>
    </row>
    <row r="11" spans="1:28" ht="15.75" x14ac:dyDescent="0.25">
      <c r="A11" s="11"/>
      <c r="B11" s="507" t="s">
        <v>406</v>
      </c>
      <c r="C11" s="508"/>
      <c r="D11" s="41"/>
      <c r="E11" s="41"/>
      <c r="F11" s="41"/>
      <c r="G11" s="41"/>
      <c r="H11" s="41"/>
      <c r="I11" s="41"/>
      <c r="J11" s="41"/>
      <c r="K11" s="41"/>
      <c r="L11" s="41"/>
      <c r="M11" s="41"/>
      <c r="N11" s="41"/>
      <c r="O11" s="41"/>
      <c r="P11" s="41"/>
      <c r="Q11" s="41"/>
      <c r="R11" s="41"/>
      <c r="S11" s="41"/>
      <c r="T11" s="41"/>
      <c r="U11" s="41"/>
      <c r="V11" s="41"/>
      <c r="W11" s="41"/>
      <c r="X11" s="11"/>
    </row>
    <row r="12" spans="1:28" ht="15.75" thickBot="1" x14ac:dyDescent="0.3">
      <c r="A12" s="11"/>
      <c r="F12" s="513"/>
      <c r="G12" s="513"/>
      <c r="H12" s="281"/>
      <c r="X12" s="11"/>
    </row>
    <row r="13" spans="1:28" ht="33.75" customHeight="1" thickBot="1" x14ac:dyDescent="0.3">
      <c r="A13" s="11"/>
      <c r="C13" s="514" t="s">
        <v>1024</v>
      </c>
      <c r="D13" s="515"/>
      <c r="E13" s="515"/>
      <c r="F13" s="515"/>
      <c r="G13" s="516"/>
      <c r="H13" s="3"/>
      <c r="X13" s="11"/>
    </row>
    <row r="14" spans="1:28" s="2" customFormat="1" ht="34.5" customHeight="1" thickBot="1" x14ac:dyDescent="0.3">
      <c r="A14" s="18"/>
      <c r="C14" s="26" t="s">
        <v>408</v>
      </c>
      <c r="D14" s="7" t="s">
        <v>409</v>
      </c>
      <c r="E14" s="8" t="s">
        <v>410</v>
      </c>
      <c r="F14" s="7" t="s">
        <v>411</v>
      </c>
      <c r="G14" s="9" t="s">
        <v>410</v>
      </c>
      <c r="H14" s="6"/>
      <c r="X14" s="18"/>
    </row>
    <row r="15" spans="1:28" ht="15.75" x14ac:dyDescent="0.25">
      <c r="A15" s="11"/>
      <c r="C15" s="76" t="s">
        <v>412</v>
      </c>
      <c r="D15" s="83"/>
      <c r="E15" s="84"/>
      <c r="F15" s="82">
        <f>COUNTA('Monitoria Anual - 3'!S11:S903)</f>
        <v>1</v>
      </c>
      <c r="G15" s="27">
        <f t="shared" ref="G15:G21" si="0">F15/$F$22</f>
        <v>1.8518518518518517E-2</v>
      </c>
      <c r="H15" s="4"/>
      <c r="X15" s="11"/>
    </row>
    <row r="16" spans="1:28" ht="15.75" x14ac:dyDescent="0.25">
      <c r="A16" s="11"/>
      <c r="C16" s="77" t="s">
        <v>413</v>
      </c>
      <c r="D16" s="85">
        <f>COUNTA('Monitoria Anual - 3'!N11:N903)</f>
        <v>7</v>
      </c>
      <c r="E16" s="28">
        <f>D16/$D$22</f>
        <v>0.13461538461538461</v>
      </c>
      <c r="F16" s="207">
        <f>D16-AB16</f>
        <v>7</v>
      </c>
      <c r="G16" s="28">
        <f t="shared" si="0"/>
        <v>0.12962962962962962</v>
      </c>
      <c r="H16" s="4"/>
      <c r="X16" s="11"/>
      <c r="Z16">
        <f>COUNTIFS('Monitoria Anual - 3'!N:N,"x",'Monitoria Anual - 3'!S:S,"Excluída")</f>
        <v>0</v>
      </c>
      <c r="AA16">
        <f>COUNTIFS('Monitoria Anual - 3'!N:N,"x",'Monitoria Anual - 3'!S:S,"Agrupada")</f>
        <v>0</v>
      </c>
      <c r="AB16">
        <f>Z16+AA16</f>
        <v>0</v>
      </c>
    </row>
    <row r="17" spans="1:28" ht="15.75" x14ac:dyDescent="0.25">
      <c r="A17" s="11"/>
      <c r="C17" s="78" t="s">
        <v>414</v>
      </c>
      <c r="D17" s="85">
        <f>COUNTA('Monitoria Anual - 3'!O11:O903)</f>
        <v>17</v>
      </c>
      <c r="E17" s="28">
        <f>D17/$D$22</f>
        <v>0.32692307692307693</v>
      </c>
      <c r="F17" s="207">
        <f>D17-AB17</f>
        <v>17</v>
      </c>
      <c r="G17" s="28">
        <f t="shared" si="0"/>
        <v>0.31481481481481483</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79" t="s">
        <v>415</v>
      </c>
      <c r="D18" s="85">
        <f>COUNTA('Monitoria Anual - 3'!P11:P903)</f>
        <v>5</v>
      </c>
      <c r="E18" s="28">
        <f>D18/$D$22</f>
        <v>9.6153846153846159E-2</v>
      </c>
      <c r="F18" s="207">
        <f>D18-AB18</f>
        <v>4</v>
      </c>
      <c r="G18" s="28">
        <f t="shared" si="0"/>
        <v>7.407407407407407E-2</v>
      </c>
      <c r="H18" s="4"/>
      <c r="X18" s="11"/>
      <c r="Z18">
        <f t="array" ref="Z18">COUNTIFS('Monitoria Anual - 3'!P:P,"x",'Monitoria Anual - 3'!S:S,"Excluída")</f>
        <v>1</v>
      </c>
      <c r="AA18">
        <f t="array" ref="AA18">COUNTIFS('Monitoria Anual - 3'!P:P,"x",'Monitoria Anual - 3'!S:S,"Agrupada")</f>
        <v>0</v>
      </c>
      <c r="AB18">
        <f>Z18+AA18</f>
        <v>1</v>
      </c>
    </row>
    <row r="19" spans="1:28" ht="15.75" x14ac:dyDescent="0.25">
      <c r="A19" s="11"/>
      <c r="C19" s="80" t="s">
        <v>416</v>
      </c>
      <c r="D19" s="85">
        <f>COUNTA('Monitoria Anual - 3'!Q11:Q903)</f>
        <v>21</v>
      </c>
      <c r="E19" s="28">
        <f>D19/$D$22</f>
        <v>0.40384615384615385</v>
      </c>
      <c r="F19" s="207">
        <f>D19-AB19</f>
        <v>21</v>
      </c>
      <c r="G19" s="28">
        <f t="shared" si="0"/>
        <v>0.3888888888888889</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1" t="s">
        <v>417</v>
      </c>
      <c r="D20" s="85">
        <f>COUNTA('Monitoria Anual - 3'!R11:R903)</f>
        <v>2</v>
      </c>
      <c r="E20" s="28">
        <f>D20/$D$22</f>
        <v>3.8461538461538464E-2</v>
      </c>
      <c r="F20" s="207">
        <f>D20-AB20</f>
        <v>2</v>
      </c>
      <c r="G20" s="28">
        <f t="shared" si="0"/>
        <v>3.7037037037037035E-2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208" t="s">
        <v>418</v>
      </c>
      <c r="D21" s="86"/>
      <c r="E21" s="87"/>
      <c r="F21" s="167">
        <f>'Monitoria Anual - 3'!C69</f>
        <v>3</v>
      </c>
      <c r="G21" s="218">
        <f t="shared" si="0"/>
        <v>5.5555555555555552E-2</v>
      </c>
      <c r="H21" s="4"/>
      <c r="X21" s="11"/>
    </row>
    <row r="22" spans="1:28" ht="16.5" thickBot="1" x14ac:dyDescent="0.3">
      <c r="A22" s="11"/>
      <c r="C22" s="88" t="s">
        <v>419</v>
      </c>
      <c r="D22" s="90">
        <f>SUM(D16:D20)</f>
        <v>52</v>
      </c>
      <c r="E22" s="30">
        <f>SUM(E15:E21)</f>
        <v>1</v>
      </c>
      <c r="F22" s="89">
        <f>SUM(F16:F21)</f>
        <v>54</v>
      </c>
      <c r="G22" s="30">
        <f>SUM(G16:G21)</f>
        <v>1</v>
      </c>
      <c r="H22" s="4"/>
      <c r="X22" s="11"/>
    </row>
    <row r="23" spans="1:28" ht="15.75" thickBot="1" x14ac:dyDescent="0.3">
      <c r="A23" s="11"/>
      <c r="C23" s="71" t="s">
        <v>420</v>
      </c>
      <c r="D23" s="509">
        <f>COUNTIF('Monitoria Anual - 3'!S11:S903,"Agrupada")</f>
        <v>0</v>
      </c>
      <c r="E23" s="510"/>
      <c r="F23" s="510"/>
      <c r="G23" s="511"/>
      <c r="H23" s="5"/>
      <c r="X23" s="11"/>
    </row>
    <row r="24" spans="1:28" ht="15.75" thickBot="1" x14ac:dyDescent="0.3">
      <c r="A24" s="11"/>
      <c r="C24" s="70" t="s">
        <v>421</v>
      </c>
      <c r="D24" s="509">
        <f>COUNTIF('Monitoria Anual - 3'!S11:S64,"Excluída")</f>
        <v>1</v>
      </c>
      <c r="E24" s="510"/>
      <c r="F24" s="510"/>
      <c r="G24" s="511"/>
      <c r="X24" s="11"/>
    </row>
    <row r="25" spans="1:28" x14ac:dyDescent="0.25">
      <c r="A25" s="11"/>
      <c r="X25" s="11"/>
    </row>
    <row r="26" spans="1:28" x14ac:dyDescent="0.25">
      <c r="A26" s="11"/>
      <c r="X26" s="11"/>
    </row>
    <row r="27" spans="1:28" ht="15.75" x14ac:dyDescent="0.25">
      <c r="A27" s="11"/>
      <c r="B27" s="507" t="s">
        <v>422</v>
      </c>
      <c r="C27" s="508"/>
      <c r="D27" s="41"/>
      <c r="E27" s="41"/>
      <c r="F27" s="41"/>
      <c r="G27" s="41"/>
      <c r="X27" s="11"/>
    </row>
    <row r="28" spans="1:28" ht="16.5" thickBot="1" x14ac:dyDescent="0.3">
      <c r="A28" s="11"/>
      <c r="B28" s="41"/>
      <c r="C28" s="17"/>
      <c r="D28" s="17"/>
      <c r="E28" s="17"/>
      <c r="F28" s="17"/>
      <c r="G28" s="17"/>
      <c r="H28" s="41"/>
      <c r="I28" s="41"/>
      <c r="J28" s="41"/>
      <c r="K28" s="41"/>
      <c r="L28" s="41"/>
      <c r="M28" s="41"/>
      <c r="N28" s="41"/>
      <c r="O28" s="41"/>
      <c r="P28" s="41"/>
      <c r="Q28" s="41"/>
      <c r="R28" s="41"/>
      <c r="S28" s="41"/>
      <c r="T28" s="41"/>
      <c r="U28" s="41"/>
      <c r="V28" s="41"/>
      <c r="W28" s="41"/>
      <c r="X28" s="11"/>
    </row>
    <row r="29" spans="1:28" ht="16.5" thickBot="1" x14ac:dyDescent="0.3">
      <c r="A29" s="11"/>
      <c r="B29" s="17"/>
      <c r="C29" s="31" t="s">
        <v>423</v>
      </c>
      <c r="D29" s="64">
        <f>COUNTA('Monitoria Anual - 3'!A11:A63)</f>
        <v>4</v>
      </c>
      <c r="H29" s="17"/>
      <c r="I29" s="17"/>
      <c r="J29" s="17"/>
      <c r="K29" s="17"/>
      <c r="L29" s="17"/>
      <c r="M29" s="17"/>
      <c r="N29" s="17"/>
      <c r="O29" s="17"/>
      <c r="P29" s="17"/>
      <c r="Q29" s="17"/>
      <c r="R29" s="17"/>
      <c r="S29" s="17"/>
      <c r="T29" s="17"/>
      <c r="U29" s="17"/>
      <c r="V29" s="17"/>
      <c r="W29" s="17"/>
      <c r="X29" s="11"/>
    </row>
    <row r="30" spans="1:28" x14ac:dyDescent="0.25">
      <c r="A30" s="11"/>
      <c r="X30" s="11"/>
    </row>
    <row r="31" spans="1:28" x14ac:dyDescent="0.25">
      <c r="A31" s="11"/>
      <c r="C31" s="75" t="s">
        <v>424</v>
      </c>
      <c r="D31" s="75" t="s">
        <v>425</v>
      </c>
      <c r="E31" s="19"/>
      <c r="F31" s="20"/>
      <c r="G31" s="21"/>
      <c r="H31" s="23"/>
      <c r="I31" s="24"/>
      <c r="J31" s="25"/>
      <c r="W31" s="1"/>
      <c r="X31" s="11"/>
    </row>
    <row r="32" spans="1:28" x14ac:dyDescent="0.25">
      <c r="A32" s="11"/>
      <c r="C32" s="72" t="s">
        <v>426</v>
      </c>
      <c r="D32" s="92">
        <f>SUM(F32:J32)</f>
        <v>11</v>
      </c>
      <c r="E32" s="32">
        <f>COUNTA('Monitoria Anual - 3'!S11:S21)</f>
        <v>0</v>
      </c>
      <c r="F32" s="62">
        <f>COUNTA('Monitoria Anual - 3'!N11:N21)</f>
        <v>5</v>
      </c>
      <c r="G32" s="62">
        <f>COUNTA('Monitoria Anual - 3'!O11:O21)</f>
        <v>3</v>
      </c>
      <c r="H32" s="62">
        <f>COUNTA('Monitoria Anual - 3'!P11:P21)</f>
        <v>2</v>
      </c>
      <c r="I32" s="62">
        <f>COUNTA('Monitoria Anual - 3'!Q11:Q21)</f>
        <v>1</v>
      </c>
      <c r="J32" s="63">
        <f>COUNTA('Monitoria Anual - 3'!R11:R21)</f>
        <v>0</v>
      </c>
      <c r="W32" s="1"/>
      <c r="X32" s="11"/>
    </row>
    <row r="33" spans="1:24" x14ac:dyDescent="0.25">
      <c r="A33" s="11"/>
      <c r="C33" s="73" t="s">
        <v>427</v>
      </c>
      <c r="D33" s="72">
        <f>SUM(F33:J33)</f>
        <v>11</v>
      </c>
      <c r="E33" s="210">
        <f>COUNTA('Monitoria Anual - 3'!S22:S32)</f>
        <v>0</v>
      </c>
      <c r="F33" s="154">
        <f>COUNTA('Monitoria Anual - 3'!N22:N32)</f>
        <v>1</v>
      </c>
      <c r="G33" s="154">
        <f>COUNTA('Monitoria Anual - 3'!O22:O32)</f>
        <v>3</v>
      </c>
      <c r="H33" s="154">
        <f>COUNTA('Monitoria Anual - 3'!P22:P32)</f>
        <v>0</v>
      </c>
      <c r="I33" s="154">
        <f>COUNTA('Monitoria Anual - 3'!Q22:Q32)</f>
        <v>6</v>
      </c>
      <c r="J33" s="33">
        <f>COUNTA('Monitoria Anual - 3'!R22:R32)</f>
        <v>1</v>
      </c>
      <c r="W33" s="1"/>
      <c r="X33" s="11"/>
    </row>
    <row r="34" spans="1:24" x14ac:dyDescent="0.25">
      <c r="A34" s="11"/>
      <c r="C34" s="73" t="s">
        <v>428</v>
      </c>
      <c r="D34" s="72">
        <f t="shared" ref="D34:D35" si="1">SUM(F34:J34)</f>
        <v>13</v>
      </c>
      <c r="E34" s="210">
        <f>COUNTA('Monitoria Anual - 3'!S33:S45)</f>
        <v>0</v>
      </c>
      <c r="F34" s="154">
        <f>COUNTA('Monitoria Anual - 3'!N33:N45)</f>
        <v>1</v>
      </c>
      <c r="G34" s="154">
        <f>COUNTA('Monitoria Anual - 3'!O33:O45)</f>
        <v>4</v>
      </c>
      <c r="H34" s="154">
        <f>COUNTA('Monitoria Anual - 3'!P33:P45)</f>
        <v>0</v>
      </c>
      <c r="I34" s="154">
        <f>COUNTA('Monitoria Anual - 3'!Q33:Q45)</f>
        <v>8</v>
      </c>
      <c r="J34" s="33">
        <f>COUNTA('Monitoria Anual - 3'!R33:R45)</f>
        <v>0</v>
      </c>
      <c r="W34" s="1"/>
      <c r="X34" s="11"/>
    </row>
    <row r="35" spans="1:24" x14ac:dyDescent="0.25">
      <c r="A35" s="11"/>
      <c r="C35" s="74" t="s">
        <v>429</v>
      </c>
      <c r="D35" s="93">
        <f t="shared" si="1"/>
        <v>17</v>
      </c>
      <c r="E35" s="34">
        <f>COUNTA('Monitoria Anual - 3'!S46:S63)</f>
        <v>1</v>
      </c>
      <c r="F35" s="35">
        <f>COUNTA('Monitoria Anual - 3'!N46:N63)</f>
        <v>0</v>
      </c>
      <c r="G35" s="35">
        <f>COUNTA('Monitoria Anual - 3'!O46:O63)</f>
        <v>7</v>
      </c>
      <c r="H35" s="35">
        <f>COUNTA('Monitoria Anual - 3'!P46:P63)</f>
        <v>3</v>
      </c>
      <c r="I35" s="35">
        <f>COUNTA('Monitoria Anual - 3'!Q46:Q63)</f>
        <v>6</v>
      </c>
      <c r="J35" s="36">
        <f>COUNTA('Monitoria Anual - 3'!R46:R63)</f>
        <v>1</v>
      </c>
      <c r="W35" s="1"/>
      <c r="X35" s="11"/>
    </row>
    <row r="36" spans="1:24" x14ac:dyDescent="0.25">
      <c r="A36" s="11"/>
      <c r="W36" s="1"/>
      <c r="X36" s="11"/>
    </row>
    <row r="37" spans="1:24" x14ac:dyDescent="0.25">
      <c r="A37" s="11"/>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USiGLS1X+7FM6rrtbjBn9H60WCVM1TYX9EyhVKMsDGNowOwIgyd7okj/xsX6LcB7F2PHCmnu1T/Zmtu9jfs5vA==" saltValue="zzdintwd08DoROA1xW4HQw==" spinCount="100000" sheet="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22"/>
  <sheetViews>
    <sheetView showGridLines="0" topLeftCell="A6" zoomScale="85" zoomScaleNormal="85" workbookViewId="0">
      <pane xSplit="2" ySplit="5" topLeftCell="C18" activePane="bottomRight" state="frozen"/>
      <selection pane="topRight"/>
      <selection pane="bottomLeft" activeCell="A49" sqref="A49"/>
      <selection pane="bottomRight" activeCell="C19" sqref="C19"/>
    </sheetView>
  </sheetViews>
  <sheetFormatPr defaultColWidth="8.85546875" defaultRowHeight="15" x14ac:dyDescent="0.25"/>
  <cols>
    <col min="1" max="1" width="19.28515625" style="2" hidden="1" customWidth="1"/>
    <col min="2" max="2" width="7.28515625" style="2" customWidth="1"/>
    <col min="3" max="3" width="44.28515625" style="14" customWidth="1"/>
    <col min="4" max="4" width="18.7109375" style="14" customWidth="1"/>
    <col min="5" max="5" width="19.42578125" style="2" customWidth="1"/>
    <col min="6" max="6" width="25.7109375" style="2" customWidth="1"/>
    <col min="7" max="7" width="27.42578125" style="2" customWidth="1"/>
    <col min="8" max="10" width="25.140625" style="2" customWidth="1"/>
    <col min="11" max="11" width="25.140625" style="61" customWidth="1"/>
    <col min="12" max="12" width="25.140625" style="2" customWidth="1"/>
    <col min="13" max="13" width="47" style="2" customWidth="1"/>
    <col min="14" max="19" width="26.7109375" style="56" customWidth="1"/>
    <col min="20" max="20" width="37.85546875" style="14" customWidth="1"/>
    <col min="21" max="21" width="28.7109375" style="2" customWidth="1"/>
    <col min="22" max="22" width="40" style="14" customWidth="1"/>
    <col min="23" max="24" width="26.7109375" style="14"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21" x14ac:dyDescent="0.25">
      <c r="A1" s="544" t="s">
        <v>0</v>
      </c>
      <c r="B1" s="544"/>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18"/>
    </row>
    <row r="2" spans="1:40" ht="21.75" thickBot="1" x14ac:dyDescent="0.3">
      <c r="A2" s="584" t="s">
        <v>1</v>
      </c>
      <c r="B2" s="584"/>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18"/>
    </row>
    <row r="3" spans="1:40" x14ac:dyDescent="0.25">
      <c r="AJ3" s="18"/>
    </row>
    <row r="4" spans="1:40" ht="18.75" x14ac:dyDescent="0.25">
      <c r="A4" s="49" t="s">
        <v>2</v>
      </c>
      <c r="B4" s="585" t="s">
        <v>3</v>
      </c>
      <c r="C4" s="585"/>
      <c r="D4" s="585"/>
      <c r="E4" s="585"/>
      <c r="F4" s="585"/>
      <c r="G4" s="586"/>
      <c r="H4" s="13"/>
      <c r="I4" s="13"/>
      <c r="J4" s="13"/>
      <c r="K4" s="383"/>
      <c r="L4" s="13"/>
      <c r="M4" s="13"/>
      <c r="N4" s="13"/>
      <c r="O4" s="13"/>
      <c r="P4" s="13"/>
      <c r="Q4" s="13"/>
      <c r="R4" s="13"/>
      <c r="S4" s="2"/>
      <c r="AJ4" s="18"/>
    </row>
    <row r="5" spans="1:40" ht="15.75" thickBot="1" x14ac:dyDescent="0.3">
      <c r="AJ5" s="18"/>
    </row>
    <row r="6" spans="1:40" ht="18.75" hidden="1" x14ac:dyDescent="0.25">
      <c r="A6" s="49" t="s">
        <v>4</v>
      </c>
      <c r="B6" s="587" t="s">
        <v>1025</v>
      </c>
      <c r="C6" s="588"/>
      <c r="D6" s="595"/>
      <c r="E6" s="588"/>
      <c r="M6" s="56"/>
      <c r="AJ6" s="18"/>
      <c r="AN6" s="2" t="s">
        <v>6</v>
      </c>
    </row>
    <row r="7" spans="1:40" hidden="1" x14ac:dyDescent="0.25">
      <c r="AJ7" s="18"/>
      <c r="AN7" s="57" t="s">
        <v>7</v>
      </c>
    </row>
    <row r="8" spans="1:40" ht="16.5" hidden="1" thickBot="1" x14ac:dyDescent="0.3">
      <c r="A8" s="545" t="s">
        <v>8</v>
      </c>
      <c r="B8" s="589"/>
      <c r="C8" s="589"/>
      <c r="D8" s="589"/>
      <c r="E8" s="589"/>
      <c r="F8" s="589"/>
      <c r="G8" s="589"/>
      <c r="H8" s="589"/>
      <c r="I8" s="589"/>
      <c r="J8" s="589"/>
      <c r="K8" s="589"/>
      <c r="L8" s="589"/>
      <c r="M8" s="590"/>
      <c r="N8" s="546" t="s">
        <v>9</v>
      </c>
      <c r="O8" s="591"/>
      <c r="P8" s="591"/>
      <c r="Q8" s="591"/>
      <c r="R8" s="591"/>
      <c r="S8" s="591"/>
      <c r="T8" s="591"/>
      <c r="U8" s="591"/>
      <c r="V8" s="591"/>
      <c r="W8" s="591"/>
      <c r="X8" s="592"/>
      <c r="Y8" s="547" t="s">
        <v>10</v>
      </c>
      <c r="Z8" s="593"/>
      <c r="AA8" s="593"/>
      <c r="AB8" s="593"/>
      <c r="AC8" s="593"/>
      <c r="AD8" s="593"/>
      <c r="AE8" s="593"/>
      <c r="AF8" s="593"/>
      <c r="AG8" s="593"/>
      <c r="AH8" s="593"/>
      <c r="AI8" s="594"/>
      <c r="AJ8" s="18"/>
    </row>
    <row r="9" spans="1:40" ht="15.75" x14ac:dyDescent="0.25">
      <c r="A9" s="531" t="s">
        <v>11</v>
      </c>
      <c r="B9" s="532" t="s">
        <v>12</v>
      </c>
      <c r="C9" s="532" t="s">
        <v>13</v>
      </c>
      <c r="D9" s="602" t="s">
        <v>14</v>
      </c>
      <c r="E9" s="533" t="s">
        <v>15</v>
      </c>
      <c r="F9" s="532" t="s">
        <v>16</v>
      </c>
      <c r="G9" s="532"/>
      <c r="H9" s="532" t="s">
        <v>17</v>
      </c>
      <c r="I9" s="532" t="s">
        <v>18</v>
      </c>
      <c r="J9" s="532" t="s">
        <v>19</v>
      </c>
      <c r="K9" s="543" t="s">
        <v>20</v>
      </c>
      <c r="L9" s="583"/>
      <c r="M9" s="532" t="s">
        <v>21</v>
      </c>
      <c r="N9" s="530" t="s">
        <v>22</v>
      </c>
      <c r="O9" s="538" t="s">
        <v>713</v>
      </c>
      <c r="P9" s="539" t="s">
        <v>24</v>
      </c>
      <c r="Q9" s="540" t="s">
        <v>25</v>
      </c>
      <c r="R9" s="541" t="s">
        <v>26</v>
      </c>
      <c r="S9" s="542" t="s">
        <v>27</v>
      </c>
      <c r="T9" s="598" t="s">
        <v>28</v>
      </c>
      <c r="U9" s="529" t="s">
        <v>29</v>
      </c>
      <c r="V9" s="598" t="s">
        <v>30</v>
      </c>
      <c r="W9" s="598" t="s">
        <v>31</v>
      </c>
      <c r="X9" s="600" t="s">
        <v>32</v>
      </c>
      <c r="Y9" s="537" t="s">
        <v>33</v>
      </c>
      <c r="Z9" s="528" t="s">
        <v>34</v>
      </c>
      <c r="AA9" s="527" t="s">
        <v>35</v>
      </c>
      <c r="AB9" s="528" t="s">
        <v>36</v>
      </c>
      <c r="AC9" s="528" t="s">
        <v>37</v>
      </c>
      <c r="AD9" s="528" t="s">
        <v>38</v>
      </c>
      <c r="AE9" s="528" t="s">
        <v>39</v>
      </c>
      <c r="AF9" s="535" t="s">
        <v>40</v>
      </c>
      <c r="AG9" s="528" t="s">
        <v>41</v>
      </c>
      <c r="AH9" s="528" t="s">
        <v>42</v>
      </c>
      <c r="AI9" s="548" t="s">
        <v>43</v>
      </c>
      <c r="AJ9" s="18"/>
    </row>
    <row r="10" spans="1:40" ht="16.5" thickBot="1" x14ac:dyDescent="0.3">
      <c r="A10" s="580"/>
      <c r="B10" s="581"/>
      <c r="C10" s="581"/>
      <c r="D10" s="603"/>
      <c r="E10" s="582"/>
      <c r="F10" s="48" t="s">
        <v>44</v>
      </c>
      <c r="G10" s="48" t="s">
        <v>45</v>
      </c>
      <c r="H10" s="581"/>
      <c r="I10" s="581"/>
      <c r="J10" s="581"/>
      <c r="K10" s="91" t="s">
        <v>46</v>
      </c>
      <c r="L10" s="91" t="s">
        <v>47</v>
      </c>
      <c r="M10" s="581"/>
      <c r="N10" s="579"/>
      <c r="O10" s="574"/>
      <c r="P10" s="575"/>
      <c r="Q10" s="576"/>
      <c r="R10" s="577"/>
      <c r="S10" s="578"/>
      <c r="T10" s="599"/>
      <c r="U10" s="571"/>
      <c r="V10" s="599"/>
      <c r="W10" s="599"/>
      <c r="X10" s="601"/>
      <c r="Y10" s="573"/>
      <c r="Z10" s="566"/>
      <c r="AA10" s="569"/>
      <c r="AB10" s="566"/>
      <c r="AC10" s="566"/>
      <c r="AD10" s="566"/>
      <c r="AE10" s="566"/>
      <c r="AF10" s="570"/>
      <c r="AG10" s="566"/>
      <c r="AH10" s="566"/>
      <c r="AI10" s="567"/>
      <c r="AJ10" s="18"/>
    </row>
    <row r="11" spans="1:40" ht="368.45" customHeight="1" x14ac:dyDescent="0.25">
      <c r="A11" s="568" t="s">
        <v>48</v>
      </c>
      <c r="B11" s="223" t="s">
        <v>49</v>
      </c>
      <c r="C11" s="361" t="s">
        <v>714</v>
      </c>
      <c r="D11" s="222" t="s">
        <v>431</v>
      </c>
      <c r="E11" s="326"/>
      <c r="F11" s="224">
        <v>44105</v>
      </c>
      <c r="G11" s="224">
        <v>44743</v>
      </c>
      <c r="H11" s="225" t="s">
        <v>52</v>
      </c>
      <c r="I11" s="226">
        <v>0</v>
      </c>
      <c r="J11" s="222" t="s">
        <v>1026</v>
      </c>
      <c r="K11" s="227" t="s">
        <v>54</v>
      </c>
      <c r="L11" s="228"/>
      <c r="M11" s="293" t="s">
        <v>1027</v>
      </c>
      <c r="N11" s="58"/>
      <c r="O11" s="59" t="s">
        <v>55</v>
      </c>
      <c r="P11" s="58"/>
      <c r="Q11" s="58"/>
      <c r="R11" s="58"/>
      <c r="S11" s="60"/>
      <c r="T11" s="273" t="s">
        <v>1028</v>
      </c>
      <c r="U11" s="273"/>
      <c r="V11" s="273" t="s">
        <v>1029</v>
      </c>
      <c r="W11" s="273" t="s">
        <v>1030</v>
      </c>
      <c r="X11" s="273" t="s">
        <v>1031</v>
      </c>
      <c r="Y11" s="273" t="s">
        <v>1032</v>
      </c>
      <c r="Z11" s="273"/>
      <c r="AA11" s="273"/>
      <c r="AB11" s="387"/>
      <c r="AC11" s="387">
        <v>45078</v>
      </c>
      <c r="AD11" s="273"/>
      <c r="AE11" s="273"/>
      <c r="AF11" s="273"/>
      <c r="AG11" s="273"/>
      <c r="AH11" s="273"/>
      <c r="AI11" s="222" t="s">
        <v>1033</v>
      </c>
      <c r="AJ11" s="18"/>
    </row>
    <row r="12" spans="1:40" ht="409.5" x14ac:dyDescent="0.25">
      <c r="A12" s="564"/>
      <c r="B12" s="223" t="s">
        <v>60</v>
      </c>
      <c r="C12" s="362" t="s">
        <v>442</v>
      </c>
      <c r="D12" s="222" t="s">
        <v>431</v>
      </c>
      <c r="E12" s="326"/>
      <c r="F12" s="224">
        <v>44197</v>
      </c>
      <c r="G12" s="224">
        <v>44743</v>
      </c>
      <c r="H12" s="225" t="s">
        <v>62</v>
      </c>
      <c r="I12" s="226">
        <v>0</v>
      </c>
      <c r="J12" s="222" t="s">
        <v>1034</v>
      </c>
      <c r="K12" s="225" t="s">
        <v>54</v>
      </c>
      <c r="L12" s="223"/>
      <c r="M12" s="293" t="s">
        <v>1035</v>
      </c>
      <c r="N12" s="58"/>
      <c r="O12" s="58" t="s">
        <v>55</v>
      </c>
      <c r="P12" s="58"/>
      <c r="Q12" s="58"/>
      <c r="R12" s="58"/>
      <c r="S12" s="60"/>
      <c r="T12" s="320" t="s">
        <v>1036</v>
      </c>
      <c r="U12" s="382" t="s">
        <v>1037</v>
      </c>
      <c r="V12" s="273" t="s">
        <v>1038</v>
      </c>
      <c r="W12" s="273" t="s">
        <v>1039</v>
      </c>
      <c r="X12" s="273"/>
      <c r="Y12" s="273" t="s">
        <v>1040</v>
      </c>
      <c r="Z12" s="273"/>
      <c r="AA12" s="273"/>
      <c r="AB12" s="387"/>
      <c r="AC12" s="387">
        <v>45078</v>
      </c>
      <c r="AD12" s="273"/>
      <c r="AE12" s="273"/>
      <c r="AF12" s="273"/>
      <c r="AG12" s="273"/>
      <c r="AH12" s="273"/>
      <c r="AI12" s="222" t="s">
        <v>1041</v>
      </c>
      <c r="AJ12" s="18"/>
    </row>
    <row r="13" spans="1:40" ht="120" x14ac:dyDescent="0.25">
      <c r="A13" s="564"/>
      <c r="B13" s="223" t="s">
        <v>67</v>
      </c>
      <c r="C13" s="362" t="s">
        <v>730</v>
      </c>
      <c r="D13" s="222" t="s">
        <v>69</v>
      </c>
      <c r="E13" s="326"/>
      <c r="F13" s="224">
        <v>44228</v>
      </c>
      <c r="G13" s="224">
        <v>44774</v>
      </c>
      <c r="H13" s="225" t="s">
        <v>52</v>
      </c>
      <c r="I13" s="226">
        <v>20000</v>
      </c>
      <c r="J13" s="222" t="s">
        <v>731</v>
      </c>
      <c r="K13" s="225" t="s">
        <v>54</v>
      </c>
      <c r="L13" s="228"/>
      <c r="M13" s="229" t="s">
        <v>1042</v>
      </c>
      <c r="N13" s="58"/>
      <c r="O13" s="58" t="s">
        <v>55</v>
      </c>
      <c r="P13" s="58"/>
      <c r="Q13" s="58"/>
      <c r="R13" s="58"/>
      <c r="S13" s="60"/>
      <c r="T13" s="273" t="s">
        <v>1043</v>
      </c>
      <c r="U13" s="273"/>
      <c r="V13" s="273" t="s">
        <v>1044</v>
      </c>
      <c r="W13" s="273" t="s">
        <v>52</v>
      </c>
      <c r="X13" s="273" t="s">
        <v>1045</v>
      </c>
      <c r="Y13" s="273"/>
      <c r="Z13" s="273"/>
      <c r="AA13" s="273"/>
      <c r="AB13" s="387"/>
      <c r="AC13" s="387">
        <v>45078</v>
      </c>
      <c r="AD13" s="273"/>
      <c r="AE13" s="273"/>
      <c r="AF13" s="273"/>
      <c r="AG13" s="273"/>
      <c r="AH13" s="273"/>
      <c r="AI13" s="273"/>
      <c r="AJ13" s="18"/>
    </row>
    <row r="14" spans="1:40" ht="219" customHeight="1" x14ac:dyDescent="0.25">
      <c r="A14" s="564"/>
      <c r="B14" s="223" t="s">
        <v>73</v>
      </c>
      <c r="C14" s="362" t="s">
        <v>1046</v>
      </c>
      <c r="D14" s="222" t="s">
        <v>75</v>
      </c>
      <c r="E14" s="326"/>
      <c r="F14" s="224">
        <v>44562</v>
      </c>
      <c r="G14" s="224">
        <v>44896</v>
      </c>
      <c r="H14" s="227" t="s">
        <v>737</v>
      </c>
      <c r="I14" s="226">
        <v>20000</v>
      </c>
      <c r="J14" s="222" t="s">
        <v>738</v>
      </c>
      <c r="K14" s="225" t="s">
        <v>54</v>
      </c>
      <c r="L14" s="228"/>
      <c r="M14" s="229" t="s">
        <v>444</v>
      </c>
      <c r="N14" s="58"/>
      <c r="O14" s="58" t="s">
        <v>55</v>
      </c>
      <c r="P14" s="58"/>
      <c r="Q14" s="58"/>
      <c r="R14" s="58"/>
      <c r="S14" s="60"/>
      <c r="T14" s="273" t="s">
        <v>1047</v>
      </c>
      <c r="U14" s="273"/>
      <c r="V14" s="273"/>
      <c r="W14" s="273" t="s">
        <v>737</v>
      </c>
      <c r="X14" s="273"/>
      <c r="Y14" s="273"/>
      <c r="Z14" s="273"/>
      <c r="AA14" s="273"/>
      <c r="AB14" s="387"/>
      <c r="AC14" s="387">
        <v>45078</v>
      </c>
      <c r="AD14" s="273"/>
      <c r="AE14" s="273"/>
      <c r="AF14" s="273"/>
      <c r="AG14" s="273"/>
      <c r="AH14" s="273"/>
      <c r="AI14" s="273" t="s">
        <v>1048</v>
      </c>
      <c r="AJ14" s="18"/>
    </row>
    <row r="15" spans="1:40" ht="90" x14ac:dyDescent="0.25">
      <c r="A15" s="564"/>
      <c r="B15" s="223" t="s">
        <v>80</v>
      </c>
      <c r="C15" s="362" t="s">
        <v>81</v>
      </c>
      <c r="D15" s="222" t="s">
        <v>82</v>
      </c>
      <c r="E15" s="326"/>
      <c r="F15" s="224">
        <v>44927</v>
      </c>
      <c r="G15" s="224">
        <v>44986</v>
      </c>
      <c r="H15" s="227" t="s">
        <v>737</v>
      </c>
      <c r="I15" s="226">
        <v>0</v>
      </c>
      <c r="J15" s="222" t="s">
        <v>739</v>
      </c>
      <c r="K15" s="225" t="s">
        <v>84</v>
      </c>
      <c r="L15" s="228"/>
      <c r="M15" s="229" t="s">
        <v>456</v>
      </c>
      <c r="N15" s="58" t="s">
        <v>55</v>
      </c>
      <c r="O15" s="58"/>
      <c r="P15" s="58"/>
      <c r="Q15" s="58"/>
      <c r="R15" s="58"/>
      <c r="S15" s="60"/>
      <c r="T15" s="273" t="s">
        <v>1049</v>
      </c>
      <c r="U15" s="273"/>
      <c r="V15" s="273"/>
      <c r="W15" s="273" t="s">
        <v>737</v>
      </c>
      <c r="X15" s="273"/>
      <c r="Y15" s="273"/>
      <c r="Z15" s="273"/>
      <c r="AA15" s="273"/>
      <c r="AB15" s="387"/>
      <c r="AC15" s="387">
        <v>45078</v>
      </c>
      <c r="AD15" s="273"/>
      <c r="AE15" s="273"/>
      <c r="AF15" s="273"/>
      <c r="AG15" s="273"/>
      <c r="AH15" s="273"/>
      <c r="AI15" s="273"/>
      <c r="AJ15" s="18"/>
    </row>
    <row r="16" spans="1:40" ht="120" x14ac:dyDescent="0.25">
      <c r="A16" s="564"/>
      <c r="B16" s="223" t="s">
        <v>87</v>
      </c>
      <c r="C16" s="362" t="s">
        <v>88</v>
      </c>
      <c r="D16" s="229" t="s">
        <v>459</v>
      </c>
      <c r="E16" s="326"/>
      <c r="F16" s="224">
        <v>44927</v>
      </c>
      <c r="G16" s="224">
        <v>44986</v>
      </c>
      <c r="H16" s="225" t="s">
        <v>462</v>
      </c>
      <c r="I16" s="226">
        <v>0</v>
      </c>
      <c r="J16" s="222" t="s">
        <v>740</v>
      </c>
      <c r="K16" s="225" t="s">
        <v>84</v>
      </c>
      <c r="L16" s="228"/>
      <c r="M16" s="229" t="s">
        <v>741</v>
      </c>
      <c r="N16" s="58" t="s">
        <v>55</v>
      </c>
      <c r="O16" s="58"/>
      <c r="P16" s="58"/>
      <c r="Q16" s="58"/>
      <c r="R16" s="58"/>
      <c r="S16" s="60"/>
      <c r="T16" s="273" t="s">
        <v>1049</v>
      </c>
      <c r="U16" s="273"/>
      <c r="V16" s="273"/>
      <c r="W16" s="273" t="s">
        <v>462</v>
      </c>
      <c r="X16" s="273"/>
      <c r="Y16" s="273"/>
      <c r="Z16" s="273"/>
      <c r="AA16" s="273"/>
      <c r="AB16" s="387"/>
      <c r="AC16" s="387">
        <v>45078</v>
      </c>
      <c r="AD16" s="273"/>
      <c r="AE16" s="273"/>
      <c r="AF16" s="273"/>
      <c r="AG16" s="273"/>
      <c r="AH16" s="273"/>
      <c r="AI16" s="273"/>
      <c r="AJ16" s="18"/>
    </row>
    <row r="17" spans="1:36" ht="120" x14ac:dyDescent="0.25">
      <c r="A17" s="564"/>
      <c r="B17" s="223" t="s">
        <v>93</v>
      </c>
      <c r="C17" s="362" t="s">
        <v>745</v>
      </c>
      <c r="D17" s="230" t="s">
        <v>95</v>
      </c>
      <c r="E17" s="326"/>
      <c r="F17" s="224">
        <v>44927</v>
      </c>
      <c r="G17" s="224">
        <v>45078</v>
      </c>
      <c r="H17" s="231" t="s">
        <v>749</v>
      </c>
      <c r="I17" s="226">
        <v>15000</v>
      </c>
      <c r="J17" s="229" t="s">
        <v>97</v>
      </c>
      <c r="K17" s="225" t="s">
        <v>54</v>
      </c>
      <c r="L17" s="228"/>
      <c r="M17" s="222" t="s">
        <v>746</v>
      </c>
      <c r="N17" s="58" t="s">
        <v>55</v>
      </c>
      <c r="O17" s="58"/>
      <c r="P17" s="58"/>
      <c r="Q17" s="58"/>
      <c r="R17" s="58"/>
      <c r="S17" s="60"/>
      <c r="T17" s="273" t="s">
        <v>1049</v>
      </c>
      <c r="U17" s="273"/>
      <c r="V17" s="273"/>
      <c r="W17" s="273" t="s">
        <v>1050</v>
      </c>
      <c r="X17" s="273"/>
      <c r="Y17" s="273"/>
      <c r="Z17" s="273"/>
      <c r="AA17" s="273"/>
      <c r="AB17" s="387"/>
      <c r="AC17" s="387"/>
      <c r="AD17" s="273"/>
      <c r="AE17" s="273"/>
      <c r="AF17" s="273"/>
      <c r="AG17" s="273"/>
      <c r="AH17" s="273"/>
      <c r="AI17" s="273"/>
      <c r="AJ17" s="18"/>
    </row>
    <row r="18" spans="1:36" ht="135" x14ac:dyDescent="0.25">
      <c r="A18" s="564"/>
      <c r="B18" s="223" t="s">
        <v>102</v>
      </c>
      <c r="C18" s="362" t="s">
        <v>751</v>
      </c>
      <c r="D18" s="229" t="s">
        <v>469</v>
      </c>
      <c r="E18" s="326"/>
      <c r="F18" s="224">
        <v>44927</v>
      </c>
      <c r="G18" s="224">
        <v>45078</v>
      </c>
      <c r="H18" s="233" t="s">
        <v>752</v>
      </c>
      <c r="I18" s="234">
        <v>260000</v>
      </c>
      <c r="J18" s="229" t="s">
        <v>753</v>
      </c>
      <c r="K18" s="233" t="s">
        <v>84</v>
      </c>
      <c r="L18" s="228"/>
      <c r="M18" s="293" t="s">
        <v>1051</v>
      </c>
      <c r="N18" s="58" t="s">
        <v>55</v>
      </c>
      <c r="O18" s="58"/>
      <c r="P18" s="58"/>
      <c r="Q18" s="58"/>
      <c r="R18" s="58"/>
      <c r="S18" s="60"/>
      <c r="T18" s="273" t="s">
        <v>1052</v>
      </c>
      <c r="U18" s="273"/>
      <c r="V18" s="273"/>
      <c r="W18" s="273" t="s">
        <v>752</v>
      </c>
      <c r="X18" s="273"/>
      <c r="Y18" s="273"/>
      <c r="Z18" s="273"/>
      <c r="AA18" s="273"/>
      <c r="AB18" s="387"/>
      <c r="AC18" s="387"/>
      <c r="AD18" s="273"/>
      <c r="AE18" s="273"/>
      <c r="AF18" s="273"/>
      <c r="AG18" s="273"/>
      <c r="AH18" s="273"/>
      <c r="AI18" s="273"/>
      <c r="AJ18" s="18"/>
    </row>
    <row r="19" spans="1:36" ht="180" x14ac:dyDescent="0.25">
      <c r="A19" s="564"/>
      <c r="B19" s="223" t="s">
        <v>109</v>
      </c>
      <c r="C19" s="362" t="s">
        <v>757</v>
      </c>
      <c r="D19" s="222" t="s">
        <v>111</v>
      </c>
      <c r="E19" s="326"/>
      <c r="F19" s="224">
        <v>44562</v>
      </c>
      <c r="G19" s="224">
        <v>45078</v>
      </c>
      <c r="H19" s="225" t="s">
        <v>626</v>
      </c>
      <c r="I19" s="234">
        <v>25000</v>
      </c>
      <c r="J19" s="222" t="s">
        <v>1053</v>
      </c>
      <c r="K19" s="225" t="s">
        <v>114</v>
      </c>
      <c r="L19" s="228"/>
      <c r="M19" s="229" t="s">
        <v>1054</v>
      </c>
      <c r="N19" s="58"/>
      <c r="O19" s="58"/>
      <c r="P19" s="58"/>
      <c r="Q19" s="58" t="s">
        <v>55</v>
      </c>
      <c r="R19" s="58"/>
      <c r="S19" s="60"/>
      <c r="T19" s="222" t="s">
        <v>1055</v>
      </c>
      <c r="U19" s="222" t="s">
        <v>1056</v>
      </c>
      <c r="V19" s="273"/>
      <c r="W19" s="222" t="s">
        <v>626</v>
      </c>
      <c r="X19" s="273"/>
      <c r="Y19" s="273" t="s">
        <v>1057</v>
      </c>
      <c r="Z19" s="273"/>
      <c r="AA19" s="273"/>
      <c r="AB19" s="387"/>
      <c r="AC19" s="387"/>
      <c r="AD19" s="273"/>
      <c r="AE19" s="273"/>
      <c r="AF19" s="273"/>
      <c r="AG19" s="273"/>
      <c r="AH19" s="273"/>
      <c r="AI19" s="273"/>
      <c r="AJ19" s="18"/>
    </row>
    <row r="20" spans="1:36" ht="360" x14ac:dyDescent="0.25">
      <c r="A20" s="564"/>
      <c r="B20" s="223" t="s">
        <v>116</v>
      </c>
      <c r="C20" s="362" t="s">
        <v>770</v>
      </c>
      <c r="D20" s="229" t="s">
        <v>771</v>
      </c>
      <c r="E20" s="246"/>
      <c r="F20" s="224">
        <v>43282</v>
      </c>
      <c r="G20" s="224">
        <v>45078</v>
      </c>
      <c r="H20" s="225" t="s">
        <v>772</v>
      </c>
      <c r="I20" s="234">
        <v>25000</v>
      </c>
      <c r="J20" s="235" t="s">
        <v>1058</v>
      </c>
      <c r="K20" s="225" t="s">
        <v>114</v>
      </c>
      <c r="L20" s="357"/>
      <c r="M20" s="359" t="s">
        <v>1059</v>
      </c>
      <c r="N20" s="58"/>
      <c r="O20" s="58"/>
      <c r="P20" s="58"/>
      <c r="Q20" s="58" t="s">
        <v>55</v>
      </c>
      <c r="R20" s="58"/>
      <c r="S20" s="358"/>
      <c r="T20" s="273" t="s">
        <v>1060</v>
      </c>
      <c r="U20" s="273"/>
      <c r="V20" s="273"/>
      <c r="W20" s="222" t="s">
        <v>1061</v>
      </c>
      <c r="X20" s="273"/>
      <c r="Y20" s="222" t="s">
        <v>1062</v>
      </c>
      <c r="Z20" s="222" t="s">
        <v>1063</v>
      </c>
      <c r="AA20" s="222" t="s">
        <v>1064</v>
      </c>
      <c r="AB20" s="389"/>
      <c r="AC20" s="388"/>
      <c r="AD20" s="229"/>
      <c r="AE20" s="229"/>
      <c r="AF20" s="390"/>
      <c r="AG20" s="229" t="s">
        <v>223</v>
      </c>
      <c r="AH20" s="273" t="s">
        <v>223</v>
      </c>
      <c r="AI20" s="320"/>
      <c r="AJ20" s="18"/>
    </row>
    <row r="21" spans="1:36" ht="316.5" customHeight="1" x14ac:dyDescent="0.25">
      <c r="A21" s="564"/>
      <c r="B21" s="223" t="s">
        <v>393</v>
      </c>
      <c r="C21" s="367" t="s">
        <v>1065</v>
      </c>
      <c r="D21" s="229" t="s">
        <v>395</v>
      </c>
      <c r="E21" s="326"/>
      <c r="F21" s="224">
        <v>44593</v>
      </c>
      <c r="G21" s="224">
        <v>45078</v>
      </c>
      <c r="H21" s="225" t="s">
        <v>776</v>
      </c>
      <c r="I21" s="234">
        <v>500000</v>
      </c>
      <c r="J21" s="222" t="s">
        <v>1066</v>
      </c>
      <c r="K21" s="225" t="s">
        <v>398</v>
      </c>
      <c r="L21" s="228"/>
      <c r="M21" s="293" t="s">
        <v>1067</v>
      </c>
      <c r="N21" s="58"/>
      <c r="O21" s="58"/>
      <c r="P21" s="58"/>
      <c r="Q21" s="58" t="s">
        <v>55</v>
      </c>
      <c r="R21" s="58"/>
      <c r="S21" s="60"/>
      <c r="T21" s="229" t="s">
        <v>1068</v>
      </c>
      <c r="U21" s="229"/>
      <c r="V21" s="229"/>
      <c r="W21" s="229" t="s">
        <v>1069</v>
      </c>
      <c r="X21" s="229" t="s">
        <v>1070</v>
      </c>
      <c r="Y21" s="273"/>
      <c r="Z21" s="273"/>
      <c r="AA21" s="229" t="s">
        <v>1071</v>
      </c>
      <c r="AB21" s="388"/>
      <c r="AC21" s="388"/>
      <c r="AD21" s="229"/>
      <c r="AE21" s="229"/>
      <c r="AF21" s="229" t="s">
        <v>1072</v>
      </c>
      <c r="AG21" s="229"/>
      <c r="AH21" s="229" t="s">
        <v>223</v>
      </c>
      <c r="AI21" s="273"/>
      <c r="AJ21" s="18"/>
    </row>
    <row r="22" spans="1:36" ht="75" x14ac:dyDescent="0.25">
      <c r="A22" s="565"/>
      <c r="B22" s="150" t="s">
        <v>1007</v>
      </c>
      <c r="C22" s="362" t="s">
        <v>1073</v>
      </c>
      <c r="D22" s="362" t="s">
        <v>1009</v>
      </c>
      <c r="E22" s="316"/>
      <c r="F22" s="224">
        <v>44562</v>
      </c>
      <c r="G22" s="224">
        <v>45078</v>
      </c>
      <c r="H22" s="361" t="s">
        <v>626</v>
      </c>
      <c r="I22" s="226">
        <v>0</v>
      </c>
      <c r="J22" s="222" t="s">
        <v>1010</v>
      </c>
      <c r="K22" s="291"/>
      <c r="L22" s="291" t="s">
        <v>702</v>
      </c>
      <c r="M22" s="386" t="s">
        <v>509</v>
      </c>
      <c r="N22" s="58"/>
      <c r="O22" s="58" t="s">
        <v>55</v>
      </c>
      <c r="P22" s="58"/>
      <c r="Q22" s="58"/>
      <c r="R22" s="58"/>
      <c r="S22" s="60"/>
      <c r="T22" s="273" t="s">
        <v>1074</v>
      </c>
      <c r="U22" s="273"/>
      <c r="V22" s="273" t="s">
        <v>1075</v>
      </c>
      <c r="W22" s="222" t="s">
        <v>626</v>
      </c>
      <c r="X22" s="273"/>
      <c r="Y22" s="273"/>
      <c r="Z22" s="273"/>
      <c r="AA22" s="273"/>
      <c r="AB22" s="387"/>
      <c r="AC22" s="387">
        <v>45078</v>
      </c>
      <c r="AD22" s="273"/>
      <c r="AE22" s="273"/>
      <c r="AF22" s="273"/>
      <c r="AG22" s="273"/>
      <c r="AH22" s="273"/>
      <c r="AI22" s="273"/>
      <c r="AJ22" s="18"/>
    </row>
    <row r="23" spans="1:36" ht="135" x14ac:dyDescent="0.25">
      <c r="A23" s="563" t="s">
        <v>490</v>
      </c>
      <c r="B23" s="223" t="s">
        <v>125</v>
      </c>
      <c r="C23" s="362" t="s">
        <v>785</v>
      </c>
      <c r="D23" s="222" t="s">
        <v>1076</v>
      </c>
      <c r="E23" s="326"/>
      <c r="F23" s="224">
        <v>44197</v>
      </c>
      <c r="G23" s="224">
        <v>44378</v>
      </c>
      <c r="H23" s="225" t="s">
        <v>512</v>
      </c>
      <c r="I23" s="226">
        <v>0</v>
      </c>
      <c r="J23" s="236" t="s">
        <v>788</v>
      </c>
      <c r="K23" s="227" t="s">
        <v>130</v>
      </c>
      <c r="L23" s="228"/>
      <c r="M23" s="229" t="s">
        <v>456</v>
      </c>
      <c r="N23" s="58"/>
      <c r="O23" s="58"/>
      <c r="P23" s="58"/>
      <c r="Q23" s="58"/>
      <c r="R23" s="58" t="s">
        <v>55</v>
      </c>
      <c r="S23" s="60"/>
      <c r="T23" s="273" t="s">
        <v>1077</v>
      </c>
      <c r="U23" s="273" t="s">
        <v>1078</v>
      </c>
      <c r="V23" s="273"/>
      <c r="W23" s="273"/>
      <c r="X23" s="273"/>
      <c r="Y23" s="273"/>
      <c r="Z23" s="273"/>
      <c r="AA23" s="273"/>
      <c r="AB23" s="387"/>
      <c r="AC23" s="387"/>
      <c r="AD23" s="273"/>
      <c r="AE23" s="273"/>
      <c r="AF23" s="273"/>
      <c r="AG23" s="273"/>
      <c r="AH23" s="273"/>
      <c r="AI23" s="273"/>
      <c r="AJ23" s="18"/>
    </row>
    <row r="24" spans="1:36" ht="135" x14ac:dyDescent="0.25">
      <c r="A24" s="564"/>
      <c r="B24" s="223" t="s">
        <v>135</v>
      </c>
      <c r="C24" s="362" t="s">
        <v>795</v>
      </c>
      <c r="D24" s="222" t="s">
        <v>137</v>
      </c>
      <c r="E24" s="326"/>
      <c r="F24" s="224">
        <v>43647</v>
      </c>
      <c r="G24" s="224">
        <v>44743</v>
      </c>
      <c r="H24" s="227" t="s">
        <v>707</v>
      </c>
      <c r="I24" s="226">
        <v>0</v>
      </c>
      <c r="J24" s="222" t="s">
        <v>1079</v>
      </c>
      <c r="K24" s="227" t="s">
        <v>797</v>
      </c>
      <c r="L24" s="223"/>
      <c r="M24" s="293" t="s">
        <v>1080</v>
      </c>
      <c r="N24" s="58"/>
      <c r="O24" s="58" t="s">
        <v>55</v>
      </c>
      <c r="P24" s="58"/>
      <c r="Q24" s="58"/>
      <c r="R24" s="58"/>
      <c r="S24" s="60"/>
      <c r="T24" s="273" t="s">
        <v>1081</v>
      </c>
      <c r="U24" s="273"/>
      <c r="V24" s="273" t="s">
        <v>1075</v>
      </c>
      <c r="W24" s="236" t="s">
        <v>707</v>
      </c>
      <c r="Y24" s="273"/>
      <c r="Z24" s="273"/>
      <c r="AA24" s="273"/>
      <c r="AB24" s="387"/>
      <c r="AC24" s="387">
        <v>45078</v>
      </c>
      <c r="AD24" s="382" t="s">
        <v>1082</v>
      </c>
      <c r="AE24" s="273"/>
      <c r="AF24" s="273" t="s">
        <v>1083</v>
      </c>
      <c r="AG24" s="273"/>
      <c r="AH24" s="273"/>
      <c r="AI24" s="273"/>
      <c r="AJ24" s="18"/>
    </row>
    <row r="25" spans="1:36" ht="315" x14ac:dyDescent="0.25">
      <c r="A25" s="564"/>
      <c r="B25" s="223" t="s">
        <v>144</v>
      </c>
      <c r="C25" s="362" t="s">
        <v>804</v>
      </c>
      <c r="D25" s="222" t="s">
        <v>146</v>
      </c>
      <c r="E25" s="326"/>
      <c r="F25" s="224">
        <v>43862</v>
      </c>
      <c r="G25" s="224">
        <v>44896</v>
      </c>
      <c r="H25" s="225" t="s">
        <v>512</v>
      </c>
      <c r="I25" s="226">
        <v>78600</v>
      </c>
      <c r="J25" s="222" t="s">
        <v>1084</v>
      </c>
      <c r="K25" s="225" t="s">
        <v>130</v>
      </c>
      <c r="L25" s="228"/>
      <c r="M25" s="221" t="s">
        <v>805</v>
      </c>
      <c r="N25" s="58"/>
      <c r="O25" s="58"/>
      <c r="P25" s="58" t="s">
        <v>55</v>
      </c>
      <c r="Q25" s="58"/>
      <c r="R25" s="58"/>
      <c r="S25" s="60"/>
      <c r="T25" s="273" t="s">
        <v>1085</v>
      </c>
      <c r="U25" s="273"/>
      <c r="V25" s="273" t="s">
        <v>150</v>
      </c>
      <c r="W25" s="229" t="s">
        <v>1086</v>
      </c>
      <c r="X25" s="273" t="s">
        <v>1087</v>
      </c>
      <c r="Y25" s="273"/>
      <c r="Z25" s="273"/>
      <c r="AA25" s="273"/>
      <c r="AB25" s="387"/>
      <c r="AC25" s="387">
        <v>45078</v>
      </c>
      <c r="AD25" s="273"/>
      <c r="AE25" s="396">
        <v>50000</v>
      </c>
      <c r="AF25" s="273" t="s">
        <v>1088</v>
      </c>
      <c r="AG25" s="273"/>
      <c r="AH25" s="273"/>
      <c r="AI25" s="273" t="s">
        <v>1089</v>
      </c>
      <c r="AJ25" s="18"/>
    </row>
    <row r="26" spans="1:36" ht="89.1" customHeight="1" x14ac:dyDescent="0.25">
      <c r="A26" s="564"/>
      <c r="B26" s="223" t="s">
        <v>152</v>
      </c>
      <c r="C26" s="362" t="s">
        <v>806</v>
      </c>
      <c r="D26" s="222" t="s">
        <v>154</v>
      </c>
      <c r="E26" s="326"/>
      <c r="F26" s="224">
        <v>44896</v>
      </c>
      <c r="G26" s="224">
        <v>45047</v>
      </c>
      <c r="H26" s="227" t="s">
        <v>541</v>
      </c>
      <c r="I26" s="226">
        <v>0</v>
      </c>
      <c r="J26" s="222" t="s">
        <v>807</v>
      </c>
      <c r="K26" s="225" t="s">
        <v>130</v>
      </c>
      <c r="L26" s="228"/>
      <c r="M26" s="229" t="s">
        <v>456</v>
      </c>
      <c r="N26" s="58" t="s">
        <v>55</v>
      </c>
      <c r="O26" s="58"/>
      <c r="P26" s="58"/>
      <c r="Q26" s="58"/>
      <c r="R26" s="58"/>
      <c r="S26" s="60"/>
      <c r="T26" s="222" t="s">
        <v>1049</v>
      </c>
      <c r="U26" s="273"/>
      <c r="V26" s="273"/>
      <c r="W26" s="273"/>
      <c r="X26" s="273"/>
      <c r="Y26" s="362" t="s">
        <v>1090</v>
      </c>
      <c r="Z26" s="222"/>
      <c r="AA26" s="273"/>
      <c r="AB26" s="387"/>
      <c r="AC26" s="387"/>
      <c r="AD26" s="273" t="s">
        <v>1091</v>
      </c>
      <c r="AE26" s="273"/>
      <c r="AF26" s="273"/>
      <c r="AG26" s="273"/>
      <c r="AH26" s="273"/>
      <c r="AI26" s="273"/>
      <c r="AJ26" s="18"/>
    </row>
    <row r="27" spans="1:36" ht="330" customHeight="1" x14ac:dyDescent="0.25">
      <c r="A27" s="564"/>
      <c r="B27" s="223" t="s">
        <v>158</v>
      </c>
      <c r="C27" s="362" t="s">
        <v>159</v>
      </c>
      <c r="D27" s="222" t="s">
        <v>160</v>
      </c>
      <c r="E27" s="326"/>
      <c r="F27" s="224">
        <v>43647</v>
      </c>
      <c r="G27" s="224">
        <v>45078</v>
      </c>
      <c r="H27" s="225" t="s">
        <v>707</v>
      </c>
      <c r="I27" s="226">
        <v>30000</v>
      </c>
      <c r="J27" s="222" t="s">
        <v>1092</v>
      </c>
      <c r="K27" s="225" t="s">
        <v>130</v>
      </c>
      <c r="L27" s="228"/>
      <c r="M27" s="229" t="s">
        <v>456</v>
      </c>
      <c r="N27" s="58"/>
      <c r="O27" s="58"/>
      <c r="P27" s="58"/>
      <c r="Q27" s="58" t="s">
        <v>55</v>
      </c>
      <c r="R27" s="58"/>
      <c r="S27" s="60"/>
      <c r="T27" s="273" t="s">
        <v>1093</v>
      </c>
      <c r="U27" s="222" t="s">
        <v>1094</v>
      </c>
      <c r="V27" s="273"/>
      <c r="W27" s="222" t="s">
        <v>707</v>
      </c>
      <c r="X27" s="273" t="s">
        <v>1095</v>
      </c>
      <c r="Y27" s="362" t="s">
        <v>1096</v>
      </c>
      <c r="Z27" s="222"/>
      <c r="AA27" s="273"/>
      <c r="AB27" s="387"/>
      <c r="AC27" s="387"/>
      <c r="AD27" s="273"/>
      <c r="AE27" s="273"/>
      <c r="AF27" s="273" t="s">
        <v>1097</v>
      </c>
      <c r="AG27" s="273"/>
      <c r="AH27" s="273"/>
      <c r="AI27" s="273"/>
      <c r="AJ27" s="18"/>
    </row>
    <row r="28" spans="1:36" ht="409.5" x14ac:dyDescent="0.25">
      <c r="A28" s="564"/>
      <c r="B28" s="223" t="s">
        <v>166</v>
      </c>
      <c r="C28" s="362" t="s">
        <v>1098</v>
      </c>
      <c r="D28" s="230" t="s">
        <v>168</v>
      </c>
      <c r="E28" s="326"/>
      <c r="F28" s="224">
        <v>43647</v>
      </c>
      <c r="G28" s="224">
        <v>44896</v>
      </c>
      <c r="H28" s="225" t="s">
        <v>812</v>
      </c>
      <c r="I28" s="226">
        <v>20000</v>
      </c>
      <c r="J28" s="222" t="s">
        <v>813</v>
      </c>
      <c r="K28" s="227" t="s">
        <v>171</v>
      </c>
      <c r="L28" s="228"/>
      <c r="M28" s="229" t="s">
        <v>819</v>
      </c>
      <c r="N28" s="58"/>
      <c r="O28" s="58"/>
      <c r="P28" s="58"/>
      <c r="Q28" s="58" t="s">
        <v>55</v>
      </c>
      <c r="R28" s="58"/>
      <c r="S28" s="60"/>
      <c r="T28" s="229" t="s">
        <v>1099</v>
      </c>
      <c r="U28" s="273" t="s">
        <v>1100</v>
      </c>
      <c r="V28" s="273"/>
      <c r="W28" s="229" t="s">
        <v>1101</v>
      </c>
      <c r="X28" s="273" t="s">
        <v>1102</v>
      </c>
      <c r="Y28" s="273" t="s">
        <v>1103</v>
      </c>
      <c r="Z28" s="273"/>
      <c r="AA28" s="273"/>
      <c r="AB28" s="387"/>
      <c r="AC28" s="387"/>
      <c r="AD28" s="273"/>
      <c r="AE28" s="273"/>
      <c r="AF28" s="273"/>
      <c r="AG28" s="273"/>
      <c r="AH28" s="273"/>
      <c r="AI28" s="273"/>
      <c r="AJ28" s="18"/>
    </row>
    <row r="29" spans="1:36" ht="165" x14ac:dyDescent="0.25">
      <c r="A29" s="564"/>
      <c r="B29" s="223" t="s">
        <v>175</v>
      </c>
      <c r="C29" s="362" t="s">
        <v>536</v>
      </c>
      <c r="D29" s="230" t="s">
        <v>177</v>
      </c>
      <c r="E29" s="223" t="s">
        <v>820</v>
      </c>
      <c r="F29" s="224">
        <v>44166</v>
      </c>
      <c r="G29" s="224">
        <v>44896</v>
      </c>
      <c r="H29" s="227" t="s">
        <v>534</v>
      </c>
      <c r="I29" s="226">
        <v>40000</v>
      </c>
      <c r="J29" s="222" t="s">
        <v>1104</v>
      </c>
      <c r="K29" s="225" t="s">
        <v>130</v>
      </c>
      <c r="L29" s="228"/>
      <c r="M29" s="229" t="s">
        <v>531</v>
      </c>
      <c r="N29" s="58"/>
      <c r="O29" s="58"/>
      <c r="P29" s="58"/>
      <c r="Q29" s="58" t="s">
        <v>55</v>
      </c>
      <c r="R29" s="58"/>
      <c r="S29" s="60"/>
      <c r="T29" s="273" t="s">
        <v>1105</v>
      </c>
      <c r="U29" s="273"/>
      <c r="V29" s="273"/>
      <c r="W29" s="223" t="s">
        <v>534</v>
      </c>
      <c r="X29" s="273"/>
      <c r="Y29" s="273"/>
      <c r="Z29" s="273"/>
      <c r="AA29" s="273"/>
      <c r="AB29" s="387"/>
      <c r="AC29" s="387">
        <v>45078</v>
      </c>
      <c r="AD29" s="273"/>
      <c r="AE29" s="273"/>
      <c r="AF29" s="273"/>
      <c r="AG29" s="273"/>
      <c r="AH29" s="273"/>
      <c r="AI29" s="273"/>
      <c r="AJ29" s="18"/>
    </row>
    <row r="30" spans="1:36" ht="225" x14ac:dyDescent="0.25">
      <c r="A30" s="564"/>
      <c r="B30" s="223" t="s">
        <v>184</v>
      </c>
      <c r="C30" s="362" t="s">
        <v>827</v>
      </c>
      <c r="D30" s="230" t="s">
        <v>186</v>
      </c>
      <c r="E30" s="326"/>
      <c r="F30" s="224">
        <v>44927</v>
      </c>
      <c r="G30" s="224">
        <v>45078</v>
      </c>
      <c r="H30" s="227" t="s">
        <v>541</v>
      </c>
      <c r="I30" s="226">
        <v>0</v>
      </c>
      <c r="J30" s="222" t="s">
        <v>1106</v>
      </c>
      <c r="K30" s="225" t="s">
        <v>130</v>
      </c>
      <c r="L30" s="228"/>
      <c r="M30" s="229" t="s">
        <v>833</v>
      </c>
      <c r="N30" s="58" t="s">
        <v>55</v>
      </c>
      <c r="O30" s="58"/>
      <c r="P30" s="58"/>
      <c r="Q30" s="58"/>
      <c r="R30" s="58"/>
      <c r="S30" s="60"/>
      <c r="T30" s="273" t="s">
        <v>1049</v>
      </c>
      <c r="U30" s="273"/>
      <c r="V30" s="273"/>
      <c r="W30" s="273"/>
      <c r="X30" s="273"/>
      <c r="Y30" s="273"/>
      <c r="Z30" s="273" t="s">
        <v>1107</v>
      </c>
      <c r="AA30" s="273"/>
      <c r="AB30" s="387"/>
      <c r="AC30" s="387"/>
      <c r="AD30" s="273" t="s">
        <v>1108</v>
      </c>
      <c r="AE30" s="273"/>
      <c r="AF30" s="222" t="s">
        <v>1109</v>
      </c>
      <c r="AG30" s="273"/>
      <c r="AH30" s="273"/>
      <c r="AI30" s="273" t="s">
        <v>1110</v>
      </c>
      <c r="AJ30" s="18"/>
    </row>
    <row r="31" spans="1:36" ht="120" x14ac:dyDescent="0.25">
      <c r="A31" s="564"/>
      <c r="B31" s="238" t="s">
        <v>189</v>
      </c>
      <c r="C31" s="367" t="s">
        <v>839</v>
      </c>
      <c r="D31" s="367" t="s">
        <v>1111</v>
      </c>
      <c r="E31" s="326"/>
      <c r="F31" s="224">
        <v>43647</v>
      </c>
      <c r="G31" s="224">
        <v>45078</v>
      </c>
      <c r="H31" s="227" t="s">
        <v>541</v>
      </c>
      <c r="I31" s="226">
        <v>0</v>
      </c>
      <c r="J31" s="222" t="s">
        <v>1112</v>
      </c>
      <c r="K31" s="225" t="s">
        <v>130</v>
      </c>
      <c r="L31" s="228"/>
      <c r="M31" s="229" t="s">
        <v>842</v>
      </c>
      <c r="N31" s="58"/>
      <c r="O31" s="58"/>
      <c r="P31" s="58" t="s">
        <v>55</v>
      </c>
      <c r="Q31" s="58"/>
      <c r="R31" s="58"/>
      <c r="S31" s="60"/>
      <c r="T31" s="273" t="s">
        <v>1113</v>
      </c>
      <c r="U31" s="273"/>
      <c r="V31" s="273"/>
      <c r="W31" s="222" t="s">
        <v>707</v>
      </c>
      <c r="X31" s="273"/>
      <c r="Y31" s="273" t="s">
        <v>1114</v>
      </c>
      <c r="Z31" s="382" t="s">
        <v>1115</v>
      </c>
      <c r="AA31" s="273"/>
      <c r="AB31" s="387"/>
      <c r="AC31" s="387">
        <v>45078</v>
      </c>
      <c r="AD31" s="382" t="s">
        <v>1116</v>
      </c>
      <c r="AE31" s="273"/>
      <c r="AF31" s="273"/>
      <c r="AG31" s="273"/>
      <c r="AH31" s="273"/>
      <c r="AI31" s="273"/>
      <c r="AJ31" s="18"/>
    </row>
    <row r="32" spans="1:36" ht="285" x14ac:dyDescent="0.25">
      <c r="A32" s="564"/>
      <c r="B32" s="223" t="s">
        <v>194</v>
      </c>
      <c r="C32" s="368" t="s">
        <v>843</v>
      </c>
      <c r="D32" s="242" t="s">
        <v>1117</v>
      </c>
      <c r="E32" s="351"/>
      <c r="F32" s="239">
        <v>43647</v>
      </c>
      <c r="G32" s="239">
        <v>44896</v>
      </c>
      <c r="H32" s="240" t="s">
        <v>197</v>
      </c>
      <c r="I32" s="241">
        <v>0</v>
      </c>
      <c r="J32" s="242" t="s">
        <v>844</v>
      </c>
      <c r="K32" s="240" t="s">
        <v>130</v>
      </c>
      <c r="L32" s="243"/>
      <c r="M32" s="244" t="s">
        <v>849</v>
      </c>
      <c r="N32" s="58"/>
      <c r="O32" s="58" t="s">
        <v>55</v>
      </c>
      <c r="P32" s="58"/>
      <c r="Q32" s="58"/>
      <c r="R32" s="58"/>
      <c r="S32" s="60"/>
      <c r="T32" s="222" t="s">
        <v>1118</v>
      </c>
      <c r="U32" s="222"/>
      <c r="V32" s="222" t="s">
        <v>1119</v>
      </c>
      <c r="W32" s="222" t="s">
        <v>197</v>
      </c>
      <c r="X32" s="222" t="s">
        <v>1120</v>
      </c>
      <c r="Y32" s="273"/>
      <c r="Z32" s="273"/>
      <c r="AA32" s="273"/>
      <c r="AB32" s="387"/>
      <c r="AC32" s="387">
        <v>45078</v>
      </c>
      <c r="AD32" s="273"/>
      <c r="AE32" s="273"/>
      <c r="AF32" s="273"/>
      <c r="AG32" s="273"/>
      <c r="AH32" s="273"/>
      <c r="AI32" s="273"/>
      <c r="AJ32" s="18"/>
    </row>
    <row r="33" spans="1:36" ht="210" x14ac:dyDescent="0.25">
      <c r="A33" s="564"/>
      <c r="B33" s="238" t="s">
        <v>686</v>
      </c>
      <c r="C33" s="245" t="s">
        <v>1121</v>
      </c>
      <c r="D33" s="245" t="s">
        <v>1122</v>
      </c>
      <c r="E33" s="223" t="s">
        <v>689</v>
      </c>
      <c r="F33" s="224">
        <v>44409</v>
      </c>
      <c r="G33" s="224">
        <v>44896</v>
      </c>
      <c r="H33" s="223" t="s">
        <v>512</v>
      </c>
      <c r="I33" s="247">
        <v>0</v>
      </c>
      <c r="J33" s="245" t="s">
        <v>1123</v>
      </c>
      <c r="K33" s="223" t="s">
        <v>851</v>
      </c>
      <c r="L33" s="223" t="s">
        <v>223</v>
      </c>
      <c r="M33" s="245" t="s">
        <v>456</v>
      </c>
      <c r="N33" s="58"/>
      <c r="O33" s="58"/>
      <c r="P33" s="58" t="s">
        <v>55</v>
      </c>
      <c r="Q33" s="58"/>
      <c r="R33" s="58"/>
      <c r="S33" s="60"/>
      <c r="T33" s="273" t="s">
        <v>1124</v>
      </c>
      <c r="U33" s="273"/>
      <c r="V33" s="222" t="s">
        <v>1125</v>
      </c>
      <c r="W33" s="222" t="s">
        <v>1126</v>
      </c>
      <c r="X33" s="273"/>
      <c r="Y33" s="273"/>
      <c r="Z33" s="273"/>
      <c r="AA33" s="273"/>
      <c r="AB33" s="387"/>
      <c r="AC33" s="387">
        <v>45078</v>
      </c>
      <c r="AD33" s="273"/>
      <c r="AE33" s="273"/>
      <c r="AF33" s="273"/>
      <c r="AG33" s="273"/>
      <c r="AH33" s="273"/>
      <c r="AI33" s="273" t="s">
        <v>1127</v>
      </c>
      <c r="AJ33" s="18"/>
    </row>
    <row r="34" spans="1:36" ht="90" x14ac:dyDescent="0.25">
      <c r="A34" s="565"/>
      <c r="B34" s="150" t="s">
        <v>1011</v>
      </c>
      <c r="C34" s="245" t="s">
        <v>1128</v>
      </c>
      <c r="D34" s="245" t="s">
        <v>1013</v>
      </c>
      <c r="E34" s="326"/>
      <c r="F34" s="224">
        <v>44593</v>
      </c>
      <c r="G34" s="224">
        <v>45078</v>
      </c>
      <c r="H34" s="290" t="s">
        <v>1014</v>
      </c>
      <c r="I34" s="247">
        <v>0</v>
      </c>
      <c r="J34" s="223" t="s">
        <v>1015</v>
      </c>
      <c r="K34" s="223" t="s">
        <v>1016</v>
      </c>
      <c r="L34" s="223" t="s">
        <v>223</v>
      </c>
      <c r="M34" s="245" t="s">
        <v>554</v>
      </c>
      <c r="N34" s="58"/>
      <c r="O34" s="58" t="s">
        <v>55</v>
      </c>
      <c r="P34" s="58"/>
      <c r="Q34" s="58"/>
      <c r="R34" s="58"/>
      <c r="S34" s="60"/>
      <c r="T34" s="273" t="s">
        <v>1129</v>
      </c>
      <c r="U34" s="273"/>
      <c r="V34" s="273" t="s">
        <v>1130</v>
      </c>
      <c r="W34" s="273" t="s">
        <v>1014</v>
      </c>
      <c r="X34" s="273"/>
      <c r="Y34" s="273"/>
      <c r="Z34" s="273"/>
      <c r="AA34" s="273"/>
      <c r="AB34" s="387"/>
      <c r="AC34" s="387">
        <v>45078</v>
      </c>
      <c r="AD34" s="273"/>
      <c r="AE34" s="382" t="s">
        <v>1131</v>
      </c>
      <c r="AF34" s="273"/>
      <c r="AG34" s="273" t="s">
        <v>1132</v>
      </c>
      <c r="AH34" s="273"/>
      <c r="AI34" s="273"/>
      <c r="AJ34" s="18"/>
    </row>
    <row r="35" spans="1:36" ht="75" x14ac:dyDescent="0.25">
      <c r="A35" s="563" t="s">
        <v>201</v>
      </c>
      <c r="B35" s="223" t="s">
        <v>202</v>
      </c>
      <c r="C35" s="362" t="s">
        <v>857</v>
      </c>
      <c r="D35" s="222" t="s">
        <v>204</v>
      </c>
      <c r="E35" s="326"/>
      <c r="F35" s="224">
        <v>43647</v>
      </c>
      <c r="G35" s="224">
        <v>44531</v>
      </c>
      <c r="H35" s="225" t="s">
        <v>556</v>
      </c>
      <c r="I35" s="226">
        <v>0</v>
      </c>
      <c r="J35" s="225" t="s">
        <v>858</v>
      </c>
      <c r="K35" s="225" t="s">
        <v>553</v>
      </c>
      <c r="L35" s="228"/>
      <c r="M35" s="229" t="s">
        <v>554</v>
      </c>
      <c r="N35" s="58"/>
      <c r="O35" s="58"/>
      <c r="P35" s="58"/>
      <c r="Q35" s="58"/>
      <c r="R35" s="58" t="s">
        <v>55</v>
      </c>
      <c r="S35" s="60"/>
      <c r="T35" s="273" t="s">
        <v>1133</v>
      </c>
      <c r="U35" s="273" t="s">
        <v>1134</v>
      </c>
      <c r="V35" s="273"/>
      <c r="W35" s="222" t="s">
        <v>556</v>
      </c>
      <c r="X35" s="273"/>
      <c r="Y35" s="273"/>
      <c r="Z35" s="273"/>
      <c r="AA35" s="273"/>
      <c r="AB35" s="387"/>
      <c r="AC35" s="387">
        <v>45078</v>
      </c>
      <c r="AD35" s="273"/>
      <c r="AE35" s="273"/>
      <c r="AF35" s="273"/>
      <c r="AG35" s="273"/>
      <c r="AH35" s="273"/>
      <c r="AI35" s="273"/>
      <c r="AJ35" s="18"/>
    </row>
    <row r="36" spans="1:36" ht="170.1" customHeight="1" x14ac:dyDescent="0.25">
      <c r="A36" s="564"/>
      <c r="B36" s="223" t="s">
        <v>211</v>
      </c>
      <c r="C36" s="362" t="s">
        <v>860</v>
      </c>
      <c r="D36" s="222" t="s">
        <v>213</v>
      </c>
      <c r="E36" s="326"/>
      <c r="F36" s="224">
        <v>44378</v>
      </c>
      <c r="G36" s="224">
        <v>44743</v>
      </c>
      <c r="H36" s="227" t="s">
        <v>1135</v>
      </c>
      <c r="I36" s="226">
        <v>0</v>
      </c>
      <c r="J36" s="227" t="s">
        <v>1136</v>
      </c>
      <c r="K36" s="227" t="s">
        <v>1137</v>
      </c>
      <c r="L36" s="223"/>
      <c r="M36" s="229" t="s">
        <v>1138</v>
      </c>
      <c r="N36" s="58"/>
      <c r="O36" s="58" t="s">
        <v>55</v>
      </c>
      <c r="P36" s="58"/>
      <c r="Q36" s="58"/>
      <c r="R36" s="58"/>
      <c r="S36" s="60"/>
      <c r="T36" s="273" t="s">
        <v>1139</v>
      </c>
      <c r="U36" s="273"/>
      <c r="V36" s="273" t="s">
        <v>1140</v>
      </c>
      <c r="W36" s="222" t="s">
        <v>556</v>
      </c>
      <c r="X36" s="273"/>
      <c r="Y36" s="273"/>
      <c r="Z36" s="273"/>
      <c r="AA36" s="273"/>
      <c r="AB36" s="387"/>
      <c r="AC36" s="387">
        <v>45078</v>
      </c>
      <c r="AD36" s="273" t="s">
        <v>1141</v>
      </c>
      <c r="AE36" s="273"/>
      <c r="AF36" s="273" t="s">
        <v>1142</v>
      </c>
      <c r="AG36" s="273"/>
      <c r="AH36" s="273"/>
      <c r="AI36" s="273"/>
      <c r="AJ36" s="18"/>
    </row>
    <row r="37" spans="1:36" ht="222" customHeight="1" x14ac:dyDescent="0.25">
      <c r="A37" s="564"/>
      <c r="B37" s="223" t="s">
        <v>218</v>
      </c>
      <c r="C37" s="362" t="s">
        <v>866</v>
      </c>
      <c r="D37" s="230" t="s">
        <v>220</v>
      </c>
      <c r="E37" s="326"/>
      <c r="F37" s="224">
        <v>44197</v>
      </c>
      <c r="G37" s="224">
        <v>44562</v>
      </c>
      <c r="H37" s="225" t="s">
        <v>1143</v>
      </c>
      <c r="I37" s="226">
        <v>5000</v>
      </c>
      <c r="J37" s="225" t="s">
        <v>867</v>
      </c>
      <c r="K37" s="225" t="s">
        <v>568</v>
      </c>
      <c r="L37" s="228"/>
      <c r="M37" s="229" t="s">
        <v>554</v>
      </c>
      <c r="N37" s="58"/>
      <c r="O37" s="58" t="s">
        <v>55</v>
      </c>
      <c r="P37" s="58"/>
      <c r="Q37" s="58"/>
      <c r="R37" s="58"/>
      <c r="S37" s="60"/>
      <c r="T37" s="273" t="s">
        <v>1144</v>
      </c>
      <c r="U37" s="273" t="s">
        <v>1145</v>
      </c>
      <c r="V37" s="273" t="s">
        <v>1146</v>
      </c>
      <c r="W37" s="222" t="s">
        <v>556</v>
      </c>
      <c r="X37" s="273"/>
      <c r="Y37" s="273"/>
      <c r="Z37" s="273"/>
      <c r="AA37" s="273"/>
      <c r="AB37" s="387"/>
      <c r="AC37" s="387">
        <v>45078</v>
      </c>
      <c r="AD37" s="273"/>
      <c r="AE37" s="273"/>
      <c r="AF37" s="222" t="s">
        <v>1147</v>
      </c>
      <c r="AG37" s="273"/>
      <c r="AH37" s="273"/>
      <c r="AI37" s="273" t="s">
        <v>1148</v>
      </c>
      <c r="AJ37" s="18"/>
    </row>
    <row r="38" spans="1:36" ht="120" x14ac:dyDescent="0.25">
      <c r="A38" s="564"/>
      <c r="B38" s="223" t="s">
        <v>226</v>
      </c>
      <c r="C38" s="362" t="s">
        <v>571</v>
      </c>
      <c r="D38" s="230" t="s">
        <v>204</v>
      </c>
      <c r="E38" s="326"/>
      <c r="F38" s="224">
        <v>44593</v>
      </c>
      <c r="G38" s="224">
        <v>44743</v>
      </c>
      <c r="H38" s="225" t="s">
        <v>62</v>
      </c>
      <c r="I38" s="226">
        <v>0</v>
      </c>
      <c r="J38" s="248" t="s">
        <v>1149</v>
      </c>
      <c r="K38" s="225" t="s">
        <v>568</v>
      </c>
      <c r="L38" s="228"/>
      <c r="M38" s="229" t="s">
        <v>554</v>
      </c>
      <c r="N38" s="58"/>
      <c r="O38" s="58" t="s">
        <v>55</v>
      </c>
      <c r="P38" s="58"/>
      <c r="Q38" s="58"/>
      <c r="R38" s="58"/>
      <c r="S38" s="60"/>
      <c r="T38" s="273" t="s">
        <v>1150</v>
      </c>
      <c r="U38" s="273"/>
      <c r="V38" s="273" t="s">
        <v>1151</v>
      </c>
      <c r="W38" s="273" t="s">
        <v>1014</v>
      </c>
      <c r="X38" s="273"/>
      <c r="Y38" s="273"/>
      <c r="Z38" s="273"/>
      <c r="AA38" s="273"/>
      <c r="AB38" s="387"/>
      <c r="AC38" s="387">
        <v>45078</v>
      </c>
      <c r="AD38" s="273"/>
      <c r="AE38" s="273"/>
      <c r="AF38" s="273"/>
      <c r="AG38" s="273"/>
      <c r="AH38" s="273"/>
      <c r="AI38" s="273"/>
      <c r="AJ38" s="18"/>
    </row>
    <row r="39" spans="1:36" ht="236.25" customHeight="1" x14ac:dyDescent="0.25">
      <c r="A39" s="564"/>
      <c r="B39" s="223" t="s">
        <v>230</v>
      </c>
      <c r="C39" s="362" t="s">
        <v>1152</v>
      </c>
      <c r="D39" s="222" t="s">
        <v>232</v>
      </c>
      <c r="E39" s="326"/>
      <c r="F39" s="224">
        <v>44044</v>
      </c>
      <c r="G39" s="224">
        <v>44743</v>
      </c>
      <c r="H39" s="225" t="s">
        <v>233</v>
      </c>
      <c r="I39" s="226">
        <v>7000</v>
      </c>
      <c r="J39" s="225" t="s">
        <v>870</v>
      </c>
      <c r="K39" s="227" t="s">
        <v>1137</v>
      </c>
      <c r="L39" s="228"/>
      <c r="M39" s="229" t="s">
        <v>875</v>
      </c>
      <c r="N39" s="58"/>
      <c r="O39" s="58" t="s">
        <v>55</v>
      </c>
      <c r="P39" s="58"/>
      <c r="Q39" s="58"/>
      <c r="R39" s="58"/>
      <c r="S39" s="60"/>
      <c r="T39" s="432" t="s">
        <v>1153</v>
      </c>
      <c r="U39" s="229" t="s">
        <v>1154</v>
      </c>
      <c r="V39" s="393" t="s">
        <v>1155</v>
      </c>
      <c r="W39" s="229" t="s">
        <v>1156</v>
      </c>
      <c r="X39" s="229"/>
      <c r="Y39" s="273"/>
      <c r="Z39" s="273"/>
      <c r="AA39" s="273"/>
      <c r="AB39" s="387"/>
      <c r="AC39" s="387">
        <v>45078</v>
      </c>
      <c r="AD39" s="273"/>
      <c r="AE39" s="273"/>
      <c r="AF39" s="273"/>
      <c r="AG39" s="273" t="s">
        <v>1157</v>
      </c>
      <c r="AH39" s="273"/>
      <c r="AI39" s="273" t="s">
        <v>1158</v>
      </c>
      <c r="AJ39" s="18"/>
    </row>
    <row r="40" spans="1:36" ht="120" x14ac:dyDescent="0.25">
      <c r="A40" s="564"/>
      <c r="B40" s="223" t="s">
        <v>237</v>
      </c>
      <c r="C40" s="362" t="s">
        <v>876</v>
      </c>
      <c r="D40" s="222" t="s">
        <v>239</v>
      </c>
      <c r="E40" s="326"/>
      <c r="F40" s="224">
        <v>43617</v>
      </c>
      <c r="G40" s="224">
        <v>45078</v>
      </c>
      <c r="H40" s="225" t="s">
        <v>556</v>
      </c>
      <c r="I40" s="226">
        <v>0</v>
      </c>
      <c r="J40" s="225" t="s">
        <v>240</v>
      </c>
      <c r="K40" s="225" t="s">
        <v>241</v>
      </c>
      <c r="L40" s="228"/>
      <c r="M40" s="229" t="s">
        <v>456</v>
      </c>
      <c r="N40" s="58"/>
      <c r="O40" s="58"/>
      <c r="P40" s="58"/>
      <c r="Q40" s="58" t="s">
        <v>55</v>
      </c>
      <c r="R40" s="58"/>
      <c r="S40" s="60"/>
      <c r="T40" s="273" t="s">
        <v>1159</v>
      </c>
      <c r="U40" s="273"/>
      <c r="V40" s="273"/>
      <c r="W40" s="222" t="s">
        <v>556</v>
      </c>
      <c r="X40" s="273"/>
      <c r="Y40" s="273"/>
      <c r="Z40" s="273"/>
      <c r="AA40" s="273"/>
      <c r="AB40" s="387"/>
      <c r="AC40" s="387"/>
      <c r="AD40" s="273"/>
      <c r="AE40" s="273"/>
      <c r="AF40" s="273"/>
      <c r="AG40" s="273" t="s">
        <v>1160</v>
      </c>
      <c r="AH40" s="273"/>
      <c r="AI40" s="273"/>
      <c r="AJ40" s="18"/>
    </row>
    <row r="41" spans="1:36" ht="195" x14ac:dyDescent="0.25">
      <c r="A41" s="564"/>
      <c r="B41" s="223" t="s">
        <v>243</v>
      </c>
      <c r="C41" s="362" t="s">
        <v>879</v>
      </c>
      <c r="D41" s="229" t="s">
        <v>204</v>
      </c>
      <c r="E41" s="326"/>
      <c r="F41" s="224">
        <v>43739</v>
      </c>
      <c r="G41" s="224">
        <v>44501</v>
      </c>
      <c r="H41" s="227" t="s">
        <v>1135</v>
      </c>
      <c r="I41" s="226">
        <v>0</v>
      </c>
      <c r="J41" s="248" t="s">
        <v>880</v>
      </c>
      <c r="K41" s="233" t="s">
        <v>223</v>
      </c>
      <c r="L41" s="228"/>
      <c r="M41" s="229" t="s">
        <v>886</v>
      </c>
      <c r="N41" s="58"/>
      <c r="O41" s="58" t="s">
        <v>71</v>
      </c>
      <c r="P41" s="58"/>
      <c r="Q41" s="58"/>
      <c r="R41" s="58"/>
      <c r="S41" s="60"/>
      <c r="T41" s="273" t="s">
        <v>1161</v>
      </c>
      <c r="U41" s="273"/>
      <c r="V41" s="273" t="s">
        <v>1162</v>
      </c>
      <c r="W41" s="273"/>
      <c r="X41" s="273"/>
      <c r="Y41" s="273"/>
      <c r="Z41" s="273"/>
      <c r="AA41" s="273"/>
      <c r="AB41" s="387"/>
      <c r="AC41" s="387">
        <v>44986</v>
      </c>
      <c r="AD41" s="273"/>
      <c r="AE41" s="273"/>
      <c r="AF41" s="273" t="s">
        <v>1163</v>
      </c>
      <c r="AG41" s="273"/>
      <c r="AH41" s="273"/>
      <c r="AI41" s="273"/>
      <c r="AJ41" s="18"/>
    </row>
    <row r="42" spans="1:36" ht="118.35" customHeight="1" x14ac:dyDescent="0.25">
      <c r="A42" s="564"/>
      <c r="B42" s="223" t="s">
        <v>248</v>
      </c>
      <c r="C42" s="362" t="s">
        <v>582</v>
      </c>
      <c r="D42" s="229" t="s">
        <v>585</v>
      </c>
      <c r="E42" s="326"/>
      <c r="F42" s="224">
        <v>43617</v>
      </c>
      <c r="G42" s="224">
        <v>44621</v>
      </c>
      <c r="H42" s="225" t="s">
        <v>556</v>
      </c>
      <c r="I42" s="226">
        <v>0</v>
      </c>
      <c r="J42" s="248" t="s">
        <v>887</v>
      </c>
      <c r="K42" s="233" t="s">
        <v>223</v>
      </c>
      <c r="L42" s="228"/>
      <c r="M42" s="229" t="s">
        <v>456</v>
      </c>
      <c r="N42" s="58"/>
      <c r="O42" s="58" t="s">
        <v>55</v>
      </c>
      <c r="P42" s="58"/>
      <c r="Q42" s="58"/>
      <c r="R42" s="58"/>
      <c r="S42" s="60"/>
      <c r="T42" s="273" t="s">
        <v>1164</v>
      </c>
      <c r="U42" s="222" t="s">
        <v>1165</v>
      </c>
      <c r="V42" s="273" t="s">
        <v>1166</v>
      </c>
      <c r="W42" s="222" t="s">
        <v>1167</v>
      </c>
      <c r="X42" s="273"/>
      <c r="Y42" s="273"/>
      <c r="Z42" s="273"/>
      <c r="AA42" s="273"/>
      <c r="AB42" s="387"/>
      <c r="AC42" s="387">
        <v>45078</v>
      </c>
      <c r="AD42" s="273"/>
      <c r="AE42" s="273"/>
      <c r="AF42" s="273" t="s">
        <v>1168</v>
      </c>
      <c r="AG42" s="273"/>
      <c r="AH42" s="273"/>
      <c r="AI42" s="273"/>
      <c r="AJ42" s="18"/>
    </row>
    <row r="43" spans="1:36" ht="129.6" customHeight="1" x14ac:dyDescent="0.25">
      <c r="A43" s="564"/>
      <c r="B43" s="223" t="s">
        <v>255</v>
      </c>
      <c r="C43" s="362" t="s">
        <v>890</v>
      </c>
      <c r="D43" s="222" t="s">
        <v>204</v>
      </c>
      <c r="E43" s="326"/>
      <c r="F43" s="224">
        <v>44531</v>
      </c>
      <c r="G43" s="224">
        <v>44743</v>
      </c>
      <c r="H43" s="227" t="s">
        <v>1135</v>
      </c>
      <c r="I43" s="226">
        <v>0</v>
      </c>
      <c r="J43" s="225" t="s">
        <v>763</v>
      </c>
      <c r="K43" s="225" t="s">
        <v>223</v>
      </c>
      <c r="L43" s="228"/>
      <c r="M43" s="229" t="s">
        <v>894</v>
      </c>
      <c r="N43" s="58"/>
      <c r="O43" s="58" t="s">
        <v>55</v>
      </c>
      <c r="P43" s="58"/>
      <c r="Q43" s="58"/>
      <c r="R43" s="58"/>
      <c r="S43" s="60"/>
      <c r="T43" s="273" t="s">
        <v>1169</v>
      </c>
      <c r="U43" s="273"/>
      <c r="V43" s="273" t="s">
        <v>1170</v>
      </c>
      <c r="W43" s="222" t="s">
        <v>1171</v>
      </c>
      <c r="X43" s="273"/>
      <c r="Y43" s="273"/>
      <c r="Z43" s="273"/>
      <c r="AA43" s="273"/>
      <c r="AB43" s="387"/>
      <c r="AC43" s="387">
        <v>45078</v>
      </c>
      <c r="AD43" s="273"/>
      <c r="AE43" s="273"/>
      <c r="AF43" s="222" t="s">
        <v>1172</v>
      </c>
      <c r="AG43" s="273"/>
      <c r="AH43" s="273"/>
      <c r="AI43" s="273"/>
      <c r="AJ43" s="18"/>
    </row>
    <row r="44" spans="1:36" ht="330" x14ac:dyDescent="0.25">
      <c r="A44" s="564"/>
      <c r="B44" s="223" t="s">
        <v>259</v>
      </c>
      <c r="C44" s="362" t="s">
        <v>895</v>
      </c>
      <c r="D44" s="222" t="s">
        <v>261</v>
      </c>
      <c r="E44" s="326"/>
      <c r="F44" s="224">
        <v>43466</v>
      </c>
      <c r="G44" s="224">
        <v>44621</v>
      </c>
      <c r="H44" s="225" t="s">
        <v>556</v>
      </c>
      <c r="I44" s="226">
        <v>60000</v>
      </c>
      <c r="J44" s="225" t="s">
        <v>896</v>
      </c>
      <c r="K44" s="384" t="s">
        <v>900</v>
      </c>
      <c r="L44" s="228"/>
      <c r="M44" s="229" t="s">
        <v>456</v>
      </c>
      <c r="N44" s="58"/>
      <c r="O44" s="58" t="s">
        <v>55</v>
      </c>
      <c r="P44" s="58"/>
      <c r="Q44" s="58"/>
      <c r="R44" s="58"/>
      <c r="S44" s="60"/>
      <c r="T44" s="374" t="s">
        <v>1173</v>
      </c>
      <c r="U44" s="374"/>
      <c r="V44" s="374" t="s">
        <v>1174</v>
      </c>
      <c r="W44" s="222" t="s">
        <v>556</v>
      </c>
      <c r="X44" s="273"/>
      <c r="Y44" s="273"/>
      <c r="Z44" s="273"/>
      <c r="AA44" s="273"/>
      <c r="AB44" s="387"/>
      <c r="AC44" s="387">
        <v>45078</v>
      </c>
      <c r="AD44" s="273"/>
      <c r="AE44" s="273"/>
      <c r="AF44" s="273"/>
      <c r="AG44" s="273" t="s">
        <v>1175</v>
      </c>
      <c r="AH44" s="273"/>
      <c r="AI44" s="273"/>
      <c r="AJ44" s="18"/>
    </row>
    <row r="45" spans="1:36" ht="168" customHeight="1" x14ac:dyDescent="0.25">
      <c r="A45" s="564"/>
      <c r="B45" s="223" t="s">
        <v>268</v>
      </c>
      <c r="C45" s="362" t="s">
        <v>901</v>
      </c>
      <c r="D45" s="222" t="s">
        <v>270</v>
      </c>
      <c r="E45" s="326"/>
      <c r="F45" s="224">
        <v>43466</v>
      </c>
      <c r="G45" s="224">
        <v>45078</v>
      </c>
      <c r="H45" s="225" t="s">
        <v>62</v>
      </c>
      <c r="I45" s="226">
        <v>2000000</v>
      </c>
      <c r="J45" s="225" t="s">
        <v>902</v>
      </c>
      <c r="K45" s="225" t="s">
        <v>272</v>
      </c>
      <c r="L45" s="228"/>
      <c r="M45" s="229" t="s">
        <v>554</v>
      </c>
      <c r="N45" s="58"/>
      <c r="O45" s="58"/>
      <c r="P45" s="58"/>
      <c r="Q45" s="58" t="s">
        <v>55</v>
      </c>
      <c r="R45" s="58"/>
      <c r="S45" s="360"/>
      <c r="T45" s="391" t="s">
        <v>1176</v>
      </c>
      <c r="U45" s="392" t="s">
        <v>1177</v>
      </c>
      <c r="V45" s="394"/>
      <c r="W45" s="375" t="s">
        <v>1178</v>
      </c>
      <c r="X45" s="273"/>
      <c r="Y45" s="273"/>
      <c r="Z45" s="273"/>
      <c r="AA45" s="273"/>
      <c r="AB45" s="387"/>
      <c r="AC45" s="387"/>
      <c r="AD45" s="273"/>
      <c r="AE45" s="273"/>
      <c r="AF45" s="273"/>
      <c r="AG45" s="273"/>
      <c r="AH45" s="273"/>
      <c r="AI45" s="273" t="s">
        <v>1179</v>
      </c>
      <c r="AJ45" s="18"/>
    </row>
    <row r="46" spans="1:36" ht="253.35" customHeight="1" x14ac:dyDescent="0.25">
      <c r="A46" s="564"/>
      <c r="B46" s="223" t="s">
        <v>275</v>
      </c>
      <c r="C46" s="362" t="s">
        <v>276</v>
      </c>
      <c r="D46" s="222" t="s">
        <v>277</v>
      </c>
      <c r="E46" s="326"/>
      <c r="F46" s="224">
        <v>43466</v>
      </c>
      <c r="G46" s="224">
        <v>44743</v>
      </c>
      <c r="H46" s="225" t="s">
        <v>556</v>
      </c>
      <c r="I46" s="226">
        <v>6000</v>
      </c>
      <c r="J46" s="225" t="s">
        <v>906</v>
      </c>
      <c r="K46" s="225" t="s">
        <v>907</v>
      </c>
      <c r="L46" s="228"/>
      <c r="M46" s="229" t="s">
        <v>554</v>
      </c>
      <c r="N46" s="58"/>
      <c r="O46" s="58" t="s">
        <v>55</v>
      </c>
      <c r="P46" s="58"/>
      <c r="Q46" s="58"/>
      <c r="R46" s="58"/>
      <c r="S46" s="360"/>
      <c r="T46" s="376" t="s">
        <v>1180</v>
      </c>
      <c r="U46" s="376" t="s">
        <v>1181</v>
      </c>
      <c r="V46" s="376" t="s">
        <v>1182</v>
      </c>
      <c r="W46" s="222" t="s">
        <v>556</v>
      </c>
      <c r="X46" s="377"/>
      <c r="Y46" s="221" t="s">
        <v>1183</v>
      </c>
      <c r="Z46" s="222" t="s">
        <v>1184</v>
      </c>
      <c r="AA46" s="273"/>
      <c r="AB46" s="387"/>
      <c r="AC46" s="387">
        <v>45078</v>
      </c>
      <c r="AD46" s="273"/>
      <c r="AE46" s="273"/>
      <c r="AF46" s="273"/>
      <c r="AG46" s="273" t="s">
        <v>1185</v>
      </c>
      <c r="AH46" s="273"/>
      <c r="AI46" s="273"/>
      <c r="AJ46" s="18"/>
    </row>
    <row r="47" spans="1:36" ht="120" x14ac:dyDescent="0.25">
      <c r="A47" s="564"/>
      <c r="B47" s="223" t="s">
        <v>281</v>
      </c>
      <c r="C47" s="362" t="s">
        <v>282</v>
      </c>
      <c r="D47" s="222" t="s">
        <v>607</v>
      </c>
      <c r="E47" s="326"/>
      <c r="F47" s="224">
        <v>44013</v>
      </c>
      <c r="G47" s="224">
        <v>44896</v>
      </c>
      <c r="H47" s="225" t="s">
        <v>556</v>
      </c>
      <c r="I47" s="226">
        <v>250000</v>
      </c>
      <c r="J47" s="225" t="s">
        <v>909</v>
      </c>
      <c r="K47" s="225" t="s">
        <v>609</v>
      </c>
      <c r="L47" s="228"/>
      <c r="M47" s="229" t="s">
        <v>554</v>
      </c>
      <c r="N47" s="58"/>
      <c r="O47" s="58"/>
      <c r="P47" s="58"/>
      <c r="Q47" s="58" t="s">
        <v>55</v>
      </c>
      <c r="R47" s="58"/>
      <c r="S47" s="60"/>
      <c r="T47" s="381" t="s">
        <v>1186</v>
      </c>
      <c r="U47" s="381"/>
      <c r="W47" s="378" t="s">
        <v>556</v>
      </c>
      <c r="X47" s="273" t="s">
        <v>1187</v>
      </c>
      <c r="Y47" s="273"/>
      <c r="Z47" s="273"/>
      <c r="AA47" s="273"/>
      <c r="AB47" s="387"/>
      <c r="AC47" s="387">
        <v>45078</v>
      </c>
      <c r="AD47" s="273"/>
      <c r="AE47" s="273"/>
      <c r="AF47" s="273"/>
      <c r="AG47" s="273"/>
      <c r="AH47" s="273"/>
      <c r="AI47" s="273"/>
      <c r="AJ47" s="18"/>
    </row>
    <row r="48" spans="1:36" ht="330" x14ac:dyDescent="0.25">
      <c r="A48" s="563" t="s">
        <v>286</v>
      </c>
      <c r="B48" s="223" t="s">
        <v>287</v>
      </c>
      <c r="C48" s="362" t="s">
        <v>288</v>
      </c>
      <c r="D48" s="371" t="s">
        <v>1188</v>
      </c>
      <c r="E48" s="326"/>
      <c r="F48" s="224">
        <v>43647</v>
      </c>
      <c r="G48" s="224">
        <v>45078</v>
      </c>
      <c r="H48" s="223" t="s">
        <v>776</v>
      </c>
      <c r="I48" s="247">
        <v>0</v>
      </c>
      <c r="J48" s="249" t="s">
        <v>1189</v>
      </c>
      <c r="K48" s="227" t="s">
        <v>292</v>
      </c>
      <c r="L48" s="228"/>
      <c r="M48" s="168" t="s">
        <v>920</v>
      </c>
      <c r="N48" s="58"/>
      <c r="O48" s="58"/>
      <c r="P48" s="58"/>
      <c r="Q48" s="58" t="s">
        <v>55</v>
      </c>
      <c r="R48" s="58"/>
      <c r="S48" s="60"/>
      <c r="T48" s="229" t="s">
        <v>1190</v>
      </c>
      <c r="U48" s="229"/>
      <c r="V48" s="229"/>
      <c r="W48" s="229" t="s">
        <v>1191</v>
      </c>
      <c r="X48" s="229" t="s">
        <v>1192</v>
      </c>
      <c r="Y48" s="273"/>
      <c r="Z48" s="273"/>
      <c r="AA48" s="273"/>
      <c r="AB48" s="387"/>
      <c r="AC48" s="387">
        <v>45078</v>
      </c>
      <c r="AD48" s="273"/>
      <c r="AE48" s="273"/>
      <c r="AF48" s="273" t="s">
        <v>1193</v>
      </c>
      <c r="AG48" s="273"/>
      <c r="AH48" s="273"/>
      <c r="AI48" s="229"/>
      <c r="AJ48" s="18"/>
    </row>
    <row r="49" spans="1:36" ht="105" customHeight="1" x14ac:dyDescent="0.25">
      <c r="A49" s="564"/>
      <c r="B49" s="223" t="s">
        <v>294</v>
      </c>
      <c r="C49" s="362" t="s">
        <v>921</v>
      </c>
      <c r="D49" s="222" t="s">
        <v>616</v>
      </c>
      <c r="E49" s="326"/>
      <c r="F49" s="224">
        <v>43466</v>
      </c>
      <c r="G49" s="224">
        <v>44013</v>
      </c>
      <c r="H49" s="250" t="s">
        <v>922</v>
      </c>
      <c r="I49" s="247">
        <v>30000</v>
      </c>
      <c r="J49" s="249" t="s">
        <v>1194</v>
      </c>
      <c r="K49" s="227" t="s">
        <v>292</v>
      </c>
      <c r="L49" s="223"/>
      <c r="M49" s="168" t="s">
        <v>1195</v>
      </c>
      <c r="N49" s="58"/>
      <c r="O49" s="58"/>
      <c r="P49" s="58"/>
      <c r="Q49" s="58"/>
      <c r="R49" s="58" t="s">
        <v>55</v>
      </c>
      <c r="S49" s="60"/>
      <c r="T49" s="273" t="s">
        <v>1196</v>
      </c>
      <c r="U49" s="273"/>
      <c r="V49" s="273"/>
      <c r="W49" s="273"/>
      <c r="X49" s="273"/>
      <c r="Y49" s="273"/>
      <c r="Z49" s="273"/>
      <c r="AA49" s="273"/>
      <c r="AB49" s="387"/>
      <c r="AC49" s="387"/>
      <c r="AD49" s="273"/>
      <c r="AE49" s="273"/>
      <c r="AF49" s="273" t="s">
        <v>1197</v>
      </c>
      <c r="AG49" s="273"/>
      <c r="AH49" s="273"/>
      <c r="AI49" s="273"/>
      <c r="AJ49" s="18"/>
    </row>
    <row r="50" spans="1:36" ht="257.10000000000002" customHeight="1" x14ac:dyDescent="0.25">
      <c r="A50" s="564"/>
      <c r="B50" s="223" t="s">
        <v>302</v>
      </c>
      <c r="C50" s="362" t="s">
        <v>928</v>
      </c>
      <c r="D50" s="273" t="s">
        <v>304</v>
      </c>
      <c r="E50" s="326"/>
      <c r="F50" s="224">
        <v>44197</v>
      </c>
      <c r="G50" s="224">
        <v>44927</v>
      </c>
      <c r="H50" s="223" t="s">
        <v>62</v>
      </c>
      <c r="I50" s="247">
        <v>63000</v>
      </c>
      <c r="J50" s="249" t="s">
        <v>1198</v>
      </c>
      <c r="K50" s="225" t="s">
        <v>306</v>
      </c>
      <c r="L50" s="228"/>
      <c r="M50" s="229" t="s">
        <v>456</v>
      </c>
      <c r="N50" s="58"/>
      <c r="O50" s="58"/>
      <c r="P50" s="58" t="s">
        <v>55</v>
      </c>
      <c r="Q50" s="58"/>
      <c r="R50" s="58"/>
      <c r="S50" s="60"/>
      <c r="T50" s="229" t="s">
        <v>1199</v>
      </c>
      <c r="U50" s="229"/>
      <c r="V50" s="229" t="s">
        <v>1200</v>
      </c>
      <c r="W50" s="229" t="s">
        <v>1201</v>
      </c>
      <c r="X50" s="273" t="s">
        <v>1202</v>
      </c>
      <c r="Y50" s="273" t="s">
        <v>1203</v>
      </c>
      <c r="Z50" s="273"/>
      <c r="AA50" s="273"/>
      <c r="AB50" s="387"/>
      <c r="AC50" s="387">
        <v>45078</v>
      </c>
      <c r="AD50" s="273" t="s">
        <v>1204</v>
      </c>
      <c r="AE50" s="273"/>
      <c r="AF50" s="273" t="s">
        <v>1205</v>
      </c>
      <c r="AG50" s="273"/>
      <c r="AH50" s="273"/>
      <c r="AI50" s="273"/>
      <c r="AJ50" s="18"/>
    </row>
    <row r="51" spans="1:36" ht="135" x14ac:dyDescent="0.25">
      <c r="A51" s="564"/>
      <c r="B51" s="223" t="s">
        <v>309</v>
      </c>
      <c r="C51" s="362" t="s">
        <v>622</v>
      </c>
      <c r="D51" s="222" t="s">
        <v>318</v>
      </c>
      <c r="E51" s="326"/>
      <c r="F51" s="224">
        <v>43466</v>
      </c>
      <c r="G51" s="224">
        <v>45078</v>
      </c>
      <c r="H51" s="228" t="s">
        <v>626</v>
      </c>
      <c r="I51" s="247">
        <v>75000</v>
      </c>
      <c r="J51" s="249" t="s">
        <v>1206</v>
      </c>
      <c r="K51" s="225" t="s">
        <v>306</v>
      </c>
      <c r="L51" s="228"/>
      <c r="M51" s="229" t="s">
        <v>1207</v>
      </c>
      <c r="N51" s="58"/>
      <c r="O51" s="58"/>
      <c r="P51" s="58" t="s">
        <v>55</v>
      </c>
      <c r="Q51" s="58"/>
      <c r="R51" s="58"/>
      <c r="S51" s="60"/>
      <c r="T51" s="222" t="s">
        <v>1208</v>
      </c>
      <c r="U51" s="222"/>
      <c r="V51" s="222" t="s">
        <v>1209</v>
      </c>
      <c r="W51" s="379" t="s">
        <v>626</v>
      </c>
      <c r="X51" s="222" t="s">
        <v>1210</v>
      </c>
      <c r="Y51" s="273"/>
      <c r="Z51" s="273"/>
      <c r="AA51" s="273"/>
      <c r="AB51" s="387"/>
      <c r="AC51" s="387"/>
      <c r="AD51" s="273"/>
      <c r="AE51" s="273"/>
      <c r="AF51" s="273" t="s">
        <v>1211</v>
      </c>
      <c r="AG51" s="273"/>
      <c r="AH51" s="273"/>
      <c r="AI51" s="273"/>
      <c r="AJ51" s="18"/>
    </row>
    <row r="52" spans="1:36" ht="210" x14ac:dyDescent="0.25">
      <c r="A52" s="564"/>
      <c r="B52" s="223" t="s">
        <v>319</v>
      </c>
      <c r="C52" s="362" t="s">
        <v>1212</v>
      </c>
      <c r="D52" s="222" t="s">
        <v>321</v>
      </c>
      <c r="E52" s="326"/>
      <c r="F52" s="224">
        <v>43709</v>
      </c>
      <c r="G52" s="224">
        <v>45078</v>
      </c>
      <c r="H52" s="228" t="s">
        <v>62</v>
      </c>
      <c r="I52" s="247">
        <v>85000</v>
      </c>
      <c r="J52" s="249" t="s">
        <v>1213</v>
      </c>
      <c r="K52" s="227" t="s">
        <v>292</v>
      </c>
      <c r="L52" s="228"/>
      <c r="M52" s="232" t="s">
        <v>947</v>
      </c>
      <c r="N52" s="58"/>
      <c r="O52" s="58"/>
      <c r="P52" s="58"/>
      <c r="Q52" s="58" t="s">
        <v>55</v>
      </c>
      <c r="R52" s="58"/>
      <c r="S52" s="60"/>
      <c r="T52" s="273" t="s">
        <v>1214</v>
      </c>
      <c r="U52" s="382" t="s">
        <v>1215</v>
      </c>
      <c r="V52" s="273"/>
      <c r="W52" s="273" t="s">
        <v>1216</v>
      </c>
      <c r="X52" s="273"/>
      <c r="Y52" s="273"/>
      <c r="Z52" s="273"/>
      <c r="AA52" s="273"/>
      <c r="AB52" s="387"/>
      <c r="AC52" s="387"/>
      <c r="AD52" s="273"/>
      <c r="AE52" s="273"/>
      <c r="AF52" s="273" t="s">
        <v>1217</v>
      </c>
      <c r="AG52" s="273"/>
      <c r="AH52" s="273"/>
      <c r="AI52" s="273"/>
      <c r="AJ52" s="18"/>
    </row>
    <row r="53" spans="1:36" ht="151.35" customHeight="1" x14ac:dyDescent="0.25">
      <c r="A53" s="564"/>
      <c r="B53" s="223" t="s">
        <v>326</v>
      </c>
      <c r="C53" s="362" t="s">
        <v>948</v>
      </c>
      <c r="D53" s="230" t="s">
        <v>1218</v>
      </c>
      <c r="E53" s="326"/>
      <c r="F53" s="224">
        <v>44197</v>
      </c>
      <c r="G53" s="224">
        <v>44896</v>
      </c>
      <c r="H53" s="223" t="s">
        <v>62</v>
      </c>
      <c r="I53" s="247">
        <v>12000</v>
      </c>
      <c r="J53" s="249" t="s">
        <v>1219</v>
      </c>
      <c r="K53" s="227" t="s">
        <v>292</v>
      </c>
      <c r="L53" s="228"/>
      <c r="M53" s="232" t="s">
        <v>641</v>
      </c>
      <c r="N53" s="58"/>
      <c r="O53" s="58" t="s">
        <v>55</v>
      </c>
      <c r="P53" s="58"/>
      <c r="Q53" s="58"/>
      <c r="R53" s="58"/>
      <c r="S53" s="60"/>
      <c r="T53" s="14" t="s">
        <v>1220</v>
      </c>
      <c r="U53" s="273"/>
      <c r="V53" s="273" t="s">
        <v>1221</v>
      </c>
      <c r="W53" s="223" t="s">
        <v>62</v>
      </c>
      <c r="X53" s="273"/>
      <c r="Y53" s="273"/>
      <c r="Z53" s="273"/>
      <c r="AA53" s="273"/>
      <c r="AB53" s="387"/>
      <c r="AC53" s="387">
        <v>45078</v>
      </c>
      <c r="AD53" s="273"/>
      <c r="AE53" s="273"/>
      <c r="AF53" s="273" t="s">
        <v>1211</v>
      </c>
      <c r="AG53" s="273"/>
      <c r="AH53" s="273"/>
      <c r="AI53" s="273"/>
      <c r="AJ53" s="18"/>
    </row>
    <row r="54" spans="1:36" ht="210" x14ac:dyDescent="0.25">
      <c r="A54" s="564"/>
      <c r="B54" s="223" t="s">
        <v>333</v>
      </c>
      <c r="C54" s="362" t="s">
        <v>334</v>
      </c>
      <c r="D54" s="362" t="s">
        <v>1222</v>
      </c>
      <c r="E54" s="326"/>
      <c r="F54" s="224">
        <v>44197</v>
      </c>
      <c r="G54" s="224">
        <v>45078</v>
      </c>
      <c r="H54" s="223" t="s">
        <v>534</v>
      </c>
      <c r="I54" s="247">
        <v>30000</v>
      </c>
      <c r="J54" s="249" t="s">
        <v>1223</v>
      </c>
      <c r="K54" s="252" t="s">
        <v>223</v>
      </c>
      <c r="L54" s="228"/>
      <c r="M54" s="168" t="s">
        <v>957</v>
      </c>
      <c r="N54" s="58"/>
      <c r="O54" s="58"/>
      <c r="P54" s="58"/>
      <c r="Q54" s="58" t="s">
        <v>55</v>
      </c>
      <c r="R54" s="58"/>
      <c r="S54" s="60"/>
      <c r="T54" s="273" t="s">
        <v>1105</v>
      </c>
      <c r="U54" s="273"/>
      <c r="V54" s="273"/>
      <c r="W54" s="223" t="s">
        <v>534</v>
      </c>
      <c r="X54" s="273"/>
      <c r="Y54" s="273"/>
      <c r="Z54" s="273"/>
      <c r="AA54" s="273"/>
      <c r="AB54" s="387"/>
      <c r="AC54" s="387">
        <v>45078</v>
      </c>
      <c r="AD54" s="273"/>
      <c r="AE54" s="247">
        <v>40000</v>
      </c>
      <c r="AF54" s="273"/>
      <c r="AG54" s="273"/>
      <c r="AH54" s="273"/>
      <c r="AI54" s="273"/>
      <c r="AJ54" s="18"/>
    </row>
    <row r="55" spans="1:36" ht="60" x14ac:dyDescent="0.25">
      <c r="A55" s="564"/>
      <c r="B55" s="223" t="s">
        <v>342</v>
      </c>
      <c r="C55" s="362" t="s">
        <v>653</v>
      </c>
      <c r="D55" s="230" t="s">
        <v>1224</v>
      </c>
      <c r="E55" s="348" t="s">
        <v>1225</v>
      </c>
      <c r="F55" s="224">
        <v>43466</v>
      </c>
      <c r="G55" s="224">
        <v>44896</v>
      </c>
      <c r="H55" s="228" t="s">
        <v>626</v>
      </c>
      <c r="I55" s="247">
        <v>28000</v>
      </c>
      <c r="J55" s="249" t="s">
        <v>1226</v>
      </c>
      <c r="K55" s="227" t="s">
        <v>1227</v>
      </c>
      <c r="L55" s="228"/>
      <c r="M55" s="229" t="s">
        <v>456</v>
      </c>
      <c r="N55" s="58"/>
      <c r="O55" s="58" t="s">
        <v>55</v>
      </c>
      <c r="P55" s="58"/>
      <c r="Q55" s="58"/>
      <c r="R55" s="58"/>
      <c r="S55" s="60"/>
      <c r="T55" s="222" t="s">
        <v>1228</v>
      </c>
      <c r="U55" s="222"/>
      <c r="V55" s="273" t="s">
        <v>1075</v>
      </c>
      <c r="W55" s="379" t="s">
        <v>626</v>
      </c>
      <c r="X55" s="222" t="s">
        <v>1229</v>
      </c>
      <c r="Y55" s="273"/>
      <c r="Z55" s="273"/>
      <c r="AA55" s="273"/>
      <c r="AB55" s="387"/>
      <c r="AC55" s="387">
        <v>45078</v>
      </c>
      <c r="AD55" s="273"/>
      <c r="AE55" s="273"/>
      <c r="AF55" s="273" t="s">
        <v>1211</v>
      </c>
      <c r="AG55" s="273"/>
      <c r="AH55" s="273"/>
      <c r="AI55" s="273"/>
      <c r="AJ55" s="18"/>
    </row>
    <row r="56" spans="1:36" ht="173.45" customHeight="1" x14ac:dyDescent="0.25">
      <c r="A56" s="564"/>
      <c r="B56" s="223" t="s">
        <v>347</v>
      </c>
      <c r="C56" s="362" t="s">
        <v>656</v>
      </c>
      <c r="D56" s="372" t="s">
        <v>204</v>
      </c>
      <c r="E56" s="372" t="s">
        <v>657</v>
      </c>
      <c r="F56" s="224">
        <v>44378</v>
      </c>
      <c r="G56" s="224">
        <v>44896</v>
      </c>
      <c r="H56" s="349" t="s">
        <v>752</v>
      </c>
      <c r="I56" s="247">
        <v>0</v>
      </c>
      <c r="J56" s="236" t="s">
        <v>707</v>
      </c>
      <c r="K56" s="227" t="s">
        <v>658</v>
      </c>
      <c r="L56" s="228"/>
      <c r="M56" s="229" t="s">
        <v>456</v>
      </c>
      <c r="N56" s="58"/>
      <c r="O56" s="58" t="s">
        <v>55</v>
      </c>
      <c r="P56" s="58"/>
      <c r="Q56" s="58"/>
      <c r="R56" s="58"/>
      <c r="S56" s="60"/>
      <c r="T56" s="380" t="s">
        <v>1230</v>
      </c>
      <c r="U56" s="385"/>
      <c r="V56" s="380" t="s">
        <v>1231</v>
      </c>
      <c r="W56" s="273" t="s">
        <v>1232</v>
      </c>
      <c r="X56" s="380" t="s">
        <v>1233</v>
      </c>
      <c r="Y56" s="273" t="s">
        <v>1234</v>
      </c>
      <c r="Z56" s="273" t="s">
        <v>1235</v>
      </c>
      <c r="AA56" s="273" t="s">
        <v>1236</v>
      </c>
      <c r="AB56" s="387"/>
      <c r="AC56" s="387">
        <v>45078</v>
      </c>
      <c r="AD56" s="273" t="s">
        <v>1237</v>
      </c>
      <c r="AE56" s="273"/>
      <c r="AF56" s="273" t="s">
        <v>1238</v>
      </c>
      <c r="AG56" s="273" t="s">
        <v>223</v>
      </c>
      <c r="AH56" s="273"/>
      <c r="AI56" s="222" t="s">
        <v>1239</v>
      </c>
      <c r="AJ56" s="18"/>
    </row>
    <row r="57" spans="1:36" ht="195.6" customHeight="1" x14ac:dyDescent="0.25">
      <c r="A57" s="564"/>
      <c r="B57" s="223" t="s">
        <v>352</v>
      </c>
      <c r="C57" s="362" t="s">
        <v>659</v>
      </c>
      <c r="D57" s="222" t="s">
        <v>354</v>
      </c>
      <c r="E57" s="326"/>
      <c r="F57" s="224">
        <v>43466</v>
      </c>
      <c r="G57" s="224">
        <v>44743</v>
      </c>
      <c r="H57" s="223" t="s">
        <v>120</v>
      </c>
      <c r="I57" s="247">
        <v>9000</v>
      </c>
      <c r="J57" s="249" t="s">
        <v>707</v>
      </c>
      <c r="K57" s="227" t="s">
        <v>292</v>
      </c>
      <c r="L57" s="228"/>
      <c r="M57" s="222" t="s">
        <v>456</v>
      </c>
      <c r="N57" s="58"/>
      <c r="O57" s="58" t="s">
        <v>55</v>
      </c>
      <c r="P57" s="58"/>
      <c r="Q57" s="58"/>
      <c r="R57" s="58"/>
      <c r="S57" s="60"/>
      <c r="T57" s="273" t="s">
        <v>1240</v>
      </c>
      <c r="U57" s="382"/>
      <c r="V57" s="273" t="s">
        <v>1241</v>
      </c>
      <c r="W57" s="245" t="s">
        <v>1242</v>
      </c>
      <c r="X57" s="273"/>
      <c r="Y57" s="273" t="s">
        <v>1243</v>
      </c>
      <c r="Z57" s="273" t="s">
        <v>1244</v>
      </c>
      <c r="AA57" s="273"/>
      <c r="AB57" s="387"/>
      <c r="AC57" s="387">
        <v>45078</v>
      </c>
      <c r="AD57" s="222" t="s">
        <v>1245</v>
      </c>
      <c r="AE57" s="273"/>
      <c r="AF57" s="273" t="s">
        <v>1246</v>
      </c>
      <c r="AG57" s="273"/>
      <c r="AH57" s="273"/>
      <c r="AI57" s="222" t="s">
        <v>1247</v>
      </c>
      <c r="AJ57" s="18"/>
    </row>
    <row r="58" spans="1:36" ht="237.6" customHeight="1" x14ac:dyDescent="0.25">
      <c r="A58" s="564"/>
      <c r="B58" s="223" t="s">
        <v>358</v>
      </c>
      <c r="C58" s="362" t="s">
        <v>664</v>
      </c>
      <c r="D58" s="222" t="s">
        <v>360</v>
      </c>
      <c r="E58" s="326"/>
      <c r="F58" s="224">
        <v>43466</v>
      </c>
      <c r="G58" s="224">
        <v>44531</v>
      </c>
      <c r="H58" s="223" t="s">
        <v>120</v>
      </c>
      <c r="I58" s="247">
        <v>9000</v>
      </c>
      <c r="J58" s="249" t="s">
        <v>626</v>
      </c>
      <c r="K58" s="227" t="s">
        <v>292</v>
      </c>
      <c r="L58" s="228"/>
      <c r="M58" s="222" t="s">
        <v>456</v>
      </c>
      <c r="N58" s="58"/>
      <c r="O58" s="58"/>
      <c r="P58" s="58"/>
      <c r="Q58" s="58"/>
      <c r="R58" s="58" t="s">
        <v>55</v>
      </c>
      <c r="S58" s="60"/>
      <c r="T58" s="222" t="s">
        <v>1248</v>
      </c>
      <c r="U58" s="222"/>
      <c r="W58" s="245" t="s">
        <v>120</v>
      </c>
      <c r="X58" s="273" t="s">
        <v>1249</v>
      </c>
      <c r="Y58" s="273"/>
      <c r="Z58" s="273"/>
      <c r="AA58" s="273"/>
      <c r="AB58" s="387"/>
      <c r="AC58" s="387"/>
      <c r="AD58" s="382"/>
      <c r="AE58" s="273"/>
      <c r="AF58" s="273"/>
      <c r="AG58" s="273"/>
      <c r="AH58" s="273"/>
      <c r="AI58" s="273"/>
      <c r="AJ58" s="18"/>
    </row>
    <row r="59" spans="1:36" ht="300" x14ac:dyDescent="0.25">
      <c r="A59" s="564"/>
      <c r="B59" s="223" t="s">
        <v>365</v>
      </c>
      <c r="C59" s="362" t="s">
        <v>974</v>
      </c>
      <c r="D59" s="222" t="s">
        <v>367</v>
      </c>
      <c r="E59" s="326"/>
      <c r="F59" s="224">
        <v>43647</v>
      </c>
      <c r="G59" s="224">
        <v>44743</v>
      </c>
      <c r="H59" s="290" t="s">
        <v>62</v>
      </c>
      <c r="I59" s="247">
        <v>18000</v>
      </c>
      <c r="J59" s="253" t="s">
        <v>1250</v>
      </c>
      <c r="K59" s="225" t="s">
        <v>292</v>
      </c>
      <c r="L59" s="228"/>
      <c r="M59" s="232" t="s">
        <v>668</v>
      </c>
      <c r="N59" s="58"/>
      <c r="O59" s="58"/>
      <c r="P59" s="58" t="s">
        <v>55</v>
      </c>
      <c r="Q59" s="58"/>
      <c r="R59" s="58"/>
      <c r="S59" s="60"/>
      <c r="T59" s="273" t="s">
        <v>1251</v>
      </c>
      <c r="U59" s="273"/>
      <c r="V59" s="273" t="s">
        <v>1252</v>
      </c>
      <c r="W59" s="273" t="s">
        <v>1014</v>
      </c>
      <c r="X59" s="273"/>
      <c r="Y59" s="273"/>
      <c r="Z59" s="273" t="s">
        <v>1253</v>
      </c>
      <c r="AA59" s="273"/>
      <c r="AB59" s="387"/>
      <c r="AC59" s="387">
        <v>44986</v>
      </c>
      <c r="AD59" s="273"/>
      <c r="AE59" s="273"/>
      <c r="AF59" s="395" t="s">
        <v>1254</v>
      </c>
      <c r="AG59" s="273"/>
      <c r="AH59" s="273"/>
      <c r="AI59" s="273" t="s">
        <v>1255</v>
      </c>
      <c r="AJ59" s="18"/>
    </row>
    <row r="60" spans="1:36" ht="216" customHeight="1" x14ac:dyDescent="0.25">
      <c r="A60" s="564"/>
      <c r="B60" s="223" t="s">
        <v>374</v>
      </c>
      <c r="C60" s="362" t="s">
        <v>1256</v>
      </c>
      <c r="D60" s="222" t="s">
        <v>376</v>
      </c>
      <c r="E60" s="326"/>
      <c r="F60" s="224">
        <v>43647</v>
      </c>
      <c r="G60" s="224">
        <v>44896</v>
      </c>
      <c r="H60" s="223" t="s">
        <v>62</v>
      </c>
      <c r="I60" s="247">
        <v>80000</v>
      </c>
      <c r="J60" s="254" t="s">
        <v>1257</v>
      </c>
      <c r="K60" s="225"/>
      <c r="L60" s="350" t="s">
        <v>987</v>
      </c>
      <c r="M60" s="229" t="s">
        <v>988</v>
      </c>
      <c r="N60" s="58"/>
      <c r="O60" s="58"/>
      <c r="P60" s="58" t="s">
        <v>55</v>
      </c>
      <c r="Q60" s="58"/>
      <c r="R60" s="58"/>
      <c r="S60" s="60"/>
      <c r="T60" s="273" t="s">
        <v>1258</v>
      </c>
      <c r="U60" s="273" t="s">
        <v>1259</v>
      </c>
      <c r="V60" s="273" t="s">
        <v>1260</v>
      </c>
      <c r="W60" s="273" t="s">
        <v>1014</v>
      </c>
      <c r="X60" s="273"/>
      <c r="Y60" s="273"/>
      <c r="Z60" s="273" t="s">
        <v>1261</v>
      </c>
      <c r="AA60" s="273"/>
      <c r="AB60" s="387"/>
      <c r="AC60" s="387">
        <v>45078</v>
      </c>
      <c r="AD60" s="273"/>
      <c r="AE60" s="273"/>
      <c r="AF60" s="254" t="s">
        <v>1262</v>
      </c>
      <c r="AG60" s="273"/>
      <c r="AH60" s="273"/>
      <c r="AI60" s="273" t="s">
        <v>1263</v>
      </c>
      <c r="AJ60" s="18"/>
    </row>
    <row r="61" spans="1:36" ht="15.75" x14ac:dyDescent="0.25">
      <c r="A61" s="564"/>
      <c r="B61" s="223" t="s">
        <v>383</v>
      </c>
      <c r="C61" s="362" t="s">
        <v>680</v>
      </c>
      <c r="D61" s="222"/>
      <c r="E61" s="326"/>
      <c r="F61" s="224"/>
      <c r="G61" s="224"/>
      <c r="H61" s="223"/>
      <c r="I61" s="247"/>
      <c r="J61" s="249"/>
      <c r="K61" s="225"/>
      <c r="L61" s="228"/>
      <c r="M61" s="229"/>
      <c r="N61" s="58"/>
      <c r="O61" s="58"/>
      <c r="P61" s="58"/>
      <c r="Q61" s="58"/>
      <c r="R61" s="58"/>
      <c r="S61" s="60"/>
      <c r="T61" s="273"/>
      <c r="U61" s="273"/>
      <c r="V61" s="273"/>
      <c r="W61" s="273"/>
      <c r="X61" s="273"/>
      <c r="Y61" s="273"/>
      <c r="Z61" s="273"/>
      <c r="AA61" s="273"/>
      <c r="AB61" s="387"/>
      <c r="AC61" s="387"/>
      <c r="AD61" s="273"/>
      <c r="AE61" s="273"/>
      <c r="AF61" s="273"/>
      <c r="AG61" s="273"/>
      <c r="AH61" s="273"/>
      <c r="AI61" s="273"/>
      <c r="AJ61" s="18"/>
    </row>
    <row r="62" spans="1:36" ht="15.75" x14ac:dyDescent="0.25">
      <c r="A62" s="564"/>
      <c r="B62" s="223" t="s">
        <v>400</v>
      </c>
      <c r="C62" s="362" t="s">
        <v>1264</v>
      </c>
      <c r="D62" s="242"/>
      <c r="E62" s="351"/>
      <c r="F62" s="239"/>
      <c r="G62" s="239"/>
      <c r="H62" s="238"/>
      <c r="I62" s="255"/>
      <c r="J62" s="256"/>
      <c r="K62" s="240"/>
      <c r="L62" s="243"/>
      <c r="M62" s="229"/>
      <c r="N62" s="58"/>
      <c r="O62" s="58"/>
      <c r="P62" s="58"/>
      <c r="Q62" s="58"/>
      <c r="R62" s="58"/>
      <c r="S62" s="60"/>
      <c r="T62" s="273"/>
      <c r="U62" s="273"/>
      <c r="V62" s="273"/>
      <c r="W62" s="273"/>
      <c r="X62" s="273"/>
      <c r="Y62" s="273"/>
      <c r="Z62" s="273"/>
      <c r="AA62" s="273"/>
      <c r="AB62" s="387"/>
      <c r="AC62" s="387"/>
      <c r="AD62" s="273"/>
      <c r="AE62" s="273"/>
      <c r="AF62" s="273"/>
      <c r="AG62" s="273"/>
      <c r="AH62" s="273"/>
      <c r="AI62" s="273"/>
      <c r="AJ62" s="18"/>
    </row>
    <row r="63" spans="1:36" ht="109.35" customHeight="1" x14ac:dyDescent="0.25">
      <c r="A63" s="564"/>
      <c r="B63" s="223" t="s">
        <v>692</v>
      </c>
      <c r="C63" s="245" t="s">
        <v>693</v>
      </c>
      <c r="D63" s="242" t="s">
        <v>1265</v>
      </c>
      <c r="E63" s="242" t="s">
        <v>695</v>
      </c>
      <c r="F63" s="239">
        <v>44197</v>
      </c>
      <c r="G63" s="224">
        <v>44896</v>
      </c>
      <c r="H63" s="223" t="s">
        <v>626</v>
      </c>
      <c r="I63" s="255">
        <v>0</v>
      </c>
      <c r="J63" s="245" t="s">
        <v>696</v>
      </c>
      <c r="K63" s="223"/>
      <c r="L63" s="223" t="s">
        <v>223</v>
      </c>
      <c r="M63" s="245" t="s">
        <v>456</v>
      </c>
      <c r="N63" s="58"/>
      <c r="O63" s="58"/>
      <c r="P63" s="58" t="s">
        <v>55</v>
      </c>
      <c r="Q63" s="58"/>
      <c r="R63" s="58"/>
      <c r="S63" s="60"/>
      <c r="T63" s="222" t="s">
        <v>1266</v>
      </c>
      <c r="U63" s="382"/>
      <c r="V63" s="273" t="s">
        <v>1267</v>
      </c>
      <c r="W63" s="245" t="s">
        <v>1268</v>
      </c>
      <c r="X63" s="273" t="s">
        <v>1269</v>
      </c>
      <c r="Y63" s="273"/>
      <c r="Z63" s="273"/>
      <c r="AA63" s="273"/>
      <c r="AB63" s="387"/>
      <c r="AC63" s="387"/>
      <c r="AD63" s="273"/>
      <c r="AE63" s="273"/>
      <c r="AF63" s="273"/>
      <c r="AG63" s="273"/>
      <c r="AH63" s="273"/>
      <c r="AI63" s="273"/>
      <c r="AJ63" s="18"/>
    </row>
    <row r="64" spans="1:36" ht="125.45" customHeight="1" x14ac:dyDescent="0.25">
      <c r="A64" s="564"/>
      <c r="B64" s="223" t="s">
        <v>697</v>
      </c>
      <c r="C64" s="245" t="s">
        <v>1270</v>
      </c>
      <c r="D64" s="242" t="s">
        <v>699</v>
      </c>
      <c r="E64" s="352"/>
      <c r="F64" s="239">
        <v>44197</v>
      </c>
      <c r="G64" s="224">
        <v>45078</v>
      </c>
      <c r="H64" s="223" t="s">
        <v>62</v>
      </c>
      <c r="I64" s="255">
        <v>25000</v>
      </c>
      <c r="J64" s="245" t="s">
        <v>700</v>
      </c>
      <c r="K64" s="223" t="s">
        <v>701</v>
      </c>
      <c r="L64" s="223" t="s">
        <v>702</v>
      </c>
      <c r="M64" s="245" t="s">
        <v>509</v>
      </c>
      <c r="N64" s="58"/>
      <c r="O64" s="58"/>
      <c r="P64" s="58" t="s">
        <v>55</v>
      </c>
      <c r="Q64" s="58"/>
      <c r="R64" s="58"/>
      <c r="S64" s="60"/>
      <c r="T64" s="222" t="s">
        <v>1271</v>
      </c>
      <c r="U64" s="222"/>
      <c r="V64" s="222" t="s">
        <v>1272</v>
      </c>
      <c r="W64" s="222" t="s">
        <v>1273</v>
      </c>
      <c r="X64" s="273"/>
      <c r="Y64" s="273"/>
      <c r="Z64" s="273"/>
      <c r="AA64" s="273"/>
      <c r="AB64" s="387"/>
      <c r="AC64" s="387"/>
      <c r="AD64" s="273"/>
      <c r="AE64" s="273"/>
      <c r="AF64" s="273"/>
      <c r="AG64" s="273"/>
      <c r="AH64" s="273"/>
      <c r="AI64" s="273"/>
      <c r="AJ64" s="18"/>
    </row>
    <row r="65" spans="1:36" ht="360" x14ac:dyDescent="0.25">
      <c r="A65" s="564"/>
      <c r="B65" s="223" t="s">
        <v>703</v>
      </c>
      <c r="C65" s="245" t="s">
        <v>1274</v>
      </c>
      <c r="D65" s="245" t="s">
        <v>1275</v>
      </c>
      <c r="E65" s="326" t="s">
        <v>706</v>
      </c>
      <c r="F65" s="224">
        <v>44044</v>
      </c>
      <c r="G65" s="224">
        <v>44743</v>
      </c>
      <c r="H65" s="223" t="s">
        <v>1003</v>
      </c>
      <c r="I65" s="247">
        <v>20000</v>
      </c>
      <c r="J65" s="245" t="s">
        <v>1276</v>
      </c>
      <c r="K65" s="223" t="s">
        <v>709</v>
      </c>
      <c r="L65" s="223"/>
      <c r="M65" s="245" t="s">
        <v>710</v>
      </c>
      <c r="N65" s="58"/>
      <c r="O65" s="58"/>
      <c r="P65" s="58"/>
      <c r="Q65" s="58"/>
      <c r="R65" s="58" t="s">
        <v>55</v>
      </c>
      <c r="S65" s="60"/>
      <c r="T65" s="273" t="s">
        <v>1277</v>
      </c>
      <c r="U65" s="222" t="s">
        <v>1278</v>
      </c>
      <c r="V65" s="273"/>
      <c r="W65" s="245" t="s">
        <v>1003</v>
      </c>
      <c r="X65" s="273"/>
      <c r="Y65" s="273"/>
      <c r="Z65" s="273"/>
      <c r="AA65" s="273"/>
      <c r="AB65" s="387"/>
      <c r="AC65" s="387"/>
      <c r="AD65" s="273"/>
      <c r="AE65" s="273"/>
      <c r="AF65" s="273"/>
      <c r="AG65" s="273"/>
      <c r="AH65" s="273"/>
      <c r="AI65" s="273"/>
      <c r="AJ65" s="18"/>
    </row>
    <row r="66" spans="1:36" ht="90" x14ac:dyDescent="0.25">
      <c r="A66" s="565"/>
      <c r="B66" s="150" t="s">
        <v>1018</v>
      </c>
      <c r="C66" s="245" t="s">
        <v>1279</v>
      </c>
      <c r="D66" s="245" t="s">
        <v>1280</v>
      </c>
      <c r="E66" s="353"/>
      <c r="F66" s="224">
        <v>44470</v>
      </c>
      <c r="G66" s="224">
        <v>44835</v>
      </c>
      <c r="H66" s="217" t="s">
        <v>776</v>
      </c>
      <c r="I66" s="247">
        <v>100000</v>
      </c>
      <c r="J66" s="371" t="s">
        <v>1281</v>
      </c>
      <c r="K66" s="150" t="s">
        <v>1022</v>
      </c>
      <c r="L66" s="274"/>
      <c r="M66" s="273" t="s">
        <v>1282</v>
      </c>
      <c r="N66" s="58"/>
      <c r="O66" s="58" t="s">
        <v>55</v>
      </c>
      <c r="P66" s="58"/>
      <c r="Q66" s="58"/>
      <c r="R66" s="58"/>
      <c r="S66" s="60"/>
      <c r="T66" s="245" t="s">
        <v>1283</v>
      </c>
      <c r="U66" s="245"/>
      <c r="V66" s="245" t="s">
        <v>1284</v>
      </c>
      <c r="W66" s="229" t="s">
        <v>1191</v>
      </c>
      <c r="X66" s="245" t="s">
        <v>1285</v>
      </c>
      <c r="Y66" s="273"/>
      <c r="Z66" s="273"/>
      <c r="AA66" s="273"/>
      <c r="AB66" s="387"/>
      <c r="AC66" s="387">
        <v>45078</v>
      </c>
      <c r="AD66" s="273"/>
      <c r="AE66" s="273"/>
      <c r="AF66" s="273"/>
      <c r="AG66" s="273"/>
      <c r="AH66" s="273"/>
      <c r="AI66" s="273"/>
      <c r="AJ66" s="18"/>
    </row>
    <row r="67" spans="1:36" x14ac:dyDescent="0.25">
      <c r="AJ67" s="18"/>
    </row>
    <row r="68" spans="1:36" x14ac:dyDescent="0.25">
      <c r="B68" s="61"/>
      <c r="AJ68" s="18"/>
    </row>
    <row r="69" spans="1:36" x14ac:dyDescent="0.25">
      <c r="L69" s="69"/>
      <c r="AJ69" s="18"/>
    </row>
    <row r="70" spans="1:36" ht="21" x14ac:dyDescent="0.25">
      <c r="A70" s="65" t="s">
        <v>390</v>
      </c>
      <c r="B70" s="66"/>
      <c r="C70" s="363"/>
      <c r="D70" s="363"/>
      <c r="E70" s="66"/>
      <c r="F70" s="66"/>
      <c r="G70" s="66"/>
      <c r="H70" s="66"/>
      <c r="I70" s="66"/>
      <c r="J70" s="66"/>
      <c r="K70" s="369"/>
      <c r="L70" s="68"/>
      <c r="M70" s="67"/>
      <c r="AJ70" s="18"/>
    </row>
    <row r="71" spans="1:36" ht="21" x14ac:dyDescent="0.25">
      <c r="A71" s="45"/>
      <c r="B71" s="46"/>
      <c r="C71" s="46"/>
      <c r="D71" s="47"/>
      <c r="E71" s="47"/>
      <c r="F71" s="47"/>
      <c r="G71" s="47"/>
      <c r="H71" s="47"/>
      <c r="I71" s="47"/>
      <c r="J71" s="47"/>
      <c r="K71" s="333"/>
      <c r="L71" s="47"/>
      <c r="M71" s="47"/>
      <c r="N71" s="47"/>
      <c r="AJ71" s="18"/>
    </row>
    <row r="72" spans="1:36" ht="23.25" x14ac:dyDescent="0.25">
      <c r="A72" s="50" t="s">
        <v>391</v>
      </c>
      <c r="B72" s="51"/>
      <c r="C72" s="364">
        <f>COUNTA(C76:C84,C88:C96,C100:C108,C112:C120)</f>
        <v>3</v>
      </c>
      <c r="AJ72" s="18"/>
    </row>
    <row r="73" spans="1:36" x14ac:dyDescent="0.25">
      <c r="AJ73" s="18"/>
    </row>
    <row r="74" spans="1:36" ht="15.75" x14ac:dyDescent="0.25">
      <c r="A74" s="554" t="s">
        <v>392</v>
      </c>
      <c r="B74" s="559" t="s">
        <v>12</v>
      </c>
      <c r="C74" s="597" t="s">
        <v>13</v>
      </c>
      <c r="D74" s="597" t="s">
        <v>14</v>
      </c>
      <c r="E74" s="562" t="s">
        <v>15</v>
      </c>
      <c r="F74" s="559" t="s">
        <v>16</v>
      </c>
      <c r="G74" s="559"/>
      <c r="H74" s="559" t="s">
        <v>17</v>
      </c>
      <c r="I74" s="559" t="s">
        <v>18</v>
      </c>
      <c r="J74" s="561" t="s">
        <v>19</v>
      </c>
      <c r="K74" s="561" t="s">
        <v>20</v>
      </c>
      <c r="L74" s="561"/>
      <c r="M74" s="561" t="s">
        <v>21</v>
      </c>
      <c r="N74" s="44"/>
      <c r="AJ74" s="18"/>
    </row>
    <row r="75" spans="1:36" ht="15.75" x14ac:dyDescent="0.25">
      <c r="A75" s="555"/>
      <c r="B75" s="559"/>
      <c r="C75" s="597"/>
      <c r="D75" s="597"/>
      <c r="E75" s="562"/>
      <c r="F75" s="152" t="s">
        <v>44</v>
      </c>
      <c r="G75" s="152" t="s">
        <v>45</v>
      </c>
      <c r="H75" s="559"/>
      <c r="I75" s="559"/>
      <c r="J75" s="561"/>
      <c r="K75" s="153" t="s">
        <v>46</v>
      </c>
      <c r="L75" s="153" t="s">
        <v>47</v>
      </c>
      <c r="M75" s="561"/>
      <c r="N75" s="2"/>
      <c r="AJ75" s="18"/>
    </row>
    <row r="76" spans="1:36" ht="90" customHeight="1" x14ac:dyDescent="0.25">
      <c r="A76" s="231">
        <v>1</v>
      </c>
      <c r="B76" s="231" t="s">
        <v>1286</v>
      </c>
      <c r="C76" s="273" t="s">
        <v>1287</v>
      </c>
      <c r="D76" s="222" t="s">
        <v>1288</v>
      </c>
      <c r="E76" s="326"/>
      <c r="F76" s="224">
        <v>44896</v>
      </c>
      <c r="G76" s="224">
        <v>45078</v>
      </c>
      <c r="H76" s="225" t="s">
        <v>776</v>
      </c>
      <c r="I76" s="226">
        <v>0</v>
      </c>
      <c r="J76" s="222" t="s">
        <v>1289</v>
      </c>
      <c r="K76" s="227" t="s">
        <v>54</v>
      </c>
      <c r="L76" s="228" t="s">
        <v>702</v>
      </c>
      <c r="M76" s="293" t="s">
        <v>1290</v>
      </c>
      <c r="N76" s="2"/>
      <c r="AJ76" s="18"/>
    </row>
    <row r="77" spans="1:36" ht="150" customHeight="1" x14ac:dyDescent="0.25">
      <c r="A77" s="231">
        <v>2</v>
      </c>
      <c r="B77" s="231" t="s">
        <v>1291</v>
      </c>
      <c r="C77" s="273" t="s">
        <v>1292</v>
      </c>
      <c r="D77" s="273" t="s">
        <v>1293</v>
      </c>
      <c r="E77" s="314"/>
      <c r="F77" s="224">
        <v>44896</v>
      </c>
      <c r="G77" s="224">
        <v>45078</v>
      </c>
      <c r="H77" s="231" t="s">
        <v>812</v>
      </c>
      <c r="I77" s="226">
        <v>0</v>
      </c>
      <c r="J77" s="181" t="s">
        <v>1294</v>
      </c>
      <c r="K77" s="150" t="s">
        <v>171</v>
      </c>
      <c r="L77" s="151"/>
      <c r="M77" s="277" t="s">
        <v>1295</v>
      </c>
      <c r="N77" s="2"/>
      <c r="AJ77" s="18"/>
    </row>
    <row r="78" spans="1:36" ht="189.6" customHeight="1" x14ac:dyDescent="0.25">
      <c r="A78" s="231">
        <v>2</v>
      </c>
      <c r="B78" s="231" t="s">
        <v>1296</v>
      </c>
      <c r="C78" s="273" t="s">
        <v>1297</v>
      </c>
      <c r="D78" s="273" t="s">
        <v>1188</v>
      </c>
      <c r="E78" s="314"/>
      <c r="F78" s="224">
        <v>44896</v>
      </c>
      <c r="G78" s="224">
        <v>45078</v>
      </c>
      <c r="H78" s="231" t="s">
        <v>776</v>
      </c>
      <c r="I78" s="226">
        <v>0</v>
      </c>
      <c r="J78" s="296" t="s">
        <v>1298</v>
      </c>
      <c r="K78" s="150" t="s">
        <v>223</v>
      </c>
      <c r="L78" s="151"/>
      <c r="M78" s="151"/>
      <c r="N78" s="2"/>
      <c r="AJ78" s="18"/>
    </row>
    <row r="79" spans="1:36" x14ac:dyDescent="0.25">
      <c r="A79" s="314"/>
      <c r="B79" s="314"/>
      <c r="C79" s="273"/>
      <c r="D79" s="273"/>
      <c r="E79" s="314"/>
      <c r="F79" s="314"/>
      <c r="G79" s="314"/>
      <c r="H79" s="231"/>
      <c r="I79" s="151"/>
      <c r="J79" s="151"/>
      <c r="K79" s="150"/>
      <c r="L79" s="151"/>
      <c r="M79" s="151"/>
      <c r="N79" s="2"/>
      <c r="AJ79" s="18"/>
    </row>
    <row r="80" spans="1:36" x14ac:dyDescent="0.25">
      <c r="A80" s="314"/>
      <c r="B80" s="314"/>
      <c r="C80" s="273"/>
      <c r="D80" s="273"/>
      <c r="E80" s="314"/>
      <c r="F80" s="314"/>
      <c r="G80" s="314"/>
      <c r="H80" s="231"/>
      <c r="I80" s="151"/>
      <c r="J80" s="151"/>
      <c r="K80" s="150"/>
      <c r="L80" s="151"/>
      <c r="M80" s="151"/>
      <c r="N80" s="2"/>
      <c r="AJ80" s="18"/>
    </row>
    <row r="81" spans="1:36" x14ac:dyDescent="0.25">
      <c r="A81" s="314"/>
      <c r="B81" s="314"/>
      <c r="C81" s="273"/>
      <c r="D81" s="273"/>
      <c r="E81" s="314"/>
      <c r="F81" s="314"/>
      <c r="G81" s="314"/>
      <c r="H81" s="231"/>
      <c r="I81" s="151"/>
      <c r="J81" s="151"/>
      <c r="K81" s="150"/>
      <c r="L81" s="151"/>
      <c r="M81" s="151"/>
      <c r="N81" s="2"/>
      <c r="AJ81" s="18"/>
    </row>
    <row r="82" spans="1:36" x14ac:dyDescent="0.25">
      <c r="A82" s="314"/>
      <c r="B82" s="314"/>
      <c r="C82" s="273"/>
      <c r="D82" s="273"/>
      <c r="E82" s="314"/>
      <c r="F82" s="314"/>
      <c r="G82" s="314"/>
      <c r="H82" s="231"/>
      <c r="I82" s="151"/>
      <c r="J82" s="151"/>
      <c r="K82" s="150"/>
      <c r="L82" s="151"/>
      <c r="M82" s="151"/>
      <c r="N82" s="2"/>
      <c r="AJ82" s="18"/>
    </row>
    <row r="83" spans="1:36" x14ac:dyDescent="0.25">
      <c r="A83" s="314"/>
      <c r="B83" s="314"/>
      <c r="C83" s="273"/>
      <c r="D83" s="273"/>
      <c r="E83" s="314"/>
      <c r="F83" s="314"/>
      <c r="G83" s="314"/>
      <c r="H83" s="231"/>
      <c r="I83" s="151"/>
      <c r="J83" s="151"/>
      <c r="K83" s="150"/>
      <c r="L83" s="151"/>
      <c r="M83" s="151"/>
      <c r="N83" s="2"/>
      <c r="AJ83" s="18"/>
    </row>
    <row r="84" spans="1:36" x14ac:dyDescent="0.25">
      <c r="A84" s="314"/>
      <c r="B84" s="314"/>
      <c r="C84" s="273"/>
      <c r="D84" s="273"/>
      <c r="E84" s="314"/>
      <c r="F84" s="314"/>
      <c r="G84" s="314"/>
      <c r="H84" s="231"/>
      <c r="I84" s="151"/>
      <c r="J84" s="151"/>
      <c r="K84" s="150"/>
      <c r="L84" s="151"/>
      <c r="M84" s="151"/>
      <c r="N84" s="2"/>
      <c r="AJ84" s="18"/>
    </row>
    <row r="85" spans="1:36" x14ac:dyDescent="0.25">
      <c r="AJ85" s="18"/>
    </row>
    <row r="86" spans="1:36" ht="15.75" x14ac:dyDescent="0.25">
      <c r="A86" s="554" t="s">
        <v>392</v>
      </c>
      <c r="B86" s="559" t="s">
        <v>12</v>
      </c>
      <c r="C86" s="597" t="s">
        <v>13</v>
      </c>
      <c r="D86" s="597" t="s">
        <v>14</v>
      </c>
      <c r="E86" s="562" t="s">
        <v>15</v>
      </c>
      <c r="F86" s="559" t="s">
        <v>16</v>
      </c>
      <c r="G86" s="559"/>
      <c r="H86" s="559" t="s">
        <v>17</v>
      </c>
      <c r="I86" s="559" t="s">
        <v>18</v>
      </c>
      <c r="J86" s="559" t="s">
        <v>19</v>
      </c>
      <c r="K86" s="561" t="s">
        <v>20</v>
      </c>
      <c r="L86" s="561"/>
      <c r="M86" s="559" t="s">
        <v>21</v>
      </c>
      <c r="N86" s="44"/>
      <c r="AJ86" s="18"/>
    </row>
    <row r="87" spans="1:36" ht="15.75" x14ac:dyDescent="0.25">
      <c r="A87" s="555"/>
      <c r="B87" s="559"/>
      <c r="C87" s="597"/>
      <c r="D87" s="597"/>
      <c r="E87" s="562"/>
      <c r="F87" s="152" t="s">
        <v>44</v>
      </c>
      <c r="G87" s="152" t="s">
        <v>45</v>
      </c>
      <c r="H87" s="559"/>
      <c r="I87" s="559"/>
      <c r="J87" s="559"/>
      <c r="K87" s="153" t="s">
        <v>46</v>
      </c>
      <c r="L87" s="153" t="s">
        <v>47</v>
      </c>
      <c r="M87" s="559"/>
      <c r="N87" s="2"/>
      <c r="AJ87" s="18"/>
    </row>
    <row r="88" spans="1:36" x14ac:dyDescent="0.25">
      <c r="A88" s="150"/>
      <c r="B88" s="150"/>
      <c r="C88" s="365"/>
      <c r="D88" s="365"/>
      <c r="E88" s="151"/>
      <c r="F88" s="151"/>
      <c r="G88" s="151"/>
      <c r="H88" s="151"/>
      <c r="I88" s="151"/>
      <c r="J88" s="58"/>
      <c r="K88" s="282"/>
      <c r="L88" s="58"/>
      <c r="M88" s="58"/>
      <c r="N88" s="2"/>
      <c r="AJ88" s="18"/>
    </row>
    <row r="89" spans="1:36" x14ac:dyDescent="0.25">
      <c r="A89" s="150"/>
      <c r="B89" s="150"/>
      <c r="C89" s="365"/>
      <c r="D89" s="365"/>
      <c r="E89" s="151"/>
      <c r="F89" s="151"/>
      <c r="G89" s="151"/>
      <c r="H89" s="151"/>
      <c r="I89" s="151"/>
      <c r="J89" s="151"/>
      <c r="K89" s="150"/>
      <c r="L89" s="151"/>
      <c r="M89" s="151"/>
      <c r="N89" s="2"/>
      <c r="AJ89" s="18"/>
    </row>
    <row r="90" spans="1:36" x14ac:dyDescent="0.25">
      <c r="A90" s="150"/>
      <c r="B90" s="150"/>
      <c r="C90" s="365"/>
      <c r="D90" s="365"/>
      <c r="E90" s="151"/>
      <c r="F90" s="151"/>
      <c r="G90" s="151"/>
      <c r="H90" s="151"/>
      <c r="I90" s="151"/>
      <c r="J90" s="151"/>
      <c r="K90" s="150"/>
      <c r="L90" s="151"/>
      <c r="M90" s="151"/>
      <c r="N90" s="2"/>
      <c r="AJ90" s="18"/>
    </row>
    <row r="91" spans="1:36" x14ac:dyDescent="0.25">
      <c r="A91" s="150"/>
      <c r="B91" s="150"/>
      <c r="C91" s="365"/>
      <c r="D91" s="365"/>
      <c r="E91" s="151"/>
      <c r="F91" s="151"/>
      <c r="G91" s="151"/>
      <c r="H91" s="151"/>
      <c r="I91" s="151"/>
      <c r="J91" s="151"/>
      <c r="K91" s="150"/>
      <c r="L91" s="151"/>
      <c r="M91" s="151"/>
      <c r="N91" s="2"/>
      <c r="AJ91" s="18"/>
    </row>
    <row r="92" spans="1:36" x14ac:dyDescent="0.25">
      <c r="A92" s="150"/>
      <c r="B92" s="150"/>
      <c r="C92" s="365"/>
      <c r="D92" s="365"/>
      <c r="E92" s="151"/>
      <c r="F92" s="151"/>
      <c r="G92" s="151"/>
      <c r="H92" s="151"/>
      <c r="I92" s="151"/>
      <c r="J92" s="151"/>
      <c r="K92" s="150"/>
      <c r="L92" s="151"/>
      <c r="M92" s="151"/>
      <c r="N92" s="2"/>
      <c r="AJ92" s="18"/>
    </row>
    <row r="93" spans="1:36" x14ac:dyDescent="0.25">
      <c r="A93" s="150"/>
      <c r="B93" s="150"/>
      <c r="C93" s="365"/>
      <c r="D93" s="365"/>
      <c r="E93" s="151"/>
      <c r="F93" s="151"/>
      <c r="G93" s="151"/>
      <c r="H93" s="151"/>
      <c r="I93" s="151"/>
      <c r="J93" s="151"/>
      <c r="K93" s="150"/>
      <c r="L93" s="151"/>
      <c r="M93" s="151"/>
      <c r="N93" s="2"/>
      <c r="AJ93" s="18"/>
    </row>
    <row r="94" spans="1:36" x14ac:dyDescent="0.25">
      <c r="A94" s="150"/>
      <c r="B94" s="150"/>
      <c r="C94" s="365"/>
      <c r="D94" s="365"/>
      <c r="E94" s="151"/>
      <c r="F94" s="151"/>
      <c r="G94" s="151"/>
      <c r="H94" s="151"/>
      <c r="I94" s="151"/>
      <c r="J94" s="151"/>
      <c r="K94" s="150"/>
      <c r="L94" s="151"/>
      <c r="M94" s="151"/>
      <c r="N94" s="2"/>
      <c r="AJ94" s="18"/>
    </row>
    <row r="95" spans="1:36" x14ac:dyDescent="0.25">
      <c r="A95" s="150"/>
      <c r="B95" s="150"/>
      <c r="C95" s="365"/>
      <c r="D95" s="365"/>
      <c r="E95" s="151"/>
      <c r="F95" s="151"/>
      <c r="G95" s="151"/>
      <c r="H95" s="151"/>
      <c r="I95" s="151"/>
      <c r="J95" s="151"/>
      <c r="K95" s="150"/>
      <c r="L95" s="151"/>
      <c r="M95" s="151"/>
      <c r="N95" s="2"/>
      <c r="AJ95" s="18"/>
    </row>
    <row r="96" spans="1:36" x14ac:dyDescent="0.25">
      <c r="A96" s="150"/>
      <c r="B96" s="150"/>
      <c r="C96" s="365"/>
      <c r="D96" s="365"/>
      <c r="E96" s="151"/>
      <c r="F96" s="151"/>
      <c r="G96" s="151"/>
      <c r="H96" s="151"/>
      <c r="I96" s="151"/>
      <c r="J96" s="151"/>
      <c r="K96" s="150"/>
      <c r="L96" s="151"/>
      <c r="M96" s="151"/>
      <c r="N96" s="2"/>
      <c r="AJ96" s="18"/>
    </row>
    <row r="97" spans="1:36" x14ac:dyDescent="0.25">
      <c r="AJ97" s="18"/>
    </row>
    <row r="98" spans="1:36" ht="15.75" x14ac:dyDescent="0.25">
      <c r="A98" s="554" t="s">
        <v>392</v>
      </c>
      <c r="B98" s="559" t="s">
        <v>12</v>
      </c>
      <c r="C98" s="597" t="s">
        <v>13</v>
      </c>
      <c r="D98" s="597" t="s">
        <v>14</v>
      </c>
      <c r="E98" s="562" t="s">
        <v>15</v>
      </c>
      <c r="F98" s="559" t="s">
        <v>16</v>
      </c>
      <c r="G98" s="559"/>
      <c r="H98" s="559" t="s">
        <v>17</v>
      </c>
      <c r="I98" s="559" t="s">
        <v>18</v>
      </c>
      <c r="J98" s="559" t="s">
        <v>19</v>
      </c>
      <c r="K98" s="561" t="s">
        <v>20</v>
      </c>
      <c r="L98" s="561"/>
      <c r="M98" s="559" t="s">
        <v>21</v>
      </c>
      <c r="N98" s="44"/>
      <c r="AJ98" s="18"/>
    </row>
    <row r="99" spans="1:36" ht="15.75" x14ac:dyDescent="0.25">
      <c r="A99" s="555"/>
      <c r="B99" s="559"/>
      <c r="C99" s="597"/>
      <c r="D99" s="597"/>
      <c r="E99" s="562"/>
      <c r="F99" s="152" t="s">
        <v>44</v>
      </c>
      <c r="G99" s="152" t="s">
        <v>45</v>
      </c>
      <c r="H99" s="559"/>
      <c r="I99" s="559"/>
      <c r="J99" s="559"/>
      <c r="K99" s="153" t="s">
        <v>46</v>
      </c>
      <c r="L99" s="153" t="s">
        <v>47</v>
      </c>
      <c r="M99" s="559"/>
      <c r="N99" s="2"/>
      <c r="AJ99" s="18"/>
    </row>
    <row r="100" spans="1:36" x14ac:dyDescent="0.25">
      <c r="A100" s="150"/>
      <c r="B100" s="150"/>
      <c r="C100" s="365"/>
      <c r="D100" s="365"/>
      <c r="E100" s="151"/>
      <c r="F100" s="151"/>
      <c r="G100" s="151"/>
      <c r="H100" s="151"/>
      <c r="I100" s="151"/>
      <c r="J100" s="58"/>
      <c r="K100" s="282"/>
      <c r="L100" s="58"/>
      <c r="M100" s="58"/>
      <c r="N100" s="2"/>
      <c r="AJ100" s="18"/>
    </row>
    <row r="101" spans="1:36" x14ac:dyDescent="0.25">
      <c r="A101" s="150"/>
      <c r="B101" s="150"/>
      <c r="C101" s="365"/>
      <c r="D101" s="365"/>
      <c r="E101" s="151"/>
      <c r="F101" s="151"/>
      <c r="G101" s="151"/>
      <c r="H101" s="151"/>
      <c r="I101" s="151"/>
      <c r="J101" s="151"/>
      <c r="K101" s="150"/>
      <c r="L101" s="151"/>
      <c r="M101" s="151"/>
      <c r="N101" s="2"/>
      <c r="AJ101" s="18"/>
    </row>
    <row r="102" spans="1:36" x14ac:dyDescent="0.25">
      <c r="A102" s="150"/>
      <c r="B102" s="150"/>
      <c r="C102" s="365"/>
      <c r="D102" s="365"/>
      <c r="E102" s="151"/>
      <c r="F102" s="151"/>
      <c r="G102" s="151"/>
      <c r="H102" s="151"/>
      <c r="I102" s="151"/>
      <c r="J102" s="151"/>
      <c r="K102" s="150"/>
      <c r="L102" s="151"/>
      <c r="M102" s="151"/>
      <c r="N102" s="2"/>
      <c r="AJ102" s="18"/>
    </row>
    <row r="103" spans="1:36" x14ac:dyDescent="0.25">
      <c r="A103" s="150"/>
      <c r="B103" s="150"/>
      <c r="C103" s="365"/>
      <c r="D103" s="365"/>
      <c r="E103" s="151"/>
      <c r="F103" s="151"/>
      <c r="G103" s="151"/>
      <c r="H103" s="151"/>
      <c r="I103" s="151"/>
      <c r="J103" s="151"/>
      <c r="K103" s="150"/>
      <c r="L103" s="151"/>
      <c r="M103" s="151"/>
      <c r="N103" s="2"/>
      <c r="AJ103" s="18"/>
    </row>
    <row r="104" spans="1:36" x14ac:dyDescent="0.25">
      <c r="A104" s="150"/>
      <c r="B104" s="150"/>
      <c r="C104" s="365"/>
      <c r="D104" s="365"/>
      <c r="E104" s="151"/>
      <c r="F104" s="151"/>
      <c r="G104" s="151"/>
      <c r="H104" s="151"/>
      <c r="I104" s="151"/>
      <c r="J104" s="151"/>
      <c r="K104" s="150"/>
      <c r="L104" s="151"/>
      <c r="M104" s="151"/>
      <c r="N104" s="2"/>
      <c r="AJ104" s="18"/>
    </row>
    <row r="105" spans="1:36" x14ac:dyDescent="0.25">
      <c r="A105" s="150"/>
      <c r="B105" s="150"/>
      <c r="C105" s="365"/>
      <c r="D105" s="365"/>
      <c r="E105" s="151"/>
      <c r="F105" s="151"/>
      <c r="G105" s="151"/>
      <c r="H105" s="151"/>
      <c r="I105" s="151"/>
      <c r="J105" s="151"/>
      <c r="K105" s="150"/>
      <c r="L105" s="151"/>
      <c r="M105" s="151"/>
      <c r="N105" s="2"/>
      <c r="AJ105" s="18"/>
    </row>
    <row r="106" spans="1:36" x14ac:dyDescent="0.25">
      <c r="A106" s="150"/>
      <c r="B106" s="150"/>
      <c r="C106" s="365"/>
      <c r="D106" s="365"/>
      <c r="E106" s="151"/>
      <c r="F106" s="151"/>
      <c r="G106" s="151"/>
      <c r="H106" s="151"/>
      <c r="I106" s="151"/>
      <c r="J106" s="151"/>
      <c r="K106" s="150"/>
      <c r="L106" s="151"/>
      <c r="M106" s="151"/>
      <c r="N106" s="2"/>
      <c r="AJ106" s="18"/>
    </row>
    <row r="107" spans="1:36" x14ac:dyDescent="0.25">
      <c r="A107" s="150"/>
      <c r="B107" s="150"/>
      <c r="C107" s="365"/>
      <c r="D107" s="365"/>
      <c r="E107" s="151"/>
      <c r="F107" s="151"/>
      <c r="G107" s="151"/>
      <c r="H107" s="151"/>
      <c r="I107" s="151"/>
      <c r="J107" s="151"/>
      <c r="K107" s="150"/>
      <c r="L107" s="151"/>
      <c r="M107" s="151"/>
      <c r="N107" s="2"/>
      <c r="AJ107" s="18"/>
    </row>
    <row r="108" spans="1:36" x14ac:dyDescent="0.25">
      <c r="A108" s="150"/>
      <c r="B108" s="150"/>
      <c r="C108" s="365"/>
      <c r="D108" s="365"/>
      <c r="E108" s="151"/>
      <c r="F108" s="151"/>
      <c r="G108" s="151"/>
      <c r="H108" s="151"/>
      <c r="I108" s="151"/>
      <c r="J108" s="151"/>
      <c r="K108" s="150"/>
      <c r="L108" s="151"/>
      <c r="M108" s="151"/>
      <c r="N108" s="2"/>
      <c r="AJ108" s="18"/>
    </row>
    <row r="109" spans="1:36" x14ac:dyDescent="0.25">
      <c r="AJ109" s="18"/>
    </row>
    <row r="110" spans="1:36" ht="15.75" x14ac:dyDescent="0.25">
      <c r="A110" s="596" t="s">
        <v>403</v>
      </c>
      <c r="B110" s="559" t="s">
        <v>12</v>
      </c>
      <c r="C110" s="597" t="s">
        <v>13</v>
      </c>
      <c r="D110" s="597" t="s">
        <v>14</v>
      </c>
      <c r="E110" s="562" t="s">
        <v>15</v>
      </c>
      <c r="F110" s="559" t="s">
        <v>16</v>
      </c>
      <c r="G110" s="559"/>
      <c r="H110" s="559" t="s">
        <v>17</v>
      </c>
      <c r="I110" s="559" t="s">
        <v>18</v>
      </c>
      <c r="J110" s="559" t="s">
        <v>19</v>
      </c>
      <c r="K110" s="561" t="s">
        <v>20</v>
      </c>
      <c r="L110" s="561"/>
      <c r="M110" s="559" t="s">
        <v>21</v>
      </c>
      <c r="N110" s="44"/>
      <c r="AJ110" s="18"/>
    </row>
    <row r="111" spans="1:36" ht="15.75" x14ac:dyDescent="0.25">
      <c r="A111" s="596"/>
      <c r="B111" s="559"/>
      <c r="C111" s="597"/>
      <c r="D111" s="597"/>
      <c r="E111" s="562"/>
      <c r="F111" s="152" t="s">
        <v>44</v>
      </c>
      <c r="G111" s="152" t="s">
        <v>45</v>
      </c>
      <c r="H111" s="559"/>
      <c r="I111" s="559"/>
      <c r="J111" s="559"/>
      <c r="K111" s="153" t="s">
        <v>46</v>
      </c>
      <c r="L111" s="153" t="s">
        <v>47</v>
      </c>
      <c r="M111" s="559"/>
      <c r="N111" s="2"/>
      <c r="AJ111" s="18"/>
    </row>
    <row r="112" spans="1:36" x14ac:dyDescent="0.25">
      <c r="A112" s="150"/>
      <c r="B112" s="150"/>
      <c r="C112" s="365"/>
      <c r="D112" s="365"/>
      <c r="E112" s="151"/>
      <c r="F112" s="151"/>
      <c r="G112" s="151"/>
      <c r="H112" s="151"/>
      <c r="I112" s="151"/>
      <c r="J112" s="58"/>
      <c r="K112" s="282"/>
      <c r="L112" s="58"/>
      <c r="M112" s="58"/>
      <c r="N112" s="2"/>
      <c r="AJ112" s="18"/>
    </row>
    <row r="113" spans="1:36" x14ac:dyDescent="0.25">
      <c r="A113" s="150"/>
      <c r="B113" s="150"/>
      <c r="C113" s="365"/>
      <c r="D113" s="365"/>
      <c r="E113" s="151"/>
      <c r="F113" s="151"/>
      <c r="G113" s="151"/>
      <c r="H113" s="151"/>
      <c r="I113" s="151"/>
      <c r="J113" s="151"/>
      <c r="K113" s="150"/>
      <c r="L113" s="151"/>
      <c r="M113" s="151"/>
      <c r="N113" s="2"/>
      <c r="AJ113" s="18"/>
    </row>
    <row r="114" spans="1:36" x14ac:dyDescent="0.25">
      <c r="A114" s="150"/>
      <c r="B114" s="150"/>
      <c r="C114" s="365"/>
      <c r="D114" s="365"/>
      <c r="E114" s="151"/>
      <c r="F114" s="151"/>
      <c r="G114" s="151"/>
      <c r="H114" s="151"/>
      <c r="I114" s="151"/>
      <c r="J114" s="151"/>
      <c r="K114" s="150"/>
      <c r="L114" s="151"/>
      <c r="M114" s="151"/>
      <c r="N114" s="2"/>
      <c r="AJ114" s="18"/>
    </row>
    <row r="115" spans="1:36" x14ac:dyDescent="0.25">
      <c r="A115" s="150"/>
      <c r="B115" s="150"/>
      <c r="C115" s="365"/>
      <c r="D115" s="365"/>
      <c r="E115" s="151"/>
      <c r="F115" s="151"/>
      <c r="G115" s="151"/>
      <c r="H115" s="151"/>
      <c r="I115" s="151"/>
      <c r="J115" s="151"/>
      <c r="K115" s="150"/>
      <c r="L115" s="151"/>
      <c r="M115" s="151"/>
      <c r="N115" s="2"/>
      <c r="AJ115" s="18"/>
    </row>
    <row r="116" spans="1:36" x14ac:dyDescent="0.25">
      <c r="A116" s="150"/>
      <c r="B116" s="150"/>
      <c r="C116" s="365"/>
      <c r="D116" s="365"/>
      <c r="E116" s="151"/>
      <c r="F116" s="151"/>
      <c r="G116" s="151"/>
      <c r="H116" s="151"/>
      <c r="I116" s="151"/>
      <c r="J116" s="151"/>
      <c r="K116" s="150"/>
      <c r="L116" s="151"/>
      <c r="M116" s="151"/>
      <c r="N116" s="2"/>
      <c r="AJ116" s="18"/>
    </row>
    <row r="117" spans="1:36" x14ac:dyDescent="0.25">
      <c r="A117" s="150"/>
      <c r="B117" s="150"/>
      <c r="C117" s="365"/>
      <c r="D117" s="365"/>
      <c r="E117" s="151"/>
      <c r="F117" s="151"/>
      <c r="G117" s="151"/>
      <c r="H117" s="151"/>
      <c r="I117" s="151"/>
      <c r="J117" s="151"/>
      <c r="K117" s="150"/>
      <c r="L117" s="151"/>
      <c r="M117" s="151"/>
      <c r="N117" s="2"/>
      <c r="AJ117" s="18"/>
    </row>
    <row r="118" spans="1:36" x14ac:dyDescent="0.25">
      <c r="A118" s="150"/>
      <c r="B118" s="150"/>
      <c r="C118" s="365"/>
      <c r="D118" s="365"/>
      <c r="E118" s="151"/>
      <c r="F118" s="151"/>
      <c r="G118" s="151"/>
      <c r="H118" s="151"/>
      <c r="I118" s="151"/>
      <c r="J118" s="151"/>
      <c r="K118" s="150"/>
      <c r="L118" s="151"/>
      <c r="M118" s="151"/>
      <c r="N118" s="2"/>
      <c r="AJ118" s="18"/>
    </row>
    <row r="119" spans="1:36" x14ac:dyDescent="0.25">
      <c r="A119" s="150"/>
      <c r="B119" s="150"/>
      <c r="C119" s="365"/>
      <c r="D119" s="365"/>
      <c r="E119" s="151"/>
      <c r="F119" s="151"/>
      <c r="G119" s="151"/>
      <c r="H119" s="151"/>
      <c r="I119" s="151"/>
      <c r="J119" s="151"/>
      <c r="K119" s="150"/>
      <c r="L119" s="151"/>
      <c r="M119" s="151"/>
      <c r="N119" s="2"/>
      <c r="AJ119" s="18"/>
    </row>
    <row r="120" spans="1:36" x14ac:dyDescent="0.25">
      <c r="A120" s="150"/>
      <c r="B120" s="150"/>
      <c r="C120" s="365"/>
      <c r="D120" s="365"/>
      <c r="E120" s="151"/>
      <c r="F120" s="151"/>
      <c r="G120" s="151"/>
      <c r="H120" s="151"/>
      <c r="I120" s="151"/>
      <c r="J120" s="151"/>
      <c r="K120" s="150"/>
      <c r="L120" s="151"/>
      <c r="M120" s="151"/>
      <c r="N120" s="2"/>
      <c r="AJ120" s="18"/>
    </row>
    <row r="121" spans="1:36" x14ac:dyDescent="0.25">
      <c r="A121" s="18"/>
      <c r="B121" s="18"/>
      <c r="C121" s="366"/>
      <c r="D121" s="366"/>
      <c r="E121" s="18"/>
      <c r="F121" s="18"/>
      <c r="G121" s="18"/>
      <c r="H121" s="18"/>
      <c r="I121" s="18"/>
      <c r="J121" s="18"/>
      <c r="K121" s="370"/>
      <c r="L121" s="18"/>
      <c r="M121" s="18"/>
      <c r="N121" s="53"/>
      <c r="O121" s="53"/>
      <c r="P121" s="53"/>
      <c r="Q121" s="53"/>
      <c r="R121" s="53"/>
      <c r="S121" s="53"/>
      <c r="T121" s="373"/>
      <c r="U121" s="53"/>
      <c r="V121" s="373"/>
      <c r="W121" s="373"/>
      <c r="X121" s="373"/>
      <c r="Y121" s="53"/>
      <c r="Z121" s="53"/>
      <c r="AA121" s="53"/>
      <c r="AB121" s="53"/>
      <c r="AC121" s="53"/>
      <c r="AD121" s="53"/>
      <c r="AE121" s="53"/>
      <c r="AF121" s="53"/>
      <c r="AG121" s="53"/>
      <c r="AH121" s="53"/>
      <c r="AI121" s="53"/>
      <c r="AJ121" s="18"/>
    </row>
    <row r="122" spans="1:36" x14ac:dyDescent="0.25">
      <c r="A122" s="18"/>
      <c r="B122" s="18"/>
      <c r="C122" s="366"/>
      <c r="D122" s="366"/>
      <c r="E122" s="18"/>
      <c r="F122" s="18"/>
      <c r="G122" s="18"/>
      <c r="H122" s="18"/>
      <c r="I122" s="18"/>
      <c r="J122" s="18"/>
      <c r="K122" s="370"/>
      <c r="L122" s="18"/>
      <c r="M122" s="18"/>
      <c r="N122" s="53"/>
      <c r="O122" s="53"/>
      <c r="P122" s="53"/>
      <c r="Q122" s="53"/>
      <c r="R122" s="53"/>
      <c r="S122" s="53"/>
      <c r="T122" s="373"/>
      <c r="U122" s="53"/>
      <c r="V122" s="373"/>
      <c r="W122" s="373"/>
      <c r="X122" s="373"/>
      <c r="Y122" s="53"/>
      <c r="Z122" s="53"/>
      <c r="AA122" s="53"/>
      <c r="AB122" s="53"/>
      <c r="AC122" s="53"/>
      <c r="AD122" s="53"/>
      <c r="AE122" s="53"/>
      <c r="AF122" s="53"/>
      <c r="AG122" s="53"/>
      <c r="AH122" s="53"/>
      <c r="AI122" s="53"/>
      <c r="AJ122" s="18"/>
    </row>
  </sheetData>
  <sheetProtection formatCells="0" formatColumns="0" formatRows="0" insertRows="0" insertHyperlinks="0" deleteRows="0" sort="0" autoFilter="0" pivotTables="0"/>
  <protectedRanges>
    <protectedRange sqref="A7:AI10 A67:AI75 A11:A66 N17:AI17 X16:AI16 N49:AE49 AG49:AI49 N23:AI23 N21:S21 Y21:Z21 AI21 N26:X26 N25:U25 N30:AI30 Y28:AI28 U28:V28 N41:AI41 N39:S39 Y39:AI39 N45:S46 U45 N48:S48 N50:S50 Y66:AB66 N18:V20 AH20:AI20 X20 N24:S24 AG24:AI24 N27:S28 AG27:AI27 N31:S31 N33:S33 N64:AI64 N63:V63 N65:S66 X58:AI58 X18:AI19 N51:V51 X50:AI51 N56:S58 N55:U55 N22:U22 N35:V37 N40:V40 X40:AI40 AG43:AI43 V46 X44:AI45 X46 N47:U47 N15:S16 N42:V44 N29:V29 N54:V54 N59:AI59 N61:AI62 N60:AE60 AG60:AI60 N52:S53 T52:AI52 U53:V53 AD65:AI66 Y63:AI63 U57:AI57 Y56:AI56 Y48:AI48 N34:AI34 N32:AI32 X31:AI31 X22:AI22 A76:C76 N76:AI76 N11:AI14 U15:AI15 Y25:AI25 X29:AI29 X33:AI33 X35:AI37 N38:AI38 X42:AI42 X43:AE43 AA46:AI46 X47:AI47 X53:AI55 U58 AA26:AI26 A79:AI196 J77:AI78 A77:H78" name="Intervalo1"/>
    <protectedRange sqref="B21 F22 E21:F21 H21:M21" name="Intervalo1_1"/>
    <protectedRange sqref="C21" name="Intervalo1_2"/>
    <protectedRange sqref="M25" name="Intervalo1_9"/>
    <protectedRange sqref="D31" name="Intervalo1_21"/>
    <protectedRange sqref="M39" name="Intervalo1_4"/>
    <protectedRange sqref="M40" name="Intervalo1_4_1"/>
    <protectedRange sqref="K44" name="Intervalo1_4_3"/>
    <protectedRange sqref="B62 E62:J62 L62" name="Intervalo1_10"/>
    <protectedRange sqref="D62" name="Intervalo1_2_9"/>
    <protectedRange sqref="M66" name="Intervalo1_26"/>
    <protectedRange sqref="D48" name="Intervalo1_4_2"/>
    <protectedRange sqref="M48" name="Intervalo1_4_1_1"/>
    <protectedRange sqref="M49" name="Intervalo1_4_6_1"/>
    <protectedRange sqref="M52" name="Intervalo1_4_2_1"/>
    <protectedRange sqref="D54" name="Intervalo1_18"/>
    <protectedRange sqref="M54" name="Intervalo1_4_3_1"/>
    <protectedRange sqref="E55" name="Intervalo1_4_4"/>
    <protectedRange sqref="D56" name="Intervalo1_4_5"/>
    <protectedRange sqref="H59" name="Intervalo1_19"/>
    <protectedRange sqref="L60" name="Intervalo1_4_7"/>
    <protectedRange sqref="M62" name="Intervalo1_4_8"/>
    <protectedRange sqref="T16:W16 T15" name="Intervalo1_3"/>
    <protectedRange sqref="T21:X21" name="Intervalo1_5"/>
    <protectedRange sqref="AA21:AH21" name="Intervalo1_6"/>
    <protectedRange sqref="W25:X25" name="Intervalo1_8"/>
    <protectedRange sqref="T28 W28" name="Intervalo1_11"/>
    <protectedRange sqref="T39:X39" name="Intervalo1_12"/>
    <protectedRange sqref="T45" name="Intervalo1_13"/>
    <protectedRange sqref="T48:X48 W45" name="Intervalo1_14"/>
    <protectedRange sqref="T50:W50" name="Intervalo1_15"/>
    <protectedRange sqref="T66:X66" name="Intervalo1_16"/>
    <protectedRange sqref="Y20:AG20" name="Intervalo1_17"/>
    <protectedRange sqref="T24:V24 Y24:AF24 V55 V25 V22" name="Intervalo1_20"/>
    <protectedRange sqref="T27:V27 X27 AA27:AF27" name="Intervalo1_22"/>
    <protectedRange sqref="W27" name="Intervalo1_8_1"/>
    <protectedRange sqref="T31:V31" name="Intervalo1_23"/>
    <protectedRange sqref="W31" name="Intervalo1_8_2"/>
    <protectedRange sqref="T33:V33" name="Intervalo1_24"/>
    <protectedRange sqref="W33" name="Intervalo1_8_3"/>
    <protectedRange sqref="X63" name="Intervalo1_25"/>
    <protectedRange sqref="T65:V65 X65:AC65 AC66" name="Intervalo1_27"/>
    <protectedRange sqref="T57" name="Intervalo1_28"/>
    <protectedRange sqref="T56:V56 X56" name="Intervalo1_7"/>
    <protectedRange sqref="V45" name="Intervalo1_13_1"/>
    <protectedRange sqref="T58" name="Intervalo1_29"/>
  </protectedRanges>
  <mergeCells count="89">
    <mergeCell ref="A1:AI1"/>
    <mergeCell ref="A2:AI2"/>
    <mergeCell ref="B4:G4"/>
    <mergeCell ref="B6:C6"/>
    <mergeCell ref="A8:M8"/>
    <mergeCell ref="N8:X8"/>
    <mergeCell ref="Y8:AI8"/>
    <mergeCell ref="D6:E6"/>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48:A66"/>
    <mergeCell ref="AG9:AG10"/>
    <mergeCell ref="AH9:AH10"/>
    <mergeCell ref="AI9:AI10"/>
    <mergeCell ref="A11:A22"/>
    <mergeCell ref="A23:A34"/>
    <mergeCell ref="A35:A47"/>
    <mergeCell ref="AA9:AA10"/>
    <mergeCell ref="AB9:AB10"/>
    <mergeCell ref="AC9:AC10"/>
    <mergeCell ref="AD9:AD10"/>
    <mergeCell ref="AE9:AE10"/>
    <mergeCell ref="AF9:AF10"/>
    <mergeCell ref="U9:U10"/>
    <mergeCell ref="V9:V10"/>
    <mergeCell ref="W9:W10"/>
    <mergeCell ref="K74:L74"/>
    <mergeCell ref="M74:M75"/>
    <mergeCell ref="A74:A75"/>
    <mergeCell ref="B74:B75"/>
    <mergeCell ref="C74:C75"/>
    <mergeCell ref="D74:D75"/>
    <mergeCell ref="E74:E75"/>
    <mergeCell ref="F86:G86"/>
    <mergeCell ref="F74:G74"/>
    <mergeCell ref="H74:H75"/>
    <mergeCell ref="I74:I75"/>
    <mergeCell ref="J74:J75"/>
    <mergeCell ref="A86:A87"/>
    <mergeCell ref="B86:B87"/>
    <mergeCell ref="C86:C87"/>
    <mergeCell ref="D86:D87"/>
    <mergeCell ref="E86:E87"/>
    <mergeCell ref="A98:A99"/>
    <mergeCell ref="B98:B99"/>
    <mergeCell ref="C98:C99"/>
    <mergeCell ref="D98:D99"/>
    <mergeCell ref="E98:E99"/>
    <mergeCell ref="K98:L98"/>
    <mergeCell ref="M98:M99"/>
    <mergeCell ref="H86:H87"/>
    <mergeCell ref="I86:I87"/>
    <mergeCell ref="J86:J87"/>
    <mergeCell ref="K86:L86"/>
    <mergeCell ref="M86:M87"/>
    <mergeCell ref="F98:G98"/>
    <mergeCell ref="H98:H99"/>
    <mergeCell ref="I98:I99"/>
    <mergeCell ref="J98:J99"/>
    <mergeCell ref="H110:H111"/>
    <mergeCell ref="I110:I111"/>
    <mergeCell ref="J110:J111"/>
    <mergeCell ref="K110:L110"/>
    <mergeCell ref="M110:M111"/>
    <mergeCell ref="A110:A111"/>
    <mergeCell ref="B110:B111"/>
    <mergeCell ref="C110:C111"/>
    <mergeCell ref="D110:D111"/>
    <mergeCell ref="E110:E111"/>
    <mergeCell ref="F110:G110"/>
  </mergeCells>
  <phoneticPr fontId="62" type="noConversion"/>
  <conditionalFormatting sqref="N11:N66">
    <cfRule type="cellIs" dxfId="13" priority="9" stopIfTrue="1" operator="equal">
      <formula>"x"</formula>
    </cfRule>
  </conditionalFormatting>
  <conditionalFormatting sqref="O11:O66">
    <cfRule type="cellIs" dxfId="12" priority="8" operator="equal">
      <formula>"x"</formula>
    </cfRule>
  </conditionalFormatting>
  <conditionalFormatting sqref="P11:P66">
    <cfRule type="cellIs" dxfId="11" priority="7" operator="equal">
      <formula>"x"</formula>
    </cfRule>
  </conditionalFormatting>
  <conditionalFormatting sqref="Q11:Q66">
    <cfRule type="cellIs" dxfId="10" priority="6" stopIfTrue="1" operator="equal">
      <formula>"x"</formula>
    </cfRule>
  </conditionalFormatting>
  <conditionalFormatting sqref="R11:R66">
    <cfRule type="cellIs" dxfId="9" priority="5" operator="equal">
      <formula>"x"</formula>
    </cfRule>
  </conditionalFormatting>
  <conditionalFormatting sqref="S11 T12 S13:S66">
    <cfRule type="cellIs" dxfId="8" priority="2" stopIfTrue="1" operator="equal">
      <formula>$AN$7</formula>
    </cfRule>
    <cfRule type="cellIs" dxfId="7" priority="3" stopIfTrue="1" operator="equal">
      <formula>$AN$6</formula>
    </cfRule>
  </conditionalFormatting>
  <conditionalFormatting sqref="AN6:AN7">
    <cfRule type="cellIs" dxfId="6" priority="1" stopIfTrue="1" operator="equal">
      <formula>$AN$6</formula>
    </cfRule>
  </conditionalFormatting>
  <dataValidations disablePrompts="1" count="1">
    <dataValidation type="list" allowBlank="1" showInputMessage="1" showErrorMessage="1" sqref="S11:S66"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topLeftCell="B9" zoomScale="110" zoomScaleNormal="110" zoomScalePageLayoutView="70" workbookViewId="0">
      <selection activeCell="B9" sqref="B9:W9"/>
    </sheetView>
  </sheetViews>
  <sheetFormatPr defaultColWidth="8.85546875"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506" t="s">
        <v>0</v>
      </c>
      <c r="C1" s="506"/>
      <c r="D1" s="506"/>
      <c r="E1" s="506"/>
      <c r="F1" s="506"/>
      <c r="G1" s="506"/>
      <c r="H1" s="506"/>
      <c r="I1" s="506"/>
      <c r="J1" s="506"/>
      <c r="K1" s="506"/>
      <c r="L1" s="506"/>
      <c r="M1" s="506"/>
      <c r="N1" s="506"/>
      <c r="O1" s="506"/>
      <c r="P1" s="506"/>
      <c r="Q1" s="506"/>
      <c r="R1" s="506"/>
      <c r="S1" s="506"/>
      <c r="T1" s="506"/>
      <c r="U1" s="506"/>
      <c r="V1" s="506"/>
      <c r="W1" s="506"/>
      <c r="X1" s="11"/>
    </row>
    <row r="2" spans="1:28" s="15" customFormat="1" ht="21" customHeight="1" x14ac:dyDescent="0.25">
      <c r="A2" s="16"/>
      <c r="B2" s="506"/>
      <c r="C2" s="506"/>
      <c r="D2" s="506"/>
      <c r="E2" s="506"/>
      <c r="F2" s="506"/>
      <c r="G2" s="506"/>
      <c r="H2" s="506"/>
      <c r="I2" s="506"/>
      <c r="J2" s="506"/>
      <c r="K2" s="506"/>
      <c r="L2" s="506"/>
      <c r="M2" s="506"/>
      <c r="N2" s="506"/>
      <c r="O2" s="506"/>
      <c r="P2" s="506"/>
      <c r="Q2" s="506"/>
      <c r="R2" s="506"/>
      <c r="S2" s="506"/>
      <c r="T2" s="506"/>
      <c r="U2" s="506"/>
      <c r="V2" s="506"/>
      <c r="W2" s="506"/>
      <c r="X2" s="16"/>
    </row>
    <row r="3" spans="1:28" ht="33.75" customHeight="1" x14ac:dyDescent="0.35">
      <c r="A3" s="11"/>
      <c r="B3" s="512" t="str">
        <f>'Monitoria Anual - 4'!A2</f>
        <v>PLANO DE AÇÃO NACIONAL PARA CONSERVAÇÃO DOS CANÍDEOS SILVESTRES</v>
      </c>
      <c r="C3" s="512"/>
      <c r="D3" s="512"/>
      <c r="E3" s="512"/>
      <c r="F3" s="512"/>
      <c r="G3" s="512"/>
      <c r="H3" s="512"/>
      <c r="I3" s="512"/>
      <c r="J3" s="512"/>
      <c r="K3" s="512"/>
      <c r="L3" s="512"/>
      <c r="M3" s="512"/>
      <c r="N3" s="512"/>
      <c r="O3" s="512"/>
      <c r="P3" s="512"/>
      <c r="Q3" s="512"/>
      <c r="R3" s="512"/>
      <c r="S3" s="512"/>
      <c r="T3" s="512"/>
      <c r="U3" s="512"/>
      <c r="V3" s="512"/>
      <c r="W3" s="512"/>
      <c r="X3" s="11"/>
    </row>
    <row r="4" spans="1:28" x14ac:dyDescent="0.25">
      <c r="A4" s="11"/>
      <c r="J4" s="12"/>
      <c r="K4" s="12"/>
      <c r="L4" s="12"/>
      <c r="M4" s="12"/>
      <c r="N4" s="12"/>
      <c r="O4" s="12"/>
      <c r="X4" s="11"/>
    </row>
    <row r="5" spans="1:28" s="2" customFormat="1" ht="45" customHeight="1" x14ac:dyDescent="0.25">
      <c r="A5" s="18"/>
      <c r="B5" s="517" t="s">
        <v>404</v>
      </c>
      <c r="C5" s="517"/>
      <c r="D5" s="549" t="str">
        <f>'Monitoria Anual - 4'!B4</f>
        <v>Reduzir os impactos provocados nas populações de canídeos silvestres pela alteração de habitats e pelo contato com animais domésticos, e diminuir a remoção de indivíduos causada por atropelamentos e conflitos com o ser humano.</v>
      </c>
      <c r="E5" s="549"/>
      <c r="F5" s="549"/>
      <c r="G5" s="549"/>
      <c r="H5" s="549"/>
      <c r="I5" s="549"/>
      <c r="J5" s="549"/>
      <c r="K5" s="549"/>
      <c r="L5" s="549"/>
      <c r="M5" s="550"/>
      <c r="N5" s="13"/>
      <c r="O5" s="13"/>
      <c r="P5" s="13"/>
      <c r="Q5" s="13"/>
      <c r="R5" s="13"/>
      <c r="X5" s="18"/>
    </row>
    <row r="6" spans="1:28" x14ac:dyDescent="0.25">
      <c r="A6" s="11"/>
      <c r="J6" s="12"/>
      <c r="K6" s="12"/>
      <c r="L6" s="12"/>
      <c r="M6" s="12"/>
      <c r="N6" s="12"/>
      <c r="O6" s="12"/>
      <c r="X6" s="11"/>
    </row>
    <row r="7" spans="1:28" ht="26.25" customHeight="1" x14ac:dyDescent="0.25">
      <c r="A7" s="11"/>
      <c r="B7" s="517" t="s">
        <v>4</v>
      </c>
      <c r="C7" s="517"/>
      <c r="D7" s="507" t="str">
        <f>'Monitoria Anual - 4'!B6</f>
        <v>22 a 25 de novembro de 2022</v>
      </c>
      <c r="E7" s="507"/>
      <c r="F7" s="507"/>
      <c r="G7" s="508"/>
      <c r="H7" s="2"/>
      <c r="I7" s="14"/>
      <c r="J7" s="12"/>
      <c r="K7" s="12"/>
      <c r="L7" s="12"/>
      <c r="M7" s="12"/>
      <c r="N7" s="12"/>
      <c r="O7" s="12"/>
      <c r="X7" s="11"/>
    </row>
    <row r="8" spans="1:28" x14ac:dyDescent="0.25">
      <c r="A8" s="11"/>
      <c r="X8" s="11"/>
    </row>
    <row r="9" spans="1:28" ht="31.5" customHeight="1" x14ac:dyDescent="0.25">
      <c r="A9" s="11"/>
      <c r="B9" s="506" t="s">
        <v>405</v>
      </c>
      <c r="C9" s="506"/>
      <c r="D9" s="506"/>
      <c r="E9" s="506"/>
      <c r="F9" s="506"/>
      <c r="G9" s="506"/>
      <c r="H9" s="506"/>
      <c r="I9" s="506"/>
      <c r="J9" s="506"/>
      <c r="K9" s="506"/>
      <c r="L9" s="506"/>
      <c r="M9" s="506"/>
      <c r="N9" s="506"/>
      <c r="O9" s="506"/>
      <c r="P9" s="506"/>
      <c r="Q9" s="506"/>
      <c r="R9" s="506"/>
      <c r="S9" s="506"/>
      <c r="T9" s="506"/>
      <c r="U9" s="506"/>
      <c r="V9" s="506"/>
      <c r="W9" s="506"/>
      <c r="X9" s="11"/>
    </row>
    <row r="10" spans="1:28" x14ac:dyDescent="0.25">
      <c r="A10" s="11"/>
      <c r="G10" s="10"/>
      <c r="H10" s="10"/>
      <c r="I10" s="10"/>
      <c r="X10" s="11"/>
    </row>
    <row r="11" spans="1:28" ht="15.75" x14ac:dyDescent="0.25">
      <c r="A11" s="11"/>
      <c r="B11" s="507" t="s">
        <v>406</v>
      </c>
      <c r="C11" s="508"/>
      <c r="D11" s="41"/>
      <c r="E11" s="41"/>
      <c r="F11" s="41"/>
      <c r="G11" s="41"/>
      <c r="H11" s="41"/>
      <c r="I11" s="41"/>
      <c r="J11" s="41"/>
      <c r="K11" s="41"/>
      <c r="L11" s="41"/>
      <c r="M11" s="41"/>
      <c r="N11" s="41"/>
      <c r="O11" s="41"/>
      <c r="P11" s="41"/>
      <c r="Q11" s="41"/>
      <c r="R11" s="41"/>
      <c r="S11" s="41"/>
      <c r="T11" s="41"/>
      <c r="U11" s="41"/>
      <c r="V11" s="41"/>
      <c r="W11" s="41"/>
      <c r="X11" s="11"/>
    </row>
    <row r="12" spans="1:28" ht="15.75" thickBot="1" x14ac:dyDescent="0.3">
      <c r="A12" s="11"/>
      <c r="F12" s="513"/>
      <c r="G12" s="513"/>
      <c r="H12" s="281"/>
      <c r="X12" s="11"/>
    </row>
    <row r="13" spans="1:28" ht="33.75" customHeight="1" thickBot="1" x14ac:dyDescent="0.3">
      <c r="A13" s="11"/>
      <c r="C13" s="514" t="s">
        <v>1299</v>
      </c>
      <c r="D13" s="515"/>
      <c r="E13" s="515"/>
      <c r="F13" s="515"/>
      <c r="G13" s="516"/>
      <c r="H13" s="3"/>
      <c r="X13" s="11"/>
    </row>
    <row r="14" spans="1:28" s="2" customFormat="1" ht="34.5" customHeight="1" thickBot="1" x14ac:dyDescent="0.3">
      <c r="A14" s="18"/>
      <c r="C14" s="26" t="s">
        <v>408</v>
      </c>
      <c r="D14" s="7" t="s">
        <v>409</v>
      </c>
      <c r="E14" s="8" t="s">
        <v>410</v>
      </c>
      <c r="F14" s="7" t="s">
        <v>411</v>
      </c>
      <c r="G14" s="9" t="s">
        <v>410</v>
      </c>
      <c r="H14" s="6"/>
      <c r="X14" s="18"/>
    </row>
    <row r="15" spans="1:28" ht="15.75" x14ac:dyDescent="0.25">
      <c r="A15" s="11"/>
      <c r="C15" s="76" t="s">
        <v>412</v>
      </c>
      <c r="D15" s="83"/>
      <c r="E15" s="84"/>
      <c r="F15" s="82">
        <f>COUNTA('Monitoria Anual - 4'!S11:S905)</f>
        <v>0</v>
      </c>
      <c r="G15" s="27">
        <f t="shared" ref="G15:G21" si="0">F15/$F$22</f>
        <v>0</v>
      </c>
      <c r="H15" s="4"/>
      <c r="X15" s="11"/>
    </row>
    <row r="16" spans="1:28" ht="15.75" x14ac:dyDescent="0.25">
      <c r="A16" s="11"/>
      <c r="C16" s="77" t="s">
        <v>413</v>
      </c>
      <c r="D16" s="85">
        <f>COUNTA('Monitoria Anual - 4'!N11:N905)</f>
        <v>6</v>
      </c>
      <c r="E16" s="28">
        <f>D16/$D$22</f>
        <v>0.1111111111111111</v>
      </c>
      <c r="F16" s="207">
        <f>D16-AB16</f>
        <v>6</v>
      </c>
      <c r="G16" s="28">
        <f t="shared" si="0"/>
        <v>0.10526315789473684</v>
      </c>
      <c r="H16" s="4"/>
      <c r="X16" s="11"/>
      <c r="Z16">
        <f>COUNTIFS('Monitoria Anual - 4'!N:N,"x",'Monitoria Anual - 4'!S:S,"Excluída")</f>
        <v>0</v>
      </c>
      <c r="AA16">
        <f>COUNTIFS('Monitoria Anual - 4'!N:N,"x",'Monitoria Anual - 4'!S:S,"Agrupada")</f>
        <v>0</v>
      </c>
      <c r="AB16">
        <f>Z16+AA16</f>
        <v>0</v>
      </c>
    </row>
    <row r="17" spans="1:28" ht="15.75" x14ac:dyDescent="0.25">
      <c r="A17" s="11"/>
      <c r="C17" s="78" t="s">
        <v>414</v>
      </c>
      <c r="D17" s="85">
        <f>COUNTA('Monitoria Anual - 4'!O11:O905)</f>
        <v>22</v>
      </c>
      <c r="E17" s="28">
        <f>D17/$D$22</f>
        <v>0.40740740740740738</v>
      </c>
      <c r="F17" s="207">
        <f>D17-AB17</f>
        <v>22</v>
      </c>
      <c r="G17" s="28">
        <f t="shared" si="0"/>
        <v>0.38596491228070173</v>
      </c>
      <c r="H17" s="4"/>
      <c r="X17" s="11"/>
      <c r="Z17">
        <f t="array" ref="Z17">COUNTIFS('Monitoria Anual - 4'!O:O,"x",'Monitoria Anual - 4'!S:S,"Excluída")</f>
        <v>0</v>
      </c>
      <c r="AA17">
        <f t="array" ref="AA17">COUNTIFS('Monitoria Anual - 4'!O:O,"x",'Monitoria Anual - 4'!S:S,"Agrupada")</f>
        <v>0</v>
      </c>
      <c r="AB17">
        <f>Z17+AA17</f>
        <v>0</v>
      </c>
    </row>
    <row r="18" spans="1:28" ht="15.75" x14ac:dyDescent="0.25">
      <c r="A18" s="11"/>
      <c r="C18" s="79" t="s">
        <v>415</v>
      </c>
      <c r="D18" s="85">
        <f>COUNTA('Monitoria Anual - 4'!P11:P905)</f>
        <v>9</v>
      </c>
      <c r="E18" s="28">
        <f>D18/$D$22</f>
        <v>0.16666666666666666</v>
      </c>
      <c r="F18" s="207">
        <f>D18-AB18</f>
        <v>9</v>
      </c>
      <c r="G18" s="28">
        <f t="shared" si="0"/>
        <v>0.15789473684210525</v>
      </c>
      <c r="H18" s="4"/>
      <c r="X18" s="11"/>
      <c r="Z18">
        <f t="array" ref="Z18">COUNTIFS('Monitoria Anual - 4'!P:P,"x",'Monitoria Anual - 4'!S:S,"Excluída")</f>
        <v>0</v>
      </c>
      <c r="AA18">
        <f t="array" ref="AA18">COUNTIFS('Monitoria Anual - 4'!P:P,"x",'Monitoria Anual - 4'!S:S,"Agrupada")</f>
        <v>0</v>
      </c>
      <c r="AB18">
        <f>Z18+AA18</f>
        <v>0</v>
      </c>
    </row>
    <row r="19" spans="1:28" ht="15.75" x14ac:dyDescent="0.25">
      <c r="A19" s="11"/>
      <c r="C19" s="80" t="s">
        <v>416</v>
      </c>
      <c r="D19" s="85">
        <f>COUNTA('Monitoria Anual - 4'!Q11:Q905)</f>
        <v>12</v>
      </c>
      <c r="E19" s="28">
        <f>D19/$D$22</f>
        <v>0.22222222222222221</v>
      </c>
      <c r="F19" s="207">
        <f>D19-AB19</f>
        <v>12</v>
      </c>
      <c r="G19" s="28">
        <f t="shared" si="0"/>
        <v>0.21052631578947367</v>
      </c>
      <c r="H19" s="4"/>
      <c r="X19" s="11"/>
      <c r="Z19">
        <f t="array" ref="Z19">COUNTIFS('Monitoria Anual - 4'!Q:Q,"x",'Monitoria Anual - 4'!S:S,"Excluída")</f>
        <v>0</v>
      </c>
      <c r="AA19">
        <f t="array" ref="AA19">COUNTIFS('Monitoria Anual - 4'!Q:Q,"x",'Monitoria Anual - 4'!S:S,"Agrupada")</f>
        <v>0</v>
      </c>
      <c r="AB19">
        <f>Z19+AA19</f>
        <v>0</v>
      </c>
    </row>
    <row r="20" spans="1:28" ht="15.75" x14ac:dyDescent="0.25">
      <c r="A20" s="11"/>
      <c r="C20" s="81" t="s">
        <v>417</v>
      </c>
      <c r="D20" s="85">
        <f>COUNTA('Monitoria Anual - 4'!R11:R905)</f>
        <v>5</v>
      </c>
      <c r="E20" s="28">
        <f>D20/$D$22</f>
        <v>9.2592592592592587E-2</v>
      </c>
      <c r="F20" s="207">
        <f>D20-AB20</f>
        <v>5</v>
      </c>
      <c r="G20" s="28">
        <f t="shared" si="0"/>
        <v>8.771929824561403E-2</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208" t="s">
        <v>418</v>
      </c>
      <c r="D21" s="86"/>
      <c r="E21" s="87"/>
      <c r="F21" s="167">
        <f>'Monitoria Anual - 4'!C72</f>
        <v>3</v>
      </c>
      <c r="G21" s="218">
        <f t="shared" si="0"/>
        <v>5.2631578947368418E-2</v>
      </c>
      <c r="H21" s="4"/>
      <c r="X21" s="11"/>
    </row>
    <row r="22" spans="1:28" ht="16.5" thickBot="1" x14ac:dyDescent="0.3">
      <c r="A22" s="11"/>
      <c r="C22" s="88" t="s">
        <v>419</v>
      </c>
      <c r="D22" s="90">
        <f>SUM(D16:D20)</f>
        <v>54</v>
      </c>
      <c r="E22" s="30">
        <f>SUM(E15:E21)</f>
        <v>0.99999999999999989</v>
      </c>
      <c r="F22" s="89">
        <f>SUM(F16:F21)</f>
        <v>57</v>
      </c>
      <c r="G22" s="30">
        <f>SUM(G16:G21)</f>
        <v>1</v>
      </c>
      <c r="H22" s="4"/>
      <c r="X22" s="11"/>
    </row>
    <row r="23" spans="1:28" ht="15.75" thickBot="1" x14ac:dyDescent="0.3">
      <c r="A23" s="11"/>
      <c r="C23" s="71" t="s">
        <v>420</v>
      </c>
      <c r="D23" s="509">
        <f>COUNTIF('Monitoria Anual - 4'!S11:S905,"Agrupada")</f>
        <v>0</v>
      </c>
      <c r="E23" s="510"/>
      <c r="F23" s="510"/>
      <c r="G23" s="511"/>
      <c r="H23" s="5"/>
      <c r="X23" s="11"/>
    </row>
    <row r="24" spans="1:28" ht="15.75" thickBot="1" x14ac:dyDescent="0.3">
      <c r="A24" s="11"/>
      <c r="C24" s="70" t="s">
        <v>421</v>
      </c>
      <c r="D24" s="509">
        <f>COUNTIF('Monitoria Anual - 4'!S11:S67,"Excluída")</f>
        <v>0</v>
      </c>
      <c r="E24" s="510"/>
      <c r="F24" s="510"/>
      <c r="G24" s="511"/>
      <c r="X24" s="11"/>
    </row>
    <row r="25" spans="1:28" x14ac:dyDescent="0.25">
      <c r="A25" s="11"/>
      <c r="X25" s="11"/>
    </row>
    <row r="26" spans="1:28" x14ac:dyDescent="0.25">
      <c r="A26" s="11"/>
      <c r="X26" s="11"/>
    </row>
    <row r="27" spans="1:28" ht="15.75" x14ac:dyDescent="0.25">
      <c r="A27" s="11"/>
      <c r="B27" s="507" t="s">
        <v>422</v>
      </c>
      <c r="C27" s="508"/>
      <c r="D27" s="41"/>
      <c r="E27" s="41"/>
      <c r="F27" s="41"/>
      <c r="G27" s="41"/>
      <c r="X27" s="11"/>
    </row>
    <row r="28" spans="1:28" ht="16.5" thickBot="1" x14ac:dyDescent="0.3">
      <c r="A28" s="11"/>
      <c r="B28" s="41"/>
      <c r="C28" s="17"/>
      <c r="D28" s="17"/>
      <c r="E28" s="17"/>
      <c r="F28" s="17"/>
      <c r="G28" s="17"/>
      <c r="H28" s="41"/>
      <c r="I28" s="41"/>
      <c r="J28" s="41"/>
      <c r="K28" s="41"/>
      <c r="L28" s="41"/>
      <c r="M28" s="41"/>
      <c r="N28" s="41"/>
      <c r="O28" s="41"/>
      <c r="P28" s="41"/>
      <c r="Q28" s="41"/>
      <c r="R28" s="41"/>
      <c r="S28" s="41"/>
      <c r="T28" s="41"/>
      <c r="U28" s="41"/>
      <c r="V28" s="41"/>
      <c r="W28" s="41"/>
      <c r="X28" s="11"/>
    </row>
    <row r="29" spans="1:28" ht="16.5" thickBot="1" x14ac:dyDescent="0.3">
      <c r="A29" s="11"/>
      <c r="B29" s="17"/>
      <c r="C29" s="31" t="s">
        <v>423</v>
      </c>
      <c r="D29" s="64">
        <f>COUNTA('Monitoria Anual - 4'!A11:A66)</f>
        <v>4</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75" t="s">
        <v>424</v>
      </c>
      <c r="D31" s="75" t="s">
        <v>425</v>
      </c>
      <c r="E31" s="19"/>
      <c r="F31" s="20"/>
      <c r="G31" s="21"/>
      <c r="H31" s="23"/>
      <c r="I31" s="24"/>
      <c r="J31" s="25"/>
      <c r="W31" s="1"/>
      <c r="X31" s="11"/>
    </row>
    <row r="32" spans="1:28" x14ac:dyDescent="0.25">
      <c r="A32" s="11"/>
      <c r="C32" s="72" t="s">
        <v>426</v>
      </c>
      <c r="D32" s="92">
        <f>SUM(F32:J32)</f>
        <v>12</v>
      </c>
      <c r="E32" s="32">
        <f>COUNTA('Monitoria Anual - 4'!S11:S22)</f>
        <v>0</v>
      </c>
      <c r="F32" s="62">
        <f>COUNTA('Monitoria Anual - 4'!N11:N22)</f>
        <v>4</v>
      </c>
      <c r="G32" s="62">
        <f>COUNTA('Monitoria Anual - 4'!O11:O22)</f>
        <v>5</v>
      </c>
      <c r="H32" s="62">
        <f>COUNTA('Monitoria Anual - 4'!P11:P22)</f>
        <v>0</v>
      </c>
      <c r="I32" s="62">
        <f>COUNTA('Monitoria Anual - 4'!Q11:Q22)</f>
        <v>3</v>
      </c>
      <c r="J32" s="63">
        <f>COUNTA('Monitoria Anual - 4'!R11:R22)</f>
        <v>0</v>
      </c>
      <c r="W32" s="1"/>
      <c r="X32" s="11"/>
    </row>
    <row r="33" spans="1:24" x14ac:dyDescent="0.25">
      <c r="A33" s="11"/>
      <c r="C33" s="73" t="s">
        <v>427</v>
      </c>
      <c r="D33" s="72">
        <f>SUM(F33:J33)</f>
        <v>12</v>
      </c>
      <c r="E33" s="210">
        <f>COUNTA('Monitoria Anual - 4'!S23:S34)</f>
        <v>0</v>
      </c>
      <c r="F33" s="154">
        <f>COUNTA('Monitoria Anual - 4'!N23:N34)</f>
        <v>2</v>
      </c>
      <c r="G33" s="154">
        <f>COUNTA('Monitoria Anual - 4'!O23:O34)</f>
        <v>3</v>
      </c>
      <c r="H33" s="154">
        <f>COUNTA('Monitoria Anual - 4'!P23:P34)</f>
        <v>3</v>
      </c>
      <c r="I33" s="154">
        <f>COUNTA('Monitoria Anual - 4'!Q23:Q34)</f>
        <v>3</v>
      </c>
      <c r="J33" s="33">
        <f>COUNTA('Monitoria Anual - 4'!R23:R34)</f>
        <v>1</v>
      </c>
      <c r="W33" s="1"/>
      <c r="X33" s="11"/>
    </row>
    <row r="34" spans="1:24" x14ac:dyDescent="0.25">
      <c r="A34" s="11"/>
      <c r="C34" s="73" t="s">
        <v>428</v>
      </c>
      <c r="D34" s="72">
        <f t="shared" ref="D34:D35" si="1">SUM(F34:J34)</f>
        <v>13</v>
      </c>
      <c r="E34" s="210">
        <f>COUNTA('Monitoria Anual - 4'!S35:S47)</f>
        <v>0</v>
      </c>
      <c r="F34" s="154">
        <f>COUNTA('Monitoria Anual - 4'!N35:N47)</f>
        <v>0</v>
      </c>
      <c r="G34" s="154">
        <f>COUNTA('Monitoria Anual - 4'!O35:O47)</f>
        <v>9</v>
      </c>
      <c r="H34" s="154">
        <f>COUNTA('Monitoria Anual - 4'!P35:P47)</f>
        <v>0</v>
      </c>
      <c r="I34" s="154">
        <f>COUNTA('Monitoria Anual - 4'!Q35:Q47)</f>
        <v>3</v>
      </c>
      <c r="J34" s="33">
        <f>COUNTA('Monitoria Anual - 4'!R35:R47)</f>
        <v>1</v>
      </c>
      <c r="W34" s="1"/>
      <c r="X34" s="11"/>
    </row>
    <row r="35" spans="1:24" ht="15.75" thickBot="1" x14ac:dyDescent="0.3">
      <c r="A35" s="11"/>
      <c r="C35" s="74" t="s">
        <v>429</v>
      </c>
      <c r="D35" s="93">
        <f t="shared" si="1"/>
        <v>17</v>
      </c>
      <c r="E35" s="34">
        <f>COUNTA('Monitoria Anual - 4'!S48:S66)</f>
        <v>0</v>
      </c>
      <c r="F35" s="35">
        <f>COUNTA('Monitoria Anual - 4'!N48:N66)</f>
        <v>0</v>
      </c>
      <c r="G35" s="35">
        <f>COUNTA('Monitoria Anual - 4'!O48:O66)</f>
        <v>5</v>
      </c>
      <c r="H35" s="35">
        <f>COUNTA('Monitoria Anual - 4'!P48:P66)</f>
        <v>6</v>
      </c>
      <c r="I35" s="35">
        <f>COUNTA('Monitoria Anual - 4'!Q48:Q66)</f>
        <v>3</v>
      </c>
      <c r="J35" s="36">
        <f>COUNTA('Monitoria Anual - 4'!R48:R66)</f>
        <v>3</v>
      </c>
      <c r="W35" s="1"/>
      <c r="X35" s="11"/>
    </row>
    <row r="36" spans="1:24" x14ac:dyDescent="0.25">
      <c r="A36" s="11"/>
      <c r="W36" s="1"/>
      <c r="X36" s="11"/>
    </row>
    <row r="37" spans="1:24" x14ac:dyDescent="0.25">
      <c r="A37" s="11"/>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dRkFnDUE9KHK/NkpCdTdqVyDXWtRyfdCErJXIxmcJHjOj+oaMo2x7ewsjU+/F+nirMEQxkcyOCmWvy422djuaQ==" saltValue="XY18xwRZ8NVAEaXAEfuYew==" spinCount="100000" sheet="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233"/>
  <sheetViews>
    <sheetView showGridLines="0" tabSelected="1" zoomScale="70" zoomScaleNormal="70" workbookViewId="0">
      <selection activeCell="D9" sqref="D9:D10"/>
    </sheetView>
  </sheetViews>
  <sheetFormatPr defaultColWidth="9.140625" defaultRowHeight="15" x14ac:dyDescent="0.25"/>
  <cols>
    <col min="1" max="1" width="31.42578125" style="2" customWidth="1"/>
    <col min="2" max="2" width="7.28515625" style="2" customWidth="1"/>
    <col min="3" max="3" width="44.5703125" style="2" customWidth="1"/>
    <col min="4" max="4" width="30.42578125" style="2" customWidth="1"/>
    <col min="5" max="5" width="19.42578125" style="2" customWidth="1"/>
    <col min="6" max="6" width="16.85546875" style="2" customWidth="1"/>
    <col min="7" max="7" width="13.85546875" style="2" customWidth="1"/>
    <col min="8" max="9" width="25.140625" style="2" customWidth="1"/>
    <col min="10" max="10" width="38.42578125" style="2" customWidth="1"/>
    <col min="11" max="12" width="25.140625" style="2" customWidth="1"/>
    <col min="13" max="13" width="65.28515625" style="2" customWidth="1"/>
    <col min="14" max="16" width="26.7109375" style="56" customWidth="1"/>
    <col min="17" max="17" width="57.140625" style="2" customWidth="1"/>
    <col min="18" max="19" width="47.140625" style="2" customWidth="1"/>
    <col min="20" max="20" width="26.7109375" style="2" customWidth="1"/>
    <col min="21" max="21" width="29.28515625" style="2" customWidth="1"/>
    <col min="22" max="22" width="2.7109375" style="2" customWidth="1"/>
    <col min="23" max="25" width="8.85546875" style="2"/>
    <col min="26" max="26" width="8.85546875" style="2" customWidth="1"/>
    <col min="27" max="16384" width="9.140625" style="2"/>
  </cols>
  <sheetData>
    <row r="1" spans="1:26" ht="33.75" customHeight="1" x14ac:dyDescent="0.25">
      <c r="A1" s="544" t="s">
        <v>0</v>
      </c>
      <c r="B1" s="544"/>
      <c r="C1" s="544"/>
      <c r="D1" s="544"/>
      <c r="E1" s="544"/>
      <c r="F1" s="544"/>
      <c r="G1" s="544"/>
      <c r="H1" s="544"/>
      <c r="I1" s="544"/>
      <c r="J1" s="544"/>
      <c r="K1" s="544"/>
      <c r="L1" s="544"/>
      <c r="M1" s="544"/>
      <c r="N1" s="53"/>
      <c r="O1" s="53"/>
      <c r="P1" s="53"/>
      <c r="Q1" s="18"/>
      <c r="R1" s="18"/>
      <c r="S1" s="18"/>
      <c r="T1" s="18"/>
      <c r="U1" s="18"/>
      <c r="V1" s="18"/>
      <c r="W1" s="18"/>
    </row>
    <row r="2" spans="1:26" ht="33.75" customHeight="1" thickBot="1" x14ac:dyDescent="0.3">
      <c r="A2" s="584" t="s">
        <v>1</v>
      </c>
      <c r="B2" s="584"/>
      <c r="C2" s="584"/>
      <c r="D2" s="584"/>
      <c r="E2" s="584"/>
      <c r="F2" s="584"/>
      <c r="G2" s="584"/>
      <c r="H2" s="584"/>
      <c r="I2" s="584"/>
      <c r="J2" s="584"/>
      <c r="K2" s="584"/>
      <c r="L2" s="584"/>
      <c r="M2" s="584"/>
      <c r="N2" s="54"/>
      <c r="O2" s="54"/>
      <c r="P2" s="54"/>
      <c r="Q2" s="54"/>
      <c r="R2" s="54"/>
      <c r="S2" s="54"/>
      <c r="T2" s="55"/>
      <c r="U2" s="55"/>
      <c r="W2" s="18"/>
    </row>
    <row r="3" spans="1:26" ht="15.75" thickTop="1" x14ac:dyDescent="0.25">
      <c r="W3" s="18"/>
    </row>
    <row r="4" spans="1:26" ht="45" customHeight="1" x14ac:dyDescent="0.25">
      <c r="A4" s="49" t="s">
        <v>2</v>
      </c>
      <c r="B4" s="585" t="s">
        <v>3</v>
      </c>
      <c r="C4" s="585"/>
      <c r="D4" s="585"/>
      <c r="E4" s="585"/>
      <c r="F4" s="585"/>
      <c r="G4" s="586"/>
      <c r="H4" s="13"/>
      <c r="I4" s="13"/>
      <c r="J4" s="13"/>
      <c r="K4" s="13"/>
      <c r="L4" s="13"/>
      <c r="M4" s="13"/>
      <c r="N4" s="13"/>
      <c r="O4" s="13"/>
      <c r="P4" s="13"/>
      <c r="W4" s="18"/>
    </row>
    <row r="5" spans="1:26" x14ac:dyDescent="0.25">
      <c r="W5" s="18"/>
    </row>
    <row r="6" spans="1:26" ht="27" customHeight="1" x14ac:dyDescent="0.25">
      <c r="A6" s="49" t="s">
        <v>4</v>
      </c>
      <c r="B6" s="587" t="s">
        <v>1300</v>
      </c>
      <c r="C6" s="588"/>
      <c r="M6" s="56"/>
      <c r="W6" s="18"/>
      <c r="Z6" s="2" t="s">
        <v>6</v>
      </c>
    </row>
    <row r="7" spans="1:26" ht="15.75" thickBot="1" x14ac:dyDescent="0.3">
      <c r="W7" s="18"/>
      <c r="Z7" s="57" t="s">
        <v>7</v>
      </c>
    </row>
    <row r="8" spans="1:26" ht="27" customHeight="1" thickBot="1" x14ac:dyDescent="0.3">
      <c r="A8" s="545" t="s">
        <v>8</v>
      </c>
      <c r="B8" s="589"/>
      <c r="C8" s="589"/>
      <c r="D8" s="589"/>
      <c r="E8" s="589"/>
      <c r="F8" s="589"/>
      <c r="G8" s="589"/>
      <c r="H8" s="589"/>
      <c r="I8" s="589"/>
      <c r="J8" s="589"/>
      <c r="K8" s="589"/>
      <c r="L8" s="589"/>
      <c r="M8" s="590"/>
      <c r="N8" s="546" t="s">
        <v>9</v>
      </c>
      <c r="O8" s="591"/>
      <c r="P8" s="591"/>
      <c r="Q8" s="591"/>
      <c r="R8" s="591"/>
      <c r="S8" s="591"/>
      <c r="T8" s="591"/>
      <c r="U8" s="592"/>
      <c r="W8" s="18"/>
    </row>
    <row r="9" spans="1:26" ht="64.5" customHeight="1" x14ac:dyDescent="0.25">
      <c r="A9" s="531" t="s">
        <v>11</v>
      </c>
      <c r="B9" s="532" t="s">
        <v>12</v>
      </c>
      <c r="C9" s="532" t="s">
        <v>13</v>
      </c>
      <c r="D9" s="532" t="s">
        <v>14</v>
      </c>
      <c r="E9" s="533" t="s">
        <v>15</v>
      </c>
      <c r="F9" s="532" t="s">
        <v>16</v>
      </c>
      <c r="G9" s="532"/>
      <c r="H9" s="532" t="s">
        <v>17</v>
      </c>
      <c r="I9" s="532" t="s">
        <v>18</v>
      </c>
      <c r="J9" s="532" t="s">
        <v>19</v>
      </c>
      <c r="K9" s="543" t="s">
        <v>20</v>
      </c>
      <c r="L9" s="583"/>
      <c r="M9" s="532" t="s">
        <v>21</v>
      </c>
      <c r="N9" s="538" t="s">
        <v>713</v>
      </c>
      <c r="O9" s="607" t="s">
        <v>1301</v>
      </c>
      <c r="P9" s="541" t="s">
        <v>26</v>
      </c>
      <c r="Q9" s="529" t="s">
        <v>28</v>
      </c>
      <c r="R9" s="529" t="s">
        <v>29</v>
      </c>
      <c r="S9" s="529" t="s">
        <v>30</v>
      </c>
      <c r="T9" s="529" t="s">
        <v>31</v>
      </c>
      <c r="U9" s="529" t="s">
        <v>32</v>
      </c>
      <c r="W9" s="18"/>
    </row>
    <row r="10" spans="1:26" ht="45.75" customHeight="1" x14ac:dyDescent="0.25">
      <c r="A10" s="580"/>
      <c r="B10" s="581"/>
      <c r="C10" s="581"/>
      <c r="D10" s="581"/>
      <c r="E10" s="582"/>
      <c r="F10" s="48" t="s">
        <v>44</v>
      </c>
      <c r="G10" s="48" t="s">
        <v>45</v>
      </c>
      <c r="H10" s="581"/>
      <c r="I10" s="581"/>
      <c r="J10" s="581"/>
      <c r="K10" s="91" t="s">
        <v>46</v>
      </c>
      <c r="L10" s="91" t="s">
        <v>47</v>
      </c>
      <c r="M10" s="581"/>
      <c r="N10" s="574"/>
      <c r="O10" s="608"/>
      <c r="P10" s="577"/>
      <c r="Q10" s="571"/>
      <c r="R10" s="571"/>
      <c r="S10" s="571"/>
      <c r="T10" s="571"/>
      <c r="U10" s="571"/>
      <c r="W10" s="18"/>
    </row>
    <row r="11" spans="1:26" ht="75" x14ac:dyDescent="0.25">
      <c r="A11" s="609" t="s">
        <v>48</v>
      </c>
      <c r="B11" s="223" t="s">
        <v>49</v>
      </c>
      <c r="C11" s="361" t="s">
        <v>1032</v>
      </c>
      <c r="D11" s="225" t="s">
        <v>431</v>
      </c>
      <c r="E11" s="223"/>
      <c r="F11" s="224">
        <v>44105</v>
      </c>
      <c r="G11" s="224">
        <v>45078</v>
      </c>
      <c r="H11" s="225" t="s">
        <v>52</v>
      </c>
      <c r="I11" s="226">
        <v>0</v>
      </c>
      <c r="J11" s="225" t="s">
        <v>1302</v>
      </c>
      <c r="K11" s="227" t="s">
        <v>54</v>
      </c>
      <c r="L11" s="228"/>
      <c r="M11" s="403" t="s">
        <v>1303</v>
      </c>
      <c r="N11" s="404"/>
      <c r="O11" s="282"/>
      <c r="P11" s="282" t="s">
        <v>55</v>
      </c>
      <c r="Q11" s="258" t="s">
        <v>1304</v>
      </c>
      <c r="R11" s="384" t="s">
        <v>1305</v>
      </c>
      <c r="S11" s="282"/>
      <c r="T11" s="258" t="s">
        <v>62</v>
      </c>
      <c r="U11" s="282"/>
      <c r="W11" s="18"/>
    </row>
    <row r="12" spans="1:26" ht="135" x14ac:dyDescent="0.25">
      <c r="A12" s="610"/>
      <c r="B12" s="223" t="s">
        <v>60</v>
      </c>
      <c r="C12" s="361" t="s">
        <v>1040</v>
      </c>
      <c r="D12" s="225" t="s">
        <v>431</v>
      </c>
      <c r="E12" s="223"/>
      <c r="F12" s="224">
        <v>44197</v>
      </c>
      <c r="G12" s="224">
        <v>45078</v>
      </c>
      <c r="H12" s="225" t="s">
        <v>62</v>
      </c>
      <c r="I12" s="226">
        <v>0</v>
      </c>
      <c r="J12" s="225" t="s">
        <v>1306</v>
      </c>
      <c r="K12" s="225" t="s">
        <v>54</v>
      </c>
      <c r="L12" s="223"/>
      <c r="M12" s="403" t="s">
        <v>1307</v>
      </c>
      <c r="N12" s="282"/>
      <c r="O12" s="282" t="s">
        <v>55</v>
      </c>
      <c r="P12" s="282"/>
      <c r="Q12" s="290" t="s">
        <v>1308</v>
      </c>
      <c r="R12" s="150" t="s">
        <v>1309</v>
      </c>
      <c r="S12" s="217" t="s">
        <v>1310</v>
      </c>
      <c r="T12" s="217" t="s">
        <v>1311</v>
      </c>
      <c r="U12" s="217" t="s">
        <v>1312</v>
      </c>
      <c r="W12" s="18"/>
    </row>
    <row r="13" spans="1:26" ht="72.599999999999994" customHeight="1" x14ac:dyDescent="0.25">
      <c r="A13" s="610"/>
      <c r="B13" s="223" t="s">
        <v>67</v>
      </c>
      <c r="C13" s="361" t="s">
        <v>730</v>
      </c>
      <c r="D13" s="225" t="s">
        <v>69</v>
      </c>
      <c r="E13" s="223"/>
      <c r="F13" s="224">
        <v>44228</v>
      </c>
      <c r="G13" s="224">
        <v>45078</v>
      </c>
      <c r="H13" s="225" t="s">
        <v>52</v>
      </c>
      <c r="I13" s="226">
        <v>20000</v>
      </c>
      <c r="J13" s="225" t="s">
        <v>1313</v>
      </c>
      <c r="K13" s="225" t="s">
        <v>54</v>
      </c>
      <c r="L13" s="228"/>
      <c r="M13" s="248" t="s">
        <v>1042</v>
      </c>
      <c r="N13" s="282" t="s">
        <v>55</v>
      </c>
      <c r="O13" s="282"/>
      <c r="P13" s="282"/>
      <c r="Q13" s="217" t="s">
        <v>1314</v>
      </c>
      <c r="R13" s="150"/>
      <c r="S13" s="217" t="s">
        <v>1315</v>
      </c>
      <c r="T13" s="217" t="s">
        <v>1316</v>
      </c>
      <c r="U13" s="217" t="s">
        <v>1317</v>
      </c>
      <c r="W13" s="18"/>
    </row>
    <row r="14" spans="1:26" ht="72.599999999999994" customHeight="1" x14ac:dyDescent="0.25">
      <c r="A14" s="610"/>
      <c r="B14" s="223" t="s">
        <v>73</v>
      </c>
      <c r="C14" s="361" t="s">
        <v>1046</v>
      </c>
      <c r="D14" s="225" t="s">
        <v>75</v>
      </c>
      <c r="E14" s="223"/>
      <c r="F14" s="224">
        <v>44562</v>
      </c>
      <c r="G14" s="224">
        <v>45078</v>
      </c>
      <c r="H14" s="227" t="s">
        <v>737</v>
      </c>
      <c r="I14" s="226">
        <v>20000</v>
      </c>
      <c r="J14" s="225" t="s">
        <v>1318</v>
      </c>
      <c r="K14" s="225" t="s">
        <v>54</v>
      </c>
      <c r="L14" s="228"/>
      <c r="M14" s="248" t="s">
        <v>1319</v>
      </c>
      <c r="N14" s="282" t="s">
        <v>55</v>
      </c>
      <c r="O14" s="282"/>
      <c r="P14" s="282"/>
      <c r="Q14" s="217" t="s">
        <v>1320</v>
      </c>
      <c r="R14" s="150"/>
      <c r="S14" s="217" t="s">
        <v>1315</v>
      </c>
      <c r="T14" s="217" t="s">
        <v>1316</v>
      </c>
      <c r="U14" s="217" t="s">
        <v>1317</v>
      </c>
      <c r="W14" s="18"/>
    </row>
    <row r="15" spans="1:26" s="397" customFormat="1" ht="93.75" customHeight="1" x14ac:dyDescent="0.25">
      <c r="A15" s="610"/>
      <c r="B15" s="223" t="s">
        <v>80</v>
      </c>
      <c r="C15" s="361" t="s">
        <v>81</v>
      </c>
      <c r="D15" s="225" t="s">
        <v>82</v>
      </c>
      <c r="E15" s="223"/>
      <c r="F15" s="224">
        <v>44927</v>
      </c>
      <c r="G15" s="224">
        <v>45078</v>
      </c>
      <c r="H15" s="227" t="s">
        <v>737</v>
      </c>
      <c r="I15" s="226">
        <v>0</v>
      </c>
      <c r="J15" s="225" t="s">
        <v>1321</v>
      </c>
      <c r="K15" s="225" t="s">
        <v>84</v>
      </c>
      <c r="L15" s="228"/>
      <c r="M15" s="248" t="s">
        <v>456</v>
      </c>
      <c r="N15" s="405" t="s">
        <v>55</v>
      </c>
      <c r="O15" s="405"/>
      <c r="P15" s="405"/>
      <c r="Q15" s="217" t="s">
        <v>1320</v>
      </c>
      <c r="R15" s="406"/>
      <c r="S15" s="217" t="s">
        <v>1315</v>
      </c>
      <c r="T15" s="217" t="s">
        <v>1316</v>
      </c>
      <c r="U15" s="217" t="s">
        <v>1317</v>
      </c>
      <c r="W15" s="398"/>
    </row>
    <row r="16" spans="1:26" ht="72.599999999999994" customHeight="1" x14ac:dyDescent="0.25">
      <c r="A16" s="610"/>
      <c r="B16" s="223" t="s">
        <v>87</v>
      </c>
      <c r="C16" s="361" t="s">
        <v>88</v>
      </c>
      <c r="D16" s="248" t="s">
        <v>459</v>
      </c>
      <c r="E16" s="223"/>
      <c r="F16" s="224">
        <v>44927</v>
      </c>
      <c r="G16" s="224">
        <v>45078</v>
      </c>
      <c r="H16" s="225" t="s">
        <v>1322</v>
      </c>
      <c r="I16" s="226">
        <v>0</v>
      </c>
      <c r="J16" s="225" t="s">
        <v>1323</v>
      </c>
      <c r="K16" s="225" t="s">
        <v>84</v>
      </c>
      <c r="L16" s="228"/>
      <c r="M16" s="248" t="s">
        <v>741</v>
      </c>
      <c r="N16" s="282" t="s">
        <v>55</v>
      </c>
      <c r="O16" s="282"/>
      <c r="P16" s="282"/>
      <c r="Q16" s="248" t="s">
        <v>1324</v>
      </c>
      <c r="R16" s="402" t="s">
        <v>1325</v>
      </c>
      <c r="S16" s="402" t="s">
        <v>1326</v>
      </c>
      <c r="T16" s="402" t="s">
        <v>1322</v>
      </c>
      <c r="U16" s="150"/>
      <c r="W16" s="18"/>
    </row>
    <row r="17" spans="1:23" ht="72.599999999999994" customHeight="1" x14ac:dyDescent="0.25">
      <c r="A17" s="610"/>
      <c r="B17" s="223" t="s">
        <v>93</v>
      </c>
      <c r="C17" s="361" t="s">
        <v>745</v>
      </c>
      <c r="D17" s="407" t="s">
        <v>95</v>
      </c>
      <c r="E17" s="223"/>
      <c r="F17" s="224">
        <v>44927</v>
      </c>
      <c r="G17" s="224">
        <v>45078</v>
      </c>
      <c r="H17" s="231" t="s">
        <v>749</v>
      </c>
      <c r="I17" s="226">
        <v>15000</v>
      </c>
      <c r="J17" s="248" t="s">
        <v>1327</v>
      </c>
      <c r="K17" s="225" t="s">
        <v>54</v>
      </c>
      <c r="L17" s="228"/>
      <c r="M17" s="225" t="s">
        <v>746</v>
      </c>
      <c r="N17" s="282" t="s">
        <v>55</v>
      </c>
      <c r="O17" s="282"/>
      <c r="P17" s="282"/>
      <c r="Q17" s="217" t="s">
        <v>1320</v>
      </c>
      <c r="R17" s="150"/>
      <c r="S17" s="217" t="s">
        <v>1320</v>
      </c>
      <c r="T17" s="150"/>
      <c r="U17" s="150"/>
      <c r="W17" s="18"/>
    </row>
    <row r="18" spans="1:23" ht="120" x14ac:dyDescent="0.25">
      <c r="A18" s="610"/>
      <c r="B18" s="223" t="s">
        <v>102</v>
      </c>
      <c r="C18" s="361" t="s">
        <v>751</v>
      </c>
      <c r="D18" s="248" t="s">
        <v>1328</v>
      </c>
      <c r="E18" s="223"/>
      <c r="F18" s="224">
        <v>44927</v>
      </c>
      <c r="G18" s="224">
        <v>45078</v>
      </c>
      <c r="H18" s="233" t="s">
        <v>1329</v>
      </c>
      <c r="I18" s="234">
        <v>260000</v>
      </c>
      <c r="J18" s="248" t="s">
        <v>1330</v>
      </c>
      <c r="K18" s="233" t="s">
        <v>84</v>
      </c>
      <c r="L18" s="228"/>
      <c r="M18" s="403" t="s">
        <v>1051</v>
      </c>
      <c r="N18" s="282" t="s">
        <v>55</v>
      </c>
      <c r="O18" s="282"/>
      <c r="P18" s="282"/>
      <c r="Q18" s="217" t="s">
        <v>1331</v>
      </c>
      <c r="R18" s="150"/>
      <c r="S18" s="433" t="s">
        <v>1332</v>
      </c>
      <c r="T18" s="150" t="s">
        <v>1329</v>
      </c>
      <c r="U18" s="150"/>
      <c r="W18" s="18"/>
    </row>
    <row r="19" spans="1:23" ht="105" x14ac:dyDescent="0.25">
      <c r="A19" s="610"/>
      <c r="B19" s="223" t="s">
        <v>109</v>
      </c>
      <c r="C19" s="362" t="s">
        <v>757</v>
      </c>
      <c r="D19" s="225" t="s">
        <v>111</v>
      </c>
      <c r="E19" s="223"/>
      <c r="F19" s="224">
        <v>44562</v>
      </c>
      <c r="G19" s="224">
        <v>45078</v>
      </c>
      <c r="H19" s="225" t="s">
        <v>626</v>
      </c>
      <c r="I19" s="234">
        <v>25000</v>
      </c>
      <c r="J19" s="225" t="s">
        <v>1333</v>
      </c>
      <c r="K19" s="225" t="s">
        <v>114</v>
      </c>
      <c r="L19" s="228"/>
      <c r="M19" s="248" t="s">
        <v>1334</v>
      </c>
      <c r="N19" s="282"/>
      <c r="O19" s="282" t="s">
        <v>55</v>
      </c>
      <c r="P19" s="282"/>
      <c r="Q19" s="217" t="s">
        <v>1335</v>
      </c>
      <c r="R19" s="295" t="s">
        <v>1336</v>
      </c>
      <c r="S19" s="434" t="s">
        <v>1337</v>
      </c>
      <c r="T19" s="401" t="s">
        <v>1338</v>
      </c>
      <c r="U19" s="401" t="s">
        <v>1339</v>
      </c>
      <c r="W19" s="18"/>
    </row>
    <row r="20" spans="1:23" ht="165" x14ac:dyDescent="0.25">
      <c r="A20" s="610"/>
      <c r="B20" s="223" t="s">
        <v>116</v>
      </c>
      <c r="C20" s="361" t="s">
        <v>1062</v>
      </c>
      <c r="D20" s="225" t="s">
        <v>771</v>
      </c>
      <c r="E20" s="225" t="s">
        <v>1340</v>
      </c>
      <c r="F20" s="224">
        <v>43282</v>
      </c>
      <c r="G20" s="224">
        <v>45078</v>
      </c>
      <c r="H20" s="225" t="s">
        <v>772</v>
      </c>
      <c r="I20" s="234">
        <v>25000</v>
      </c>
      <c r="J20" s="225" t="s">
        <v>1341</v>
      </c>
      <c r="K20" s="225" t="s">
        <v>223</v>
      </c>
      <c r="L20" s="225" t="s">
        <v>223</v>
      </c>
      <c r="M20" s="403" t="s">
        <v>1059</v>
      </c>
      <c r="N20" s="282"/>
      <c r="O20" s="282" t="s">
        <v>55</v>
      </c>
      <c r="P20" s="282"/>
      <c r="Q20" s="217" t="s">
        <v>1342</v>
      </c>
      <c r="R20" s="274"/>
      <c r="S20" s="414" t="s">
        <v>1343</v>
      </c>
      <c r="T20" s="414" t="s">
        <v>1344</v>
      </c>
      <c r="U20" s="427"/>
      <c r="W20" s="18"/>
    </row>
    <row r="21" spans="1:23" ht="180" x14ac:dyDescent="0.25">
      <c r="A21" s="610"/>
      <c r="B21" s="223" t="s">
        <v>393</v>
      </c>
      <c r="C21" s="409" t="s">
        <v>782</v>
      </c>
      <c r="D21" s="248" t="s">
        <v>395</v>
      </c>
      <c r="E21" s="248" t="s">
        <v>1071</v>
      </c>
      <c r="F21" s="224">
        <v>44593</v>
      </c>
      <c r="G21" s="224">
        <v>45078</v>
      </c>
      <c r="H21" s="225" t="s">
        <v>776</v>
      </c>
      <c r="I21" s="234">
        <v>500000</v>
      </c>
      <c r="J21" s="225" t="s">
        <v>1345</v>
      </c>
      <c r="K21" s="225" t="s">
        <v>398</v>
      </c>
      <c r="L21" s="225" t="s">
        <v>223</v>
      </c>
      <c r="M21" s="403" t="s">
        <v>1346</v>
      </c>
      <c r="N21" s="282"/>
      <c r="O21" s="282"/>
      <c r="P21" s="282" t="s">
        <v>55</v>
      </c>
      <c r="Q21" s="435" t="s">
        <v>1347</v>
      </c>
      <c r="R21" s="217" t="s">
        <v>1348</v>
      </c>
      <c r="T21" s="282" t="s">
        <v>1349</v>
      </c>
      <c r="U21" s="258" t="s">
        <v>1350</v>
      </c>
      <c r="W21" s="18"/>
    </row>
    <row r="22" spans="1:23" ht="150" x14ac:dyDescent="0.25">
      <c r="A22" s="610"/>
      <c r="B22" s="150" t="s">
        <v>1007</v>
      </c>
      <c r="C22" s="361" t="s">
        <v>1073</v>
      </c>
      <c r="D22" s="361" t="s">
        <v>1009</v>
      </c>
      <c r="E22" s="217"/>
      <c r="F22" s="224">
        <v>44562</v>
      </c>
      <c r="G22" s="224">
        <v>45078</v>
      </c>
      <c r="H22" s="361" t="s">
        <v>626</v>
      </c>
      <c r="I22" s="226">
        <v>0</v>
      </c>
      <c r="J22" s="225" t="s">
        <v>1351</v>
      </c>
      <c r="K22" s="291"/>
      <c r="L22" s="291" t="s">
        <v>702</v>
      </c>
      <c r="M22" s="408" t="s">
        <v>509</v>
      </c>
      <c r="N22" s="282"/>
      <c r="O22" s="282"/>
      <c r="P22" s="282" t="s">
        <v>55</v>
      </c>
      <c r="Q22" s="217" t="s">
        <v>1352</v>
      </c>
      <c r="R22" s="435" t="s">
        <v>1353</v>
      </c>
      <c r="S22" s="217" t="s">
        <v>1354</v>
      </c>
      <c r="T22" s="361" t="s">
        <v>626</v>
      </c>
      <c r="U22" s="217" t="s">
        <v>1355</v>
      </c>
      <c r="W22" s="18"/>
    </row>
    <row r="23" spans="1:23" ht="75" x14ac:dyDescent="0.25">
      <c r="A23" s="611"/>
      <c r="B23" s="231" t="s">
        <v>1286</v>
      </c>
      <c r="C23" s="231" t="s">
        <v>1287</v>
      </c>
      <c r="D23" s="225" t="s">
        <v>1288</v>
      </c>
      <c r="E23" s="223"/>
      <c r="F23" s="224">
        <v>44896</v>
      </c>
      <c r="G23" s="224">
        <v>45078</v>
      </c>
      <c r="H23" s="225" t="s">
        <v>776</v>
      </c>
      <c r="I23" s="226">
        <v>0</v>
      </c>
      <c r="J23" s="225" t="s">
        <v>1356</v>
      </c>
      <c r="K23" s="227" t="s">
        <v>54</v>
      </c>
      <c r="L23" s="228" t="s">
        <v>702</v>
      </c>
      <c r="M23" s="403" t="s">
        <v>1357</v>
      </c>
      <c r="N23" s="282"/>
      <c r="O23" s="282" t="s">
        <v>55</v>
      </c>
      <c r="P23" s="282"/>
      <c r="Q23" s="217" t="s">
        <v>1358</v>
      </c>
      <c r="R23" s="217" t="s">
        <v>1359</v>
      </c>
      <c r="S23" s="217" t="s">
        <v>1360</v>
      </c>
      <c r="T23" s="150" t="s">
        <v>1349</v>
      </c>
      <c r="U23" s="217" t="s">
        <v>1361</v>
      </c>
      <c r="W23" s="18"/>
    </row>
    <row r="24" spans="1:23" ht="90" x14ac:dyDescent="0.25">
      <c r="A24" s="612" t="s">
        <v>490</v>
      </c>
      <c r="B24" s="223" t="s">
        <v>125</v>
      </c>
      <c r="C24" s="361" t="s">
        <v>785</v>
      </c>
      <c r="D24" s="225" t="s">
        <v>1076</v>
      </c>
      <c r="E24" s="223"/>
      <c r="F24" s="224">
        <v>44197</v>
      </c>
      <c r="G24" s="224">
        <v>44378</v>
      </c>
      <c r="H24" s="225" t="s">
        <v>512</v>
      </c>
      <c r="I24" s="226">
        <v>0</v>
      </c>
      <c r="J24" s="227" t="s">
        <v>1362</v>
      </c>
      <c r="K24" s="225" t="s">
        <v>223</v>
      </c>
      <c r="L24" s="228"/>
      <c r="M24" s="248" t="s">
        <v>456</v>
      </c>
      <c r="N24" s="282"/>
      <c r="O24" s="282"/>
      <c r="P24" s="282" t="s">
        <v>55</v>
      </c>
      <c r="Q24" s="231" t="s">
        <v>1363</v>
      </c>
      <c r="R24" s="423"/>
      <c r="S24" s="217"/>
      <c r="T24" s="150" t="s">
        <v>1349</v>
      </c>
      <c r="U24" s="217" t="s">
        <v>1364</v>
      </c>
      <c r="W24" s="18"/>
    </row>
    <row r="25" spans="1:23" ht="135" x14ac:dyDescent="0.25">
      <c r="A25" s="610"/>
      <c r="B25" s="223" t="s">
        <v>135</v>
      </c>
      <c r="C25" s="361" t="s">
        <v>795</v>
      </c>
      <c r="D25" s="225" t="s">
        <v>137</v>
      </c>
      <c r="E25" s="223"/>
      <c r="F25" s="224">
        <v>43647</v>
      </c>
      <c r="G25" s="224">
        <v>45078</v>
      </c>
      <c r="H25" s="227" t="s">
        <v>1365</v>
      </c>
      <c r="I25" s="226">
        <v>0</v>
      </c>
      <c r="J25" s="225" t="s">
        <v>1366</v>
      </c>
      <c r="K25" s="227" t="s">
        <v>797</v>
      </c>
      <c r="L25" s="223"/>
      <c r="M25" s="403" t="s">
        <v>1080</v>
      </c>
      <c r="N25" s="282" t="s">
        <v>55</v>
      </c>
      <c r="O25" s="282"/>
      <c r="P25" s="282"/>
      <c r="Q25" s="217" t="s">
        <v>1220</v>
      </c>
      <c r="R25" s="150"/>
      <c r="S25" s="150" t="s">
        <v>1367</v>
      </c>
      <c r="T25" s="150"/>
      <c r="U25" s="217" t="s">
        <v>1368</v>
      </c>
      <c r="W25" s="18"/>
    </row>
    <row r="26" spans="1:23" ht="101.45" customHeight="1" x14ac:dyDescent="0.25">
      <c r="A26" s="610"/>
      <c r="B26" s="223" t="s">
        <v>144</v>
      </c>
      <c r="C26" s="361" t="s">
        <v>804</v>
      </c>
      <c r="D26" s="225" t="s">
        <v>146</v>
      </c>
      <c r="E26" s="223"/>
      <c r="F26" s="224">
        <v>43862</v>
      </c>
      <c r="G26" s="224">
        <v>45078</v>
      </c>
      <c r="H26" s="225" t="s">
        <v>512</v>
      </c>
      <c r="I26" s="226">
        <v>50000</v>
      </c>
      <c r="J26" s="225" t="s">
        <v>1369</v>
      </c>
      <c r="K26" s="225" t="s">
        <v>223</v>
      </c>
      <c r="L26" s="228"/>
      <c r="M26" s="361" t="s">
        <v>509</v>
      </c>
      <c r="N26" s="282"/>
      <c r="O26" s="282" t="s">
        <v>55</v>
      </c>
      <c r="P26" s="258"/>
      <c r="Q26" s="217" t="s">
        <v>1370</v>
      </c>
      <c r="R26" s="290" t="s">
        <v>1371</v>
      </c>
      <c r="S26" s="217" t="s">
        <v>1372</v>
      </c>
      <c r="T26" s="217" t="s">
        <v>1373</v>
      </c>
      <c r="U26" s="217" t="s">
        <v>1374</v>
      </c>
      <c r="W26" s="18"/>
    </row>
    <row r="27" spans="1:23" ht="87" customHeight="1" x14ac:dyDescent="0.25">
      <c r="A27" s="610"/>
      <c r="B27" s="223" t="s">
        <v>152</v>
      </c>
      <c r="C27" s="361" t="s">
        <v>806</v>
      </c>
      <c r="D27" s="225" t="s">
        <v>154</v>
      </c>
      <c r="E27" s="223"/>
      <c r="F27" s="224">
        <v>44896</v>
      </c>
      <c r="G27" s="224">
        <v>45047</v>
      </c>
      <c r="H27" s="227" t="s">
        <v>1375</v>
      </c>
      <c r="I27" s="226">
        <v>0</v>
      </c>
      <c r="J27" s="225" t="s">
        <v>1376</v>
      </c>
      <c r="K27" s="225" t="s">
        <v>223</v>
      </c>
      <c r="L27" s="228"/>
      <c r="M27" s="248" t="s">
        <v>456</v>
      </c>
      <c r="N27" s="282" t="s">
        <v>55</v>
      </c>
      <c r="O27" s="282"/>
      <c r="P27" s="282"/>
      <c r="Q27" s="61" t="s">
        <v>1220</v>
      </c>
      <c r="R27" s="150"/>
      <c r="S27" s="429" t="s">
        <v>1377</v>
      </c>
      <c r="T27" s="150" t="s">
        <v>1329</v>
      </c>
      <c r="U27" s="217" t="s">
        <v>1378</v>
      </c>
      <c r="W27" s="18"/>
    </row>
    <row r="28" spans="1:23" ht="174" customHeight="1" x14ac:dyDescent="0.25">
      <c r="A28" s="610"/>
      <c r="B28" s="223" t="s">
        <v>158</v>
      </c>
      <c r="C28" s="361" t="s">
        <v>1096</v>
      </c>
      <c r="D28" s="225" t="s">
        <v>160</v>
      </c>
      <c r="E28" s="223"/>
      <c r="F28" s="224">
        <v>43647</v>
      </c>
      <c r="G28" s="224">
        <v>45078</v>
      </c>
      <c r="H28" s="225" t="s">
        <v>1379</v>
      </c>
      <c r="I28" s="226">
        <v>30000</v>
      </c>
      <c r="J28" s="225" t="s">
        <v>1380</v>
      </c>
      <c r="K28" s="225" t="s">
        <v>223</v>
      </c>
      <c r="L28" s="228"/>
      <c r="M28" s="248" t="s">
        <v>456</v>
      </c>
      <c r="N28" s="282"/>
      <c r="O28" s="282"/>
      <c r="P28" s="282" t="s">
        <v>55</v>
      </c>
      <c r="Q28" s="217" t="s">
        <v>1381</v>
      </c>
      <c r="R28" s="436" t="s">
        <v>1382</v>
      </c>
      <c r="S28" s="217"/>
      <c r="T28" s="217" t="s">
        <v>1383</v>
      </c>
      <c r="U28" s="217" t="s">
        <v>1384</v>
      </c>
      <c r="W28" s="18"/>
    </row>
    <row r="29" spans="1:23" ht="150" x14ac:dyDescent="0.25">
      <c r="A29" s="610"/>
      <c r="B29" s="223" t="s">
        <v>166</v>
      </c>
      <c r="C29" s="361" t="s">
        <v>1385</v>
      </c>
      <c r="D29" s="407" t="s">
        <v>168</v>
      </c>
      <c r="E29" s="223"/>
      <c r="F29" s="224">
        <v>43647</v>
      </c>
      <c r="G29" s="224">
        <v>45078</v>
      </c>
      <c r="H29" s="225" t="s">
        <v>812</v>
      </c>
      <c r="I29" s="226">
        <v>20000</v>
      </c>
      <c r="J29" s="225" t="s">
        <v>1386</v>
      </c>
      <c r="K29" s="227" t="s">
        <v>171</v>
      </c>
      <c r="L29" s="228"/>
      <c r="M29" s="248" t="s">
        <v>819</v>
      </c>
      <c r="N29" s="282"/>
      <c r="O29" s="282"/>
      <c r="P29" s="282" t="s">
        <v>55</v>
      </c>
      <c r="Q29" s="258" t="s">
        <v>1387</v>
      </c>
      <c r="R29" s="437" t="s">
        <v>1388</v>
      </c>
      <c r="S29" s="258"/>
      <c r="T29" s="217" t="s">
        <v>1383</v>
      </c>
      <c r="U29" s="258" t="s">
        <v>1389</v>
      </c>
      <c r="W29" s="18"/>
    </row>
    <row r="30" spans="1:23" ht="135" x14ac:dyDescent="0.25">
      <c r="A30" s="610"/>
      <c r="B30" s="223" t="s">
        <v>175</v>
      </c>
      <c r="C30" s="361" t="s">
        <v>536</v>
      </c>
      <c r="D30" s="407" t="s">
        <v>177</v>
      </c>
      <c r="E30" s="223" t="s">
        <v>820</v>
      </c>
      <c r="F30" s="224">
        <v>44166</v>
      </c>
      <c r="G30" s="224">
        <v>45078</v>
      </c>
      <c r="H30" s="227" t="s">
        <v>534</v>
      </c>
      <c r="I30" s="226">
        <v>40000</v>
      </c>
      <c r="J30" s="225" t="s">
        <v>1390</v>
      </c>
      <c r="K30" s="225" t="s">
        <v>223</v>
      </c>
      <c r="L30" s="228"/>
      <c r="M30" s="248" t="s">
        <v>531</v>
      </c>
      <c r="N30" s="282" t="s">
        <v>55</v>
      </c>
      <c r="O30" s="282"/>
      <c r="P30" s="282"/>
      <c r="Q30" s="282" t="s">
        <v>1220</v>
      </c>
      <c r="R30" s="282"/>
      <c r="S30" s="258" t="s">
        <v>1391</v>
      </c>
      <c r="T30" s="150" t="s">
        <v>1349</v>
      </c>
      <c r="U30" s="258" t="s">
        <v>1392</v>
      </c>
      <c r="W30" s="18"/>
    </row>
    <row r="31" spans="1:23" s="397" customFormat="1" ht="60" x14ac:dyDescent="0.25">
      <c r="A31" s="610"/>
      <c r="B31" s="223" t="s">
        <v>184</v>
      </c>
      <c r="C31" s="361" t="s">
        <v>827</v>
      </c>
      <c r="D31" s="407" t="s">
        <v>186</v>
      </c>
      <c r="E31" s="223"/>
      <c r="F31" s="224">
        <v>44927</v>
      </c>
      <c r="G31" s="224">
        <v>45078</v>
      </c>
      <c r="H31" s="227" t="s">
        <v>1379</v>
      </c>
      <c r="I31" s="226">
        <v>0</v>
      </c>
      <c r="J31" s="225" t="s">
        <v>1393</v>
      </c>
      <c r="K31" s="225" t="s">
        <v>223</v>
      </c>
      <c r="L31" s="228"/>
      <c r="M31" s="223" t="s">
        <v>833</v>
      </c>
      <c r="N31" s="405" t="s">
        <v>55</v>
      </c>
      <c r="O31" s="405"/>
      <c r="P31" s="405"/>
      <c r="Q31" s="405" t="s">
        <v>1220</v>
      </c>
      <c r="R31" s="405"/>
      <c r="S31" s="350" t="s">
        <v>1394</v>
      </c>
      <c r="T31" s="350" t="s">
        <v>1395</v>
      </c>
      <c r="U31" s="405"/>
      <c r="W31" s="398"/>
    </row>
    <row r="32" spans="1:23" ht="75" x14ac:dyDescent="0.25">
      <c r="A32" s="610"/>
      <c r="B32" s="238" t="s">
        <v>189</v>
      </c>
      <c r="C32" s="409" t="s">
        <v>1114</v>
      </c>
      <c r="D32" s="409" t="s">
        <v>1111</v>
      </c>
      <c r="E32" s="223"/>
      <c r="F32" s="224">
        <v>43647</v>
      </c>
      <c r="G32" s="224">
        <v>45078</v>
      </c>
      <c r="H32" s="231" t="s">
        <v>1014</v>
      </c>
      <c r="I32" s="226">
        <v>0</v>
      </c>
      <c r="J32" s="225" t="s">
        <v>1396</v>
      </c>
      <c r="K32" s="225" t="s">
        <v>223</v>
      </c>
      <c r="L32" s="228"/>
      <c r="M32" s="248" t="s">
        <v>842</v>
      </c>
      <c r="N32" s="282"/>
      <c r="O32" s="282" t="s">
        <v>55</v>
      </c>
      <c r="P32" s="282"/>
      <c r="Q32" s="258" t="s">
        <v>1397</v>
      </c>
      <c r="R32" s="438" t="s">
        <v>1398</v>
      </c>
      <c r="S32" s="258" t="s">
        <v>1399</v>
      </c>
      <c r="T32" s="350" t="s">
        <v>1395</v>
      </c>
      <c r="U32" s="258" t="s">
        <v>1400</v>
      </c>
      <c r="W32" s="18"/>
    </row>
    <row r="33" spans="1:23" ht="165" x14ac:dyDescent="0.25">
      <c r="A33" s="610"/>
      <c r="B33" s="223" t="s">
        <v>194</v>
      </c>
      <c r="C33" s="410" t="s">
        <v>843</v>
      </c>
      <c r="D33" s="240" t="s">
        <v>1117</v>
      </c>
      <c r="E33" s="238"/>
      <c r="F33" s="239">
        <v>43647</v>
      </c>
      <c r="G33" s="224">
        <v>45078</v>
      </c>
      <c r="H33" s="240" t="s">
        <v>197</v>
      </c>
      <c r="I33" s="241">
        <v>0</v>
      </c>
      <c r="J33" s="240" t="s">
        <v>1401</v>
      </c>
      <c r="K33" s="225" t="s">
        <v>223</v>
      </c>
      <c r="L33" s="243"/>
      <c r="M33" s="411" t="s">
        <v>849</v>
      </c>
      <c r="N33" s="282" t="s">
        <v>55</v>
      </c>
      <c r="O33" s="282"/>
      <c r="P33" s="282"/>
      <c r="Q33" s="258" t="s">
        <v>1402</v>
      </c>
      <c r="R33" s="282"/>
      <c r="S33" s="258" t="s">
        <v>1403</v>
      </c>
      <c r="T33" s="217" t="s">
        <v>1373</v>
      </c>
      <c r="U33" s="258" t="s">
        <v>1404</v>
      </c>
      <c r="W33" s="18"/>
    </row>
    <row r="34" spans="1:23" ht="90" x14ac:dyDescent="0.25">
      <c r="A34" s="610"/>
      <c r="B34" s="238" t="s">
        <v>686</v>
      </c>
      <c r="C34" s="223" t="s">
        <v>1121</v>
      </c>
      <c r="D34" s="223" t="s">
        <v>1405</v>
      </c>
      <c r="E34" s="223" t="s">
        <v>689</v>
      </c>
      <c r="F34" s="224">
        <v>44409</v>
      </c>
      <c r="G34" s="224">
        <v>45078</v>
      </c>
      <c r="H34" s="223" t="s">
        <v>512</v>
      </c>
      <c r="I34" s="247">
        <v>0</v>
      </c>
      <c r="J34" s="223" t="s">
        <v>1406</v>
      </c>
      <c r="K34" s="223" t="s">
        <v>851</v>
      </c>
      <c r="L34" s="223" t="s">
        <v>223</v>
      </c>
      <c r="M34" s="223" t="s">
        <v>1407</v>
      </c>
      <c r="N34" s="282" t="s">
        <v>55</v>
      </c>
      <c r="O34" s="282"/>
      <c r="P34" s="282"/>
      <c r="Q34" s="258" t="s">
        <v>1408</v>
      </c>
      <c r="R34" s="282"/>
      <c r="S34" s="282" t="s">
        <v>1409</v>
      </c>
      <c r="T34" s="258" t="s">
        <v>62</v>
      </c>
      <c r="U34" s="282"/>
      <c r="W34" s="18"/>
    </row>
    <row r="35" spans="1:23" ht="60" x14ac:dyDescent="0.25">
      <c r="A35" s="610"/>
      <c r="B35" s="150" t="s">
        <v>1011</v>
      </c>
      <c r="C35" s="223" t="s">
        <v>1128</v>
      </c>
      <c r="D35" s="223" t="s">
        <v>1013</v>
      </c>
      <c r="E35" s="223"/>
      <c r="F35" s="224">
        <v>44593</v>
      </c>
      <c r="G35" s="224">
        <v>45078</v>
      </c>
      <c r="H35" s="290" t="s">
        <v>1014</v>
      </c>
      <c r="I35" s="247">
        <v>13500</v>
      </c>
      <c r="J35" s="223" t="s">
        <v>1410</v>
      </c>
      <c r="K35" s="223" t="s">
        <v>1411</v>
      </c>
      <c r="L35" s="223" t="s">
        <v>223</v>
      </c>
      <c r="M35" s="223" t="s">
        <v>554</v>
      </c>
      <c r="N35" s="282" t="s">
        <v>55</v>
      </c>
      <c r="O35" s="282"/>
      <c r="P35" s="282"/>
      <c r="Q35" s="282" t="s">
        <v>1220</v>
      </c>
      <c r="R35" s="282"/>
      <c r="S35" s="258" t="s">
        <v>1412</v>
      </c>
      <c r="T35" s="258" t="s">
        <v>62</v>
      </c>
      <c r="U35" s="258" t="s">
        <v>1413</v>
      </c>
      <c r="W35" s="18"/>
    </row>
    <row r="36" spans="1:23" ht="240" x14ac:dyDescent="0.25">
      <c r="A36" s="610"/>
      <c r="B36" s="231" t="s">
        <v>1291</v>
      </c>
      <c r="C36" s="231" t="s">
        <v>1414</v>
      </c>
      <c r="D36" s="231" t="s">
        <v>1293</v>
      </c>
      <c r="E36" s="231"/>
      <c r="F36" s="224">
        <v>44896</v>
      </c>
      <c r="G36" s="224">
        <v>45078</v>
      </c>
      <c r="H36" s="231" t="s">
        <v>812</v>
      </c>
      <c r="I36" s="226">
        <v>0</v>
      </c>
      <c r="J36" s="217" t="s">
        <v>1386</v>
      </c>
      <c r="K36" s="150" t="s">
        <v>171</v>
      </c>
      <c r="L36" s="150"/>
      <c r="M36" s="295" t="s">
        <v>1295</v>
      </c>
      <c r="N36" s="282"/>
      <c r="O36" s="282" t="s">
        <v>55</v>
      </c>
      <c r="P36" s="282"/>
      <c r="Q36" s="420" t="s">
        <v>1415</v>
      </c>
      <c r="R36" s="437" t="s">
        <v>1416</v>
      </c>
      <c r="S36" s="282"/>
      <c r="T36" s="258" t="s">
        <v>1316</v>
      </c>
      <c r="U36" s="258" t="s">
        <v>1417</v>
      </c>
      <c r="W36" s="18"/>
    </row>
    <row r="37" spans="1:23" ht="240" x14ac:dyDescent="0.25">
      <c r="A37" s="611"/>
      <c r="B37" s="231" t="s">
        <v>1296</v>
      </c>
      <c r="C37" s="231" t="s">
        <v>1418</v>
      </c>
      <c r="D37" s="231" t="s">
        <v>1188</v>
      </c>
      <c r="E37" s="231"/>
      <c r="F37" s="224">
        <v>44896</v>
      </c>
      <c r="G37" s="224">
        <v>45078</v>
      </c>
      <c r="H37" s="231" t="s">
        <v>776</v>
      </c>
      <c r="I37" s="226">
        <v>0</v>
      </c>
      <c r="J37" s="412" t="s">
        <v>1298</v>
      </c>
      <c r="K37" s="150" t="s">
        <v>223</v>
      </c>
      <c r="L37" s="150"/>
      <c r="M37" s="150" t="s">
        <v>1419</v>
      </c>
      <c r="N37" s="282"/>
      <c r="O37" s="282"/>
      <c r="P37" s="413" t="s">
        <v>55</v>
      </c>
      <c r="Q37" s="424" t="s">
        <v>1420</v>
      </c>
      <c r="R37" s="422" t="s">
        <v>1421</v>
      </c>
      <c r="S37" s="282"/>
      <c r="T37" s="258" t="s">
        <v>1316</v>
      </c>
      <c r="U37" s="258" t="s">
        <v>1422</v>
      </c>
      <c r="W37" s="18"/>
    </row>
    <row r="38" spans="1:23" ht="111.75" customHeight="1" x14ac:dyDescent="0.25">
      <c r="A38" s="604" t="s">
        <v>201</v>
      </c>
      <c r="B38" s="223" t="s">
        <v>202</v>
      </c>
      <c r="C38" s="361" t="s">
        <v>857</v>
      </c>
      <c r="D38" s="223" t="s">
        <v>204</v>
      </c>
      <c r="E38" s="223"/>
      <c r="F38" s="224">
        <v>43647</v>
      </c>
      <c r="G38" s="224">
        <v>45078</v>
      </c>
      <c r="H38" s="228" t="s">
        <v>556</v>
      </c>
      <c r="I38" s="399">
        <v>0</v>
      </c>
      <c r="J38" s="228" t="s">
        <v>1423</v>
      </c>
      <c r="K38" s="228" t="s">
        <v>553</v>
      </c>
      <c r="L38" s="228"/>
      <c r="M38" s="223" t="s">
        <v>554</v>
      </c>
      <c r="N38" s="282"/>
      <c r="O38" s="282"/>
      <c r="P38" s="282" t="s">
        <v>55</v>
      </c>
      <c r="Q38" s="426" t="s">
        <v>1424</v>
      </c>
      <c r="R38" s="425" t="s">
        <v>1425</v>
      </c>
      <c r="S38" s="349"/>
      <c r="T38" s="225" t="s">
        <v>556</v>
      </c>
      <c r="U38" s="282"/>
      <c r="W38" s="18"/>
    </row>
    <row r="39" spans="1:23" ht="135" x14ac:dyDescent="0.25">
      <c r="A39" s="605"/>
      <c r="B39" s="223" t="s">
        <v>211</v>
      </c>
      <c r="C39" s="361" t="s">
        <v>860</v>
      </c>
      <c r="D39" s="223" t="s">
        <v>213</v>
      </c>
      <c r="E39" s="223"/>
      <c r="F39" s="224">
        <v>44378</v>
      </c>
      <c r="G39" s="224">
        <v>45078</v>
      </c>
      <c r="H39" s="223" t="s">
        <v>556</v>
      </c>
      <c r="I39" s="399">
        <v>0</v>
      </c>
      <c r="J39" s="223" t="s">
        <v>1426</v>
      </c>
      <c r="K39" s="223" t="s">
        <v>1137</v>
      </c>
      <c r="L39" s="223"/>
      <c r="M39" s="223" t="s">
        <v>456</v>
      </c>
      <c r="N39" s="282"/>
      <c r="O39" s="282"/>
      <c r="P39" s="282" t="s">
        <v>55</v>
      </c>
      <c r="Q39" s="258" t="s">
        <v>1427</v>
      </c>
      <c r="R39" s="384" t="s">
        <v>1428</v>
      </c>
      <c r="S39" s="282"/>
      <c r="T39" s="225" t="s">
        <v>556</v>
      </c>
      <c r="U39" s="258" t="s">
        <v>1429</v>
      </c>
      <c r="W39" s="18"/>
    </row>
    <row r="40" spans="1:23" ht="165" x14ac:dyDescent="0.25">
      <c r="A40" s="605"/>
      <c r="B40" s="223" t="s">
        <v>218</v>
      </c>
      <c r="C40" s="361" t="s">
        <v>866</v>
      </c>
      <c r="D40" s="223" t="s">
        <v>220</v>
      </c>
      <c r="E40" s="223"/>
      <c r="F40" s="224">
        <v>44197</v>
      </c>
      <c r="G40" s="224">
        <v>45078</v>
      </c>
      <c r="H40" s="223" t="s">
        <v>1143</v>
      </c>
      <c r="I40" s="399">
        <v>5000</v>
      </c>
      <c r="J40" s="228" t="s">
        <v>1430</v>
      </c>
      <c r="K40" s="228" t="s">
        <v>568</v>
      </c>
      <c r="L40" s="228"/>
      <c r="M40" s="223" t="s">
        <v>1431</v>
      </c>
      <c r="N40" s="282"/>
      <c r="O40" s="282"/>
      <c r="P40" s="282" t="s">
        <v>55</v>
      </c>
      <c r="Q40" s="384" t="s">
        <v>1432</v>
      </c>
      <c r="R40" s="384" t="s">
        <v>1433</v>
      </c>
      <c r="S40" s="282"/>
      <c r="T40" s="225" t="s">
        <v>556</v>
      </c>
      <c r="U40" s="282"/>
      <c r="W40" s="18"/>
    </row>
    <row r="41" spans="1:23" ht="87" customHeight="1" x14ac:dyDescent="0.25">
      <c r="A41" s="605"/>
      <c r="B41" s="223" t="s">
        <v>226</v>
      </c>
      <c r="C41" s="361" t="s">
        <v>571</v>
      </c>
      <c r="D41" s="223" t="s">
        <v>204</v>
      </c>
      <c r="E41" s="223"/>
      <c r="F41" s="224">
        <v>44593</v>
      </c>
      <c r="G41" s="224">
        <v>45078</v>
      </c>
      <c r="H41" s="223" t="s">
        <v>62</v>
      </c>
      <c r="I41" s="399">
        <v>0</v>
      </c>
      <c r="J41" s="228" t="s">
        <v>1434</v>
      </c>
      <c r="K41" s="228" t="s">
        <v>1157</v>
      </c>
      <c r="L41" s="228"/>
      <c r="M41" s="223" t="s">
        <v>554</v>
      </c>
      <c r="N41" s="282" t="s">
        <v>55</v>
      </c>
      <c r="O41" s="282"/>
      <c r="P41" s="282"/>
      <c r="Q41" s="258" t="s">
        <v>1435</v>
      </c>
      <c r="R41" s="282"/>
      <c r="S41" s="282" t="s">
        <v>1367</v>
      </c>
      <c r="T41" s="282"/>
      <c r="U41" s="282"/>
      <c r="W41" s="18"/>
    </row>
    <row r="42" spans="1:23" ht="135" x14ac:dyDescent="0.25">
      <c r="A42" s="605"/>
      <c r="B42" s="223" t="s">
        <v>230</v>
      </c>
      <c r="C42" s="361" t="s">
        <v>1152</v>
      </c>
      <c r="D42" s="223" t="s">
        <v>232</v>
      </c>
      <c r="E42" s="223"/>
      <c r="F42" s="224">
        <v>44044</v>
      </c>
      <c r="G42" s="224">
        <v>45078</v>
      </c>
      <c r="H42" s="223" t="s">
        <v>233</v>
      </c>
      <c r="I42" s="399">
        <v>7000</v>
      </c>
      <c r="J42" s="228" t="s">
        <v>1436</v>
      </c>
      <c r="K42" s="228" t="s">
        <v>1437</v>
      </c>
      <c r="L42" s="228"/>
      <c r="M42" s="223" t="s">
        <v>1438</v>
      </c>
      <c r="N42" s="282"/>
      <c r="O42" s="282"/>
      <c r="P42" s="282" t="s">
        <v>55</v>
      </c>
      <c r="Q42" s="258" t="s">
        <v>1439</v>
      </c>
      <c r="R42" s="437" t="s">
        <v>1440</v>
      </c>
      <c r="S42" s="282"/>
      <c r="T42" s="258" t="s">
        <v>1316</v>
      </c>
      <c r="U42" s="258" t="s">
        <v>1441</v>
      </c>
      <c r="W42" s="18"/>
    </row>
    <row r="43" spans="1:23" ht="180" x14ac:dyDescent="0.25">
      <c r="A43" s="605"/>
      <c r="B43" s="223" t="s">
        <v>237</v>
      </c>
      <c r="C43" s="361" t="s">
        <v>876</v>
      </c>
      <c r="D43" s="223" t="s">
        <v>239</v>
      </c>
      <c r="E43" s="223"/>
      <c r="F43" s="224">
        <v>43617</v>
      </c>
      <c r="G43" s="224">
        <v>45078</v>
      </c>
      <c r="H43" s="223" t="s">
        <v>556</v>
      </c>
      <c r="I43" s="399">
        <v>0</v>
      </c>
      <c r="J43" s="228" t="s">
        <v>1442</v>
      </c>
      <c r="K43" s="228" t="s">
        <v>1443</v>
      </c>
      <c r="L43" s="228"/>
      <c r="M43" s="223" t="s">
        <v>456</v>
      </c>
      <c r="N43" s="282"/>
      <c r="O43" s="282" t="s">
        <v>55</v>
      </c>
      <c r="P43" s="282"/>
      <c r="Q43" s="258" t="s">
        <v>1444</v>
      </c>
      <c r="R43" s="437" t="s">
        <v>1445</v>
      </c>
      <c r="S43" s="258" t="s">
        <v>1446</v>
      </c>
      <c r="T43" s="282" t="s">
        <v>556</v>
      </c>
      <c r="U43" s="439" t="s">
        <v>1447</v>
      </c>
      <c r="W43" s="18"/>
    </row>
    <row r="44" spans="1:23" ht="90" x14ac:dyDescent="0.25">
      <c r="A44" s="605"/>
      <c r="B44" s="223" t="s">
        <v>243</v>
      </c>
      <c r="C44" s="361" t="s">
        <v>879</v>
      </c>
      <c r="D44" s="223" t="s">
        <v>204</v>
      </c>
      <c r="E44" s="223"/>
      <c r="F44" s="224">
        <v>43739</v>
      </c>
      <c r="G44" s="224">
        <v>44986</v>
      </c>
      <c r="H44" s="223" t="s">
        <v>1135</v>
      </c>
      <c r="I44" s="399">
        <v>0</v>
      </c>
      <c r="J44" s="228" t="s">
        <v>1448</v>
      </c>
      <c r="K44" s="228" t="s">
        <v>223</v>
      </c>
      <c r="L44" s="228"/>
      <c r="M44" s="223" t="s">
        <v>886</v>
      </c>
      <c r="N44" s="282" t="s">
        <v>55</v>
      </c>
      <c r="O44" s="282"/>
      <c r="P44" s="282"/>
      <c r="Q44" s="290" t="s">
        <v>1449</v>
      </c>
      <c r="R44" s="150"/>
      <c r="S44" s="150" t="s">
        <v>1450</v>
      </c>
      <c r="T44" s="282" t="s">
        <v>556</v>
      </c>
      <c r="U44" s="150"/>
      <c r="W44" s="18"/>
    </row>
    <row r="45" spans="1:23" ht="72.599999999999994" customHeight="1" x14ac:dyDescent="0.25">
      <c r="A45" s="605"/>
      <c r="B45" s="223" t="s">
        <v>248</v>
      </c>
      <c r="C45" s="361" t="s">
        <v>582</v>
      </c>
      <c r="D45" s="223" t="s">
        <v>585</v>
      </c>
      <c r="E45" s="223"/>
      <c r="F45" s="224">
        <v>43617</v>
      </c>
      <c r="G45" s="224">
        <v>45078</v>
      </c>
      <c r="H45" s="223" t="s">
        <v>556</v>
      </c>
      <c r="I45" s="399">
        <v>0</v>
      </c>
      <c r="J45" s="228" t="s">
        <v>1451</v>
      </c>
      <c r="K45" s="228" t="s">
        <v>223</v>
      </c>
      <c r="L45" s="228"/>
      <c r="M45" s="223" t="s">
        <v>456</v>
      </c>
      <c r="N45" s="282"/>
      <c r="O45" s="282"/>
      <c r="P45" s="282" t="s">
        <v>55</v>
      </c>
      <c r="Q45" s="150" t="s">
        <v>1452</v>
      </c>
      <c r="R45" s="290" t="s">
        <v>585</v>
      </c>
      <c r="S45" s="150"/>
      <c r="T45" s="282" t="s">
        <v>556</v>
      </c>
      <c r="U45" s="428" t="s">
        <v>1453</v>
      </c>
      <c r="W45" s="18"/>
    </row>
    <row r="46" spans="1:23" ht="90" x14ac:dyDescent="0.25">
      <c r="A46" s="605"/>
      <c r="B46" s="223" t="s">
        <v>255</v>
      </c>
      <c r="C46" s="361" t="s">
        <v>890</v>
      </c>
      <c r="D46" s="223" t="s">
        <v>204</v>
      </c>
      <c r="E46" s="223"/>
      <c r="F46" s="224">
        <v>44531</v>
      </c>
      <c r="G46" s="224">
        <v>45078</v>
      </c>
      <c r="H46" s="223" t="s">
        <v>1135</v>
      </c>
      <c r="I46" s="399">
        <v>0</v>
      </c>
      <c r="J46" s="228" t="s">
        <v>1454</v>
      </c>
      <c r="K46" s="228" t="s">
        <v>223</v>
      </c>
      <c r="L46" s="228"/>
      <c r="M46" s="223" t="s">
        <v>894</v>
      </c>
      <c r="N46" s="282"/>
      <c r="O46" s="282"/>
      <c r="P46" s="282" t="s">
        <v>55</v>
      </c>
      <c r="Q46" s="150" t="s">
        <v>1452</v>
      </c>
      <c r="R46" s="414" t="s">
        <v>1455</v>
      </c>
      <c r="S46" s="419"/>
      <c r="T46" s="258" t="s">
        <v>1456</v>
      </c>
      <c r="U46" s="421"/>
      <c r="W46" s="18"/>
    </row>
    <row r="47" spans="1:23" ht="120" customHeight="1" x14ac:dyDescent="0.25">
      <c r="A47" s="605"/>
      <c r="B47" s="223" t="s">
        <v>259</v>
      </c>
      <c r="C47" s="361" t="s">
        <v>895</v>
      </c>
      <c r="D47" s="223" t="s">
        <v>261</v>
      </c>
      <c r="E47" s="223"/>
      <c r="F47" s="224">
        <v>43466</v>
      </c>
      <c r="G47" s="224">
        <v>45078</v>
      </c>
      <c r="H47" s="223" t="s">
        <v>556</v>
      </c>
      <c r="I47" s="399">
        <v>60000</v>
      </c>
      <c r="J47" s="228" t="s">
        <v>1457</v>
      </c>
      <c r="K47" s="228" t="s">
        <v>1458</v>
      </c>
      <c r="L47" s="228"/>
      <c r="M47" s="223" t="s">
        <v>456</v>
      </c>
      <c r="N47" s="282"/>
      <c r="O47" s="282" t="s">
        <v>55</v>
      </c>
      <c r="P47" s="282"/>
      <c r="Q47" s="258" t="s">
        <v>1459</v>
      </c>
      <c r="R47" s="258" t="s">
        <v>1460</v>
      </c>
      <c r="S47" s="258" t="s">
        <v>1461</v>
      </c>
      <c r="T47" s="282" t="s">
        <v>556</v>
      </c>
      <c r="U47" s="258" t="s">
        <v>1462</v>
      </c>
      <c r="W47" s="18"/>
    </row>
    <row r="48" spans="1:23" ht="90" x14ac:dyDescent="0.25">
      <c r="A48" s="605"/>
      <c r="B48" s="223" t="s">
        <v>268</v>
      </c>
      <c r="C48" s="361" t="s">
        <v>901</v>
      </c>
      <c r="D48" s="223" t="s">
        <v>270</v>
      </c>
      <c r="E48" s="223"/>
      <c r="F48" s="224">
        <v>43466</v>
      </c>
      <c r="G48" s="224">
        <v>45078</v>
      </c>
      <c r="H48" s="223" t="s">
        <v>62</v>
      </c>
      <c r="I48" s="399">
        <v>2000000</v>
      </c>
      <c r="J48" s="228" t="s">
        <v>1463</v>
      </c>
      <c r="K48" s="228" t="s">
        <v>272</v>
      </c>
      <c r="L48" s="228"/>
      <c r="M48" s="223" t="s">
        <v>1464</v>
      </c>
      <c r="N48" s="282"/>
      <c r="O48" s="282" t="s">
        <v>55</v>
      </c>
      <c r="P48" s="282"/>
      <c r="Q48" s="258" t="s">
        <v>1465</v>
      </c>
      <c r="R48" s="267"/>
      <c r="S48" s="282"/>
      <c r="T48" s="258" t="s">
        <v>1466</v>
      </c>
      <c r="U48" s="258" t="s">
        <v>1467</v>
      </c>
      <c r="W48" s="18"/>
    </row>
    <row r="49" spans="1:23" ht="87" customHeight="1" x14ac:dyDescent="0.25">
      <c r="A49" s="605"/>
      <c r="B49" s="223" t="s">
        <v>275</v>
      </c>
      <c r="C49" s="361" t="s">
        <v>276</v>
      </c>
      <c r="D49" s="223" t="s">
        <v>1468</v>
      </c>
      <c r="E49" s="223"/>
      <c r="F49" s="224">
        <v>43466</v>
      </c>
      <c r="G49" s="224">
        <v>45078</v>
      </c>
      <c r="H49" s="223" t="s">
        <v>556</v>
      </c>
      <c r="I49" s="399">
        <v>6000</v>
      </c>
      <c r="J49" s="228" t="s">
        <v>1469</v>
      </c>
      <c r="K49" s="228" t="s">
        <v>1470</v>
      </c>
      <c r="L49" s="228"/>
      <c r="M49" s="223" t="s">
        <v>554</v>
      </c>
      <c r="N49" s="282"/>
      <c r="O49" s="282" t="s">
        <v>55</v>
      </c>
      <c r="P49" s="282"/>
      <c r="Q49" s="282" t="s">
        <v>1471</v>
      </c>
      <c r="R49" s="282"/>
      <c r="S49" s="282"/>
      <c r="T49" s="282" t="s">
        <v>556</v>
      </c>
      <c r="U49" s="282"/>
      <c r="W49" s="18"/>
    </row>
    <row r="50" spans="1:23" ht="75" x14ac:dyDescent="0.25">
      <c r="A50" s="606"/>
      <c r="B50" s="223" t="s">
        <v>281</v>
      </c>
      <c r="C50" s="361" t="s">
        <v>282</v>
      </c>
      <c r="D50" s="223" t="s">
        <v>607</v>
      </c>
      <c r="E50" s="223"/>
      <c r="F50" s="224">
        <v>44013</v>
      </c>
      <c r="G50" s="224">
        <v>45078</v>
      </c>
      <c r="H50" s="223" t="s">
        <v>556</v>
      </c>
      <c r="I50" s="399">
        <v>250000</v>
      </c>
      <c r="J50" s="228" t="s">
        <v>1472</v>
      </c>
      <c r="K50" s="228" t="s">
        <v>609</v>
      </c>
      <c r="L50" s="228"/>
      <c r="M50" s="223" t="s">
        <v>554</v>
      </c>
      <c r="N50" s="282" t="s">
        <v>55</v>
      </c>
      <c r="O50" s="282"/>
      <c r="P50" s="282"/>
      <c r="Q50" s="282" t="s">
        <v>1473</v>
      </c>
      <c r="R50" s="282"/>
      <c r="S50" s="282"/>
      <c r="T50" s="282" t="s">
        <v>556</v>
      </c>
      <c r="U50" s="258" t="s">
        <v>1467</v>
      </c>
      <c r="W50" s="18"/>
    </row>
    <row r="51" spans="1:23" ht="147" customHeight="1" x14ac:dyDescent="0.25">
      <c r="A51" s="604" t="s">
        <v>286</v>
      </c>
      <c r="B51" s="223" t="s">
        <v>287</v>
      </c>
      <c r="C51" s="361" t="s">
        <v>288</v>
      </c>
      <c r="D51" s="223" t="s">
        <v>1188</v>
      </c>
      <c r="E51" s="223"/>
      <c r="F51" s="224">
        <v>43647</v>
      </c>
      <c r="G51" s="224">
        <v>45078</v>
      </c>
      <c r="H51" s="228" t="s">
        <v>776</v>
      </c>
      <c r="I51" s="400">
        <v>0</v>
      </c>
      <c r="J51" s="228" t="s">
        <v>1474</v>
      </c>
      <c r="K51" s="228" t="s">
        <v>292</v>
      </c>
      <c r="L51" s="228"/>
      <c r="M51" s="223" t="s">
        <v>920</v>
      </c>
      <c r="N51" s="282"/>
      <c r="O51" s="282" t="s">
        <v>55</v>
      </c>
      <c r="P51" s="282"/>
      <c r="Q51" s="438" t="s">
        <v>1475</v>
      </c>
      <c r="R51" s="437" t="s">
        <v>1476</v>
      </c>
      <c r="S51" s="282" t="s">
        <v>1477</v>
      </c>
      <c r="T51" s="258" t="s">
        <v>1316</v>
      </c>
      <c r="U51" s="258" t="s">
        <v>1478</v>
      </c>
      <c r="W51" s="18"/>
    </row>
    <row r="52" spans="1:23" ht="195" x14ac:dyDescent="0.25">
      <c r="A52" s="605"/>
      <c r="B52" s="223" t="s">
        <v>294</v>
      </c>
      <c r="C52" s="361" t="s">
        <v>921</v>
      </c>
      <c r="D52" s="223" t="s">
        <v>616</v>
      </c>
      <c r="E52" s="223"/>
      <c r="F52" s="224">
        <v>43466</v>
      </c>
      <c r="G52" s="224">
        <v>44013</v>
      </c>
      <c r="H52" s="223" t="s">
        <v>922</v>
      </c>
      <c r="I52" s="400">
        <v>30000</v>
      </c>
      <c r="J52" s="223" t="s">
        <v>1479</v>
      </c>
      <c r="K52" s="223" t="s">
        <v>292</v>
      </c>
      <c r="L52" s="223"/>
      <c r="M52" s="223" t="s">
        <v>1480</v>
      </c>
      <c r="N52" s="282"/>
      <c r="O52" s="282"/>
      <c r="P52" s="282" t="s">
        <v>55</v>
      </c>
      <c r="Q52" s="231" t="s">
        <v>1481</v>
      </c>
      <c r="R52" s="258" t="s">
        <v>1482</v>
      </c>
      <c r="S52" s="258"/>
      <c r="T52" s="258" t="s">
        <v>1395</v>
      </c>
      <c r="U52" s="258" t="s">
        <v>1483</v>
      </c>
      <c r="W52" s="18"/>
    </row>
    <row r="53" spans="1:23" ht="120" x14ac:dyDescent="0.25">
      <c r="A53" s="605"/>
      <c r="B53" s="223" t="s">
        <v>302</v>
      </c>
      <c r="C53" s="231" t="s">
        <v>1203</v>
      </c>
      <c r="D53" s="223" t="s">
        <v>304</v>
      </c>
      <c r="E53" s="223"/>
      <c r="F53" s="224">
        <v>44197</v>
      </c>
      <c r="G53" s="224">
        <v>45078</v>
      </c>
      <c r="H53" s="223" t="s">
        <v>1484</v>
      </c>
      <c r="I53" s="400">
        <v>63000</v>
      </c>
      <c r="J53" s="228" t="s">
        <v>1485</v>
      </c>
      <c r="K53" s="228" t="s">
        <v>306</v>
      </c>
      <c r="L53" s="228"/>
      <c r="M53" s="223" t="s">
        <v>456</v>
      </c>
      <c r="N53" s="282"/>
      <c r="O53" s="282"/>
      <c r="P53" s="282" t="s">
        <v>55</v>
      </c>
      <c r="Q53" s="258" t="s">
        <v>1486</v>
      </c>
      <c r="R53" s="384" t="s">
        <v>1487</v>
      </c>
      <c r="S53" s="258"/>
      <c r="T53" s="258" t="s">
        <v>1316</v>
      </c>
      <c r="U53" s="258" t="s">
        <v>1488</v>
      </c>
      <c r="W53" s="18"/>
    </row>
    <row r="54" spans="1:23" ht="120" x14ac:dyDescent="0.25">
      <c r="A54" s="605"/>
      <c r="B54" s="223" t="s">
        <v>309</v>
      </c>
      <c r="C54" s="361" t="s">
        <v>622</v>
      </c>
      <c r="D54" s="223" t="s">
        <v>318</v>
      </c>
      <c r="E54" s="223"/>
      <c r="F54" s="224">
        <v>43466</v>
      </c>
      <c r="G54" s="224">
        <v>45078</v>
      </c>
      <c r="H54" s="223" t="s">
        <v>626</v>
      </c>
      <c r="I54" s="400">
        <v>75000</v>
      </c>
      <c r="J54" s="228" t="s">
        <v>1489</v>
      </c>
      <c r="K54" s="228" t="s">
        <v>306</v>
      </c>
      <c r="L54" s="228"/>
      <c r="M54" s="223" t="s">
        <v>1207</v>
      </c>
      <c r="N54" s="282" t="s">
        <v>55</v>
      </c>
      <c r="O54" s="282"/>
      <c r="P54" s="282"/>
      <c r="Q54" s="258" t="s">
        <v>1490</v>
      </c>
      <c r="R54" s="282"/>
      <c r="S54" s="429" t="s">
        <v>1491</v>
      </c>
      <c r="T54" s="438" t="s">
        <v>1492</v>
      </c>
      <c r="U54" s="258" t="s">
        <v>1493</v>
      </c>
      <c r="W54" s="18"/>
    </row>
    <row r="55" spans="1:23" ht="315" x14ac:dyDescent="0.25">
      <c r="A55" s="605"/>
      <c r="B55" s="223" t="s">
        <v>319</v>
      </c>
      <c r="C55" s="361" t="s">
        <v>1212</v>
      </c>
      <c r="D55" s="223" t="s">
        <v>321</v>
      </c>
      <c r="E55" s="223"/>
      <c r="F55" s="224">
        <v>43709</v>
      </c>
      <c r="G55" s="224">
        <v>45078</v>
      </c>
      <c r="H55" s="223" t="s">
        <v>62</v>
      </c>
      <c r="I55" s="400">
        <v>85000</v>
      </c>
      <c r="J55" s="228" t="s">
        <v>1494</v>
      </c>
      <c r="K55" s="228" t="s">
        <v>292</v>
      </c>
      <c r="L55" s="228"/>
      <c r="M55" s="223" t="s">
        <v>947</v>
      </c>
      <c r="N55" s="282"/>
      <c r="O55" s="282"/>
      <c r="P55" s="282" t="s">
        <v>55</v>
      </c>
      <c r="Q55" s="258" t="s">
        <v>1495</v>
      </c>
      <c r="R55" s="416" t="s">
        <v>1496</v>
      </c>
      <c r="S55" s="414"/>
      <c r="T55" s="429" t="s">
        <v>1497</v>
      </c>
      <c r="U55" s="437" t="s">
        <v>1498</v>
      </c>
      <c r="W55" s="18"/>
    </row>
    <row r="56" spans="1:23" ht="105" x14ac:dyDescent="0.25">
      <c r="A56" s="605"/>
      <c r="B56" s="223" t="s">
        <v>326</v>
      </c>
      <c r="C56" s="361" t="s">
        <v>948</v>
      </c>
      <c r="D56" s="223" t="s">
        <v>1218</v>
      </c>
      <c r="E56" s="223"/>
      <c r="F56" s="224">
        <v>44197</v>
      </c>
      <c r="G56" s="224">
        <v>45078</v>
      </c>
      <c r="H56" s="223" t="s">
        <v>62</v>
      </c>
      <c r="I56" s="400">
        <v>12000</v>
      </c>
      <c r="J56" s="228" t="s">
        <v>1499</v>
      </c>
      <c r="K56" s="228" t="s">
        <v>292</v>
      </c>
      <c r="L56" s="228"/>
      <c r="M56" s="223" t="s">
        <v>641</v>
      </c>
      <c r="N56" s="282" t="s">
        <v>55</v>
      </c>
      <c r="O56" s="282"/>
      <c r="P56" s="282"/>
      <c r="Q56" s="282" t="s">
        <v>1500</v>
      </c>
      <c r="R56" s="282"/>
      <c r="S56" s="413" t="s">
        <v>1501</v>
      </c>
      <c r="T56" s="414" t="s">
        <v>1466</v>
      </c>
      <c r="U56" s="417" t="s">
        <v>1502</v>
      </c>
      <c r="W56" s="18"/>
    </row>
    <row r="57" spans="1:23" ht="135" x14ac:dyDescent="0.25">
      <c r="A57" s="605"/>
      <c r="B57" s="223" t="s">
        <v>333</v>
      </c>
      <c r="C57" s="361" t="s">
        <v>334</v>
      </c>
      <c r="D57" s="223" t="s">
        <v>1222</v>
      </c>
      <c r="E57" s="223"/>
      <c r="F57" s="224">
        <v>44197</v>
      </c>
      <c r="G57" s="224">
        <v>45078</v>
      </c>
      <c r="H57" s="223" t="s">
        <v>534</v>
      </c>
      <c r="I57" s="400">
        <v>40000</v>
      </c>
      <c r="J57" s="228" t="s">
        <v>1503</v>
      </c>
      <c r="K57" s="228" t="s">
        <v>223</v>
      </c>
      <c r="L57" s="228"/>
      <c r="M57" s="223" t="s">
        <v>957</v>
      </c>
      <c r="N57" s="282"/>
      <c r="O57" s="282" t="s">
        <v>55</v>
      </c>
      <c r="P57" s="282"/>
      <c r="Q57" s="258" t="s">
        <v>1504</v>
      </c>
      <c r="R57" s="282"/>
      <c r="S57" s="258" t="s">
        <v>1505</v>
      </c>
      <c r="T57" s="258" t="s">
        <v>1466</v>
      </c>
      <c r="U57" s="258" t="s">
        <v>1506</v>
      </c>
      <c r="W57" s="18"/>
    </row>
    <row r="58" spans="1:23" ht="90" x14ac:dyDescent="0.25">
      <c r="A58" s="605"/>
      <c r="B58" s="223" t="s">
        <v>342</v>
      </c>
      <c r="C58" s="361" t="s">
        <v>653</v>
      </c>
      <c r="D58" s="223" t="s">
        <v>1224</v>
      </c>
      <c r="E58" s="223" t="s">
        <v>1225</v>
      </c>
      <c r="F58" s="224">
        <v>43466</v>
      </c>
      <c r="G58" s="224">
        <v>45078</v>
      </c>
      <c r="H58" s="223" t="s">
        <v>626</v>
      </c>
      <c r="I58" s="400">
        <v>28000</v>
      </c>
      <c r="J58" s="228" t="s">
        <v>1507</v>
      </c>
      <c r="K58" s="228" t="s">
        <v>1227</v>
      </c>
      <c r="L58" s="228"/>
      <c r="M58" s="223" t="s">
        <v>456</v>
      </c>
      <c r="N58" s="282" t="s">
        <v>55</v>
      </c>
      <c r="O58" s="282"/>
      <c r="P58" s="282"/>
      <c r="Q58" s="282" t="s">
        <v>1500</v>
      </c>
      <c r="R58" s="282"/>
      <c r="S58" s="258" t="s">
        <v>1508</v>
      </c>
      <c r="T58" s="258" t="s">
        <v>626</v>
      </c>
      <c r="U58" s="258" t="s">
        <v>1509</v>
      </c>
      <c r="W58" s="18"/>
    </row>
    <row r="59" spans="1:23" ht="90" x14ac:dyDescent="0.25">
      <c r="A59" s="605"/>
      <c r="B59" s="223" t="s">
        <v>347</v>
      </c>
      <c r="C59" s="231" t="s">
        <v>1234</v>
      </c>
      <c r="D59" s="231" t="s">
        <v>1235</v>
      </c>
      <c r="E59" s="231" t="s">
        <v>1236</v>
      </c>
      <c r="F59" s="224">
        <v>44378</v>
      </c>
      <c r="G59" s="224">
        <v>45078</v>
      </c>
      <c r="H59" s="223" t="s">
        <v>1510</v>
      </c>
      <c r="I59" s="400">
        <v>0</v>
      </c>
      <c r="J59" s="228" t="s">
        <v>1511</v>
      </c>
      <c r="K59" s="228" t="s">
        <v>223</v>
      </c>
      <c r="L59" s="228"/>
      <c r="M59" s="223" t="s">
        <v>1512</v>
      </c>
      <c r="N59" s="282" t="s">
        <v>55</v>
      </c>
      <c r="O59" s="282"/>
      <c r="P59" s="282"/>
      <c r="Q59" s="217" t="s">
        <v>1500</v>
      </c>
      <c r="R59" s="418"/>
      <c r="S59" s="217" t="s">
        <v>1513</v>
      </c>
      <c r="T59" s="258" t="s">
        <v>626</v>
      </c>
      <c r="U59" s="217" t="s">
        <v>1514</v>
      </c>
      <c r="W59" s="18"/>
    </row>
    <row r="60" spans="1:23" ht="120" x14ac:dyDescent="0.25">
      <c r="A60" s="605"/>
      <c r="B60" s="223" t="s">
        <v>352</v>
      </c>
      <c r="C60" s="231" t="s">
        <v>1243</v>
      </c>
      <c r="D60" s="231" t="s">
        <v>1244</v>
      </c>
      <c r="E60" s="223"/>
      <c r="F60" s="224">
        <v>43466</v>
      </c>
      <c r="G60" s="224">
        <v>45078</v>
      </c>
      <c r="H60" s="223" t="s">
        <v>1515</v>
      </c>
      <c r="I60" s="400">
        <v>9000</v>
      </c>
      <c r="J60" s="228" t="s">
        <v>1516</v>
      </c>
      <c r="K60" s="228" t="s">
        <v>292</v>
      </c>
      <c r="L60" s="228"/>
      <c r="M60" s="223" t="s">
        <v>1517</v>
      </c>
      <c r="N60" s="282"/>
      <c r="O60" s="282" t="s">
        <v>55</v>
      </c>
      <c r="P60" s="282"/>
      <c r="Q60" s="217" t="s">
        <v>1518</v>
      </c>
      <c r="R60" s="290" t="s">
        <v>1519</v>
      </c>
      <c r="S60" s="217"/>
      <c r="T60" s="217" t="s">
        <v>1395</v>
      </c>
      <c r="U60" s="217" t="s">
        <v>1520</v>
      </c>
      <c r="W60" s="18"/>
    </row>
    <row r="61" spans="1:23" ht="180" x14ac:dyDescent="0.25">
      <c r="A61" s="605"/>
      <c r="B61" s="223" t="s">
        <v>358</v>
      </c>
      <c r="C61" s="361" t="s">
        <v>664</v>
      </c>
      <c r="D61" s="223" t="s">
        <v>360</v>
      </c>
      <c r="E61" s="223"/>
      <c r="F61" s="224">
        <v>43466</v>
      </c>
      <c r="G61" s="224">
        <v>44531</v>
      </c>
      <c r="H61" s="223" t="s">
        <v>120</v>
      </c>
      <c r="I61" s="400">
        <v>9000</v>
      </c>
      <c r="J61" s="228" t="s">
        <v>1521</v>
      </c>
      <c r="K61" s="228" t="s">
        <v>292</v>
      </c>
      <c r="L61" s="228"/>
      <c r="M61" s="223" t="s">
        <v>456</v>
      </c>
      <c r="N61" s="282"/>
      <c r="O61" s="282"/>
      <c r="P61" s="282" t="s">
        <v>55</v>
      </c>
      <c r="Q61" s="225" t="s">
        <v>1248</v>
      </c>
      <c r="R61" s="225"/>
      <c r="S61" s="61"/>
      <c r="T61" s="223" t="s">
        <v>120</v>
      </c>
      <c r="U61" s="231" t="s">
        <v>1249</v>
      </c>
      <c r="W61" s="18"/>
    </row>
    <row r="62" spans="1:23" ht="60" x14ac:dyDescent="0.25">
      <c r="A62" s="605"/>
      <c r="B62" s="223" t="s">
        <v>365</v>
      </c>
      <c r="C62" s="361" t="s">
        <v>974</v>
      </c>
      <c r="D62" s="231" t="s">
        <v>1253</v>
      </c>
      <c r="E62" s="223"/>
      <c r="F62" s="224">
        <v>43647</v>
      </c>
      <c r="G62" s="224">
        <v>44986</v>
      </c>
      <c r="H62" s="223" t="s">
        <v>62</v>
      </c>
      <c r="I62" s="400">
        <v>18000</v>
      </c>
      <c r="J62" s="228" t="s">
        <v>1522</v>
      </c>
      <c r="K62" s="228" t="s">
        <v>292</v>
      </c>
      <c r="L62" s="228"/>
      <c r="M62" s="223" t="s">
        <v>1523</v>
      </c>
      <c r="N62" s="282" t="s">
        <v>55</v>
      </c>
      <c r="O62" s="282"/>
      <c r="P62" s="282"/>
      <c r="Q62" s="217" t="s">
        <v>1524</v>
      </c>
      <c r="R62" s="150"/>
      <c r="S62" s="150" t="s">
        <v>1525</v>
      </c>
      <c r="T62" s="217" t="s">
        <v>1526</v>
      </c>
      <c r="U62" s="150"/>
      <c r="W62" s="18"/>
    </row>
    <row r="63" spans="1:23" ht="230.25" customHeight="1" x14ac:dyDescent="0.25">
      <c r="A63" s="605"/>
      <c r="B63" s="223" t="s">
        <v>374</v>
      </c>
      <c r="C63" s="361" t="s">
        <v>980</v>
      </c>
      <c r="D63" s="231" t="s">
        <v>1261</v>
      </c>
      <c r="E63" s="223"/>
      <c r="F63" s="224">
        <v>43647</v>
      </c>
      <c r="G63" s="224">
        <v>45078</v>
      </c>
      <c r="H63" s="223" t="s">
        <v>62</v>
      </c>
      <c r="I63" s="400">
        <v>80000</v>
      </c>
      <c r="J63" s="228" t="s">
        <v>1527</v>
      </c>
      <c r="K63" s="228"/>
      <c r="L63" s="228" t="s">
        <v>987</v>
      </c>
      <c r="M63" s="223" t="s">
        <v>1528</v>
      </c>
      <c r="N63" s="282"/>
      <c r="O63" s="282"/>
      <c r="P63" s="282" t="s">
        <v>55</v>
      </c>
      <c r="Q63" s="217" t="s">
        <v>1529</v>
      </c>
      <c r="R63" s="290" t="s">
        <v>1530</v>
      </c>
      <c r="S63" s="440" t="s">
        <v>1531</v>
      </c>
      <c r="T63" s="217" t="s">
        <v>1526</v>
      </c>
      <c r="U63" s="217" t="s">
        <v>1532</v>
      </c>
      <c r="W63" s="18"/>
    </row>
    <row r="64" spans="1:23" ht="30" customHeight="1" x14ac:dyDescent="0.25">
      <c r="A64" s="605"/>
      <c r="B64" s="223" t="s">
        <v>383</v>
      </c>
      <c r="C64" s="361" t="s">
        <v>680</v>
      </c>
      <c r="D64" s="223"/>
      <c r="E64" s="223"/>
      <c r="F64" s="224"/>
      <c r="G64" s="224"/>
      <c r="H64" s="223"/>
      <c r="I64" s="400"/>
      <c r="J64" s="228"/>
      <c r="K64" s="228"/>
      <c r="L64" s="228"/>
      <c r="M64" s="223"/>
      <c r="N64" s="282"/>
      <c r="O64" s="282"/>
      <c r="P64" s="282"/>
      <c r="Q64" s="150"/>
      <c r="R64" s="150"/>
      <c r="S64" s="150"/>
      <c r="T64" s="150"/>
      <c r="U64" s="150"/>
      <c r="W64" s="18"/>
    </row>
    <row r="65" spans="1:23" ht="30" customHeight="1" x14ac:dyDescent="0.25">
      <c r="A65" s="605"/>
      <c r="B65" s="223" t="s">
        <v>400</v>
      </c>
      <c r="C65" s="361" t="s">
        <v>1264</v>
      </c>
      <c r="D65" s="223"/>
      <c r="E65" s="223"/>
      <c r="F65" s="224"/>
      <c r="G65" s="224"/>
      <c r="H65" s="223"/>
      <c r="I65" s="400"/>
      <c r="J65" s="228"/>
      <c r="K65" s="228"/>
      <c r="L65" s="228"/>
      <c r="M65" s="223"/>
      <c r="N65" s="282"/>
      <c r="O65" s="282"/>
      <c r="P65" s="282"/>
      <c r="Q65" s="150"/>
      <c r="R65" s="150"/>
      <c r="S65" s="150"/>
      <c r="T65" s="150"/>
      <c r="U65" s="150"/>
      <c r="W65" s="18"/>
    </row>
    <row r="66" spans="1:23" ht="60" x14ac:dyDescent="0.25">
      <c r="A66" s="605"/>
      <c r="B66" s="223" t="s">
        <v>692</v>
      </c>
      <c r="C66" s="223" t="s">
        <v>693</v>
      </c>
      <c r="D66" s="223" t="s">
        <v>1265</v>
      </c>
      <c r="E66" s="223" t="s">
        <v>695</v>
      </c>
      <c r="F66" s="224">
        <v>44197</v>
      </c>
      <c r="G66" s="224">
        <v>45261</v>
      </c>
      <c r="H66" s="223" t="s">
        <v>626</v>
      </c>
      <c r="I66" s="400">
        <v>0</v>
      </c>
      <c r="J66" s="223" t="s">
        <v>1533</v>
      </c>
      <c r="K66" s="223"/>
      <c r="L66" s="223" t="s">
        <v>223</v>
      </c>
      <c r="M66" s="223" t="s">
        <v>456</v>
      </c>
      <c r="N66" s="282"/>
      <c r="O66" s="282"/>
      <c r="P66" s="282" t="s">
        <v>55</v>
      </c>
      <c r="Q66" s="217" t="s">
        <v>1534</v>
      </c>
      <c r="R66" s="290" t="s">
        <v>1535</v>
      </c>
      <c r="S66" s="150"/>
      <c r="T66" s="223" t="s">
        <v>626</v>
      </c>
      <c r="U66" s="217" t="s">
        <v>1536</v>
      </c>
      <c r="W66" s="18"/>
    </row>
    <row r="67" spans="1:23" ht="60" x14ac:dyDescent="0.25">
      <c r="A67" s="605"/>
      <c r="B67" s="223" t="s">
        <v>697</v>
      </c>
      <c r="C67" s="223" t="s">
        <v>1270</v>
      </c>
      <c r="D67" s="223" t="s">
        <v>699</v>
      </c>
      <c r="E67" s="223"/>
      <c r="F67" s="224">
        <v>44197</v>
      </c>
      <c r="G67" s="224">
        <v>45078</v>
      </c>
      <c r="H67" s="223" t="s">
        <v>62</v>
      </c>
      <c r="I67" s="400">
        <v>25000</v>
      </c>
      <c r="J67" s="223" t="s">
        <v>700</v>
      </c>
      <c r="K67" s="223" t="s">
        <v>701</v>
      </c>
      <c r="L67" s="223" t="s">
        <v>702</v>
      </c>
      <c r="M67" s="223" t="s">
        <v>509</v>
      </c>
      <c r="N67" s="282" t="s">
        <v>55</v>
      </c>
      <c r="O67" s="282"/>
      <c r="P67" s="282"/>
      <c r="Q67" s="282" t="s">
        <v>1500</v>
      </c>
      <c r="R67" s="282"/>
      <c r="S67" s="258" t="s">
        <v>1537</v>
      </c>
      <c r="T67" s="258" t="s">
        <v>1316</v>
      </c>
      <c r="U67" s="258" t="s">
        <v>1538</v>
      </c>
      <c r="W67" s="18"/>
    </row>
    <row r="68" spans="1:23" ht="344.25" customHeight="1" x14ac:dyDescent="0.25">
      <c r="A68" s="605"/>
      <c r="B68" s="223" t="s">
        <v>703</v>
      </c>
      <c r="C68" s="223" t="s">
        <v>1274</v>
      </c>
      <c r="D68" s="223" t="s">
        <v>1275</v>
      </c>
      <c r="E68" s="223" t="s">
        <v>706</v>
      </c>
      <c r="F68" s="224">
        <v>44044</v>
      </c>
      <c r="G68" s="224">
        <v>44743</v>
      </c>
      <c r="H68" s="223" t="s">
        <v>1515</v>
      </c>
      <c r="I68" s="400">
        <v>20000</v>
      </c>
      <c r="J68" s="223" t="s">
        <v>1276</v>
      </c>
      <c r="K68" s="223" t="s">
        <v>709</v>
      </c>
      <c r="L68" s="223"/>
      <c r="M68" s="223" t="s">
        <v>710</v>
      </c>
      <c r="N68" s="282"/>
      <c r="O68" s="282"/>
      <c r="P68" s="282" t="s">
        <v>55</v>
      </c>
      <c r="Q68" s="231" t="s">
        <v>1539</v>
      </c>
      <c r="R68" s="225" t="s">
        <v>1278</v>
      </c>
      <c r="S68" s="231"/>
      <c r="T68" s="238" t="s">
        <v>1515</v>
      </c>
      <c r="U68" s="282"/>
      <c r="W68" s="18"/>
    </row>
    <row r="69" spans="1:23" ht="90" x14ac:dyDescent="0.25">
      <c r="A69" s="606"/>
      <c r="B69" s="150" t="s">
        <v>1018</v>
      </c>
      <c r="C69" s="223" t="s">
        <v>1540</v>
      </c>
      <c r="D69" s="223" t="s">
        <v>1280</v>
      </c>
      <c r="E69" s="223"/>
      <c r="F69" s="224">
        <v>44470</v>
      </c>
      <c r="G69" s="224">
        <v>45078</v>
      </c>
      <c r="H69" s="223" t="s">
        <v>776</v>
      </c>
      <c r="I69" s="400">
        <v>100000</v>
      </c>
      <c r="J69" s="223" t="s">
        <v>1281</v>
      </c>
      <c r="K69" s="223" t="s">
        <v>1022</v>
      </c>
      <c r="L69" s="223"/>
      <c r="M69" s="223" t="s">
        <v>1541</v>
      </c>
      <c r="N69" s="282" t="s">
        <v>55</v>
      </c>
      <c r="O69" s="282"/>
      <c r="P69" s="282"/>
      <c r="Q69" s="282" t="s">
        <v>1500</v>
      </c>
      <c r="R69" s="258"/>
      <c r="S69" s="415" t="s">
        <v>1542</v>
      </c>
      <c r="T69" s="231" t="s">
        <v>776</v>
      </c>
      <c r="U69" s="417" t="s">
        <v>1543</v>
      </c>
      <c r="W69" s="18"/>
    </row>
    <row r="70" spans="1:23" x14ac:dyDescent="0.25">
      <c r="W70" s="18"/>
    </row>
    <row r="71" spans="1:23" x14ac:dyDescent="0.25">
      <c r="A71" s="18"/>
      <c r="B71" s="18"/>
      <c r="C71" s="18"/>
      <c r="D71" s="18"/>
      <c r="E71" s="18"/>
      <c r="F71" s="18"/>
      <c r="G71" s="18"/>
      <c r="H71" s="18"/>
      <c r="I71" s="18"/>
      <c r="J71" s="18"/>
      <c r="K71" s="18"/>
      <c r="L71" s="18"/>
      <c r="M71" s="18"/>
      <c r="N71" s="53"/>
      <c r="O71" s="53"/>
      <c r="P71" s="53"/>
      <c r="Q71" s="18"/>
      <c r="R71" s="18"/>
      <c r="S71" s="18"/>
      <c r="T71" s="18"/>
      <c r="U71" s="18"/>
      <c r="V71" s="18"/>
      <c r="W71" s="18"/>
    </row>
    <row r="72" spans="1:23" x14ac:dyDescent="0.25">
      <c r="A72" s="53"/>
      <c r="B72" s="53"/>
      <c r="C72" s="53"/>
      <c r="D72" s="18"/>
      <c r="E72" s="18"/>
      <c r="F72" s="18"/>
      <c r="G72" s="18"/>
      <c r="H72" s="18"/>
      <c r="I72" s="18"/>
      <c r="J72" s="18"/>
      <c r="K72" s="18"/>
      <c r="L72" s="18"/>
      <c r="M72" s="18"/>
      <c r="N72" s="18"/>
      <c r="O72" s="18"/>
      <c r="P72" s="18"/>
      <c r="Q72" s="18"/>
      <c r="R72" s="18"/>
      <c r="S72" s="18"/>
      <c r="T72" s="18"/>
      <c r="U72" s="18"/>
      <c r="V72" s="18"/>
      <c r="W72" s="18"/>
    </row>
    <row r="73" spans="1:23" x14ac:dyDescent="0.25">
      <c r="A73" s="56"/>
      <c r="B73" s="56"/>
      <c r="C73" s="56"/>
      <c r="N73" s="2"/>
      <c r="O73" s="2"/>
      <c r="P73" s="2"/>
    </row>
    <row r="74" spans="1:23" ht="26.25" customHeight="1" x14ac:dyDescent="0.25">
      <c r="A74" s="56"/>
      <c r="B74" s="56"/>
      <c r="C74" s="56"/>
      <c r="N74" s="2"/>
      <c r="O74" s="2"/>
      <c r="P74" s="2"/>
    </row>
    <row r="75" spans="1:23" ht="26.25" customHeight="1" x14ac:dyDescent="0.25">
      <c r="A75" s="56"/>
      <c r="B75" s="56"/>
      <c r="C75" s="56"/>
      <c r="N75" s="2"/>
      <c r="O75" s="2"/>
      <c r="P75" s="2"/>
    </row>
    <row r="76" spans="1:23" ht="43.5" customHeight="1" x14ac:dyDescent="0.25">
      <c r="A76" s="56"/>
      <c r="B76" s="56"/>
      <c r="C76" s="56"/>
      <c r="N76" s="2"/>
      <c r="O76" s="2"/>
      <c r="P76" s="2"/>
    </row>
    <row r="77" spans="1:23" x14ac:dyDescent="0.25">
      <c r="A77" s="56"/>
      <c r="B77" s="56"/>
      <c r="C77" s="56"/>
      <c r="N77" s="2"/>
      <c r="O77" s="2"/>
      <c r="P77" s="2"/>
    </row>
    <row r="78" spans="1:23" ht="15.75" customHeight="1" x14ac:dyDescent="0.25">
      <c r="A78" s="56"/>
      <c r="B78" s="56"/>
      <c r="C78" s="56"/>
      <c r="N78" s="2"/>
      <c r="O78" s="2"/>
      <c r="P78" s="2"/>
    </row>
    <row r="79" spans="1:23" x14ac:dyDescent="0.25">
      <c r="A79" s="56"/>
      <c r="B79" s="56"/>
      <c r="C79" s="56"/>
      <c r="N79" s="2"/>
      <c r="O79" s="2"/>
      <c r="P79" s="2"/>
    </row>
    <row r="80" spans="1:23" x14ac:dyDescent="0.25">
      <c r="A80" s="56"/>
      <c r="B80" s="56"/>
      <c r="C80" s="56"/>
      <c r="N80" s="2"/>
      <c r="O80" s="2"/>
      <c r="P80" s="2"/>
    </row>
    <row r="81" spans="1:16" x14ac:dyDescent="0.25">
      <c r="A81" s="56"/>
      <c r="B81" s="56"/>
      <c r="C81" s="56"/>
      <c r="N81" s="2"/>
      <c r="O81" s="2"/>
      <c r="P81" s="2"/>
    </row>
    <row r="82" spans="1:16" x14ac:dyDescent="0.25">
      <c r="A82" s="56"/>
      <c r="B82" s="56"/>
      <c r="C82" s="56"/>
      <c r="N82" s="2"/>
      <c r="O82" s="2"/>
      <c r="P82" s="2"/>
    </row>
    <row r="83" spans="1:16" x14ac:dyDescent="0.25">
      <c r="A83" s="56"/>
      <c r="B83" s="56"/>
      <c r="C83" s="56"/>
      <c r="N83" s="2"/>
      <c r="O83" s="2"/>
      <c r="P83" s="2"/>
    </row>
    <row r="84" spans="1:16" x14ac:dyDescent="0.25">
      <c r="A84" s="56"/>
      <c r="B84" s="56"/>
      <c r="C84" s="56"/>
      <c r="N84" s="2"/>
      <c r="O84" s="2"/>
      <c r="P84" s="2"/>
    </row>
    <row r="85" spans="1:16" x14ac:dyDescent="0.25">
      <c r="A85" s="56"/>
      <c r="B85" s="56"/>
      <c r="C85" s="56"/>
      <c r="N85" s="2"/>
      <c r="O85" s="2"/>
      <c r="P85" s="2"/>
    </row>
    <row r="86" spans="1:16" x14ac:dyDescent="0.25">
      <c r="A86" s="56"/>
      <c r="B86" s="56"/>
      <c r="C86" s="56"/>
      <c r="N86" s="2"/>
      <c r="O86" s="2"/>
      <c r="P86" s="2"/>
    </row>
    <row r="87" spans="1:16" x14ac:dyDescent="0.25">
      <c r="A87" s="56"/>
      <c r="B87" s="56"/>
      <c r="C87" s="56"/>
      <c r="N87" s="2"/>
      <c r="O87" s="2"/>
      <c r="P87" s="2"/>
    </row>
    <row r="88" spans="1:16" x14ac:dyDescent="0.25">
      <c r="A88" s="56"/>
      <c r="B88" s="56"/>
      <c r="C88" s="56"/>
      <c r="N88" s="2"/>
      <c r="O88" s="2"/>
      <c r="P88" s="2"/>
    </row>
    <row r="89" spans="1:16" x14ac:dyDescent="0.25">
      <c r="A89" s="56"/>
      <c r="B89" s="56"/>
      <c r="C89" s="56"/>
      <c r="N89" s="2"/>
      <c r="O89" s="2"/>
      <c r="P89" s="2"/>
    </row>
    <row r="90" spans="1:16" ht="15.75" customHeight="1" x14ac:dyDescent="0.25">
      <c r="A90" s="56"/>
      <c r="B90" s="56"/>
      <c r="C90" s="56"/>
      <c r="N90" s="2"/>
      <c r="O90" s="2"/>
      <c r="P90" s="2"/>
    </row>
    <row r="91" spans="1:16" ht="15" customHeight="1" x14ac:dyDescent="0.25">
      <c r="A91" s="56"/>
      <c r="B91" s="56"/>
      <c r="C91" s="56"/>
      <c r="N91" s="2"/>
      <c r="O91" s="2"/>
      <c r="P91" s="2"/>
    </row>
    <row r="92" spans="1:16" x14ac:dyDescent="0.25">
      <c r="A92" s="56"/>
      <c r="B92" s="56"/>
      <c r="C92" s="56"/>
      <c r="N92" s="2"/>
      <c r="O92" s="2"/>
      <c r="P92" s="2"/>
    </row>
    <row r="93" spans="1:16" x14ac:dyDescent="0.25">
      <c r="A93" s="56"/>
      <c r="B93" s="56"/>
      <c r="C93" s="56"/>
      <c r="N93" s="2"/>
      <c r="O93" s="2"/>
      <c r="P93" s="2"/>
    </row>
    <row r="94" spans="1:16" x14ac:dyDescent="0.25">
      <c r="A94" s="56"/>
      <c r="B94" s="56"/>
      <c r="C94" s="56"/>
      <c r="N94" s="2"/>
      <c r="O94" s="2"/>
      <c r="P94" s="2"/>
    </row>
    <row r="95" spans="1:16" x14ac:dyDescent="0.25">
      <c r="A95" s="56"/>
      <c r="B95" s="56"/>
      <c r="C95" s="56"/>
      <c r="N95" s="2"/>
      <c r="O95" s="2"/>
      <c r="P95" s="2"/>
    </row>
    <row r="96" spans="1:16" x14ac:dyDescent="0.25">
      <c r="A96" s="56"/>
      <c r="B96" s="56"/>
      <c r="C96" s="56"/>
      <c r="N96" s="2"/>
      <c r="O96" s="2"/>
      <c r="P96" s="2"/>
    </row>
    <row r="97" spans="1:16" x14ac:dyDescent="0.25">
      <c r="A97" s="56"/>
      <c r="B97" s="56"/>
      <c r="C97" s="56"/>
      <c r="N97" s="2"/>
      <c r="O97" s="2"/>
      <c r="P97" s="2"/>
    </row>
    <row r="98" spans="1:16" x14ac:dyDescent="0.25">
      <c r="A98" s="56"/>
      <c r="B98" s="56"/>
      <c r="C98" s="56"/>
      <c r="N98" s="2"/>
      <c r="O98" s="2"/>
      <c r="P98" s="2"/>
    </row>
    <row r="99" spans="1:16" x14ac:dyDescent="0.25">
      <c r="A99" s="56"/>
      <c r="B99" s="56"/>
      <c r="C99" s="56"/>
      <c r="N99" s="2"/>
      <c r="O99" s="2"/>
      <c r="P99" s="2"/>
    </row>
    <row r="100" spans="1:16" x14ac:dyDescent="0.25">
      <c r="A100" s="56"/>
      <c r="B100" s="56"/>
      <c r="C100" s="56"/>
      <c r="N100" s="2"/>
      <c r="O100" s="2"/>
      <c r="P100" s="2"/>
    </row>
    <row r="101" spans="1:16" x14ac:dyDescent="0.25">
      <c r="A101" s="56"/>
      <c r="B101" s="56"/>
      <c r="C101" s="56"/>
      <c r="N101" s="2"/>
      <c r="O101" s="2"/>
      <c r="P101" s="2"/>
    </row>
    <row r="102" spans="1:16" ht="15.75" customHeight="1" x14ac:dyDescent="0.25">
      <c r="A102" s="56"/>
      <c r="B102" s="56"/>
      <c r="C102" s="56"/>
      <c r="N102" s="2"/>
      <c r="O102" s="2"/>
      <c r="P102" s="2"/>
    </row>
    <row r="103" spans="1:16" ht="15" customHeight="1" x14ac:dyDescent="0.25">
      <c r="A103" s="56"/>
      <c r="B103" s="56"/>
      <c r="C103" s="56"/>
      <c r="N103" s="2"/>
      <c r="O103" s="2"/>
      <c r="P103" s="2"/>
    </row>
    <row r="104" spans="1:16" x14ac:dyDescent="0.25">
      <c r="A104" s="56"/>
      <c r="B104" s="56"/>
      <c r="C104" s="56"/>
      <c r="N104" s="2"/>
      <c r="O104" s="2"/>
      <c r="P104" s="2"/>
    </row>
    <row r="105" spans="1:16" x14ac:dyDescent="0.25">
      <c r="A105" s="56"/>
      <c r="B105" s="56"/>
      <c r="C105" s="56"/>
      <c r="N105" s="2"/>
      <c r="O105" s="2"/>
      <c r="P105" s="2"/>
    </row>
    <row r="106" spans="1:16" x14ac:dyDescent="0.25">
      <c r="A106" s="56"/>
      <c r="B106" s="56"/>
      <c r="C106" s="56"/>
      <c r="N106" s="2"/>
      <c r="O106" s="2"/>
      <c r="P106" s="2"/>
    </row>
    <row r="107" spans="1:16" x14ac:dyDescent="0.25">
      <c r="A107" s="56"/>
      <c r="B107" s="56"/>
      <c r="C107" s="56"/>
      <c r="N107" s="2"/>
      <c r="O107" s="2"/>
      <c r="P107" s="2"/>
    </row>
    <row r="108" spans="1:16" x14ac:dyDescent="0.25">
      <c r="A108" s="56"/>
      <c r="B108" s="56"/>
      <c r="C108" s="56"/>
      <c r="N108" s="2"/>
      <c r="O108" s="2"/>
      <c r="P108" s="2"/>
    </row>
    <row r="109" spans="1:16" x14ac:dyDescent="0.25">
      <c r="A109" s="56"/>
      <c r="B109" s="56"/>
      <c r="C109" s="56"/>
      <c r="N109" s="2"/>
      <c r="O109" s="2"/>
      <c r="P109" s="2"/>
    </row>
    <row r="110" spans="1:16" x14ac:dyDescent="0.25">
      <c r="A110" s="56"/>
      <c r="B110" s="56"/>
      <c r="C110" s="56"/>
      <c r="N110" s="2"/>
      <c r="O110" s="2"/>
      <c r="P110" s="2"/>
    </row>
    <row r="111" spans="1:16" x14ac:dyDescent="0.25">
      <c r="A111" s="56"/>
      <c r="B111" s="56"/>
      <c r="C111" s="56"/>
      <c r="N111" s="2"/>
      <c r="O111" s="2"/>
      <c r="P111" s="2"/>
    </row>
    <row r="112" spans="1:16" x14ac:dyDescent="0.25">
      <c r="A112" s="56"/>
      <c r="B112" s="56"/>
      <c r="C112" s="56"/>
      <c r="N112" s="2"/>
      <c r="O112" s="2"/>
      <c r="P112" s="2"/>
    </row>
    <row r="113" spans="1:16" x14ac:dyDescent="0.25">
      <c r="A113" s="56"/>
      <c r="B113" s="56"/>
      <c r="C113" s="56"/>
      <c r="N113" s="2"/>
      <c r="O113" s="2"/>
      <c r="P113" s="2"/>
    </row>
    <row r="114" spans="1:16" ht="15.75" customHeight="1" x14ac:dyDescent="0.25">
      <c r="A114" s="56"/>
      <c r="B114" s="56"/>
      <c r="C114" s="56"/>
      <c r="N114" s="2"/>
      <c r="O114" s="2"/>
      <c r="P114" s="2"/>
    </row>
    <row r="115" spans="1:16" x14ac:dyDescent="0.25">
      <c r="A115" s="56"/>
      <c r="B115" s="56"/>
      <c r="C115" s="56"/>
      <c r="N115" s="2"/>
      <c r="O115" s="2"/>
      <c r="P115" s="2"/>
    </row>
    <row r="116" spans="1:16" x14ac:dyDescent="0.25">
      <c r="A116" s="56"/>
      <c r="B116" s="56"/>
      <c r="C116" s="56"/>
      <c r="N116" s="2"/>
      <c r="O116" s="2"/>
      <c r="P116" s="2"/>
    </row>
    <row r="117" spans="1:16" x14ac:dyDescent="0.25">
      <c r="A117" s="56"/>
      <c r="B117" s="56"/>
      <c r="C117" s="56"/>
      <c r="N117" s="2"/>
      <c r="O117" s="2"/>
      <c r="P117" s="2"/>
    </row>
    <row r="118" spans="1:16" x14ac:dyDescent="0.25">
      <c r="A118" s="56"/>
      <c r="B118" s="56"/>
      <c r="C118" s="56"/>
      <c r="N118" s="2"/>
      <c r="O118" s="2"/>
      <c r="P118" s="2"/>
    </row>
    <row r="119" spans="1:16" x14ac:dyDescent="0.25">
      <c r="A119" s="56"/>
      <c r="B119" s="56"/>
      <c r="C119" s="56"/>
      <c r="N119" s="2"/>
      <c r="O119" s="2"/>
      <c r="P119" s="2"/>
    </row>
    <row r="120" spans="1:16" x14ac:dyDescent="0.25">
      <c r="A120" s="56"/>
      <c r="B120" s="56"/>
      <c r="C120" s="56"/>
      <c r="N120" s="2"/>
      <c r="O120" s="2"/>
      <c r="P120" s="2"/>
    </row>
    <row r="121" spans="1:16" x14ac:dyDescent="0.25">
      <c r="A121" s="56"/>
      <c r="B121" s="56"/>
      <c r="C121" s="56"/>
      <c r="N121" s="2"/>
      <c r="O121" s="2"/>
      <c r="P121" s="2"/>
    </row>
    <row r="122" spans="1:16" x14ac:dyDescent="0.25">
      <c r="A122" s="56"/>
      <c r="B122" s="56"/>
      <c r="C122" s="56"/>
      <c r="N122" s="2"/>
      <c r="O122" s="2"/>
      <c r="P122" s="2"/>
    </row>
    <row r="123" spans="1:16" x14ac:dyDescent="0.25">
      <c r="A123" s="56"/>
      <c r="B123" s="56"/>
      <c r="C123" s="56"/>
      <c r="N123" s="2"/>
      <c r="O123" s="2"/>
      <c r="P123" s="2"/>
    </row>
    <row r="124" spans="1:16" x14ac:dyDescent="0.25">
      <c r="A124" s="56"/>
      <c r="B124" s="56"/>
      <c r="C124" s="56"/>
      <c r="N124" s="2"/>
      <c r="O124" s="2"/>
      <c r="P124" s="2"/>
    </row>
    <row r="125" spans="1:16" x14ac:dyDescent="0.25">
      <c r="A125" s="56"/>
      <c r="B125" s="56"/>
      <c r="C125" s="56"/>
      <c r="N125" s="2"/>
      <c r="O125" s="2"/>
      <c r="P125" s="2"/>
    </row>
    <row r="126" spans="1:16" x14ac:dyDescent="0.25">
      <c r="A126" s="56"/>
      <c r="B126" s="56"/>
      <c r="C126" s="56"/>
      <c r="N126" s="2"/>
      <c r="O126" s="2"/>
      <c r="P126" s="2"/>
    </row>
    <row r="127" spans="1:16" x14ac:dyDescent="0.25">
      <c r="A127" s="56"/>
      <c r="B127" s="56"/>
      <c r="C127" s="56"/>
      <c r="N127" s="2"/>
      <c r="O127" s="2"/>
      <c r="P127" s="2"/>
    </row>
    <row r="128" spans="1:16" x14ac:dyDescent="0.25">
      <c r="A128" s="56"/>
      <c r="B128" s="56"/>
      <c r="C128" s="56"/>
      <c r="N128" s="2"/>
      <c r="O128" s="2"/>
      <c r="P128" s="2"/>
    </row>
    <row r="129" spans="1:16" x14ac:dyDescent="0.25">
      <c r="A129" s="56"/>
      <c r="B129" s="56"/>
      <c r="C129" s="56"/>
      <c r="N129" s="2"/>
      <c r="O129" s="2"/>
      <c r="P129" s="2"/>
    </row>
    <row r="130" spans="1:16" x14ac:dyDescent="0.25">
      <c r="A130" s="56"/>
      <c r="B130" s="56"/>
      <c r="C130" s="56"/>
      <c r="N130" s="2"/>
      <c r="O130" s="2"/>
      <c r="P130" s="2"/>
    </row>
    <row r="131" spans="1:16" x14ac:dyDescent="0.25">
      <c r="A131" s="56"/>
      <c r="B131" s="56"/>
      <c r="C131" s="56"/>
      <c r="N131" s="2"/>
      <c r="O131" s="2"/>
      <c r="P131" s="2"/>
    </row>
    <row r="132" spans="1:16" x14ac:dyDescent="0.25">
      <c r="A132" s="56"/>
      <c r="B132" s="56"/>
      <c r="C132" s="56"/>
      <c r="N132" s="2"/>
      <c r="O132" s="2"/>
      <c r="P132" s="2"/>
    </row>
    <row r="133" spans="1:16" x14ac:dyDescent="0.25">
      <c r="A133" s="56"/>
      <c r="B133" s="56"/>
      <c r="C133" s="56"/>
      <c r="N133" s="2"/>
      <c r="O133" s="2"/>
      <c r="P133" s="2"/>
    </row>
    <row r="134" spans="1:16" x14ac:dyDescent="0.25">
      <c r="A134" s="56"/>
      <c r="B134" s="56"/>
      <c r="C134" s="56"/>
      <c r="N134" s="2"/>
      <c r="O134" s="2"/>
      <c r="P134" s="2"/>
    </row>
    <row r="135" spans="1:16" x14ac:dyDescent="0.25">
      <c r="A135" s="56"/>
      <c r="B135" s="56"/>
      <c r="C135" s="56"/>
      <c r="N135" s="2"/>
      <c r="O135" s="2"/>
      <c r="P135" s="2"/>
    </row>
    <row r="136" spans="1:16" x14ac:dyDescent="0.25">
      <c r="A136" s="56"/>
      <c r="B136" s="56"/>
      <c r="C136" s="56"/>
      <c r="N136" s="2"/>
      <c r="O136" s="2"/>
      <c r="P136" s="2"/>
    </row>
    <row r="137" spans="1:16" x14ac:dyDescent="0.25">
      <c r="A137" s="56"/>
      <c r="B137" s="56"/>
      <c r="C137" s="56"/>
      <c r="N137" s="2"/>
      <c r="O137" s="2"/>
      <c r="P137" s="2"/>
    </row>
    <row r="138" spans="1:16" x14ac:dyDescent="0.25">
      <c r="A138" s="56"/>
      <c r="B138" s="56"/>
      <c r="C138" s="56"/>
      <c r="N138" s="2"/>
      <c r="O138" s="2"/>
      <c r="P138" s="2"/>
    </row>
    <row r="139" spans="1:16" x14ac:dyDescent="0.25">
      <c r="A139" s="56"/>
      <c r="B139" s="56"/>
      <c r="C139" s="56"/>
      <c r="N139" s="2"/>
      <c r="O139" s="2"/>
      <c r="P139" s="2"/>
    </row>
    <row r="140" spans="1:16" x14ac:dyDescent="0.25">
      <c r="A140" s="56"/>
      <c r="B140" s="56"/>
      <c r="C140" s="56"/>
      <c r="N140" s="2"/>
      <c r="O140" s="2"/>
      <c r="P140" s="2"/>
    </row>
    <row r="141" spans="1:16" x14ac:dyDescent="0.25">
      <c r="A141" s="56"/>
      <c r="B141" s="56"/>
      <c r="C141" s="56"/>
      <c r="N141" s="2"/>
      <c r="O141" s="2"/>
      <c r="P141" s="2"/>
    </row>
    <row r="142" spans="1:16" x14ac:dyDescent="0.25">
      <c r="A142" s="56"/>
      <c r="B142" s="56"/>
      <c r="C142" s="56"/>
      <c r="N142" s="2"/>
      <c r="O142" s="2"/>
      <c r="P142" s="2"/>
    </row>
    <row r="143" spans="1:16" x14ac:dyDescent="0.25">
      <c r="A143" s="56"/>
      <c r="B143" s="56"/>
      <c r="C143" s="56"/>
      <c r="N143" s="2"/>
      <c r="O143" s="2"/>
      <c r="P143" s="2"/>
    </row>
    <row r="144" spans="1:16" x14ac:dyDescent="0.25">
      <c r="A144" s="56"/>
      <c r="B144" s="56"/>
      <c r="C144" s="56"/>
      <c r="N144" s="2"/>
      <c r="O144" s="2"/>
      <c r="P144" s="2"/>
    </row>
    <row r="145" spans="1:16" x14ac:dyDescent="0.25">
      <c r="A145" s="56"/>
      <c r="B145" s="56"/>
      <c r="C145" s="56"/>
      <c r="N145" s="2"/>
      <c r="O145" s="2"/>
      <c r="P145" s="2"/>
    </row>
    <row r="146" spans="1:16" x14ac:dyDescent="0.25">
      <c r="A146" s="56"/>
      <c r="B146" s="56"/>
      <c r="C146" s="56"/>
      <c r="N146" s="2"/>
      <c r="O146" s="2"/>
      <c r="P146" s="2"/>
    </row>
    <row r="147" spans="1:16" x14ac:dyDescent="0.25">
      <c r="A147" s="56"/>
      <c r="B147" s="56"/>
      <c r="C147" s="56"/>
      <c r="N147" s="2"/>
      <c r="O147" s="2"/>
      <c r="P147" s="2"/>
    </row>
    <row r="148" spans="1:16" x14ac:dyDescent="0.25">
      <c r="A148" s="56"/>
      <c r="B148" s="56"/>
      <c r="C148" s="56"/>
      <c r="N148" s="2"/>
      <c r="O148" s="2"/>
      <c r="P148" s="2"/>
    </row>
    <row r="149" spans="1:16" x14ac:dyDescent="0.25">
      <c r="A149" s="56"/>
      <c r="B149" s="56"/>
      <c r="C149" s="56"/>
      <c r="N149" s="2"/>
      <c r="O149" s="2"/>
      <c r="P149" s="2"/>
    </row>
    <row r="150" spans="1:16" x14ac:dyDescent="0.25">
      <c r="A150" s="56"/>
      <c r="B150" s="56"/>
      <c r="C150" s="56"/>
      <c r="N150" s="2"/>
      <c r="O150" s="2"/>
      <c r="P150" s="2"/>
    </row>
    <row r="151" spans="1:16" x14ac:dyDescent="0.25">
      <c r="A151" s="56"/>
      <c r="B151" s="56"/>
      <c r="C151" s="56"/>
      <c r="N151" s="2"/>
      <c r="O151" s="2"/>
      <c r="P151" s="2"/>
    </row>
    <row r="152" spans="1:16" x14ac:dyDescent="0.25">
      <c r="A152" s="56"/>
      <c r="B152" s="56"/>
      <c r="C152" s="56"/>
      <c r="N152" s="2"/>
      <c r="O152" s="2"/>
      <c r="P152" s="2"/>
    </row>
    <row r="153" spans="1:16" x14ac:dyDescent="0.25">
      <c r="A153" s="56"/>
      <c r="B153" s="56"/>
      <c r="C153" s="56"/>
      <c r="N153" s="2"/>
      <c r="O153" s="2"/>
      <c r="P153" s="2"/>
    </row>
    <row r="154" spans="1:16" x14ac:dyDescent="0.25">
      <c r="A154" s="56"/>
      <c r="B154" s="56"/>
      <c r="C154" s="56"/>
      <c r="N154" s="2"/>
      <c r="O154" s="2"/>
      <c r="P154" s="2"/>
    </row>
    <row r="155" spans="1:16" x14ac:dyDescent="0.25">
      <c r="A155" s="56"/>
      <c r="B155" s="56"/>
      <c r="C155" s="56"/>
      <c r="N155" s="2"/>
      <c r="O155" s="2"/>
      <c r="P155" s="2"/>
    </row>
    <row r="156" spans="1:16" x14ac:dyDescent="0.25">
      <c r="A156" s="56"/>
      <c r="B156" s="56"/>
      <c r="C156" s="56"/>
      <c r="N156" s="2"/>
      <c r="O156" s="2"/>
      <c r="P156" s="2"/>
    </row>
    <row r="157" spans="1:16" x14ac:dyDescent="0.25">
      <c r="A157" s="56"/>
      <c r="B157" s="56"/>
      <c r="C157" s="56"/>
      <c r="N157" s="2"/>
      <c r="O157" s="2"/>
      <c r="P157" s="2"/>
    </row>
    <row r="158" spans="1:16" x14ac:dyDescent="0.25">
      <c r="A158" s="56"/>
      <c r="B158" s="56"/>
      <c r="C158" s="56"/>
      <c r="N158" s="2"/>
      <c r="O158" s="2"/>
      <c r="P158" s="2"/>
    </row>
    <row r="159" spans="1:16" x14ac:dyDescent="0.25">
      <c r="A159" s="56"/>
      <c r="B159" s="56"/>
      <c r="C159" s="56"/>
      <c r="N159" s="2"/>
      <c r="O159" s="2"/>
      <c r="P159" s="2"/>
    </row>
    <row r="160" spans="1:16" x14ac:dyDescent="0.25">
      <c r="A160" s="56"/>
      <c r="B160" s="56"/>
      <c r="C160" s="56"/>
      <c r="N160" s="2"/>
      <c r="O160" s="2"/>
      <c r="P160" s="2"/>
    </row>
    <row r="161" spans="1:16" x14ac:dyDescent="0.25">
      <c r="A161" s="56"/>
      <c r="B161" s="56"/>
      <c r="C161" s="56"/>
      <c r="N161" s="2"/>
      <c r="O161" s="2"/>
      <c r="P161" s="2"/>
    </row>
    <row r="162" spans="1:16" x14ac:dyDescent="0.25">
      <c r="A162" s="56"/>
      <c r="B162" s="56"/>
      <c r="C162" s="56"/>
      <c r="N162" s="2"/>
      <c r="O162" s="2"/>
      <c r="P162" s="2"/>
    </row>
    <row r="163" spans="1:16" x14ac:dyDescent="0.25">
      <c r="A163" s="56"/>
      <c r="B163" s="56"/>
      <c r="C163" s="56"/>
      <c r="N163" s="2"/>
      <c r="O163" s="2"/>
      <c r="P163" s="2"/>
    </row>
    <row r="164" spans="1:16" x14ac:dyDescent="0.25">
      <c r="A164" s="56"/>
      <c r="B164" s="56"/>
      <c r="C164" s="56"/>
      <c r="N164" s="2"/>
      <c r="O164" s="2"/>
      <c r="P164" s="2"/>
    </row>
    <row r="165" spans="1:16" x14ac:dyDescent="0.25">
      <c r="A165" s="56"/>
      <c r="B165" s="56"/>
      <c r="C165" s="56"/>
      <c r="N165" s="2"/>
      <c r="O165" s="2"/>
      <c r="P165" s="2"/>
    </row>
    <row r="166" spans="1:16" x14ac:dyDescent="0.25">
      <c r="A166" s="56"/>
      <c r="B166" s="56"/>
      <c r="C166" s="56"/>
      <c r="N166" s="2"/>
      <c r="O166" s="2"/>
      <c r="P166" s="2"/>
    </row>
    <row r="167" spans="1:16" x14ac:dyDescent="0.25">
      <c r="A167" s="56"/>
      <c r="B167" s="56"/>
      <c r="C167" s="56"/>
      <c r="N167" s="2"/>
      <c r="O167" s="2"/>
      <c r="P167" s="2"/>
    </row>
    <row r="168" spans="1:16" x14ac:dyDescent="0.25">
      <c r="A168" s="56"/>
      <c r="B168" s="56"/>
      <c r="C168" s="56"/>
      <c r="N168" s="2"/>
      <c r="O168" s="2"/>
      <c r="P168" s="2"/>
    </row>
    <row r="169" spans="1:16" x14ac:dyDescent="0.25">
      <c r="A169" s="56"/>
      <c r="B169" s="56"/>
      <c r="C169" s="56"/>
      <c r="N169" s="2"/>
      <c r="O169" s="2"/>
      <c r="P169" s="2"/>
    </row>
    <row r="170" spans="1:16" x14ac:dyDescent="0.25">
      <c r="A170" s="56"/>
      <c r="B170" s="56"/>
      <c r="C170" s="56"/>
      <c r="N170" s="2"/>
      <c r="O170" s="2"/>
      <c r="P170" s="2"/>
    </row>
    <row r="171" spans="1:16" x14ac:dyDescent="0.25">
      <c r="A171" s="56"/>
      <c r="B171" s="56"/>
      <c r="C171" s="56"/>
      <c r="N171" s="2"/>
      <c r="O171" s="2"/>
      <c r="P171" s="2"/>
    </row>
    <row r="172" spans="1:16" x14ac:dyDescent="0.25">
      <c r="A172" s="56"/>
      <c r="B172" s="56"/>
      <c r="C172" s="56"/>
      <c r="N172" s="2"/>
      <c r="O172" s="2"/>
      <c r="P172" s="2"/>
    </row>
    <row r="173" spans="1:16" x14ac:dyDescent="0.25">
      <c r="A173" s="56"/>
      <c r="B173" s="56"/>
      <c r="C173" s="56"/>
      <c r="N173" s="2"/>
      <c r="O173" s="2"/>
      <c r="P173" s="2"/>
    </row>
    <row r="174" spans="1:16" x14ac:dyDescent="0.25">
      <c r="A174" s="56"/>
      <c r="B174" s="56"/>
      <c r="C174" s="56"/>
      <c r="N174" s="2"/>
      <c r="O174" s="2"/>
      <c r="P174" s="2"/>
    </row>
    <row r="175" spans="1:16" x14ac:dyDescent="0.25">
      <c r="A175" s="56"/>
      <c r="B175" s="56"/>
      <c r="C175" s="56"/>
      <c r="N175" s="2"/>
      <c r="O175" s="2"/>
      <c r="P175" s="2"/>
    </row>
    <row r="176" spans="1:16" x14ac:dyDescent="0.25">
      <c r="A176" s="56"/>
      <c r="B176" s="56"/>
      <c r="C176" s="56"/>
      <c r="N176" s="2"/>
      <c r="O176" s="2"/>
      <c r="P176" s="2"/>
    </row>
    <row r="177" spans="1:16" x14ac:dyDescent="0.25">
      <c r="A177" s="56"/>
      <c r="B177" s="56"/>
      <c r="C177" s="56"/>
      <c r="N177" s="2"/>
      <c r="O177" s="2"/>
      <c r="P177" s="2"/>
    </row>
    <row r="178" spans="1:16" x14ac:dyDescent="0.25">
      <c r="A178" s="56"/>
      <c r="B178" s="56"/>
      <c r="C178" s="56"/>
      <c r="N178" s="2"/>
      <c r="O178" s="2"/>
      <c r="P178" s="2"/>
    </row>
    <row r="179" spans="1:16" x14ac:dyDescent="0.25">
      <c r="A179" s="56"/>
      <c r="B179" s="56"/>
      <c r="C179" s="56"/>
      <c r="N179" s="2"/>
      <c r="O179" s="2"/>
      <c r="P179" s="2"/>
    </row>
    <row r="180" spans="1:16" x14ac:dyDescent="0.25">
      <c r="A180" s="56"/>
      <c r="B180" s="56"/>
      <c r="C180" s="56"/>
      <c r="N180" s="2"/>
      <c r="O180" s="2"/>
      <c r="P180" s="2"/>
    </row>
    <row r="181" spans="1:16" x14ac:dyDescent="0.25">
      <c r="A181" s="56"/>
      <c r="B181" s="56"/>
      <c r="C181" s="56"/>
      <c r="N181" s="2"/>
      <c r="O181" s="2"/>
      <c r="P181" s="2"/>
    </row>
    <row r="182" spans="1:16" x14ac:dyDescent="0.25">
      <c r="A182" s="56"/>
      <c r="B182" s="56"/>
      <c r="C182" s="56"/>
      <c r="N182" s="2"/>
      <c r="O182" s="2"/>
      <c r="P182" s="2"/>
    </row>
    <row r="183" spans="1:16" x14ac:dyDescent="0.25">
      <c r="A183" s="56"/>
      <c r="B183" s="56"/>
      <c r="C183" s="56"/>
      <c r="N183" s="2"/>
      <c r="O183" s="2"/>
      <c r="P183" s="2"/>
    </row>
    <row r="184" spans="1:16" x14ac:dyDescent="0.25">
      <c r="A184" s="56"/>
      <c r="B184" s="56"/>
      <c r="C184" s="56"/>
      <c r="N184" s="2"/>
      <c r="O184" s="2"/>
      <c r="P184" s="2"/>
    </row>
    <row r="185" spans="1:16" x14ac:dyDescent="0.25">
      <c r="A185" s="56"/>
      <c r="B185" s="56"/>
      <c r="C185" s="56"/>
      <c r="N185" s="2"/>
      <c r="O185" s="2"/>
      <c r="P185" s="2"/>
    </row>
    <row r="186" spans="1:16" x14ac:dyDescent="0.25">
      <c r="A186" s="56"/>
      <c r="B186" s="56"/>
      <c r="C186" s="56"/>
      <c r="N186" s="2"/>
      <c r="O186" s="2"/>
      <c r="P186" s="2"/>
    </row>
    <row r="187" spans="1:16" x14ac:dyDescent="0.25">
      <c r="A187" s="56"/>
      <c r="B187" s="56"/>
      <c r="C187" s="56"/>
      <c r="N187" s="2"/>
      <c r="O187" s="2"/>
      <c r="P187" s="2"/>
    </row>
    <row r="188" spans="1:16" x14ac:dyDescent="0.25">
      <c r="A188" s="56"/>
      <c r="B188" s="56"/>
      <c r="C188" s="56"/>
      <c r="N188" s="2"/>
      <c r="O188" s="2"/>
      <c r="P188" s="2"/>
    </row>
    <row r="189" spans="1:16" x14ac:dyDescent="0.25">
      <c r="A189" s="56"/>
      <c r="B189" s="56"/>
      <c r="C189" s="56"/>
      <c r="N189" s="2"/>
      <c r="O189" s="2"/>
      <c r="P189" s="2"/>
    </row>
    <row r="190" spans="1:16" x14ac:dyDescent="0.25">
      <c r="A190" s="56"/>
      <c r="B190" s="56"/>
      <c r="C190" s="56"/>
      <c r="N190" s="2"/>
      <c r="O190" s="2"/>
      <c r="P190" s="2"/>
    </row>
    <row r="191" spans="1:16" x14ac:dyDescent="0.25">
      <c r="A191" s="56"/>
      <c r="B191" s="56"/>
      <c r="C191" s="56"/>
      <c r="N191" s="2"/>
      <c r="O191" s="2"/>
      <c r="P191" s="2"/>
    </row>
    <row r="192" spans="1:16" x14ac:dyDescent="0.25">
      <c r="A192" s="56"/>
      <c r="B192" s="56"/>
      <c r="C192" s="56"/>
      <c r="N192" s="2"/>
      <c r="O192" s="2"/>
      <c r="P192" s="2"/>
    </row>
    <row r="193" spans="1:16" x14ac:dyDescent="0.25">
      <c r="A193" s="56"/>
      <c r="B193" s="56"/>
      <c r="C193" s="56"/>
      <c r="N193" s="2"/>
      <c r="O193" s="2"/>
      <c r="P193" s="2"/>
    </row>
    <row r="194" spans="1:16" x14ac:dyDescent="0.25">
      <c r="A194" s="56"/>
      <c r="B194" s="56"/>
      <c r="C194" s="56"/>
      <c r="N194" s="2"/>
      <c r="O194" s="2"/>
      <c r="P194" s="2"/>
    </row>
    <row r="195" spans="1:16" x14ac:dyDescent="0.25">
      <c r="A195" s="56"/>
      <c r="B195" s="56"/>
      <c r="C195" s="56"/>
      <c r="N195" s="2"/>
      <c r="O195" s="2"/>
      <c r="P195" s="2"/>
    </row>
    <row r="196" spans="1:16" x14ac:dyDescent="0.25">
      <c r="A196" s="56"/>
      <c r="B196" s="56"/>
      <c r="C196" s="56"/>
      <c r="N196" s="2"/>
      <c r="O196" s="2"/>
      <c r="P196" s="2"/>
    </row>
    <row r="197" spans="1:16" x14ac:dyDescent="0.25">
      <c r="A197" s="56"/>
      <c r="B197" s="56"/>
      <c r="C197" s="56"/>
      <c r="N197" s="2"/>
      <c r="O197" s="2"/>
      <c r="P197" s="2"/>
    </row>
    <row r="198" spans="1:16" x14ac:dyDescent="0.25">
      <c r="A198" s="56"/>
      <c r="B198" s="56"/>
      <c r="C198" s="56"/>
      <c r="N198" s="2"/>
      <c r="O198" s="2"/>
      <c r="P198" s="2"/>
    </row>
    <row r="199" spans="1:16" x14ac:dyDescent="0.25">
      <c r="A199" s="56"/>
      <c r="B199" s="56"/>
      <c r="C199" s="56"/>
      <c r="N199" s="2"/>
      <c r="O199" s="2"/>
      <c r="P199" s="2"/>
    </row>
    <row r="200" spans="1:16" x14ac:dyDescent="0.25">
      <c r="A200" s="56"/>
      <c r="B200" s="56"/>
      <c r="C200" s="56"/>
      <c r="N200" s="2"/>
      <c r="O200" s="2"/>
      <c r="P200" s="2"/>
    </row>
    <row r="201" spans="1:16" x14ac:dyDescent="0.25">
      <c r="A201" s="56"/>
      <c r="B201" s="56"/>
      <c r="C201" s="56"/>
      <c r="N201" s="2"/>
      <c r="O201" s="2"/>
      <c r="P201" s="2"/>
    </row>
    <row r="202" spans="1:16" x14ac:dyDescent="0.25">
      <c r="A202" s="56"/>
      <c r="B202" s="56"/>
      <c r="C202" s="56"/>
      <c r="N202" s="2"/>
      <c r="O202" s="2"/>
      <c r="P202" s="2"/>
    </row>
    <row r="203" spans="1:16" x14ac:dyDescent="0.25">
      <c r="A203" s="56"/>
      <c r="B203" s="56"/>
      <c r="C203" s="56"/>
      <c r="N203" s="2"/>
      <c r="O203" s="2"/>
      <c r="P203" s="2"/>
    </row>
    <row r="204" spans="1:16" x14ac:dyDescent="0.25">
      <c r="A204" s="56"/>
      <c r="B204" s="56"/>
      <c r="C204" s="56"/>
      <c r="N204" s="2"/>
      <c r="O204" s="2"/>
      <c r="P204" s="2"/>
    </row>
    <row r="205" spans="1:16" x14ac:dyDescent="0.25">
      <c r="A205" s="56"/>
      <c r="B205" s="56"/>
      <c r="C205" s="56"/>
      <c r="N205" s="2"/>
      <c r="O205" s="2"/>
      <c r="P205" s="2"/>
    </row>
    <row r="206" spans="1:16" x14ac:dyDescent="0.25">
      <c r="A206" s="56"/>
      <c r="B206" s="56"/>
      <c r="C206" s="56"/>
      <c r="N206" s="2"/>
      <c r="O206" s="2"/>
      <c r="P206" s="2"/>
    </row>
    <row r="207" spans="1:16" x14ac:dyDescent="0.25">
      <c r="A207" s="56"/>
      <c r="B207" s="56"/>
      <c r="C207" s="56"/>
      <c r="N207" s="2"/>
      <c r="O207" s="2"/>
      <c r="P207" s="2"/>
    </row>
    <row r="208" spans="1:16" x14ac:dyDescent="0.25">
      <c r="A208" s="56"/>
      <c r="B208" s="56"/>
      <c r="C208" s="56"/>
      <c r="N208" s="2"/>
      <c r="O208" s="2"/>
      <c r="P208" s="2"/>
    </row>
    <row r="209" spans="1:16" x14ac:dyDescent="0.25">
      <c r="A209" s="56"/>
      <c r="B209" s="56"/>
      <c r="C209" s="56"/>
      <c r="N209" s="2"/>
      <c r="O209" s="2"/>
      <c r="P209" s="2"/>
    </row>
    <row r="210" spans="1:16" x14ac:dyDescent="0.25">
      <c r="A210" s="56"/>
      <c r="B210" s="56"/>
      <c r="C210" s="56"/>
      <c r="N210" s="2"/>
      <c r="O210" s="2"/>
      <c r="P210" s="2"/>
    </row>
    <row r="211" spans="1:16" x14ac:dyDescent="0.25">
      <c r="A211" s="56"/>
      <c r="B211" s="56"/>
      <c r="C211" s="56"/>
      <c r="N211" s="2"/>
      <c r="O211" s="2"/>
      <c r="P211" s="2"/>
    </row>
    <row r="212" spans="1:16" x14ac:dyDescent="0.25">
      <c r="A212" s="56"/>
      <c r="B212" s="56"/>
      <c r="C212" s="56"/>
      <c r="N212" s="2"/>
      <c r="O212" s="2"/>
      <c r="P212" s="2"/>
    </row>
    <row r="213" spans="1:16" x14ac:dyDescent="0.25">
      <c r="A213" s="56"/>
      <c r="B213" s="56"/>
      <c r="C213" s="56"/>
      <c r="N213" s="2"/>
      <c r="O213" s="2"/>
      <c r="P213" s="2"/>
    </row>
    <row r="214" spans="1:16" x14ac:dyDescent="0.25">
      <c r="A214" s="56"/>
      <c r="B214" s="56"/>
      <c r="C214" s="56"/>
      <c r="N214" s="2"/>
      <c r="O214" s="2"/>
      <c r="P214" s="2"/>
    </row>
    <row r="215" spans="1:16" x14ac:dyDescent="0.25">
      <c r="A215" s="56"/>
      <c r="B215" s="56"/>
      <c r="C215" s="56"/>
      <c r="N215" s="2"/>
      <c r="O215" s="2"/>
      <c r="P215" s="2"/>
    </row>
    <row r="216" spans="1:16" x14ac:dyDescent="0.25">
      <c r="A216" s="56"/>
      <c r="B216" s="56"/>
      <c r="C216" s="56"/>
      <c r="N216" s="2"/>
      <c r="O216" s="2"/>
      <c r="P216" s="2"/>
    </row>
    <row r="217" spans="1:16" x14ac:dyDescent="0.25">
      <c r="A217" s="56"/>
      <c r="B217" s="56"/>
      <c r="C217" s="56"/>
      <c r="N217" s="2"/>
      <c r="O217" s="2"/>
      <c r="P217" s="2"/>
    </row>
    <row r="218" spans="1:16" x14ac:dyDescent="0.25">
      <c r="A218" s="56"/>
      <c r="B218" s="56"/>
      <c r="C218" s="56"/>
      <c r="N218" s="2"/>
      <c r="O218" s="2"/>
      <c r="P218" s="2"/>
    </row>
    <row r="219" spans="1:16" x14ac:dyDescent="0.25">
      <c r="A219" s="56"/>
      <c r="B219" s="56"/>
      <c r="C219" s="56"/>
      <c r="N219" s="2"/>
      <c r="O219" s="2"/>
      <c r="P219" s="2"/>
    </row>
    <row r="220" spans="1:16" x14ac:dyDescent="0.25">
      <c r="A220" s="56"/>
      <c r="B220" s="56"/>
      <c r="C220" s="56"/>
      <c r="N220" s="2"/>
      <c r="O220" s="2"/>
      <c r="P220" s="2"/>
    </row>
    <row r="221" spans="1:16" x14ac:dyDescent="0.25">
      <c r="A221" s="56"/>
      <c r="B221" s="56"/>
      <c r="C221" s="56"/>
      <c r="N221" s="2"/>
      <c r="O221" s="2"/>
      <c r="P221" s="2"/>
    </row>
    <row r="222" spans="1:16" x14ac:dyDescent="0.25">
      <c r="A222" s="56"/>
      <c r="B222" s="56"/>
      <c r="C222" s="56"/>
      <c r="N222" s="2"/>
      <c r="O222" s="2"/>
      <c r="P222" s="2"/>
    </row>
    <row r="223" spans="1:16" x14ac:dyDescent="0.25">
      <c r="A223" s="56"/>
      <c r="B223" s="56"/>
      <c r="C223" s="56"/>
      <c r="N223" s="2"/>
      <c r="O223" s="2"/>
      <c r="P223" s="2"/>
    </row>
    <row r="224" spans="1:16" x14ac:dyDescent="0.25">
      <c r="A224" s="56"/>
      <c r="B224" s="56"/>
      <c r="C224" s="56"/>
      <c r="N224" s="2"/>
      <c r="O224" s="2"/>
      <c r="P224" s="2"/>
    </row>
    <row r="225" spans="1:16" x14ac:dyDescent="0.25">
      <c r="A225" s="56"/>
      <c r="B225" s="56"/>
      <c r="C225" s="56"/>
      <c r="N225" s="2"/>
      <c r="O225" s="2"/>
      <c r="P225" s="2"/>
    </row>
    <row r="226" spans="1:16" x14ac:dyDescent="0.25">
      <c r="A226" s="56"/>
      <c r="B226" s="56"/>
      <c r="C226" s="56"/>
      <c r="N226" s="2"/>
      <c r="O226" s="2"/>
      <c r="P226" s="2"/>
    </row>
    <row r="227" spans="1:16" x14ac:dyDescent="0.25">
      <c r="A227" s="56"/>
      <c r="B227" s="56"/>
      <c r="C227" s="56"/>
      <c r="N227" s="2"/>
      <c r="O227" s="2"/>
      <c r="P227" s="2"/>
    </row>
    <row r="228" spans="1:16" x14ac:dyDescent="0.25">
      <c r="A228" s="56"/>
      <c r="B228" s="56"/>
      <c r="C228" s="56"/>
      <c r="N228" s="2"/>
      <c r="O228" s="2"/>
      <c r="P228" s="2"/>
    </row>
    <row r="229" spans="1:16" x14ac:dyDescent="0.25">
      <c r="A229" s="56"/>
      <c r="B229" s="56"/>
      <c r="C229" s="56"/>
      <c r="N229" s="2"/>
      <c r="O229" s="2"/>
      <c r="P229" s="2"/>
    </row>
    <row r="230" spans="1:16" x14ac:dyDescent="0.25">
      <c r="A230" s="56"/>
      <c r="B230" s="56"/>
      <c r="C230" s="56"/>
      <c r="N230" s="2"/>
      <c r="O230" s="2"/>
      <c r="P230" s="2"/>
    </row>
    <row r="231" spans="1:16" x14ac:dyDescent="0.25">
      <c r="A231" s="56"/>
      <c r="B231" s="56"/>
      <c r="C231" s="56"/>
      <c r="N231" s="2"/>
      <c r="O231" s="2"/>
      <c r="P231" s="2"/>
    </row>
    <row r="232" spans="1:16" x14ac:dyDescent="0.25">
      <c r="A232" s="56"/>
      <c r="B232" s="56"/>
      <c r="C232" s="56"/>
      <c r="N232" s="2"/>
      <c r="O232" s="2"/>
      <c r="P232" s="2"/>
    </row>
    <row r="233" spans="1:16" x14ac:dyDescent="0.25">
      <c r="A233" s="56"/>
      <c r="B233" s="56"/>
      <c r="C233" s="56"/>
      <c r="N233" s="2"/>
      <c r="O233" s="2"/>
      <c r="P233" s="2"/>
    </row>
  </sheetData>
  <sheetProtection formatCells="0" formatColumns="0" formatRows="0" insertRows="0" insertHyperlinks="0" deleteRows="0" sort="0" autoFilter="0" pivotTables="0"/>
  <protectedRanges>
    <protectedRange sqref="A1:M18 T66 T22 R45 A20:M177 A19:B19 D19:M19" name="Intervalo1"/>
    <protectedRange sqref="Q24:R24" name="Intervalo1_1"/>
    <protectedRange sqref="R38:S38" name="Intervalo1_2"/>
    <protectedRange sqref="Q52" name="Intervalo1_3"/>
    <protectedRange sqref="U61 R61" name="Intervalo1_4"/>
    <protectedRange sqref="Q61 Q38" name="Intervalo1_29"/>
    <protectedRange sqref="Q68:S68" name="Intervalo1_27"/>
  </protectedRanges>
  <autoFilter ref="H1:H233" xr:uid="{00000000-0001-0000-0800-000000000000}"/>
  <mergeCells count="29">
    <mergeCell ref="A38:A50"/>
    <mergeCell ref="A9:A10"/>
    <mergeCell ref="B9:B10"/>
    <mergeCell ref="C9:C10"/>
    <mergeCell ref="D9:D10"/>
    <mergeCell ref="A11:A23"/>
    <mergeCell ref="A24:A37"/>
    <mergeCell ref="E9:E10"/>
    <mergeCell ref="A1:M1"/>
    <mergeCell ref="A2:M2"/>
    <mergeCell ref="B4:G4"/>
    <mergeCell ref="B6:C6"/>
    <mergeCell ref="A8:M8"/>
    <mergeCell ref="A51:A69"/>
    <mergeCell ref="S9:S10"/>
    <mergeCell ref="O9:O10"/>
    <mergeCell ref="N8:U8"/>
    <mergeCell ref="J9:J10"/>
    <mergeCell ref="T9:T10"/>
    <mergeCell ref="U9:U10"/>
    <mergeCell ref="P9:P10"/>
    <mergeCell ref="K9:L9"/>
    <mergeCell ref="M9:M10"/>
    <mergeCell ref="N9:N10"/>
    <mergeCell ref="Q9:Q10"/>
    <mergeCell ref="R9:R10"/>
    <mergeCell ref="F9:G9"/>
    <mergeCell ref="H9:H10"/>
    <mergeCell ref="I9:I10"/>
  </mergeCells>
  <conditionalFormatting sqref="N11:N69">
    <cfRule type="cellIs" dxfId="4" priority="8" operator="equal">
      <formula>"x"</formula>
    </cfRule>
  </conditionalFormatting>
  <conditionalFormatting sqref="O11:O69">
    <cfRule type="cellIs" dxfId="3" priority="1" operator="equal">
      <formula>"x"</formula>
    </cfRule>
  </conditionalFormatting>
  <conditionalFormatting sqref="P11:P69">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262c583-ff64-4db5-95f7-0975d010bab7">
      <UserInfo>
        <DisplayName/>
        <AccountId xsi:nil="true"/>
        <AccountType/>
      </UserInfo>
    </SharedWithUsers>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1" ma:contentTypeDescription="Crie um novo documento." ma:contentTypeScope="" ma:versionID="7588d750d735707242b7bd1ae01af9b0">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2cb8ccb0b6df8f7d14fade7afd287a2f"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0CBC56-ADDD-47E2-8474-550CC0459E30}">
  <ds:schemaRefs>
    <ds:schemaRef ds:uri="http://schemas.microsoft.com/sharepoint/v3/contenttype/forms"/>
  </ds:schemaRefs>
</ds:datastoreItem>
</file>

<file path=customXml/itemProps2.xml><?xml version="1.0" encoding="utf-8"?>
<ds:datastoreItem xmlns:ds="http://schemas.openxmlformats.org/officeDocument/2006/customXml" ds:itemID="{EC6A7132-C307-454E-9266-8188FC7DC38C}">
  <ds:schemaRefs>
    <ds:schemaRef ds:uri="http://schemas.microsoft.com/office/2006/metadata/properties"/>
    <ds:schemaRef ds:uri="http://schemas.microsoft.com/office/infopath/2007/PartnerControls"/>
    <ds:schemaRef ds:uri="1262c583-ff64-4db5-95f7-0975d010bab7"/>
    <ds:schemaRef ds:uri="http://schemas.microsoft.com/sharepoint/v3"/>
    <ds:schemaRef ds:uri="d48891a3-fa21-4480-9dcb-202080cb6d5b"/>
  </ds:schemaRefs>
</ds:datastoreItem>
</file>

<file path=customXml/itemProps3.xml><?xml version="1.0" encoding="utf-8"?>
<ds:datastoreItem xmlns:ds="http://schemas.openxmlformats.org/officeDocument/2006/customXml" ds:itemID="{962D4A48-87A4-49E1-A900-5A9068FBCA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48891a3-fa21-4480-9dcb-202080cb6d5b"/>
    <ds:schemaRef ds:uri="1262c583-ff64-4db5-95f7-0975d010b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Elizabeth Santos de Araujo</cp:lastModifiedBy>
  <cp:revision/>
  <dcterms:created xsi:type="dcterms:W3CDTF">2012-07-30T00:05:19Z</dcterms:created>
  <dcterms:modified xsi:type="dcterms:W3CDTF">2024-02-27T15:19:38Z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Order">
    <vt:r8>1500</vt:r8>
  </property>
  <property fmtid="{D5CDD505-2E9C-101B-9397-08002B2CF9AE}" pid="4" name="ComplianceAssetId">
    <vt:lpwstr/>
  </property>
  <property fmtid="{D5CDD505-2E9C-101B-9397-08002B2CF9AE}" pid="5" name="Tags">
    <vt:lpwstr/>
  </property>
  <property fmtid="{D5CDD505-2E9C-101B-9397-08002B2CF9AE}" pid="6" name="MediaServiceImageTags">
    <vt:lpwstr/>
  </property>
  <property fmtid="{D5CDD505-2E9C-101B-9397-08002B2CF9AE}" pid="7" name="xd_Signature">
    <vt:bool>false</vt:bool>
  </property>
  <property fmtid="{D5CDD505-2E9C-101B-9397-08002B2CF9AE}" pid="8" name="xd_ProgID">
    <vt:lpwstr/>
  </property>
  <property fmtid="{D5CDD505-2E9C-101B-9397-08002B2CF9AE}" pid="9" name="AutorizaçãodeusoparaoCENAP/ICMBio">
    <vt:bool>false</vt:bool>
  </property>
  <property fmtid="{D5CDD505-2E9C-101B-9397-08002B2CF9AE}" pid="10" name="TriggerFlowInfo">
    <vt:lpwstr/>
  </property>
  <property fmtid="{D5CDD505-2E9C-101B-9397-08002B2CF9AE}" pid="11" name="TemplateUrl">
    <vt:lpwstr/>
  </property>
  <property fmtid="{D5CDD505-2E9C-101B-9397-08002B2CF9AE}" pid="12" name="_ExtendedDescription">
    <vt:lpwstr/>
  </property>
  <property fmtid="{D5CDD505-2E9C-101B-9397-08002B2CF9AE}" pid="13" name="MSIP_Label_3738d5ca-cd4e-433d-8f2a-eee77df5cad2_Enabled">
    <vt:lpwstr>true</vt:lpwstr>
  </property>
  <property fmtid="{D5CDD505-2E9C-101B-9397-08002B2CF9AE}" pid="14" name="MSIP_Label_3738d5ca-cd4e-433d-8f2a-eee77df5cad2_SetDate">
    <vt:lpwstr>2023-04-25T19:04:51Z</vt:lpwstr>
  </property>
  <property fmtid="{D5CDD505-2E9C-101B-9397-08002B2CF9AE}" pid="15" name="MSIP_Label_3738d5ca-cd4e-433d-8f2a-eee77df5cad2_Method">
    <vt:lpwstr>Standard</vt:lpwstr>
  </property>
  <property fmtid="{D5CDD505-2E9C-101B-9397-08002B2CF9AE}" pid="16" name="MSIP_Label_3738d5ca-cd4e-433d-8f2a-eee77df5cad2_Name">
    <vt:lpwstr>defa4170-0d19-0005-0004-bc88714345d2</vt:lpwstr>
  </property>
  <property fmtid="{D5CDD505-2E9C-101B-9397-08002B2CF9AE}" pid="17" name="MSIP_Label_3738d5ca-cd4e-433d-8f2a-eee77df5cad2_SiteId">
    <vt:lpwstr>c14e2b56-c5bc-43bd-ad9c-408cf6cc3560</vt:lpwstr>
  </property>
  <property fmtid="{D5CDD505-2E9C-101B-9397-08002B2CF9AE}" pid="18" name="MSIP_Label_3738d5ca-cd4e-433d-8f2a-eee77df5cad2_ActionId">
    <vt:lpwstr>1e29d4ec-90e3-46fb-9400-48bbd281929e</vt:lpwstr>
  </property>
  <property fmtid="{D5CDD505-2E9C-101B-9397-08002B2CF9AE}" pid="19" name="MSIP_Label_3738d5ca-cd4e-433d-8f2a-eee77df5cad2_ContentBits">
    <vt:lpwstr>0</vt:lpwstr>
  </property>
</Properties>
</file>