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3"/>
  <fileSharing readOnlyRecommended="1"/>
  <workbookPr defaultThemeVersion="124226"/>
  <mc:AlternateContent xmlns:mc="http://schemas.openxmlformats.org/markup-compatibility/2006">
    <mc:Choice Requires="x15">
      <x15ac:absPath xmlns:x15ac="http://schemas.microsoft.com/office/spreadsheetml/2010/11/ac" url="E:\Roberto Barbosa\CEMAVE\PAN\PAN Aves Limícolas Migratórias\2° Ciclo\Oficina monitoria V 2024\SEI\"/>
    </mc:Choice>
  </mc:AlternateContent>
  <xr:revisionPtr revIDLastSave="0" documentId="8_{56FC08F7-9318-4622-90A0-A3373B44D809}" xr6:coauthVersionLast="47" xr6:coauthVersionMax="47" xr10:uidLastSave="{00000000-0000-0000-0000-000000000000}"/>
  <bookViews>
    <workbookView xWindow="0" yWindow="0" windowWidth="20490" windowHeight="7545" tabRatio="793" firstSheet="8"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49" l="1"/>
  <c r="F21" i="49"/>
  <c r="E33" i="49"/>
  <c r="B3" i="47"/>
  <c r="E32" i="49"/>
  <c r="H35" i="47"/>
  <c r="I35" i="47"/>
  <c r="J35" i="47"/>
  <c r="G35" i="47"/>
  <c r="E35" i="47"/>
  <c r="E34" i="47"/>
  <c r="F33" i="47"/>
  <c r="E33" i="47"/>
  <c r="E32" i="47"/>
  <c r="F35" i="47"/>
  <c r="F34" i="47"/>
  <c r="F32" i="47"/>
  <c r="H34" i="47"/>
  <c r="I34" i="47"/>
  <c r="J34" i="47"/>
  <c r="G34" i="47"/>
  <c r="H33" i="47"/>
  <c r="I33" i="47"/>
  <c r="J33" i="47"/>
  <c r="G33" i="47"/>
  <c r="I32" i="47"/>
  <c r="J32" i="47"/>
  <c r="H32" i="47"/>
  <c r="G32" i="47"/>
  <c r="D5" i="47"/>
  <c r="D20" i="2"/>
  <c r="D19" i="2"/>
  <c r="D18" i="2"/>
  <c r="D17" i="2"/>
  <c r="D16" i="2"/>
  <c r="F15" i="2"/>
  <c r="C41" i="1" l="1"/>
  <c r="D5" i="2"/>
  <c r="J32" i="2"/>
  <c r="J35" i="49"/>
  <c r="I35" i="49"/>
  <c r="H35" i="49"/>
  <c r="G35" i="49"/>
  <c r="F35" i="49"/>
  <c r="E35" i="49"/>
  <c r="J34" i="49"/>
  <c r="I34" i="49"/>
  <c r="H34" i="49"/>
  <c r="G34" i="49"/>
  <c r="F34" i="49"/>
  <c r="E34" i="49"/>
  <c r="J33" i="49"/>
  <c r="I33" i="49"/>
  <c r="H33" i="49"/>
  <c r="G33" i="49"/>
  <c r="F33" i="49"/>
  <c r="J32" i="49"/>
  <c r="I32" i="49"/>
  <c r="H32" i="49"/>
  <c r="G32" i="49"/>
  <c r="F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B3" i="49"/>
  <c r="D34" i="49"/>
  <c r="D33" i="49"/>
  <c r="D32" i="49"/>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35" i="47"/>
  <c r="F21" i="47"/>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D33" i="45"/>
  <c r="D32" i="45"/>
  <c r="F21" i="45"/>
  <c r="F33" i="2"/>
  <c r="G33" i="2"/>
  <c r="H33" i="2"/>
  <c r="I33" i="2"/>
  <c r="J33" i="2"/>
  <c r="AA16" i="2"/>
  <c r="Z16" i="2"/>
  <c r="Z17" i="2" a="1"/>
  <c r="Z17" i="2" s="1"/>
  <c r="AA20" i="2" a="1"/>
  <c r="AA20" i="2" s="1"/>
  <c r="Z20" i="2" a="1"/>
  <c r="Z20" i="2" s="1"/>
  <c r="AA19" i="2" a="1"/>
  <c r="AA19" i="2" s="1"/>
  <c r="Z19" i="2" a="1"/>
  <c r="Z19" i="2" s="1"/>
  <c r="AA18" i="2" a="1"/>
  <c r="AA18" i="2" s="1"/>
  <c r="Z18" i="2" a="1"/>
  <c r="Z18" i="2" s="1"/>
  <c r="AA17" i="2" a="1"/>
  <c r="AA17" i="2" s="1"/>
  <c r="D5" i="36"/>
  <c r="F25" i="36"/>
  <c r="G25" i="36"/>
  <c r="F26" i="36"/>
  <c r="G26" i="36"/>
  <c r="F27" i="36"/>
  <c r="G27" i="36"/>
  <c r="F28" i="36"/>
  <c r="G28" i="36"/>
  <c r="E28" i="36"/>
  <c r="E27" i="36"/>
  <c r="D22" i="36"/>
  <c r="E26" i="36"/>
  <c r="E25" i="36"/>
  <c r="D17" i="36"/>
  <c r="D16" i="36"/>
  <c r="D15" i="36"/>
  <c r="D24" i="2"/>
  <c r="D23" i="2"/>
  <c r="B3" i="36"/>
  <c r="D7" i="2"/>
  <c r="E32" i="2"/>
  <c r="G32" i="2"/>
  <c r="H32" i="2"/>
  <c r="I32" i="2"/>
  <c r="G34" i="2"/>
  <c r="H34" i="2"/>
  <c r="I34" i="2"/>
  <c r="J34" i="2"/>
  <c r="G35" i="2"/>
  <c r="H35" i="2"/>
  <c r="I35" i="2"/>
  <c r="J35" i="2"/>
  <c r="F35" i="2"/>
  <c r="F34" i="2"/>
  <c r="F32" i="2"/>
  <c r="E35" i="2"/>
  <c r="E34" i="2"/>
  <c r="E33" i="2"/>
  <c r="F21" i="2"/>
  <c r="D29" i="2"/>
  <c r="B3" i="2"/>
  <c r="D25" i="36" l="1"/>
  <c r="D35" i="49"/>
  <c r="D22" i="49"/>
  <c r="E20" i="49" s="1"/>
  <c r="AB19" i="49"/>
  <c r="F19" i="49" s="1"/>
  <c r="AB20" i="49"/>
  <c r="F20" i="49" s="1"/>
  <c r="AB16" i="47"/>
  <c r="F16" i="47" s="1"/>
  <c r="AB17" i="47"/>
  <c r="F17" i="47" s="1"/>
  <c r="D32" i="47"/>
  <c r="AB18" i="47"/>
  <c r="F18" i="47" s="1"/>
  <c r="D27" i="36"/>
  <c r="D26" i="36"/>
  <c r="D28" i="36"/>
  <c r="AB16" i="49"/>
  <c r="F16" i="49" s="1"/>
  <c r="AB19" i="47"/>
  <c r="F19" i="47" s="1"/>
  <c r="D33" i="47"/>
  <c r="D34" i="47"/>
  <c r="D34" i="45"/>
  <c r="D32" i="2"/>
  <c r="D22" i="47"/>
  <c r="E20" i="47" s="1"/>
  <c r="AB20" i="47"/>
  <c r="F20" i="47" s="1"/>
  <c r="AB18" i="49"/>
  <c r="F18" i="49" s="1"/>
  <c r="D18" i="36"/>
  <c r="E15" i="36" s="1"/>
  <c r="AB17" i="49"/>
  <c r="F17" i="49" s="1"/>
  <c r="D35" i="2"/>
  <c r="D34" i="2"/>
  <c r="D35" i="45"/>
  <c r="AB17" i="45"/>
  <c r="F17" i="45" s="1"/>
  <c r="AB19" i="45"/>
  <c r="F19" i="45" s="1"/>
  <c r="AB20" i="45"/>
  <c r="F20" i="45" s="1"/>
  <c r="D22" i="45"/>
  <c r="E17" i="45" s="1"/>
  <c r="AB18" i="45"/>
  <c r="F18" i="45" s="1"/>
  <c r="AB16" i="45"/>
  <c r="F16" i="45" s="1"/>
  <c r="AB16" i="2"/>
  <c r="F16" i="2" s="1"/>
  <c r="AB20" i="2"/>
  <c r="F20" i="2" s="1"/>
  <c r="AB17" i="2"/>
  <c r="F17" i="2" s="1"/>
  <c r="AB18" i="2"/>
  <c r="F18" i="2" s="1"/>
  <c r="AB19" i="2"/>
  <c r="F19" i="2" s="1"/>
  <c r="D33" i="2"/>
  <c r="D22" i="2"/>
  <c r="E19" i="2" s="1"/>
  <c r="E17" i="36" l="1"/>
  <c r="E16" i="36"/>
  <c r="E18" i="49"/>
  <c r="E17" i="49"/>
  <c r="E16" i="49"/>
  <c r="E19" i="49"/>
  <c r="F22" i="49"/>
  <c r="E18" i="47"/>
  <c r="E16" i="47"/>
  <c r="E19" i="47"/>
  <c r="E17" i="47"/>
  <c r="F22" i="47"/>
  <c r="E20" i="45"/>
  <c r="E16" i="45"/>
  <c r="E18" i="45"/>
  <c r="E19" i="45"/>
  <c r="F22" i="45"/>
  <c r="G21" i="45" s="1"/>
  <c r="E18" i="2"/>
  <c r="E16" i="2"/>
  <c r="E20" i="2"/>
  <c r="E17" i="2"/>
  <c r="F22" i="2"/>
  <c r="G19" i="2" s="1"/>
  <c r="E18" i="36" l="1"/>
  <c r="G18" i="49"/>
  <c r="G21" i="49"/>
  <c r="G19" i="49"/>
  <c r="E22" i="49"/>
  <c r="G17" i="49"/>
  <c r="G16" i="49"/>
  <c r="G15" i="49"/>
  <c r="G20" i="49"/>
  <c r="E22" i="47"/>
  <c r="G21" i="47"/>
  <c r="G16" i="47"/>
  <c r="G15" i="47"/>
  <c r="G18" i="47"/>
  <c r="G17" i="47"/>
  <c r="G20" i="47"/>
  <c r="G19" i="47"/>
  <c r="E22" i="45"/>
  <c r="G19" i="45"/>
  <c r="G18" i="45"/>
  <c r="G20" i="45"/>
  <c r="G17" i="45"/>
  <c r="G15" i="45"/>
  <c r="G16" i="45"/>
  <c r="E22" i="2"/>
  <c r="G18" i="2"/>
  <c r="G15" i="2"/>
  <c r="G16" i="2"/>
  <c r="G21" i="2"/>
  <c r="G20" i="2"/>
  <c r="G17" i="2"/>
  <c r="G22" i="49" l="1"/>
  <c r="G22" i="47"/>
  <c r="G22" i="45"/>
  <c r="G22" i="2"/>
</calcChain>
</file>

<file path=xl/sharedStrings.xml><?xml version="1.0" encoding="utf-8"?>
<sst xmlns="http://schemas.openxmlformats.org/spreadsheetml/2006/main" count="2351" uniqueCount="718">
  <si>
    <t>PLANO DE AÇÃO NACIONAL DE CONSERVAÇÃO DE ESPÉCIES AMEAÇADAS DE EXTINÇÃO - PAN</t>
  </si>
  <si>
    <t>Plano de Ação Nacional para a Conservação das Aves Limícolas Migratórias - PAN Aves Limícolas Migratórias</t>
  </si>
  <si>
    <t>Objetivo geral do PAN</t>
  </si>
  <si>
    <t>Ampliar e assegurar a conservação das aves limícolas alvo do PAN e seus habitats no Brasil, promovendo a cooperação entre a sociedade civil, poder público e setor produtivo</t>
  </si>
  <si>
    <t>Data da monitoria</t>
  </si>
  <si>
    <t>25/06/2020 - 26/06/2020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</si>
  <si>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</si>
  <si>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</si>
  <si>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</si>
  <si>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</si>
  <si>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</si>
  <si>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</si>
  <si>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</si>
  <si>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</si>
  <si>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</si>
  <si>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</si>
  <si>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</si>
  <si>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</si>
  <si>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</si>
  <si>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</si>
  <si>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</si>
  <si>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</si>
  <si>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</si>
  <si>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</si>
  <si>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</si>
  <si>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</si>
  <si>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</si>
  <si>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</si>
  <si>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</si>
  <si>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</si>
  <si>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</si>
  <si>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</si>
  <si>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</si>
  <si>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</si>
  <si>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</si>
  <si>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</si>
  <si>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</si>
  <si>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</si>
  <si>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</si>
  <si>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</si>
  <si>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</si>
  <si>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</si>
  <si>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</si>
  <si>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</si>
  <si>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</si>
  <si>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</si>
  <si>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</si>
  <si>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</si>
  <si>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 xml:space="preserve">1. Promover e ampliar o reconhecimento das áreas estratégicas do PAN nos instrumentos de planejamento e gestão territorial e ambiental </t>
  </si>
  <si>
    <t>1.1</t>
  </si>
  <si>
    <t>Divulgar as áreas estratégicas do PAN junto aos órgãos federais competentes e OEMAs com vistas a sua incorporação no planejamento e gestão ambiental, indicando diretrizes, restrições e vulnerabilidades</t>
  </si>
  <si>
    <t>Documento com as diretrizes; Relatório com as ações de divulgação</t>
  </si>
  <si>
    <t>Áreas estratégicas consideradas no planejamento e gestão das OEMAs</t>
  </si>
  <si>
    <t>Ana Maria Teixeira Marcelino (IDEMA/RN)</t>
  </si>
  <si>
    <t>Danielle Paludo (CEMAVE/ICMBio), Juliana B.Almeida (SAVE Brasil), Waslley Pinheiro (SEMACE), Lais M. Rêgo (SEMA/MA), Aline O. C. Machado (INEMA/BA), Marcelo Farrenberg (IBAMA/RJ), Luis Fernando Perelló (FEPAM/RS), OEMAs</t>
  </si>
  <si>
    <t>Estados que possuem as áreas estratégicas do PAN</t>
  </si>
  <si>
    <t>Costa Atlântica</t>
  </si>
  <si>
    <t>Importância de zoneamentos como ferrramenta orientadora dos processos de licenciamento ambiental</t>
  </si>
  <si>
    <t>x</t>
  </si>
  <si>
    <t>O conjunto de mapas das áreas estratégicas do PAN está disponível no site do ICMBio na página do PAN para download. Em Pernambuco Wallace Telino Jr. (UFRPE) entrou em contato com a CPRH/SMA/PE (Setor de fauna), Secretaria de Meio Ambiente do município de Igarassu e com Assessores da Deputada Estadual Priscila Krause, que luta por causas do meio ambiente para agendamento da apresentação. No Maranhão, Laís iniciou a divulgação das áreas estratégicas dentro da SEMA. O GAT e pesquisadores colaboradores divulgaram carta informando autoridades (federais e estaduais) sobre biologia geral das aves limícolas, e suas vulnerabilidades frente ao derramamento de óleo em praias, indicando possíveis impactos, sítios estratégicos, e necessidade de monitoramento. A ação é muito ampla ao considerar o trabalho com todas as áreas e Estados e os diferentes públicos envolvidos. Em áreas onde existem UCs tem sido mais fácil abordar a questão.</t>
  </si>
  <si>
    <t>Carta do GAT às autoridades no desastre do derramamento do óleo no Nordeste.</t>
  </si>
  <si>
    <t>A divulgação das áreas estratégicas pelo ICMBio é limitada ao site e restrita ao atendimento de demandas e participação em eventos, não alcançando de forma mais ampla as OEMAS. Reuniões presenciais agendadas em PE foram desmarcadas devido à pandemia do COVID-19, e no MA  mudanças constantes na gestão da Superintendência de Biodiversidade e Áreas Protegidas dificultam a execução da ação. Não dispoe-se ainda de materiais de apoio adequados para ampla divulgação (textos, Sumário do PAN, outras peças de comunicação). O Grupo do CGERCO está com atividades suspensas o que dificultou a divulgação no fórum. O tema aves limícolas é mais restrito a poucos grupos (pesquisadores na maioria). A falta do repositório de documentos com os mapas dificulta a divulgação das áreas estratégicas. Os Estados tem reduzido a prioridade de trabalho com ordenamento costeiro, repassando atribuições para os municípios. No RS a inclusão dos shapes de áreas estratégicas no geoprocessamento da FEPAM, utilizado no processamento de licenciamento ainda não foi feito, e deverá contribuir com essa ação.</t>
  </si>
  <si>
    <t>Danielle Paludo (CEMAVE), Wallace Telino Jr. (UFRPE),Lais M. Rêgo (SEMA/MA), Juliana B.Almeida (SAVE Brasil), Ana Maria Marcelino (IDEMA)</t>
  </si>
  <si>
    <t>Propor e participar de iniciativas voltadas a agregar as aves limicolas à gestão costeira, trazendo os estados costeiros para participarem de atividades específicas. Buscar maior envolvimento de atores nos Estados. Fazer uma reunião virtual no âmbito do CGERCO. Verificar a possibilidade de participar da Reunião do Projeto Orla, nos dias 29 e 30 de julho de 2020, junto com Ana Marcelino (Juliana se disponibilizou a participar com Ana se necessário). Participar dos trabalhos de revisão das metodologias do Projeto Orla (Ana verifica quem são os responsáveis, Danielle procura participar do trabalho na UFSC).</t>
  </si>
  <si>
    <t>Shapes disponíveis e documento contendo o mapeamento das áreas estratégicas e indicando as diretrizes, restrições e vulnerabilidades.</t>
  </si>
  <si>
    <t>1.2</t>
  </si>
  <si>
    <t>Divulgar as áreas estratégicas do PAN junto aos colegiados de políticas públicas, indicando diretrizes, restrições e vulnerabilidades</t>
  </si>
  <si>
    <t>Áreas estratégicas conhecidas e incluídas nas políticas públicas</t>
  </si>
  <si>
    <t>Danielle Paludo (CEMAVE/ICMBio)</t>
  </si>
  <si>
    <t>Juliana B. Almeida (SAVE Brasil), Wallace Telino Jr. (UFRPE), Jason Mobley (Aquasis), Renato Gaban Lima (UFAL), Luana Rebouças (SEDEMA), Luís Fernando Perelló (FAPAM), Paulo Silvestro (PARNA Cabo Orange)</t>
  </si>
  <si>
    <t>O custo estimado baseia-se na previsão de algumas viagens e despesas para realização de reuniões e participação de eventos nos Estados para divulgação e integração das estratégias do PAN.</t>
  </si>
  <si>
    <t>Não iniciada</t>
  </si>
  <si>
    <t xml:space="preserve">A partir do Decreto 9.759/2019 e seus desdobramentos, diversos colegiados, conselhos e comissões de interesse para divulgação das áreas ficaram inoperantes ou desarticulados. </t>
  </si>
  <si>
    <t>Danielle  Paludo (CEMAVE), Juliana B.Almeida (SAVE Brasil)</t>
  </si>
  <si>
    <t>Elaborar documento com diretrizes e sumário para apoio à ação a partir da lista de áreas estratégicas, mapas e com informações da carta do GAT que atenderá também a ação 1.1.</t>
  </si>
  <si>
    <t>1.3</t>
  </si>
  <si>
    <t>Disponibilizar em um repositório comum uma base digital oficial das áreas estratégicas do PAN</t>
  </si>
  <si>
    <t>Shapefiles atualizados e repositório criado</t>
  </si>
  <si>
    <t>Acesso ampliado dos órgãos gestores às informações relacionadas as áreas estratégicas</t>
  </si>
  <si>
    <t>Carlos David Santos (UFPA)</t>
  </si>
  <si>
    <t>Danielle Paludo (CEMAVE/ICMBio), Juliana B. Almeida (SAVE Brasil), Renato Gaban Lima (UFAL), Fernando Faria (FURG), Jason Mobley (Aquasis), João Paulo Damasceno (SAVE Brasil), Patrícia Mancini (UFRJ),  Wallace Telino Jr. (UFRPE), Laura Reis (ICMBio), Ana Paula Sousa (UFMA), Paulo Silvestro (PARNA Cabo Orange), William Fernandes (ICMBio-CR4)</t>
  </si>
  <si>
    <t>Áreas estratégicas do PAN</t>
  </si>
  <si>
    <t xml:space="preserve">No custo estimado prevê-se uma bolsa de iniciação científica para um estudante de graduação (que foi já solicitada na UFPA) e R$ 5.000,00 reais para cobrir custos de deslocações ao campo por parte dos colaboradores locais. </t>
  </si>
  <si>
    <t>A ação foi iniciada no período previsto, no entanto demorará mais tempo para concluir do que anteriormente calendarizado.</t>
  </si>
  <si>
    <t>A ação propunha disponibilizar shapefiles das áreas estratégicas do PAN. Existe atualmente uma lista de áreas, mas apenas com uma localização central para cada. A proposta discutida na reunião do PAN consistia em delimitar áreas para cada local que incluíssem as principais zonas de alimentação e refúgio importantes para aves limícolas. Essa delimitação teria por base uma modelagem de uso de habitat que está neste momento em curso com dados coletados na costa do Amapá. As caraterísticas dessa modelagem revelaram-se bem mais complexas do que esperado e por outro lado está sendo necessário o mapeamento para a divulgação das áreas, justificando a divisão da ação em duas.</t>
  </si>
  <si>
    <t>Carlos David Santos (UFPA), Danielle  Paludo (CEMAVE), João Paulo Damasceno(SAVE Brasil), Jason A. Mobley (Aquasis)</t>
  </si>
  <si>
    <t>Trabalhar em dois produtos, subdividindo a ação em duas: 1) Manter a ação 1.3 com a mesma redação, alterando o produto de forma a disponibilizar as informações e critérios já utilizados na definição das áreas estratégicas para gerar um shapefile simplificado, com alteração do prazo até dez/2020 e 2) Desenvolver pesquisa sobre o uso do habitat pelas aves limícolas para produzir mapeamento detalhado das áreas estratégicas do PAN (passa a ser a ação 4.8, transferindo-se também o custo, colaboradores, prazo até o final do PAN, discutir os produtos)</t>
  </si>
  <si>
    <t xml:space="preserve">Atualizar as áreas estratégicas considerando os resultados da ação 4.8 e disponibilizá-las em um repositório oficial comum. </t>
  </si>
  <si>
    <t>Shapefiles simplificados das áreas e informações de apoio a partir da organização dos dados já disponíveis</t>
  </si>
  <si>
    <t>As áreas estratégicas devem acompanhar um documento que contém as diretrizes, restrições e vulnarabilidades que são mencionadas nas ações 1.1 e 1.2. Responsáveis: Renato Gaban Lima (Áreas da região de Alagoas), Fernando Faria (Áreas da região Sul), Jason Mobley e João Paulo Damasceno (Áreas da região do Nordeste - Litoral Semiárido - PI ao RN), Patrícia Mancini (Áreas da região do Sudeste),  Wallace Telino Jr. (Áreas da região do Nordeste - PE), Laura Reis e Ana Paula Sousa (Áreas da região do Nordeste - MA), Paulo Silvestro (Amapá), William Fernandes (CR4 - Área do Norte).</t>
  </si>
  <si>
    <t>1.4</t>
  </si>
  <si>
    <t>Articular a participação de representantes do PAN nos processos de elaboração de instrumentos de gestão ambiental e territorial</t>
  </si>
  <si>
    <t>Relatório informando a frequência e o resultado das participações</t>
  </si>
  <si>
    <t>Integração do GAT em processos relacionados ao ordenamento de ações nas áreas estratégicas do PAN</t>
  </si>
  <si>
    <t>todos os articuladores e colaboradores do PAN</t>
  </si>
  <si>
    <t>Participação do GAT na elaboração do PRIM (Plano de Redução de Impacto) de empreendimentos relacionados a Petróleo e gás (abril de 2019), de Mineração (abril 2020), participação na consulta pública EAAS da Bacia de Sergipe-Alagoas/Jacuípe (fev. 2020), participação de Luís Fernando Perelló na discussão da elaboração do TR Zona de Transição para empreendimentos eólicos no RS (abril 2020). Aquasis manteve seu papel consultivo na elaboração e revisão dos planos de manejo para a APA Manguezal da Barra Grande/Banco dos Cajuais (CE) e a APA Delta do Parnaíba (PI/CE). Laís informou que no órgão gestor (SEMA/MA) tem participado da elaboração de instrumentos de gestão relacionados à Educação Ambiental, ministrando oficinas de construção de Planos de Ação Municipais de Educação Ambiental, e quando em áreas estratégicas para aves migratórias, tem dado foco especial sobre o tema, com o objetivo de sensibilizar os municípios sobre a temática.</t>
  </si>
  <si>
    <t xml:space="preserve">
</t>
  </si>
  <si>
    <t>Danielle  Paludo (CEMAVE), Jason A. Mobley (Aquasis), Lais M. Rêgo (SEMA/MA)</t>
  </si>
  <si>
    <t>A articulação e participação dos membros do GAT nos eventos e atividades foi feita através de e-mails ou skype, de acordo com a demanda/oportunidade, com participação remota, não gerando relatórios. Não houve viagens ou investimento de recursos no período para viabilizar a participação do GAT em evento específico.</t>
  </si>
  <si>
    <t>1.5</t>
  </si>
  <si>
    <t>Elaborar uma estratégia de divulgação para o PAN e seus produtos</t>
  </si>
  <si>
    <t>Documento contendo a estratégia de divulgação, lista de contatos, apresentação padrão</t>
  </si>
  <si>
    <t xml:space="preserve">PAN e seus produtos melhor conhecidos </t>
  </si>
  <si>
    <t>Juliana Bosi de Almeida (SAVE Brasil)</t>
  </si>
  <si>
    <t>Luís Fernando Perelló (SEMA/RS), Ana Maria Marcelino (IDEMA/RN), Wallace Telino Junior (UFRPE), Renato Gaban Lima (UFAL), Patrícia Mancini (UFRJ), Laís M. Rêgo (SEMA/MA), Paulo Silvestro (PARNA Cabo Orange), Roberta Rodrigues (FRCG)</t>
  </si>
  <si>
    <t>Divulgar a estratégia para conservação das espécies do PAN em fóruns internacionais</t>
  </si>
  <si>
    <t>Solicitação de fundos para a elaboração da estratégia está em fase final de avaliação. Resultado da solicitação deve sair até o final de julho 2020. Ações pontuais de divulgação do PAN e produtos foram promovidas  no ICMBio em Foco e redes sociais do ICMBio e CEMAVE.</t>
  </si>
  <si>
    <t>Tempo necessário para aprovação do projeto foi maior que o esperado</t>
  </si>
  <si>
    <t>Juliana B.Almeida (SAVE Brasil), Danielle  Paludo (CEMAVE)</t>
  </si>
  <si>
    <t>Promover o contato/levantamento com articuladores e colaboradores de todas as ações que requerem ou são apoiadas por ações e materiais de divulgação para elaborar a estratégia, em especial ações 1.1, 1.2, 2.1, 2.3, 2.5</t>
  </si>
  <si>
    <t xml:space="preserve">Lais M. Rêgo (SEMA/MA) </t>
  </si>
  <si>
    <t xml:space="preserve">2. Estimular a compatibilização das atividades antrópicas com a conservação das aves limícolas nas áreas estratégicas do PAN </t>
  </si>
  <si>
    <t>2.1</t>
  </si>
  <si>
    <t>Elaborar e divulgar material sobre boas práticas para atividades turísticas em áreas estratégicas</t>
  </si>
  <si>
    <t>Materiais de divulgação</t>
  </si>
  <si>
    <t>boas práticas adotadas por diferentes atores;</t>
  </si>
  <si>
    <t>Renato Gaban Lima (UFAL), Maximiliano Rodrigues (ICMBio), Pedro Lima(UFBA ), Wallace Telino Junior (UFRPE), Luana Rebouças(SEDEMA/Icapuí), Mary Jane (ICMBIo), Demétrio Guadagnim (UFRGS), Magnus Severo (ICMBio), Danielle Paludo(ICMBio), Sheyla Leão (ICMBio), Laura Reis (ICMBio), Juliana B.Almeida (SAVE Brasil), Jason Mobley (Aquasis), Ana Paula Sousa (MA), Ana Marcelino(IDEMA), Patrícia Mancini (UEFRJ), João Paulo Damasceno (SAVE Brasil)</t>
  </si>
  <si>
    <t>APA do Piaçabuçu, Parque Nacional da Lagoa do Peixe, Salinas, Panaquatira, Coroa do Avião, Ilha de Lençóis, Ajuruteua, Icapuí, APA Bonfim Guaraira/RN, RDS Ponta do Tubarão/RN, Parque Nacional da Restinga de Jurubatiba, APA Piquiri-UMA, APA Dunas do Rosado/RN, Guamaré/RN</t>
  </si>
  <si>
    <t>áreas estratégicas com grande desenvolvimento de  atividades turísticas</t>
  </si>
  <si>
    <t>Atividades impactantes: Tráfego de embarcações e desembarque, Trânsito de veículos nas dunas, Perturbação sonora por embarcações turísticas</t>
  </si>
  <si>
    <t>Apresentações e exposições temporárias foram elaboradas/utilizadas para eventos: Feira de ciências APA Anhatomirim 2019 - temas lixo e trânsito nas praias e aves migratórias (trabalho realizado com todas as escolas públicas do município de Governador Celso Ramos/SC), Semana meio Ambiente 2019 - lixo na praia, unidades de conservação e aves migratórias (evento público organizados pela FLORAM em Florianópolis, SC). Elaboração de placas informativas e interpretativas para o Parque Nacional da lagoa do Peixe e Parque Nacional da Restinga de Jurubatiba (em desenvolvimento). Curso de formação de guias turísticos no Parque Nacional da Lagoa do Peixe (UC e Curicaca). Mutirões de limpeza de praia com visitantes e jipeiros no Parque Nacional da Restinga de Jurubatiba. Aquasis vem tentando abrir um diálogo com os praticantes de kitesurf e pessoal de grupos 4x4, infelizmente com resultados negativos devido à falta de vontade e desrespeito flagrante por parte dos praticantes por restrições locais à circulação de veículos em áreas de praia dentro da APA Manguezal da Barra Grande (CE), bem como à falta de fiscalização por parte das autoridades responsáveis do município de Icapuí (CE). No momento, estamos planejando a instalação de vedação ("soft fencing") e um novo sistema de sinalização em colaboração com IMFLA e DETRAN, programado para implementação em agosto de 2020. SAVE está coordenando um webinar de capacitação com 3 a 5 encontros virtuais de 2h, entre os meses de maio e setembro de 2020, voltado para o entendimento do processo de identificação do impacto advindo da presença humana. Adicionalmente, ensina-se a qualificar o público-alvo, elaborar a estratégia de engajamento e avaliar o resultado das ações, utilizando-se de situações existentes nos sítios em que se encontram os participantes. Essa capacitação subsidia os participantes a elaborarem uma estratégia e material a ser divulgado em seus sítios. A estratégia de divulgação do PAN vai contribuir com essa ação. Já foram elaborados textos e arte-finais para placas no Parque Nacional da lagoa do Peixe porém ainda serão produzidos e afixados.</t>
  </si>
  <si>
    <t>Relatório fotográfico dos eventos, apresentações, atas de reunião do Grupo de Trabalho sobre Lixo no Mar.</t>
  </si>
  <si>
    <t>Temos participado da promoção de debates e materiais educativos no âmbito do Grupo de Trabalho de Elaboração do Plano Municipal para controle de lixo no Mar Florianópolis 2020, mas há pouca abertura para a inclusão do tema nas discussões do grupo. Ainda não dispomos de recursos específicos para investimentos em criação, comunicação visual e produção de materiais.</t>
  </si>
  <si>
    <t>Danielle  Paludo (CEMAVE),Jason A. Mobley (Aquasis), Lais M. Rêgo (SEMA/MA)</t>
  </si>
  <si>
    <t>2.2</t>
  </si>
  <si>
    <t>Subsidiar tecnicamente a elaboração dos planos de ordenamento das atividades turísticas nas áreas estratégicas do PAN</t>
  </si>
  <si>
    <t>Relatórios contendo as atas de reunião</t>
  </si>
  <si>
    <t>Atividades turísticas ordenadas. Plano de ordenamento de atividades turísticas contendo orientações específicas para o grupo das aves limícolas.</t>
  </si>
  <si>
    <t>todos os participantes da oficina de planejamento</t>
  </si>
  <si>
    <t>Parque Nacional do Cabo Orange, Parque Nacional da Restinga de Jurubatiba, Parque Nacional da Lagoa do Peixe, APA Ilha Comprida, Icapuí/CE, Panaquatira/MA</t>
  </si>
  <si>
    <t>Parques Nacionais e áreas costeiras com atividades turísticas</t>
  </si>
  <si>
    <t>Nota técnica sobre atividade de sobrevoos panorâmicos no Parque Nacional dos Lençóis Maranhenses - PUP PNLM, Zoneamento das áreas importantes para a avifauna no Parque Nacional da Lagoa do Peixe - TC Pesca Parque Nacional da Lagoa do Peixe. Luís Fernando Perelló orientou Silvia Maria (Universidade dos Açores) na pesquisa e dissertação para Mestrado sobre Turismo de Observação de Aves na Lagoa do Peixe: Ameaça ou Oportunidade? (mai./2020), que relaciona recomendações e sugestões para a melhoria da atividade naquela UC. A tese foi defendida e aprovada e deverá estar disponível até o final de 2020; SAVE está coordenando um webinar de capacitação com 3 a 5 encontros virtuais de 2h, entre os meses de maio e setembro de 2020, voltado para o entendimento do processo de identificação do impacto advindo da presença humana. Adicionalmente, ensina-se a qualificar o público-alvo, elaborar a estratégia de engajamento e avaliar o resultado das ações, utilizando-se de situações existentes nos sítios em que se encontram os participantes. Essa capacitação fornece conhecimento técnico para que os participantes possam subsidiar informações a planos de ordenamento turístico.</t>
  </si>
  <si>
    <t xml:space="preserve">NT CEMAVE SEI 5045750 e Relatórios internos/ICMBio. Artigos estão sendo elaborados para divulgação. </t>
  </si>
  <si>
    <t>UCs Parque Nacional do Cabo Orange, Parque Nacional da Restinga Jurubatiba,Parque Nacional da Lagoa do Peixe, APA Ilha Comprida não trabalharam os seus planos de ordenamento turístico no período.</t>
  </si>
  <si>
    <t>Danielle  Paludo (CEMAVE), Jason A. Mobley (Aquasis),Lais M. Rêgo (SEMA/MA)</t>
  </si>
  <si>
    <t xml:space="preserve">Incluir APA Dunas do Rosado/RN nas localidades, Porto do Mangue e Areia Branca. </t>
  </si>
  <si>
    <t>2.3</t>
  </si>
  <si>
    <t>Elaborar e divulgar manuais e cartilhas de posse responsável e manejo de animais domésticos de companhia e de produção</t>
  </si>
  <si>
    <t>Manuais e Cartilhas</t>
  </si>
  <si>
    <t>Demétrio Luís Guadagnim (UFRGS)</t>
  </si>
  <si>
    <t>Danielle Paludo (CEMAVE/ICMBio), Sheyla Leão (NGI Bragança/ICMBio), Cristovam Diniz (IFPA), Jason Mobley (Aquasis), Luana Rebouças (SEMA/Icapuí), Patrícia Mancini (UFRJ), Magnus Severo (Parque Nacional da Lagoa do Peixe/ICMBio), Laura Reis e Mary Jane (Resex Cururupu/MA), Ana Maria  Marcelino (INEMA/RN), Renato Gaban Lima (UFAL).</t>
  </si>
  <si>
    <t>Parque Nacional da Lagoa do Peixe, APA Cananéia-Iguape-Peruíbe, APA Canelas, Resex Cururupu,  Reservas Extrativisas  do Pará, Icapui, Paque Nacional da Restinga de Jurubatiba, RDS Ponta do Tubarão/RN</t>
  </si>
  <si>
    <t>Áreas estratégicas com problemas com cães e gatos ferais, cães sem dono e excesso de animais</t>
  </si>
  <si>
    <t>Demétrio Luís Guadagnin (UFRGS) elaborou documento PROTOCOLO DE MANEJO DE DANOS POR CÃES EM AVES MIGRATÓRIAS (1a. versão da cartilha). Ela foi submetida para crítica pelos colaboradores. Está em fase final de editoração para publicação. A versão final, revisada e editada, deve ser disponibilizada até julho. No Parque Nacional da Lagoa do Peixe a presença de animais domésticos nos acampamentos de pesca foi proibida no TC com ICMBio. O Parque e Prefeitura de Tavares estão desenvolvendo um programa de controle e castração de cães abandonados. A estratégia de divulgação do PAN vai contribuir com a ação.</t>
  </si>
  <si>
    <t>Cartilha (em processo de arte-finalização e diagramação pela UFRGS)</t>
  </si>
  <si>
    <t>Demétrio Luis Guadagnin (UFRGS), Danielle  Paludo (CEMAVE)</t>
  </si>
  <si>
    <t>Divulgar a cartilha de posse responsável e manejo de animais domésticos produzida nas áreas estratégicas do PAN.</t>
  </si>
  <si>
    <t>2.4</t>
  </si>
  <si>
    <t>Fortalecer nas Unidades de Conservação, com foco nas Reservas Extrativistas do PA/MA e APA das Reentrâncias Maranhenses, a temática aves limícolas no desenvolvimento de turismo de base comunitária.</t>
  </si>
  <si>
    <t>Oficinas</t>
  </si>
  <si>
    <t>atividades turísticas implementadas nas unidades e considerando o potencial e cuidados com a avifauna</t>
  </si>
  <si>
    <t xml:space="preserve">Mary Jane (Resex Cururupu/ICMBio), Laura Reis (Resex Cururupu/ICMBio), Laís M. Rêgo (APA Reentrâncias/SEMA/MA), Magnus Severo (Parque Nacional da Lagoa do Peixe/ICMBio), Jason Mobley (Aquasis), Sheyla Leão (NGI Bragança/ICMBio), Carolina Alvite(CNPT/ICMBio), Ana Paula Sousa (MA), Lais M. Rêgo (SEMA/MA), Maximiliano N. Rodrigues (Resex Chacoaré MT/ICMBio), Carlos David Santos (UFPA), Luana Rebouças (SEMA/Icapuí) </t>
  </si>
  <si>
    <t>Reservas Extrativistas do PA/MA, APA das Reentrâncias Maranhenses, Parque Nacional da Lagoa do Peixe
Icapuí, APA Delta do Parnaíba, RDS Ponta do Tubarão</t>
  </si>
  <si>
    <t>Litoral norte e nordeste. No Parque Nacional da Lagoa do Peixe a ação é relacionada ao Festival Brasileiro de Aves Migratórias.</t>
  </si>
  <si>
    <t>Em novembro de 2019 iniciou-se conversa com a CR4/ICMBio e NGI Bragança para o desenvolvimento de atividades conjuntas nas Resex do Pará e Maranhão tendo como foco as aves limícolas e as UCs, que culminou com o curso de formação de monitores (servidores e comunitários), dos quais participaram Danielle, Carlos David e Cristóvan Diniz como instrutores. A partir desse estão sendo elaborados projetos e propostas para desenvolvimento com conversão de multas (ICMBio) e para inclusão no GEF Mar (a partir de 2021). Em dezembro de 2019, o Aquasis executou o primeiro Festival de Aves Migratórias no Banco dos Cajuais (CE), que incluiu palestras e uma oficina sobre observação de aves no desenvolvimento de turismo de base comunitária e turismo, em parceria com o grupo Vem Passarinhar e com ações de acompanhamento planejadas para o segundo Festival em 2020. A SEMA está inserida nesta ação, mas ainda não houve execução de atividades relacionadas à mesma. Está no planejamento da Superintendência de Educação Ambiental - SEA, ministrar oficinas em municípios da APA das Reentrâncias Maranhenses sobre Turismo de Base Comunitária, mas com a pandemia as ações foram interrompidas e o planejamento modificado. A SEA está atualmente elaborando curso de capacitação com essa temática (ecoturismo de base comunitária) para ser disponibilizado virtualmente, no site da SEMA, priorizando a APA das Reentrâncias.</t>
  </si>
  <si>
    <t>Curso para monitores de aves limícolas realizado em nov_2019 em Bragança/PA (disponivel no ambiente AVA/ICMBio) Festival das Aves Migratórias de Icapuí/CE</t>
  </si>
  <si>
    <t>Com a reestruturação do ICMBio a CR4, que seria o nó de rede na região, foi extinta,  precisaremos nos rearticular. Com a pandemia COVID-19 foi cancelado novamente o Festival Brasileiro de Aves Migratórias do Parque Nacional da Lagoa do Peixe. Necessidade de reinvenção dos métodos das oficinas com comunitários para o desenvolvimento do turismo de base comunitária.</t>
  </si>
  <si>
    <t>Realizar oficinas para inclusão da temática das aves limícolas no desenvolvimento de turismo de base comunitária.</t>
  </si>
  <si>
    <t>2.5</t>
  </si>
  <si>
    <t>Elaborar e divulgar diretrizes de boas práticas para atividades de carcinicultura, piscicultura e salinas em áreas estratégicas</t>
  </si>
  <si>
    <t>Manual</t>
  </si>
  <si>
    <t>boas práticas adotadas por carcinicultores e atores relacionados;</t>
  </si>
  <si>
    <t>Jason Mobley (Aquasis)</t>
  </si>
  <si>
    <t>Juliana B.Almeida (SAVE Brasil), Danielle Paludo (CEMAVE/ICMBio), Aline O.Cruz Machado (INEMA/BA), Waslley Pinheiro (SEMACE)</t>
  </si>
  <si>
    <t>Áreas estratégicas da costa Norte, Nordeste e Sudeste</t>
  </si>
  <si>
    <t xml:space="preserve">A estimativa baseia-se na previsão de custos para dedicação de pessoal, material de consumo e viagens/despesas para a elaboração e divulgação de diretrizes de boas praticas. </t>
  </si>
  <si>
    <t xml:space="preserve">O documento técnico detalhando boas práticas para carcinicultura, elaborado em colaboração entre Aquasis e New Jersey Audubon como produto final de um projeto apoiado pelo USFWS/NMBCA, está na fase final de tradução e será distribuído entre colegas e praticantes de carcinicultura no Brasil em 2020. Estamos com financiamento (SAVE Brasil) para trabalhar com um dos setores (salinas) e em contato com grupo de trabalho da AFSI que discute o assunto salinas. A estratégia de comunicação pode contribuir com a divulgação. Outra forma de divulgação é a participação nos eventos de carcinicultura. </t>
  </si>
  <si>
    <t>Ainda em fase de tradução</t>
  </si>
  <si>
    <t>A linguagem do documento talvez seja muito técnica, talvez seja bom pensar numa outra forma como por ex. cartilha</t>
  </si>
  <si>
    <t>Jason A. Mobley (Aquasis), Juliana B.Almeida (SAVE Brasil)</t>
  </si>
  <si>
    <t>Consultar sobre a disponibilidade no site do PAN.</t>
  </si>
  <si>
    <t>Manual de diretrizes</t>
  </si>
  <si>
    <t>2.6</t>
  </si>
  <si>
    <t xml:space="preserve">Subsidiar tecnicamente a revisão do plano de manejo do Parque Nacional da Lagoa do Peixe em relação ao manejo de habitat para espécies alvo do PAN. </t>
  </si>
  <si>
    <t>Documento com recomendações técnicas</t>
  </si>
  <si>
    <t>Plano de Manejo contemplando ações de manejo de habitats para ves limícolas</t>
  </si>
  <si>
    <t>Juliana B.Almeida (SAVE Brasil)</t>
  </si>
  <si>
    <t xml:space="preserve">Glayson Bencke (SEMA/RS), Fernando Faria (FURG), Magnus Severo (Parque Nacional da Lagoa do Peixe/ICMBio) </t>
  </si>
  <si>
    <t>Parque Nacional da Lagoa do Peixe</t>
  </si>
  <si>
    <t>Litoral do RS (área de invernada de Calidris subruficollis)</t>
  </si>
  <si>
    <t>SAVE está com financiamento para workshop com especialistas das Américas para tratar de manejo dos campos úmidos, utilizados por algumas espécies do PAN, mas o contrato não foi assinado por questões internas da empresa que foi comprada por grupo estrangeiro (ainda está incerta a realização). Com relação à praia, habitat de outras espécies, o webinar sobre impactos da presença humana está capacitando funcionários do Parque Nacional da Lagoa do Peixe e dando subsídio técnico para manejo desse ambiente. Os censos de maçarico-acanelado e dados para análise de estimativa populacional e de tendência populacional foram obtidos. ICMBio (CEMAVE, CNPT, CEPSUL e UC) estão trabalhando no levantamento das pescarias e interação com as aves no Parque Nacional da Lagoa do Peixe e no processamento dos dados de monitoramento de aves de praia. Glayson e Rafael estão atualizando a lista de aves do Parque Nacional da Lagoa do Peixe. Juntas, essas informações irão subsidiar a atualização do plano de manejo.</t>
  </si>
  <si>
    <t xml:space="preserve">Termo de Compromisso ICMBio com os Pescadores do Parque Nacional da Lagoa do Peixe
</t>
  </si>
  <si>
    <t>A pandemia suspendeu os trabalhos de campo do TC pesca e vai atrasar ou prejudicar os resultados esperados. A revisão do PM do Parque Nacional da Lagoa do Peixe também foi adiada.</t>
  </si>
  <si>
    <t>Considerar a ação 2.1</t>
  </si>
  <si>
    <t>2.7</t>
  </si>
  <si>
    <t>Propor a inclusão da temática aves limícolas no Plano Nacional de Turismo</t>
  </si>
  <si>
    <t>Relatórios e atas de reuniões</t>
  </si>
  <si>
    <t>Ana Maria Marcelino (IDEMA/RN)</t>
  </si>
  <si>
    <t>Laís M. Rêgo (APA Reentrâncias/MA), Mary Jane (Rezex Cururupu/ICMBio).</t>
  </si>
  <si>
    <t>Áreas estratégicas</t>
  </si>
  <si>
    <t>Ação não iniciada</t>
  </si>
  <si>
    <t>A articuladora da ação considerou que foi uma ação mal planejada, pois o nível de conhecimento das aves limícolas entre pessoas e instituições não ligadas diretamente à conservação de aves é muito primário, as aves praticamente não são reconhecidas, e necessitaria uma ação prévia que viabilizasse o desenvolvimento desta.</t>
  </si>
  <si>
    <t>Foi sugerida a inclusão de uma nova ação no objetivo 2. Fazer o levantamento de contato dos atores e reuniões) prazo até dez/2020.</t>
  </si>
  <si>
    <t>Incluir Demétrio Luiz Guadagnin (UFRGS)</t>
  </si>
  <si>
    <t>2.8</t>
  </si>
  <si>
    <t>Capacitar a equipe gestora de UCs e outros atores nas áreas estratégicas do PAN no manejo de habitat para as aves limícolas</t>
  </si>
  <si>
    <t>Relatórios das oficinas</t>
  </si>
  <si>
    <t xml:space="preserve">servidores de  Ucs capacitados </t>
  </si>
  <si>
    <t>Glayson Bencke (SEMA/RS), Danielle Paludo (CEMAVE/ICMBio), Jason Mobley (Aquasis), Patrícia Mancini (UFRJ), Fernando Faria (FURG), Luana Rebouças (SEMA/Icapuí), Wallace Telino Junior (UFRPE), Ana Paula Sousa (MA), Renato Gaban Lima (UFAL), Maximiliano N. Rodrigues (Resex PA/ICMBio), Ana Maria Marcelino (IDEMA/RN)</t>
  </si>
  <si>
    <t>Áreas estratégicas da costa Norte e Nordeste</t>
  </si>
  <si>
    <t>Costa Norte e Nordeste</t>
  </si>
  <si>
    <t>A equipe toda da Aquasis Projeto Aves Migratórias do Nordeste está participando na oficina organizado pelo Manomet e SAVE e os novos membros da equipe estão passando por um treinamento especial com os coordenadores técnicos do Projeto. Ação não foi iniciada pq a previsão é iniciar em setembro 2020.
Campos com contagem, captura e marcação de aves limícolas foram realizados no Parque Nacional da Lagoa do Peixe com apoio da equipe do parque.</t>
  </si>
  <si>
    <t>3.Contribuir para o aperfeiçoamento do licenciamento e controle ambiental de atividades com impactos sobre as aves limícolas</t>
  </si>
  <si>
    <t>3.1</t>
  </si>
  <si>
    <t>Sistematizar as informações aplicáveis ao licenciamento ambiental e relacionadas às aves limícolas, disponibilizando-as em um repositório comum</t>
  </si>
  <si>
    <t>Informações sistematizadas na página do PAN</t>
  </si>
  <si>
    <t>divulgação e uso das informações disponíveis e aplicadas ao licenciamento nas areas estratégicas</t>
  </si>
  <si>
    <t>Luís Fernando Perelló (FEPAM/RS)</t>
  </si>
  <si>
    <t>Danielle Paludo (CEMAVE/ICMBio), João Paulo Damasceno (SAVE Brasil), Magnus Severo (Parque Nacional da Lagoa do Peixe/ICMBio), Aline O. Cruz Machado (INEMA/BA), Marcelo Farrenberg(IBAMA), Laís M. Rêgo (SEMA/MA), Ana Maria Marcelino(INEMA), Gabriela (Aquasis), Waslley Pinheiro (SEMACE), Ademar Almeida (SEMACE)</t>
  </si>
  <si>
    <t>Utilizar o repositório digital do objetivo 1</t>
  </si>
  <si>
    <t>Ação planejada pelo articulador para iniciar no segundo semestre de 2020. João Damasceno está levantando informações e artigos e estudos estão sendo pesquisados e depositados sobre o tema proposto.</t>
  </si>
  <si>
    <t xml:space="preserve"> Foi aberto no site do ICMBio o espaço na página do PAN que poderá ser alimentado com os documentos organizados.</t>
  </si>
  <si>
    <t>O cronograma foi subestimado pelo articulador que precisou reprogramar</t>
  </si>
  <si>
    <t>Luís Fernando Perelló (SEMA/RS), João Paulo Damasceno(SAVE Brasil), Danielle  Paludo (CEMAVE)</t>
  </si>
  <si>
    <t>3.2</t>
  </si>
  <si>
    <t>Divulgar as informações aplicáveis ao licenciamento ambiental  entre os órgãos licenciadores e gestores das UCs</t>
  </si>
  <si>
    <t>Comunicados enviados aos estados e municípios com áreas estratégicas</t>
  </si>
  <si>
    <t>Marcelo Farrenberg (IBAMA)</t>
  </si>
  <si>
    <t xml:space="preserve">Aline O. Cruz Machado (INEMA/BA), Danielle Paludo(CEMAVE/ICMBio), Laís M. Rêgo (SEMA/MA), João Paludo Damasceno(SAVE Brasil), Gabriela (Aquasis) , OEMAs, William Fernandes (CR4/ICMBIO) </t>
  </si>
  <si>
    <t>Estados que possuem áreas estratégicas</t>
  </si>
  <si>
    <t>Capacitar corpo técnico dos órgãos licenciadores sobre os impactos nas aves limícolas</t>
  </si>
  <si>
    <t xml:space="preserve">Iniciado diálogo com a Superintendência de Licenciamento Ambiental da SEMA/MA sobre as áreas estratégicas do PAN, mas ainda é necessária maior interação com o setor.  O início da ação depende da finalização e da disponibilização dos dados sobre as limícolas num repositório comum. A ideia seria termos um tipo de cartilha sobre os principais impactos, medidas mitigadoras por tipologia de empreendimentos, mapas de ocorrência das espécies, etc., para aí sim disponibilizar estas informações às OEMAS e demais órgãos. A ação anterior 3.2. que fornece a ferramenta para a disponibilização das informações seria iniciada no 2º semestre de 2020 , portanto teria que aguardar a finalização desta etapa para poder iniciar a ação. Houve um workshop sobre as eólicas offshore no IBAMA sede, no qual um dos participantes do GAT fez uma apresentação sobre os possíveis impactos nas limícolas migratórias frente à instalação das usinas eólicas no mar. </t>
  </si>
  <si>
    <t>Lais M. Rêgo (SEMA/MA), Marcelo Farrenberg (IBAMA)</t>
  </si>
  <si>
    <t xml:space="preserve"> A ideia seria termos um tipo de cartilha sobre os principais impactos, medidas mitigadoras por tipologia de empreendimentos, mapas de ocorrência das espécies, etc., para aí sim disponibilizar estas informações às OEMAS e demais órgãos. Relacionar com estratégia de comunicação do PAN. Ação vinculada a todas as ações do objetivo 3.</t>
  </si>
  <si>
    <t>3.3</t>
  </si>
  <si>
    <t xml:space="preserve">Elaborar perguntas orientadoras para subsidiar os Termos de Referência no processo de  avaliação de impactos sobre as aves limícolas, por atividade. </t>
  </si>
  <si>
    <t>Lista das perguntas disponibilizadas</t>
  </si>
  <si>
    <t>correta orientação dos processos considerando o grupo de aves limícolas</t>
  </si>
  <si>
    <t>Luís Fernando Perelló(FEPAM/SEMA/RS)</t>
  </si>
  <si>
    <t>Magnus Severo (Parque Nacional da Lagoa do Peixe/ICMBio), João Paulo Damasceno (SAVE Brasil), Danielle Paludo (CEMAVE/ICMBio), Marcelo Farrenberg (IBAMA), Laís M. Rêgo (SEMA/MA), Jason Mobley(Aquasis), Fernando Faria (FURG), Glayson Bencke(SEMA/RS), Renato Gaban Lima(UFAL), OEMAs</t>
  </si>
  <si>
    <t xml:space="preserve">Ação replanejada para iniciar no segundo semestre de 2020 </t>
  </si>
  <si>
    <t>ação dependente da 3.1</t>
  </si>
  <si>
    <t>3.4</t>
  </si>
  <si>
    <t>Elaborar e sugerir aos órgãos licenciadores condicionantes de licença que exigem monitoramento ambiental de parâmetros de qualidade da água e sedimento que possam afetar a integridade das aves limícolas</t>
  </si>
  <si>
    <t>Lista de condicionantes disponibilizadas</t>
  </si>
  <si>
    <t xml:space="preserve">monitoramento ambiental de parâmetros de qualidade ambiental adotados por empreendimentos nas áreas estratégicas </t>
  </si>
  <si>
    <t>Laís M. Rêgo (SEMA/MA)</t>
  </si>
  <si>
    <t>Aline O. Cruz Machado (INEMA), João Paulo Damasceno (SAVE Brasil), Waslley Pinheiro (SEMACE), Jason Mobley (Aquasis), Wallace Telino Junior (UFRPE), Fernando Faria (FURG), Ana Paula Sousa (MA), Roberta Rodrigues (UFPB), Demétrio Luiz Guadagnin (UFRGS)</t>
  </si>
  <si>
    <t>Costa atlântica</t>
  </si>
  <si>
    <t>A ação tem previsão de início posterior. Já foi Iniciado diálogo com a Superintendência de Licenciamento Ambiental da SEMA sobre as condicionantes, mas ainda é necessária maior interação com o setor e com os colaboradores. Realizar conversas e reuniões específicas com colaboradores</t>
  </si>
  <si>
    <t>Lais M. Rêgo (SEMA/MA)</t>
  </si>
  <si>
    <t>3.5</t>
  </si>
  <si>
    <t>Elaborar e sugerir condicionantes de licença para mitigação e monitoramento de impactos de atividades com estruturas verticais que oferecem risco de colisão às aves limícolas</t>
  </si>
  <si>
    <t>Lista de condicionantes disponibilizada</t>
  </si>
  <si>
    <t>João Paulo Damasceno (SAVE Brasil)</t>
  </si>
  <si>
    <t>Luís Fernando Perelló(FEPAM/RS), Ademar Almeida (SEMACE), Carlos David Santos (UFPA), Jason Mobley (Aquasis), Glayson Bencke (SEMA/RS), Marcelo Farrenberg (IBAMA)</t>
  </si>
  <si>
    <t>Neste ano iniciou-se a busca por material bibliográfico necessário para nortear esta ação. O articulador espera em breve entrar em contato com os colaboradores para iniciar um modelo metodológico para alinhamento de tarefas em grupo</t>
  </si>
  <si>
    <t>Contato mencionado na coluna T dessa ação ainda não realizado devido a continuidade do doutorado do articulador.</t>
  </si>
  <si>
    <t>João Paulo Damasceno(SAVE Brasil)</t>
  </si>
  <si>
    <t>4.Ampliar o conhecimento para subsidiar a conservação das aves limícolas e seus habitats no Brasil</t>
  </si>
  <si>
    <t>4.1</t>
  </si>
  <si>
    <t>Estudar a abundância, distribuição e tendências populacionais das aves limícolas, incluindo a prospecção de novas áreas estratégicas.</t>
  </si>
  <si>
    <t>Tese, artigos, dissertações, tcc, publicações em eventos, relatórios</t>
  </si>
  <si>
    <t>melhorar o conhecimento sobre abundância, distribuição e tendências populacionais disponível para ações de conservação das aves limícolas</t>
  </si>
  <si>
    <t>Renato Gaban Lima (UFAL), Patrícia Mancini (UFRJ), Wallace Felino Jr (UFRPE), Fernando Faria (FURG), João Paulo Damasceno(SAVE Brasil), Demétrio L. Guadagnin(UFRGS), Jason Mobley (Aquasis), Juliana B.Almeida (SAVE Brasil), Danielle Paludo (CEMAVE/ICMBio), Glayson Bencke (SEMA/RS)</t>
  </si>
  <si>
    <t>Costa Atlântica, Amazônia  e Pantanal</t>
  </si>
  <si>
    <t xml:space="preserve">Utilizar esses dados para atualizar as áreas estratégicas do PAN. Os custos estimados consideram uma bolsa de mestrado durante um ano para a produção de um artigo de revisão sobre as tendências populacionais de aves limícolas no Brasil.  </t>
  </si>
  <si>
    <t>Foram publicados pelo menos quatro artigos e apresentados quatro trabalhos em congressos pelos participantes das ações do objetivo 4 (Relação de publicações em anexo). Estão em desenvolvimento estudos sobre a distribuição e abundância no litoral do Amapá (censos aéreos) e no Parque Nacional da Restinga de Jurubatiba (censos terrestres)- CEMAVE/UFPA/UFRJ/UCs. No Parque Nacional da Lagoa do Peixe estão sendo analisados os dados de abundância e tendências populacionais (CEMAVE - GEF Mar). Aquasis vem continuando suas pesquisas sobre a abundância, distribuição e tendências populacionais das aves limícolas no Banco dos Cajuais, com três artigos previstos para publicação até 2021 e iniciando uma ação de prospecção de novas áreas estratégicas em CE e RN no terceiro trimestre de 2020. Avaliação da abundância e tendência populacionais sendo conduzidas por diferentes projetos em andamento, no Rio Grande do Norte, Rio Grande do Sul (Lagoa do Peixe e Ilha da Torotama) e costa sul do Brasil (sul de SC até Chuí).
Fernando Faria está desenvolvendo dois capítulos de  tese com relação a abundância e tendência de populações no sul do Brasil. Contagens nas regiões da Bacia Potiguar/RN estão sendo conduzidas mensalmente.</t>
  </si>
  <si>
    <t>Publicações relacionadas ao estudo de aves limícolas e ao PAN Aves Limícolas no primeiro ano do segundo ciclo do PAN (2019-2020)
Artigos:
SANTOS, CARLOS D.; ROCHA, THALITA M. S. ; NASCIMENTO, ALEXSSANDER W. B. ; OLIVEIRA, VERÔNICA ; MARTÍNEZ, CARLOS . Prey Choice by Declining Atlantic Flyway Semipalmated Sandpipers (Calidris pusilla) at a Major Wintering Area in Brazil. WATERBIRDS, v. 42, p. 198, 2019. 
CONTENTE, RIGUEL F. ; Mancini, Patrícia Luciano ; VAZ-DOS-SANTOS, ANDRÉ MARTINS ; SOARES, LUCY SATIKO HASHIMOTO ; FISCHER, LUCIANO GOMES ; SILVEIRA, LUIS FÁBIO ; BRENHA-NUNES, MARINA RITO ; ROMAGOSA, ELIZABETH ; ROSSI-WONGTSCHOWSKI, CARMEN L.D. . Spatial-seasonal variability of vertebrate assemblages in a Neotropical tidal flat: Recommendations for monitoring the potential impacts of port expansion. REGIONAL STUDIES IN MARINE SCIENCE, v. 34, p. 101013, 2020. 
ANDRADE, L. P. ; LYRA-NEVES, R. M. ; ANDRADE, H. M. L. S. ; ALBUQUERQUE, U. P. ; Siqueira, A. J. S. ; GUZZI, A. ; TELINO-JÚNIOR, W. R. . Records of breeding in Wilson s Plover Charadrius wilsonia with new localities for Brazil. BRAZILIAN JOURNAL OF BIOLOGY (ONLINE), v. 1, p. 1-6, 2020. 
BURGER, JOANNA ; MIZRAHI, DAVID ; JEITNER, CHRISTIAN ; TSIPOURA, NELLIE ; MOBLEY, JASON ; GOCHFELD, MICHAEL . Metal and metalloid levels in blood of semipalmated sandpipers (Calidris pusilla) from Brazil, Suriname, and Delaware Bay: Sentinels of exposure to themselves, their prey, and predators that eat them. ENVIRONMENTAL RESEARCH, v. 173, p. 77-86, 2019. 
Apresentações em congressos:
 BORGES NETO, F. E. M. ; FARIA, F. A. ; BUGONI, L. . Ecologia Alimentar de Calidris alba e Calidris fuscicollis no Sul do Brasil. 2019. (Apresentação de Trabalho/Congresso). GRISON, R. ; Gaban-Lima, R. . Distribuição e uso de habitats por aves migratórias na faixa de praia da região da APA de Piaçabuçu. In: XXVI Congresso Brasileiro de Ornitologia, 2019, Vila Velha. LIVRO DE RESUMOS: XXVI Congresso Brasileiro de Ornitologia, 2019.
 GRISON, R. ; Gaban-Lima, R. . Variação sazonal na ocorrência de Charadriiformes migratórios na faixa de praia da região da APA de Piaçabuçu (Alagoas). In: XXVI Congresso Brasileiro de Ornitologia, 2019, Vila Velha. Livro de Resumos: XXVI Congresso Brasileiro de Ornitologia, 2019. 
Gaban-Lima, R.. A avifauna de Alagoas: passado, presente e futuro. 2019. (Apresentação de Trabalho/Conferência ou palestra).
MANCINI, P.L., Thiago Vernaschi Vieira Costa, Rafael Antunes Dias, Luís Fábio Silveira , Fabio Schunck. Aves residentes e migratórias dos manguezais e marismas brasileiros. In: XXVI Congresso Brasileiro de Ornitologia, 2019, Vila Velha, ES. Anais do XXVI Congresso Brasileiro de Ornitologia, 2019, v.1, p 27-27.2.
SCHUNCK, F.. Shorebirds use the surroundings of the largest urban area of South America. In: 137th Annual Meeting American Ornithological Society, 2019, Anchorage, Alaska. AOS 2019 Abstract Book, 2019. v. 1. p. 241-242.
SCHUNCK, F.. The shorebirds may disappear from around the largest city in South America. In: 137th Annual Meeting American Ornithological Society, 2019, Anchorage, Alaska. AOS 2019 Abstract Book. v. 1. p. 241-241.
SCHUNCK, F.. The people of the largest city in South America are unaware of their shorebirds. In: 137th Annual Meeting American Ornithological Society, 2019, Anchorage, Alaska. AOS 2019 Abstract Book, 2019. v. 1. p. 242-242.</t>
  </si>
  <si>
    <t>Carlos David Santos (UFPA), Danielle Paludo (CEMAVE)</t>
  </si>
  <si>
    <t>encaminhar e-mail para colaboradores para atualização da produção científica. Utilizar o site para disponibilizar relatórios e publicações (considerando as restrições de fontes e revistas). Os custos da ação são subestimados ao não considerar custos como horas dedicadas de pesquisadores, técnicos de campo, bolsas e outras despesas de investimento de universidades e parceiros, uso de equipamentos e estruturas. JasonMobley (Aquasis) pode contribuir articulando com colaboradores para melhorar a estimativa de custos a partir dos trabalhos da Aquasis, com Juliana Bosi de Almeida (SAVE Brasil) e Wallace Telino Junior (UFRPE. Carlos David Santos (UFPA)sugeriu consultar os colaboradores por e-mail. Essa atualização pode se estender às demais ações de pesquisa que estão subestimadas.</t>
  </si>
  <si>
    <t>incluir os colaboradores David Mizrahi (NJAS), Larry Niles (WCF), Julie Paquet (CWS), Nathan Senner - censos simultâneos RS e sul de SC (UofSC), Jim Lyons- trabalhos com estimativa populacional de Calidris subruficollis no RS em parceria com Fernando Faria e Juliana(USGS)</t>
  </si>
  <si>
    <t>relacionar no anexo todas as publicações de artigos e resumos que são produtos do objetivo 4 . Como não houve retorno dos colaboradores e GAT quanto à atualização dos custos estimados pós-monitoria estes custos deverão ser atualizados na próxima monitoria do PAN.</t>
  </si>
  <si>
    <t>4.2</t>
  </si>
  <si>
    <t>Estudar as rotas migratórias e movimentos locais das aves limícolas</t>
  </si>
  <si>
    <t>melhorar o conhecimento sobre padrões de deslocamento das aves para subsidiar ações de conservação das aves limícolas</t>
  </si>
  <si>
    <t>Renato Gaban Lima (UFAL), Patrícia Mancini(UFRJ), Wallace Felino Jr (UFRPE), João Paulo Damasceno(SAVE Brasil), Demétrio L. Guadagnin(UFRGS), Juliana B.Almeida (SAVE Brasil), Danielle Paludo (CEMAVE/ICMBio), Glayson bencke (SEMA/RS)</t>
  </si>
  <si>
    <t>áreas estratégicas do PAN</t>
  </si>
  <si>
    <t>Observando que o custo estimado é muito preliminar e intencionalmente alta porque se baseia na premissa de estabelecer e manter um programa integrado de monitoramento de limícolas migratórias no Brasil que idealmente inclui anilhamento, rastreamento, censos visuais terrestres e aéreos. Nesse sentido, poderíamos considerar provavelmente de 8 a 10 locais alvos para estabelecer e manter projetos de monitoramento, lembrando que cada um tem seus próprios desafios em termos de conhecimento e tamanho da área, logística de acessibilidade, disponibilidade de pessoal capacitado, equipamentos e material de consumo. Será necessária uma estimativa revisada com base na experiencia dos colaboradores realizando monitoramento em seus locais de atuação.</t>
  </si>
  <si>
    <t>Estudos de marcação e rastreamento/monitoramento por recuperação das aves estão sendo conduzidos na ESEC Maracá-Jipioca (AP), Resex Gurupi-Piriá(PA), Resex do Cururupu (MA), Parque Nacional da Restinga de Jurubatiba (RJ) e Parque Nacional da Lagoa do Peixe (RS). Aquasis vem continuando e desenvolvendo mais as pesquisas sobre rotas migratórias e movimentos locais das aves limícolas no Banco dos Cajuais usando técnicos de rastreamento e observação de bandeirolas em colaboração com parceiros da New Jersey Audubon, Canadian Wildlife Service e Mount Allison University. Resultados preliminares foram apresentados por Diana Hamilton/Mount Allison University no congresso do WHSG nem Panamá/2019, com dois ou três publicações previstos para 2021. Também estamos trabalhando para aumentar a rede Motus no Brasil e resolver problemas relacionados ao custo e importação de equipamentos técnicos com outros participantes do PAN. Estudo sobre rota migratória do maçarico-acanelado (Calidris subruficollis) em finalização.</t>
  </si>
  <si>
    <t>Relatório CEMAVE Expedição Científica – Projeto Monitoramento e conservação de aves limícolas migratórias 2018-2020</t>
  </si>
  <si>
    <t>João Paulo Damasceno(SAVE Brasil), Danielle  Paludo (CEMAVE),Jason A. Mobley (Aquasis), Juliana B.Almeida (SAVE Brasil) e Fernando Faria (FURG)</t>
  </si>
  <si>
    <t>incluir David Mizrahi (NJAS), Larry Niles (WCF), Julie Paquet (CWS), Lee Tibbits (USGS), Rick Lanctot (USFWS)</t>
  </si>
  <si>
    <t>4.3</t>
  </si>
  <si>
    <t>Estudar as concentrações e efeitos dos contaminantes nas aves limícolas e seus habitats.</t>
  </si>
  <si>
    <t>conhecer concentrações e efeitos dos contaminantes nas aves limícolas e seus habitats.</t>
  </si>
  <si>
    <t>Ana Paula Sousa (MA)</t>
  </si>
  <si>
    <t>Renato Gaban Lima (UFAL), Patrícia Mancini(UFRJ), João Paulo Damasceno(SAVE Brasil), Demétrio L. Guadagnin(UFRGS), Jason Mobley (Aquasis), Carlos Davi santos (UFPA),Glayson Bencke (SEMA/RS)</t>
  </si>
  <si>
    <t>Um artigo sobre contaminantes em Calidris pusilla, baseado em amostras coletadas no Banco dos Cajuais, Suriname e Delaware Bay, foi publicado em 2019 em parceria entre Aquasis, New Jersey Audubon e Rutgers University. Atualmente estão sendo buscados recursos para analisar amostras adicionais já coletadas e previstas para serem coletadas no Banco dos Cajuais em 2020/2021, bem como amostras de solo e água</t>
  </si>
  <si>
    <t>Burger et al, 2019. Metal and metalloid levels in blood of semipalmated sandpipers (Calidris pusilla) from Brazil, Suriname, and Delaware Bay: Sentinels of exposure to themselves, their prey, and predators that eat them</t>
  </si>
  <si>
    <t>Carlos David Santos (UFPA) e Jason A. Mobley (Aquasis)</t>
  </si>
  <si>
    <t>4.4</t>
  </si>
  <si>
    <t>Estudar a ecologia alimentar das aves limícolas, com ênfase nas áreas estratégicas do PAN</t>
  </si>
  <si>
    <t>Fernando Faria (FURG)</t>
  </si>
  <si>
    <t>Valor estimado de análise de isótopos estáveis e auxílio em despesas de campo</t>
  </si>
  <si>
    <t>Aquasis está coordenando e/ou colaborando em uma série de estudos sobre ecologia alimentar das aves limícolas no Banco dos Cajuais com duas ou três publicações previstas para 2021/2022. Dois capítulos da tese de Fernando Faria são relacionadas a esse tema. Um trabalho de graduação foi finalizado com orientação de Jason A. Mobley (Aquasis), e estão no processo de submissão de um artigo. Rodolfo Frias está trabalhando com o tema na sua tese de doutorado no PN da Restinga de Jurubatiba.</t>
  </si>
  <si>
    <t xml:space="preserve">Estudos em desenvolvimento  ou não publicados
</t>
  </si>
  <si>
    <t>Jason A. Mobley (Aquasis), Fernando Faria (FURG)</t>
  </si>
  <si>
    <t>Os estudos relacionados encontram-se em desenvolvimento ou em fase de publicação, não estando disponíveis para divulgação.</t>
  </si>
  <si>
    <t>4.5</t>
  </si>
  <si>
    <t>Estudar os efeitos da perturbação humana sobre populações de aves limícolas nas áreas estratégicas onde será feito o ordenamento turístico (ação 2.2.)</t>
  </si>
  <si>
    <t>Patrícia Mancini (UFRJ)</t>
  </si>
  <si>
    <t>Renato Gaban Lima (UFAL),  Demétrio L. Guadagnin(UFRGS), Jason Mobley (Aquasis), Carlos David santos (UFPA),Luana Rebouças (SEMA/Icapuí), Danielle Paludo(ICMBio), Magnus Severo (Parque Nacional da Lagoa do Peixe/ICMBio)</t>
  </si>
  <si>
    <t>No Parque Nacional da Lagoa do Peixe está sendo analisado o efeito do trânsito dos veículos sobre a abundância das aves na praia e o efeito das pescarias sobre a abundância e comportamento das aves na área da lagoa (CEMAVE e UC - GEF Mar e TC Pesca). No Parque Nacional da Restinga de Jurubatiba Rodolfo Frias desenvolve o doutorado sobre o efeito das atividades antrópicas sobre as aves.
Desde junho/2019, Aquasis está coletando informações sistemáticas sobre perturbações humanas na APA Manguezal da Barra Grande e Banco dos Cajuais devido o estabelecimento de um Guarda de Áreas Protegidas com apoio financeiro da Environment and Climate Change Canada e Petrobras.</t>
  </si>
  <si>
    <t xml:space="preserve">Estudos em desenvolvimento
</t>
  </si>
  <si>
    <t>Danielle  Paludo (CEMAVE) e Jason A. Mobley (Aquasis)</t>
  </si>
  <si>
    <t>4.6</t>
  </si>
  <si>
    <t>Ampliar o conhecimento sobre os impactos da carcinicultura nas aves limícolas</t>
  </si>
  <si>
    <t>Fernando Faria (FURG), Patrícia Mancini (UFRJ), Carlos David Santos (UFPA)</t>
  </si>
  <si>
    <t>O estimado baseia-se na previsão de custos para dedicação de pessoal, material de consumo e algumas viagens/despesas para realização de reuniões e participação em eventos nacionais e internacionais com objetivo de ampliar o conhecimento sobre impactos, estimular mais pesquisa direcionada as aves limícolas e contribuir ao manejo e desenvolvimento da carcinicultura no Brasil.</t>
  </si>
  <si>
    <t>Aquasis continua a coletar observações sobre o comportamento e uso de áreas de carcinicultura pela aves limícolas na APA Manguezal da Barra Grande e está desenvolvendo novas linhas de pesquisa sobre a implementação de boas práticas e contaminantes derivado dessa atividade e com base no documento técnico e artigo citada nos comentários sobre Atividades 2.5 e 4.3.</t>
  </si>
  <si>
    <t>Estudos em desenvolvimento</t>
  </si>
  <si>
    <t>Jason A. Mobley (Aquasis)</t>
  </si>
  <si>
    <t>4.7</t>
  </si>
  <si>
    <t>Continuar e ampliar o monitoramento participativo das aves limícolas nas áreas estratégicas do PAN</t>
  </si>
  <si>
    <t xml:space="preserve"> Publicações em eventos e relatórios</t>
  </si>
  <si>
    <t>conntinuar e ampliar o monitoramento nas áreas estratégicas</t>
  </si>
  <si>
    <t>O estimado baseia-se na previsão de custos para dedicação de pessoal, material de consumo e algumas viagens/despesas para realização de reuniões e participação em eventos nacionais e internacionais.</t>
  </si>
  <si>
    <t>Monitoramentos na Bacia Potiguar estão sendo conduzidos mensalmente. Também estamos prospectando outras áreas (SAVE Brasil).
Foi realizado em novembro de 2019 um curso de formação de monitores de aves limícolas em Bragança que contou com a participação de 35 participantes, entre comunitários e servidores das Reservas Extrativistas do Pará e Maranhão (CEMAVE/GEF Mar/ARPA) e adquiridos binóculos pela SAVE Brasil (projeto Manomet/USFWS) para apoio às atividades dos monitores nas UCs. A continuação da capacitação do grupo está prevista no projeto GEF Mar 2 para realização após o final do período de isolamento do COVID-19.Aquasis incentivou a participação no protocolo ISS e a atividade de 'resighting' por meio de palestras e oficinas durante o Festival de Aves Migratórias no Banco dos Cajuais em dezembro/2019 e buscará abordar esses assuntos por meio de eventos futuros e mídias sociais como parte de nosso novo projeto apoiado pela Petrobras. Monitoramento participativo tem continuado no RN, mesmo durante a COVID-19. Teríamos iniciado também no Parque Nacional da Lagoa do Peixe, com alunos do ensino médio, mas devido a greve no segundo semestre de 2019, férias escolares, seguida de suspensão das aulas em razão da pandemia de COVID, essa ação ficou suspensa. Adicionalmente, estamos em processo de conseguir financiamento para capacitar outros atores, em outros sítios, no monitoramento participativo.
Censos realizados no Sul do Brasil contaram com apoio de voluntários, equipe de UC e acadêmicos.</t>
  </si>
  <si>
    <t>Juliana B.Almeida (SAVE Brasil), Danielle  Paludo (CEMAVE), Fernando Faria (FURG), João Paulo Damasceno(SAVE Brasil)</t>
  </si>
  <si>
    <t>incluir Danielle Paludo (CEMAVE/ICMBio), Maximiliano Rodrigues (ICMBio)</t>
  </si>
  <si>
    <t>PLANEJAMENTO DE NOVAS AÇÕES</t>
  </si>
  <si>
    <t>NOVAS AÇÕES:</t>
  </si>
  <si>
    <t>OBJETIVO ESPECÍFICO</t>
  </si>
  <si>
    <t>2.9</t>
  </si>
  <si>
    <t>Promover uma discussão entre o GAT, colaboradores e convidados, envolvendo o Ministério do Turismo para tentar definir ações e estratégias de inclusão da temática nas políticas Nacional e regionais.</t>
  </si>
  <si>
    <t>Documento com resultados</t>
  </si>
  <si>
    <t>Menor impacto das atividades turísticas sobre as aves limícolas</t>
  </si>
  <si>
    <t>Ana Maria Marcelino (IDEMA)</t>
  </si>
  <si>
    <t>Danielle Paludo(CEMAVE/ICMBio), (APA Reentrâncias/MA), Mary Jane (RESEx Cururupu/ICMBio), consultar OEMAs e Coordenação de Uso Público ICMBio</t>
  </si>
  <si>
    <t>áreas estratégicas com turismo (existente/potencial)</t>
  </si>
  <si>
    <t>4. Ampliar o conhecimento para subsidiar a conservação das aves limícolas e seus habitats no Brasil</t>
  </si>
  <si>
    <t>4.8</t>
  </si>
  <si>
    <t>Desenvolver pesquisa sobre o uso do habitat pelas aves limícolas para produzir mapeamento detalhado das áreas estratégicas do PAN</t>
  </si>
  <si>
    <t xml:space="preserve">Shapefiles das áreas estratégicas atualizadas e informações de apoio em repositório </t>
  </si>
  <si>
    <t>mapeamento das áreas estratégicas atualizado</t>
  </si>
  <si>
    <t>Danielle Paludo (CEMAVE/ICMBio), Juliana B.Almeida(SAVE Brasil), Renato Gaban Lima (UFAL)( áreas da região do alagoas), Fernando Faria (FURG) (áreas da região sul), Jason Mobley (AQUASIS) e João Paulo Damasceno (SAVE Brasil) (áreas da região do nordeste - litoral semiárido - PI ao RN), Patrícia Mancini(UFRJ)(áreas da região do sudeste),  Wallace Felino Jr. (UFRPE)(áreas da região do nordeste - PE), Laura Reis (ICMBIO)e Ana Paula Sousa(áreas da região do nordeste - MA), Paulo Silvestro(ICMBIO) (Amapá), William Fernandes(ICMBio) ( área do norte )</t>
  </si>
  <si>
    <t xml:space="preserve">O tópico é tema dos projetos de dissertação de um aluno de graduação e um de mestrado da UFPA, orientados pelo Prof. Carlos David. A partir de modelagem, propõe definir a delimitação das áreas estratégicas, o que pode ser atingida em um tempo maior. Poderão ser simplificadas as abordagens usadas para disponibilização no PAN, contudo com implicações na qualidade do produto final. João Paulo Damasceno em um dos capítulos do seu doutorado está levantando informações sobre áreas com presença de aves e número de espécies que podem contribuir para esse objetivo. O mapeamento mais detalhado das áreas estratégicas para elaboração de shapes está em desenvolvimento no Amapá (UFPA x  CEMAVE), Pará (CEMAVE x CEPNOR), norte do Rio de Janeiro (UFRJ x CEMAVE) e Rio Grande do Sul (UNISINOS x NCW). No RS, Afrânio defendeu recentemente tese de mestrado identificando áreas importantes para as aves limícolas no litoral médio. Aquasis já dispõe de shape files e informações de apoio para o Banco dos Cajuais (CE) e estuários Timonha/Ubatuba e Cardoso/Camurupim na APA Delta do Parnaíba - (PI/CE) elaborados e disponível para inclusão no repositório comum. Fernando Faria está mapeando o litoral do RS e sul de SC a partir dos censos simultâneos realizados em jan. 2019). Existem outros estudos em andamento feitos por colaboradores do PAN que contribuem com a ação. No custo estimado prevê-se uma bolsa de iniciação cientifica para um estudante de graduação e 5.000,00 reais para cobrir custos de deslocações ao campo por parte dos colaboradores locais. </t>
  </si>
  <si>
    <t>Objetivo Geral do PAN</t>
  </si>
  <si>
    <t>PAINEL DE GESTÃO DO PAN</t>
  </si>
  <si>
    <t>RESUMO DA SITUAÇÃO DAS AÇÕES DO PAN</t>
  </si>
  <si>
    <t>SITUAÇÃO ATUAL DAS AÇÕES - 1ª MONITORIA (2020)</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</si>
  <si>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</si>
  <si>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</si>
  <si>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</si>
  <si>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</si>
  <si>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</si>
  <si>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</si>
  <si>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</si>
  <si>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</si>
  <si>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</si>
  <si>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</si>
  <si>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</si>
  <si>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</si>
  <si>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</si>
  <si>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</si>
  <si>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</si>
  <si>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</si>
  <si>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</si>
  <si>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</si>
  <si>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</si>
  <si>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</si>
  <si>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</si>
  <si>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</si>
  <si>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25,26,27,29/10 e 03/11/2021 (virtual)</t>
  </si>
  <si>
    <t>X</t>
  </si>
  <si>
    <t>O PAN Aves Limícolas está inserido em uma  mesa de debates do XIV Encontro Nacional de Gerenciamento Costeiro a ser realizado virtualmente em novembro/dezembro de 2021.  O Encontro congregará as equipes de Gerenciamento Costeiro vinculadas aos OEMAs dos 17 Estados Costeiros, além  da população residente na Zona Costeira e nas praias, gestores e conselhos de Unidades de Conservação, instituições de ensino e pesquisa, equipes de licenciamento ambiental, etc.</t>
  </si>
  <si>
    <t>1. Roberto Cavalcanti Barbosa Filho - Centro Nacional de Pesquisa e Conservação das Aves Silvestres - PB; Marcio José dos Santos - Fundação Florestal/SIMA - SP; Marcelo Soares - Universidade Federal do Ceará; Ana Carolina Lobo - World Wide Fund for Nature Brasil. XIV ENCOGERCO - Encontro Nacional de Gerenciamento Costeiro - Dia 04. Mesa 07 - Áreas prioritárias para Conservação nos ambientes costeiros e marinhos. Moderador: Emerson Antonio De Oliveira - Fundação Grupo Boticário. Palestrantes:. https://encogerco.org.br/programacao/ (https://youtu.be/zX6FL5jt9CU).</t>
  </si>
  <si>
    <t>Ana Maria Teixeira Marcelino</t>
  </si>
  <si>
    <t>A ação é contínua e sua implementação é dependente das oportunidades de contato com Oemas e colegiados de políticas públicas. Os produtos são "Shapes disponívies e documento contendo o mapeamento das áreas estratégicas e indicando as diretrizes, restrições e vulnerabilidades". Os shapes estão disponíveis no site e houveram algmas consultas ao CEMAVE/ICMBio (ATGEO) sobre eles no ano passado, comprovando que vem sendo acessados. O ICMBio utilizou o mapeamento e informações disponívies sobre as áreas estratégicas do PAN na elaboração dos mapas de sinsibilidade para mineração (ATPRIM). Foi submentido trabalho sobre as áreas estratégicas e proposta de apresentação no ENCOGERCO a ser realizado em novembro de 2021. Ação em andamento.</t>
  </si>
  <si>
    <t xml:space="preserve">1. Shapes estão concluídos; 
2. Marques Correa, Luis Fernando Carvalho Perello, Silvia Maria Kaiser, João Manuel dos Anjos Goncalves. Mapeamento de habitats prioritários para conservação de aves limicolas no Litoral Médio do Rio Grande do Sul. XIV ENCOGERCO - Encontro Nacional de Gerenciamento. 06/11/2021. Vídeo: https://encogerco.org.br/mapeamento-de-habitats-prioritarios-para-conservacao-de-aves-limicolas-no-litoral-medio-do-rio-grande-do-sul/ (https://youtu.be/O2eWYGe8ZYE);
3. Danielle Paludo, Ana Maria Teixeira Marcelino, Juliana Bosi de Almeida, Luis Fernando Perello. Áreas estratégicas para a conservação de aves limícolas na costa brasileira. 07/11/ 2021. Vídeo: https://encogerco.org.br/a-bordo-do-projeto-ilheus-a-ciencia-cidada-e-o-monitoramento-participativo-na-remocao-de-lixo-do-complexo-insular-da-ilha-de-santa-catarina-sc/(https://youtu.be/WoVzYmt6wYo).
</t>
  </si>
  <si>
    <t>A disponibilização dos shapes depende do funcionamento do novo site do ICMBio (https://www.gov.br/icmbio/pt-br), pois estavam disponíveis no site anterior (www.icmbio.gov.br) e aguardam publicação no site atual; Atraso na publicação do Sumário Executivo;</t>
  </si>
  <si>
    <t>Danielle Paludo</t>
  </si>
  <si>
    <t xml:space="preserve">Escrever artigo para Revista Costas; </t>
  </si>
  <si>
    <t>incluir Roberto Cavalcanti (CEMAVE/ICMBio), excluir Danielle Paludo (CEMAVE/ICMBio)</t>
  </si>
  <si>
    <t xml:space="preserve">Danielle Paludo (CEMAVE/ICMBio), Juliana B. Almeida (SAVE Brasil), Renato Gaban Lima (UFAL), Fernando Faria (FURG), Jason Mobley (Aquasis), João Paulo Damasceno (SAVE Brasil), Patrícia Mancini (UFRJ),  Wallace Telino Jr. (UFRPE), Laura Reis (ICMBio), Ana Paula Sousa (UFMA), Paulo Silvestro (PARNA Cabo Orange), William Fernandes (ICMBio-CR4), Lais M. Rêgo (SEMA/MA) </t>
  </si>
  <si>
    <t xml:space="preserve">No custo estimado prevê-se uma bolsa de iniciação científica para um estudante de graduação (que foi já solicitada na UFPA) e R$ 5.000,00 reais para cobrir custos de deslocações ao campo por parte dos colaboradores locais. 
As áreas estratégicas devem acompanhar um documento que contém as diretrizes, restrições e vulnarabilidades que são mencionadas nas ações 1.1 e 1.2. Responsáveis: Renato Gaban Lima (Áreas da região de Alagoas), Fernando Faria (Áreas da região Sul), Jason Mobley e João Paulo Damasceno (Áreas da região do Nordeste - Litoral Semiárido - PI ao RN), Patrícia Mancini (Áreas da região do Sudeste),  Wallace Telino Jr. (Áreas da região do Nordeste - PE), Laura Reis e Ana Paula Sousa (Áreas da região do Nordeste - MA), Paulo Silvestro (Amapá), William Fernandes (CR4 - Área do Norte).
</t>
  </si>
  <si>
    <t>Existem os produtos shapefiles, tendo que ser disponibilizados no repositório comum.</t>
  </si>
  <si>
    <t>Shapefiles simplificados das áreas e informações de apoio a partir da organização dos dados já disponíveis e encaminhados para publicação.</t>
  </si>
  <si>
    <t>Mudança de domínio do site ICMBio, aguardando publicação no novo site</t>
  </si>
  <si>
    <t>Carlos David Santos</t>
  </si>
  <si>
    <t>Possibillitar a inclusão de novas áreas e/ou detalhamento de áreas já indicadas.</t>
  </si>
  <si>
    <t xml:space="preserve">Atualizar as áreas estratégicas e disponibilizá-las em um repositório oficial comum. </t>
  </si>
  <si>
    <t xml:space="preserve">Esta ação está muito associada à ação anterior (1.2) e houveram poucas oportunidades de participação em processos de planejamento ambiental e territorial no ano que passou, seja por desarticulação dos colegiados, devido a pandemia ou outros. O sumário do PAN foi elaborado (documento com diretrizes e para apoio  à ação a partir da lesta de áreas estratégicas, mapas e com informações) e é o documento de apresentação do PAN e apoio ao GAT na articulação, no entanto não está disponível (publicado no site do ICMBio) até a presente data. </t>
  </si>
  <si>
    <t>Sumário Executivo do PAN</t>
  </si>
  <si>
    <t xml:space="preserve"> Desarticulação dos colegiados, devido a pandemia ou outros. </t>
  </si>
  <si>
    <t xml:space="preserve"> incluir Roberto Cavalcanti (CEMAVE/ICMBio), excluir Danielle Paludo (CEMAVE/ICMBio)</t>
  </si>
  <si>
    <t xml:space="preserve">O recurso para a execução dessa ação foi liberado em junho, com atraso de 1 ano e meio. </t>
  </si>
  <si>
    <t xml:space="preserve">A ação não iniciou na data prevista devido ao atraso na liberação dos recursos parlamentares, ocorrendo atraso na entrega dos produtos. </t>
  </si>
  <si>
    <t>Juliana Bosi de Almeida</t>
  </si>
  <si>
    <t xml:space="preserve">Houve divulgação de peças educativas elaboradas por outras instituições e iniciativas no período (tal como as peças sobre pertubação humana nas praias - GT Pertubação AFSI, campanhas da Aquasis e SMA/SP), através de compartilhamento informal por e-mail, whatsapp de grupos de observadores e mídia social pessoal dos membros do GAT. Foi elaborado e divulgado amplamente pelo CEMAVE o guia de boas práticas na observação de aves. Iniciou-se no Programa de Voluntariado do CEMAVE/ICMBio um trabalho de elaboração de um guia de boas práticas específico para turismo e aves limícolas e costeiras em áreas de concentração, mas o trabalho estava com problemas, tanto devido à problemas pessoais da voluntária como devido à mudança de orientação do CEMAVE. Não tenho informações sobre o seu andamento. As placas elaborados para o Parque Nacional da Lagoa do Peixe (artes e especificações) foram entregues à UC mas não foram instaladas. </t>
  </si>
  <si>
    <t xml:space="preserve">I. Placas elaborados para o Parque Nacional da Lagoa do Peixe, guia de boas práticas na observação de aves, Festival das Aves Costeiras (Peruíbe), material da SAVE de orientação de boas práticas, NT sobre o uso de paraglide, Projeto do PARNA da Restinga de Jurubatiba com Quissamã (Festival),Peças da  AFSI (mês de abril)
II. Três projetos elaborados no Maranhão: "Projeto Olhar Costeiro na APA das Reentrâncias Maranhenses" , "Projeto Olhar Costeiro na APA dos Pequenos Lençóis", "Projeto de Capacitação em Educação Ambiental para o fomento do ecoturismo de base comunitária (APA das Reentrâncias Maranhenses e APA da Baixada Maranhense)"
</t>
  </si>
  <si>
    <t>O turismo e a realização de eventos foram prejudicados devido à Pandemia. Indisponibilidade de recursos para produção de materiais.</t>
  </si>
  <si>
    <t>I. Danielle Paludo,
II. Lais de Morais Rêgo Silva</t>
  </si>
  <si>
    <t>incluir Jason Mobley (Aquasis), excluir Danielle Paludo (CEMAVE/ICMBio)</t>
  </si>
  <si>
    <t>incluir: Gabriela Pereira Ramires (AQUASIS)</t>
  </si>
  <si>
    <t>incluir: Peruíbe (SP), Ilha Comprida (SP), Florianópolis (SC), APA das Reentrâncias Maranhenses (MA), APA dos Pequenos Lençóis (MA)</t>
  </si>
  <si>
    <t>Reunir materiais elaborados e compartilhar em Drive entre colaboradores do PAN</t>
  </si>
  <si>
    <t xml:space="preserve">Parque Nacional do Cabo Orange, Parque Nacional da Restinga de Jurubatiba, Parque Nacional da Lagoa do Peixe, APA Ilha Comprida, Icapuí/CE, Panaquatira/MA, APA Dunas do Rosado/RN nas localidades, Porto do Mangue e Areia Branca. </t>
  </si>
  <si>
    <t xml:space="preserve">Esta ação atende as demandas recebidas. No ano que passou foram elaboradas pelo CEMAVE notas técnicas sobre a delimitação de espaço aéreo para os planos de manejo de UC que são consideradas áreas estratégicas do PAN. Que eu tenha conhecimento, para o PN Lençóis Maranhenses a questão turística (sobrevoos) foi relevante. Recentemente os colaboradores Patricia Mancini e Rodolfo Frias elaboraram nota técnica de apoio ao Gestor do PN Restinga de Jurubatiba sobre a atividade de sobrevoo panorâmico (parapentes e paragliderse outros equipamentos) na UC. Iniciou-se conversa com Laís (SEMA/MA) e SAVE para o desenvolvimento de projeto de turismo de Base comunitária e observação de aves nas UCs estaduais do MA, mas não sei como anda.  
</t>
  </si>
  <si>
    <t xml:space="preserve">Notas Técnicas referentes à delimitação de espaços aéreos produzidas para Ucs, </t>
  </si>
  <si>
    <t>O Projeto ORLA esteve muito tempo parado; houve pouco estímulo ao ordenamento turístico por parte dos orgãos governamentais;</t>
  </si>
  <si>
    <t xml:space="preserve">Procurar aproximação para maior participação do Icmbio junto a Coordenação Nacional do Projeto ORLA </t>
  </si>
  <si>
    <t>O compromisso era a publicação do manual. Não tive retorno de iniciativas do seu uso. Seria interessante retomar a discussão sobre problemas com  cães para  verificar se continuam relevantes e, neste caso, como conduzir ações concretas.</t>
  </si>
  <si>
    <t xml:space="preserve">Protocolo Manejo de Danos por Cães em Aves Migratórias  </t>
  </si>
  <si>
    <t>Demetrio  Luis Guadagnin</t>
  </si>
  <si>
    <t>O Manual foi disponibilizado e enviado ao ICMBio</t>
  </si>
  <si>
    <t xml:space="preserve">Os trabalhos que estavam previstos nas RESEX do PA e MA foram adiados devido à pandemia. Iniciou-se conversa com Laís (SEMA/MA) e SAVE para o desenvolvimento de Projeto de Turismo de Base Comunitária e Observação de Aves nas Ucs estaduais do MA, que está aguardando recursos.  </t>
  </si>
  <si>
    <t>Oficinas nesta temática realizadas em Icapuí (CE) pela Aquasis</t>
  </si>
  <si>
    <t>Devido a pandemia, as ações que envolvem comunidades foram paralisadas. Os recursos previstos não estão disponívies para realização após a data prevista devido a finalização do Projeto.</t>
  </si>
  <si>
    <t>Buscar novos recursos para execução do Projeto de Turismo de Base Comunitária e Observação de Aves; acompanhar o andamento de Projeto de Turismo de Base Comunitária com foco na Observação de Aves  Limícolas a ser apoiado pelo Fundo de Conversão de Multas (RESEXs do Pará e do Maranhão)</t>
  </si>
  <si>
    <t>incluir Lais de Morais Rêgo Silva (SEMA/MA), excluir Danielle Paludo (CEMAVE/ICMBio)</t>
  </si>
  <si>
    <t>incluir Danielle Paludo (CEMAVE/ICMBio)</t>
  </si>
  <si>
    <t xml:space="preserve">Avaliar possibilidades de iniciativas para envolver o Poder Público em ações de fortalecimento do Turismo de Base Comunitária e Observação de Aves. </t>
  </si>
  <si>
    <t>Jason Mobley
(Aquasis)</t>
  </si>
  <si>
    <t>Foi finalizada a tradução do documento técnico (inglês-português), precisa revisão no documento em português. Atividade está nesta fase de conclusão do documento. Próximo passo colocar em grupos de carcinocultura  na Plataforma Base Camp. 
Tradução do documento técnico "REDUCING POTENTIAL ADVERSE ENVIRONMENTAL, NATURAL RESOURCE AND WILDLIFE EFFECTS OF SHRIMP AQUACULTURE IN BRAZIL", elaborado em colaboração entre Aquasis e New Jersey Audubon como produto final do projeto "Shrimp Aquaculture Contaminants and Shorebirds - NE Brazil" (com apoio do United States Fish and Wildlife Service USFWS/NMBCA No. 6140), do inglês para o português "REDUZINDO POTENCIAIS EFEITOS ADVERSOS DA CARCINICULTURA NO MEIO AMBIENTE, RECURSOS NATURAIS E VIDA SILVESTRE DO BRASIL", está concluído internamente, mas se beneficiaria de uma revisão linguística final por colaboradores dispostos do PAN antes de disponibilizar o documento por acesso aberto. O próximo passo será solicitar feedback de contatos no setor de carcinicultura com o objetivo de criar um Manual de Boas Práticas simplificado para acompanhar o documento técnico e também abordar as diretrizes básicas para o manejo de salinas como hábitats secundários para aves limícolas e outras espécies aquáticas.</t>
  </si>
  <si>
    <t>Ainda em fase de conclusão</t>
  </si>
  <si>
    <t>Ainda não tem disponibilidade de recursos para publicação.</t>
  </si>
  <si>
    <t>Juliana B.Almeida 
(SAVE Brasil)</t>
  </si>
  <si>
    <t xml:space="preserve">Demora no envio de fundos e pandemia atrasaram a execução dos trabalhos. O workshop para coletar subsídios técnicos do grupo de trabalho do Calidris subruficollis foi realizado 19-21/out/2021. Uma estratégia para estabelecer tráfego consciente de veículos na praia foi discutida com vários parceiros locais, mas o recurso disponível pelo GEF-Mar não pode ser acessado. Estamos procurando outras formas de fomento. </t>
  </si>
  <si>
    <t>Demora no envio de fundos e pandemia atrasaram a execução dos trabalhos.</t>
  </si>
  <si>
    <t>Laís M. Rêgo (APA Reentrâncias/MA), Mary Jane (Rezex Cururupu/ICMBio), Demétrio Luiz Guadagnin (UFRGS).</t>
  </si>
  <si>
    <t>A interação com  o MinTur está sendo facilitada no momento pela parceria da SPU com  o Ministério, na atualização do Projeto Orla, que passa a incluir as orlas fluviais. O momento atual  envolve o esforço para  que passe a ser um Programa de Estado. O Curso de Facilitadores do Orla (UFPA) tem  sido uma  oportunidade de introdução do tema aves, bem  como na revisão dos manuais (UFSC). Um dos resultados esperados é que o PNT insira assuntos de importância para  a gestão das orlas, incluindo  aspectos biológicos dos usuários desses territórios (aves, tartarugas, peixe-boi, etc), e que sirva de diretriz para  os planos estaduais e municipais de turismo.</t>
  </si>
  <si>
    <t xml:space="preserve">O Programa ORLA passou um período parado, por este motivo a ação não teve seu inicio no período previsto. </t>
  </si>
  <si>
    <t xml:space="preserve">A proposta é incluir a questão das aves limículas no planejamento do ordenamento turítisco </t>
  </si>
  <si>
    <t>Foi conduzida série de webinars para capacitação no controle de pertubações causadas por pessoas. As dificuldades impostas pela pandemia impediu que desenvolvêssemos outras capacitações.</t>
  </si>
  <si>
    <t>Webinars para capacitação no controle de pertubações causadas por pessoas.</t>
  </si>
  <si>
    <t>Ana Maria Marcelino 
(IDEMA)</t>
  </si>
  <si>
    <t>A ação apresenta atraso no seu andamento de vido a fatores políticos e conômicos.</t>
  </si>
  <si>
    <t>Os problemas de execução reside no fato  de que os setores do turismo ainda  não são sensíveis aos assuntos que podem valorizar  a prática do turismo nos territórios.</t>
  </si>
  <si>
    <t xml:space="preserve">A ação não avançou, depende de reunir articuladores para saber o que está sendo feito em outros estados. Questões operacionais no local de trabalho não permitiram o envolvimento em tarefas periféricas. 
No sul houveram iniciativas, como a produção de documento/regramento para monitoramento em parques eólicos (não diretamente para limicolas), documento pronto com proposta de ser uma diretriz técnica na FEPAM ou como publicação técnica (em avaliação). </t>
  </si>
  <si>
    <t>A ação não foi propriamente iniciada pois não foi possivel reunir articuladores de outros estados para compartilhamento de informações.
Questões operacionais no local de trabalho não permitiram o envolvimento em tarefas periféricas. 
Politicas publicas incidiram na liberação de servidores para participação em ações.</t>
  </si>
  <si>
    <t>Luís Fernando Carvalho Perello</t>
  </si>
  <si>
    <t>Não houve avanços na implementação da ação</t>
  </si>
  <si>
    <t>O articulador foi removido para outra Unidade do IBAMA, não estando mais atuando na DILIC</t>
  </si>
  <si>
    <t>Roberto Cavalcanti B. Filho</t>
  </si>
  <si>
    <t>incluir Juliana Almeida (SAVE Brasil), Excluir Marcelo Farrenberg (IBAMA)</t>
  </si>
  <si>
    <t xml:space="preserve">Foi produzida proposta de Diretriz Técnica para Monitorar fauna (todos os grupos, mas com foco nas aves) em Parques Eólicos que está em estudo pra adoção no âmbito da FEPAM. Uma publicação técnica está em discussão neste momento o que permitiria a difusão noutros Estados, havendo interesse. </t>
  </si>
  <si>
    <t>Diretriz Técnica para Monitorar fauna em Parques Eólicos</t>
  </si>
  <si>
    <t>Laís M. Rêgo 
(SEMA/MA)</t>
  </si>
  <si>
    <t xml:space="preserve">Fizemos articulação com o setor de Biodiversidade e Áreas Protegidas e com o setor de Licenciamento da SEMA/MA para inclusão de condicionantes referentes às aves migratórias. A SEMA já iniciou a inclusão de condicionantes, já existem empresas que estão articulando com a SEMA sobre a implementação de projetos de monitoramento de aves migratórias. No entanto, a pandemia ocasionou bastante mudanças de rotina no trabalho e ainda não elaboramos as condicionantes  voltadas à qualidade da água e do sedimento. Assim como ainda falta articulação com os demais colaboradores dos outros estados sobre esta ação.  
Vale ressaltar ainda que elaboramos um projeto voltado à capacitação de comunitários das Unidades de Conservação das APAs das Reentrâncias Maranhenses e dos Pequenos Lençóis (região do Delta do Parnaíba) para observação de aves costeiras, aliada ao turismo de base comunitária, com o objetivo de incentivar que a observação de aves costeiras se torne um roteiro do TBC em regiões prioritárias para aves migratórias no Maranhão. A SEMA está atualmente em articulação com uma empresa licenciada na região da APA dos Pequenos Lençóis para implementação do referido Projeto. </t>
  </si>
  <si>
    <t xml:space="preserve">A pandemia ocasionou várias mudanças de rotina no trabalho e ainda não elaboramos as condicionantes  voltadas à qualidade da água e do sedimento. A articulação com demais colaboradores ainda será realizada. </t>
  </si>
  <si>
    <t>Laís de Morais Rêgo Silva</t>
  </si>
  <si>
    <t>A divulgação das condicionantes pode ser um conteúdo a ser inserirdo no Plano de Comunicação</t>
  </si>
  <si>
    <t xml:space="preserve">Esta ação foi dividida em dois momento: o primeiro destinado a busca de estudos e/ou documentos para embasar condicionantes e medidas mitigadoras, e, posteriormente um contato futuro para compartilhamento das informações levantadas. Contudo, mediante a pandemia e a provável agenda dos outros colaboradores, este segundo momento não conseguiu ser conduzido da forma como imaginávamos. Todavia, eu consegui reunir algumas informações, principalmente referente ao monitoramento e avaliação. Minha expectativa é elaborar um esboço do que foi levantado até aqui e utilizar como um "ponta pé inicial" para divulgação e posterior atualização. </t>
  </si>
  <si>
    <t>Condicionantes preliminares para o licenciamento de estruturas verticais no litoral brasileiro (turbinas eólicas, linhas de transmissão e estruturas associadas)</t>
  </si>
  <si>
    <t>A pandemia e a provável agenda dos outros colaboradores inviabilizou o contato  para compartilhamento das informações levantadas.</t>
  </si>
  <si>
    <t>João Paulo Tavares Damasceno</t>
  </si>
  <si>
    <t>É necessária a revisão do documento pelos órgãos publicos (federal,estdual) para validação das condicionantes elaboradas.</t>
  </si>
  <si>
    <t>Renato Gaban Lima (UFAL), Patrícia Mancini (UFRJ), Wallace Felino Jr (UFRPE), Fernando Faria (FURG), João Paulo Damasceno(SAVE Brasil), Demétrio L. Guadagnin(UFRGS), Jason Mobley (Aquasis), Juliana B.Almeida (SAVE Brasil), Danielle Paludo (CEMAVE/ICMBio), Glayson Bencke (SEMA/RS), David Mizrahi (NJAS), Larry Niles (WCF), Julie Paquet (CWS), Nathan Senner (UofSC), Jim Lyons, Juliana(USGS)</t>
  </si>
  <si>
    <t>Utilizar esses dados para atualizar as áreas estratégicas do PAN. Os custos estimados consideram uma bolsa de mestrado durante um ano para a produção de um artigo de revisão sobre as tendências populacionais de aves limícolas no Brasil.  
Relacionar no anexo todas as publicações de artigos e resumos que são produtos do objetivo 4 . Como não houve retorno dos colaboradores e GAT quanto à atualização dos custos estimados pós-monitoria estes custos deverão ser atualizados na próxima monitoria do PAN.</t>
  </si>
  <si>
    <r>
      <t xml:space="preserve">I. Foram  realizados censos aéreos no Ceará, Maranhão, Pará, Amapá e Piauí, sendo duas contagens: a primeira nos 5 estados citados, e a segunda contagem realizada como reforço no Amapá; 
II. O Parque Nacional da Lagoa do Peixe e o Parque Nacional da Restinga de Jurubatiba mantiveram os censos terrestres.
</t>
    </r>
    <r>
      <rPr>
        <u/>
        <sz val="12"/>
        <color rgb="FF202024"/>
        <rFont val="Calibri"/>
        <family val="2"/>
      </rPr>
      <t xml:space="preserve">
Publicações: 
I.
</t>
    </r>
    <r>
      <rPr>
        <sz val="12"/>
        <color rgb="FF202024"/>
        <rFont val="Calibri"/>
        <family val="2"/>
      </rPr>
      <t xml:space="preserve">CONTENTE, RIGUEL F. ; Mancini, Patrícia Luciano ; VAZ-DOS-SANTOS, ANDRÉ MARTINS ; SOARES, LUCY SATIKO HASHIMOTO ; FISCHER, LUCIANO GOMES ; SILVEIRA, LUIS FÁBIO ; BRENHA-NUNES, MARINA RITO ; ROMAGOSA, ELIZABETH ; ROSSI-WONGTSCHOWSKI, CARMEN L.D. . Spatial-seasonal variability of vertebrate assemblages in a Neotropical tidal flat: Recommendations for monitoring the potential impacts of port expansion. REGIONAL STUDIES IN MARINE SCIENCE, v. 34, p. 101013, 2020. 
ANDRADE, L. P. ; LYRA-NEVES, R. M. ; ANDRADE, H. M. L. S. ; ALBUQUERQUE, U. P. ; Siqueira, A. J. S. ; GUZZI, A. ; TELINO-JÚNIOR, W. R. . Records of breeding in Wilson s Plover Charadrius wilsonia with new localities for Brazil. BRAZILIAN JOURNAL OF BIOLOGY (ONLINE), v. 1, p. 1-6, 2020.  
Faria F.A., Reppening M., Nunes G.T., Senner N., Bugoni L.
Breeding habitats, phenology and size of a resident population of Two-banded Plover (Charadrius falklandicus) at the northern edge of its distribution. Austral Ecology 
 Mancini, P.L., Reis-Neto, A.S., Fischer, L.G., Silveira, L.F., Schaeffer-Novelli, Y., 2018. Differences in diversity and habitat use of avifauna in distinct mangrove areas in São Sebastião, São Paulo, Brazil. Ocean Coast. Manag. 164, 79–91. 
https://doi.org/10.1016/j.ocecoaman.2018.02.002
DAMASCENO, João Paulo Tavares. Conservação de aves limícolas no Brasil: padrões de distribuição e riqueza no presente e no futuro. 2021. 146f. Tese (Doutorado em Ecologia) - Centro de Biociências, Universidade Federal do Rio Grande do Norte, Natal, 2021. 
Uso de habitat e migração norte do Calidris canutus rufa (maçarico-de-papo-vermelho) do extremo sul do Brasil ao Canadá
Brum, Antônio Coimbra de . Essa é a tese do Antonio , da Unisinos, 2021 
Tavares-Damasceno, J. P., Dantas, J. L. S., Mobley, J. A., Araújo, R. D., Rodrigues, M. C., Almeida, J. B, and Pichorim, M. Abundance and evidence of reproduction of wilson’s plover in Northeastern Brazil. The Wilson Journal of Ornithology. Artigo aceito para publicação. 
17:14
</t>
    </r>
    <r>
      <rPr>
        <u/>
        <sz val="12"/>
        <color rgb="FF202024"/>
        <rFont val="Calibri"/>
        <family val="2"/>
      </rPr>
      <t xml:space="preserve">Apresentação em congressos: </t>
    </r>
    <r>
      <rPr>
        <sz val="12"/>
        <color rgb="FF202024"/>
        <rFont val="Calibri"/>
        <family val="2"/>
      </rPr>
      <t xml:space="preserve">
GRISON, R. ; Gaban-Lima, R. . Variação sazonal na ocorrência de Charadriiformes migratórios na faixa de praia da região da APA de Piaçabuçu (Alagoas). In: XXVI Congresso Brasileiro de Ornitologia, 2019, Vila Velha. Livro de Resumos: XXVI Congresso Brasileiro de Ornitologia, 2019. 
Gaban-Lima, R.. A avifauna de Alagoas: passado, presente e futuro. 2019. (Apresentação de Trabalho/Conferência ou palestra).
MANCINI, P.L., Thiago Vernaschi Vieira Costa, Rafael Antunes Dias, Luís Fábio Silveira , Fabio Schunck. Aves residentes e migratórias dos manguezais e marismas brasileiros. In: XXVI Congresso Brasileiro de Ornitologia, 2019, Vila Velha, ES. Anais do XXVI Congresso Brasileiro de Ornitologia, 2019, v.1, p 27-27.2.
SCHUNCK, F.. Shorebirds use the surroundings of the largest urban area of South America. In: 137th Annual Meeting American Ornithological Society, 2019, Anchorage, Alaska. AOS 2019 Abstract Book, 2019. v. 1. p. 241-242.
SCHUNCK, F.. The shorebirds may disappear from around the largest city in South America. In: 137th Annual Meeting American Ornithological Society, 2019, Anchorage, Alaska. AOS 2019 Abstract Book. v. 1. p. 241-241. 
IV.
Reprodução da Batuíra-bicuda, [Charadrius wilsonia] (Ord, 1814) no Sítio WHSRN Banco dos Cajuais, Ceará, Brasil.  Victoria M. R. de Souza¹, Fernando L. S. Costa¹, José O. N. Monteiro¹, Gabriela P. Ramires¹, Jason A. Mobley¹. CBO, 2021. 
Uso de habitat e migração norte do Calidris canutus rufa (maçarico-de-papo-vermelho) do extremo sul do Brasil ao Canadá
Brum, Antônio Coimbra de . Essa é a tese do Antonio , da Unisinos, 2021 
Faria, F A., Almeida, JB Nunes, G T, Bugoni, L, Aldabe, J, Medina, A., Lesterhuis, A J, Walther, J G, Senner, N R. 2019. 8va REUNIÓN DEL GRUPO DE AVES PLAYERAS
DEL HEMISFERIO OCCIDENTAL( WHSG). Simultaneous shorebird surveys in Southern Brazil and Uruguay 
FARIA, F A; REPENNING, M, BARRETO, C T; BUGONI, L (2020) Molt strategy, breeding phenology and seasonal occurrence of the South American Painted Snipe in Southern Brazil. North American Ornithological Conference VII</t>
    </r>
  </si>
  <si>
    <t>01 contagem aerea no litoral do Pará não ocorreu devido a pandemia; Projeto de censos terrestre no Pará foi cancelado devido à pandemia.</t>
  </si>
  <si>
    <t>I. Carlos David Santos
II. Danielle Paludo
III. Patricia Mancini
IV. Fernando Faria
V. Jason Mobley
VI. Wallace Telino</t>
  </si>
  <si>
    <t>Jason Mobley 
(Aquasis)</t>
  </si>
  <si>
    <t>Renato Gaban Lima (UFAL), Patrícia Mancini(UFRJ), Wallace Felino Jr (UFRPE), João Paulo Damasceno(SAVE Brasil), Demétrio L. Guadagnin(UFRGS), Juliana B.Almeida (SAVE Brasil), Danielle Paludo (CEMAVE/ICMBio), Glayson bencke (SEMA/RS), David Mizrahi (NJAS), Larry Niles (WCF), Julie Paquet (CWS), Lee Tibbits (USGS), Rick Lanctot (USFWS)</t>
  </si>
  <si>
    <t xml:space="preserve">I. Aquasis continua com protocolo de monitoramento e registro de bandeirolas de aves limicolas na área do Banco dos Cajuais/CE em periodos de amostragem de 2-3 dias e intervalos de 15 dias, em 2019-2021 com algumas lacunas devido às restrições de Covid 19, mas com uma área de cobertura bastante expandida e amostragem simultanea  executada por uma equipe técnica de campo de 5 a 6 observadores. Em 2020-2022, a Aquasis está realizando um estudo baseado na prospecção e caracterização de áreas de interesse para limícolas e outras aves costeiras em todo litoral semiárido do nordeste. Um artigo sobre estratégias de movimento local e migratório com base em estudos de reastreamento de Calidris pusilla no Banco Cajuais usando o sistema Motus, será submetido para publicação em nov/2021. A Aquasis irá instalar uma quarta torre receptora Motus em 2022 para continuar a expansão da rede nas regiões Norte e Nordeste.
II. Foram colacadas bandeirolas em 2019, em 2020 não houve expedição com participação do CEMAVE. Maranhão:  Projeto UFPA e UFCE (a ser renovado); PARNA Lagoa do Peixe:  foi instalada por Maria Virginia Petri uma torre na praia, próximo à comunidade. Antonio Bruno apresentou trabalho com informações de geolocalizadores.Também tem trabalho com Maria Virginia e Fernando em outras regiões; Região de Jurubatiba (RJ): trabalho conduzido pelo Rodolfo e Patricia Mancini, limicolas marcadas (GEFMAR), mas não foi possivel realizar expedição para resgate de marcas; Região Norte:  3 torres, ESEC Maracá-jipióca, RESEX Gurupi-piriá e na Praia da Baleia (em comunidade de pescadores). Prof. Carlos David  informa que ainda não se tem resultados, por não haver havido expedição (devido à pandemia), houve apenas visita após um ano em uma das torres mas não houve sucesso na obtenção dos dados. 
</t>
  </si>
  <si>
    <t xml:space="preserve">Fernando A. Faria, MÁrcio Repenning, Guilherme Tavares Nunes, Nathan R. Senner, Leandro Bugoni. 2021. Breeding habitats, phenology and size of a resident population of Two-banded Plover (Charadrius falklandicus) at the northern edge of its distribution - Austral Ecology. Volume46, Issue8, December 2021,
Pages 1311-1321.
</t>
  </si>
  <si>
    <t xml:space="preserve">I. Falhas de equipamento, problemas com aquisição de equipamentos (rastreadores) (alto custo imposto de importação/diferença no valor estimado na elaboração do projeto e valor atualizado no ato da compra), dificuldade de aquisição de bandeirolas.
II.  Devido à pandemia as  atividades de campo em projetos com recursos externos foram suspensas. </t>
  </si>
  <si>
    <t>I. Jason Mobley
II. Danielle Paludo</t>
  </si>
  <si>
    <t xml:space="preserve">Fazer levantamento de material para torres e rastreamento (suporte, tripé, mastro, antena UHF) que possam ser adquiridos no mercado nacional. Campanha para incentivar o registro de bandeirolas. Esforço no sentido de integrar os diferentes grupos de pesquisa que trabalham com esta mesma metodologia de monitoramento. </t>
  </si>
  <si>
    <t>Tese, artigos, dissertações, tcc, publicações em eventos, relatórios, incluindo relatórios com registros de bandeirolas</t>
  </si>
  <si>
    <t>Recomendação de ações para incentivar a importância do relato de recuperação de marcadores (anilhas coloridas e bandeirolas), envolvendo vários parceiros com objetivo de alcançar diferentes públicos. Incluir este tipo de informação no Plano de Comunicação. 
Entrar em contato com o Wikiaves, para abrir espaço no site direcionado à "recuperação de anilhas e bandeirolas", com informações e orientações sober o assunto; esta iniciativa também poderá facilitar para pesquisadores obterem informações sobre aves anilhadas.
Recomendar ao SNA que o registro de bandeirolas  seja retirado do campo "Observações" e incluido em campo específico para este registro.</t>
  </si>
  <si>
    <t>Ana Paula Sousa 
(MA)</t>
  </si>
  <si>
    <t xml:space="preserve">A ação não teve continuidade, não houveram avanços. Não houve atividade de campo. </t>
  </si>
  <si>
    <t xml:space="preserve">Paralisação das atividades de campo durante a pandemia. A falta de apoio financeiro para pesquisas levou pesquisadores a redirecionar as pesquisas, mudando metodologia (sem ida a campo) e mudando a linhas de pesquisa. </t>
  </si>
  <si>
    <t>Danielle Paludo, Patricia Mancini</t>
  </si>
  <si>
    <t>Para quem trabalha com espécie residente, e ainda tem campo, pode ser viável buscar parcerias para fazer análises, apesar da quantidade baixa de material coletado. sugestão buscar parceiros e reunir esforços para viabilizar a execução da ação.</t>
  </si>
  <si>
    <t>inserir Patricia Mancini (UFRJ), excluir Ana Paula Sousa (MA)</t>
  </si>
  <si>
    <t>Fernando Faria 
(FURG)</t>
  </si>
  <si>
    <t xml:space="preserve">Três manuscritos estão sendo preparados. Uma revisão bibliográficas está sendo realizada sob orientação de um pesquisador colaborador da ação. Apesar da dificuldade de ir a campo, há amostras coletadas e o trabalho de análise está sendo retomado e dando continuidade. </t>
  </si>
  <si>
    <t>FARIA, F A; REPENNING, M, BARRETO, C T; BUGONI, L (2020) Molt strategy, breeding phenology and seasonal occurrence of the South American Painted Snipe in Southern Brazil. North American Ornithological Conference VII;  SANTOS, CARLOS D.; ROCHA, THALITA M. S.; NASCIMENTO, ALEXSSANDER W. B. ; OLIVEIRA, VERÔNICA ; MARTÍNEZ, CARLOS . Prey Choice by Declining Atlantic Flyway Semipalmated Sandpipers (Calidris pusilla) at a Major Wintering Area in Brazil. WATERBIRDS, v. 42, p. 198, 2019;
BORGES NETO, F. E. M. ; FARIA, F. A. ; BUGONI, L. . Ecologia Alimentar de Calidris alba e Calidris fuscicollis no Sul do Brasil. 2019. (Apresentação de Trabalho/Congresso). GRISON, R. ; Gaban-Lima, R. . Distribuição e uso de habitats por aves migratórias na faixa de praia da região da APA de Piaçabuçu. In: XXVI Congresso Brasileiro de Ornitologia, 2019, Vila Velha. LIVRO DE RESUMOS: XXVI Congresso Brasileiro de Ornitologia, 2019.</t>
  </si>
  <si>
    <t xml:space="preserve">Problemas em relação á pandemia que dificultaram a realização de expedições e dificuldade em realizar coletas, houve a desistência de um aluno. O fechamento da universidade também ocasionou dificuldade para uso do laboratório. </t>
  </si>
  <si>
    <t>Fernando Azevedo Faria</t>
  </si>
  <si>
    <t>Apesar dos problemas enfrentados, a ação continua em andamento e há previsão de obtenção dos produtos previstos.</t>
  </si>
  <si>
    <t>Tese, artigos, dissertações, tcc, publicações em eventos, relatórios.</t>
  </si>
  <si>
    <t>Patrícia Mancini 
(UFRJ)</t>
  </si>
  <si>
    <t xml:space="preserve">Até o momento não identifiquei um aluno ou pesquisador que pudesse colaborar nessa ação, mas reiniciarei as buscas no início de 2022.
devido a pandemia o andamento da ação não avançou, entretanto a ação já foi iniciada neste ano (2021), e se caracteriza como uma ação continuada. 
Jason - Projeto para levantamento para categorizar/identificar ameaças e elaborar protocolo de monitoramento para obter informações (a ser iniciado)
Lagoa do Peixe: Trabalho da SAVE Brasil já iniciado; UNISINOS: doutorado em fase inicial que podem trazer novas informações. </t>
  </si>
  <si>
    <t>Dificuldade de ir a campo devido à pandemia.</t>
  </si>
  <si>
    <t>Patricia Luciano Mancini</t>
  </si>
  <si>
    <t>A Aquasis continua a coleta de observações sobre o comportamento e uso de áreas de carcinicultura pelas aves limícolas na APA Manguezal da Barra Grande, situada na grande área do Banco dos Cajuais/CE, com um artigo baseado na metodologia de amostragem de varredura comportamental atualmente em preparação. Com esses resultados, junto aos do artigo (Burger et al., 2019), do documento técnico, do manual de práticas e do plano estratégico de comunicação, podemos começar a divulgar informações sobre os impactos da carcinicultura nas aves limícolas de forma mais ampla com profissionais da indústria, consumidores e sociedade civil em geral.</t>
  </si>
  <si>
    <t>BURGER, JOANNA ; MIZRAHI, DAVID ; JEITNER, CHRISTIAN ; TSIPOURA, NELLIE ; MOBLEY, JASON ; GOCHFELD, MICHAEL . Metal and metalloid levels in blood of semipalmated sandpipers (Calidris pusilla) from Brazil, Suriname, and Delaware Bay: Sentinels of exposure to themselves, their prey, and predators that eat them. ENVIRONMENTAL RESEARCH, v. 173, p. 77-86, 2019.</t>
  </si>
  <si>
    <t>Fernando Faria (FURG), Patrícia Mancini (UFRJ), Carlos David Santos (UFPA), Danielle Paludo (CEMAVE/ICMBio), Maximiliano Rodrigues (ICMBio)</t>
  </si>
  <si>
    <r>
      <t xml:space="preserve">Continuamos promovendo o ISS, e algumas organizações/projetos menores como Projeto Aves Limícolas de Peruíbe, também estão promovendo esse tipo de ação. Em 2017-2019, 20 voluntarios estavam ativos; em 2020-2021 temos 40 voluntários ativos. Adicionalmente, estamos ativamente procurando voluntários em áreas estratégicas, como o Golfão Maranhense, e estamos capacitando interessados na identificação de aves limícolas através de curso virtual (total de 300 inscritos em 5 sessões, cuja última finaliza em 22/out/2021). Ações do Programa Monitora  foram realizadas, capacitações para monitoramento  participativo, no MA e PA. Foi reazilado um módulo do Curso de Monitoramento de Aves Limícolas nas RESEX do Pará e Maranhão. Foram previstas atividades para serem ralizadas em setembro/2020, ainda não iniciadas devido à pandemia. 
Realizado </t>
    </r>
    <r>
      <rPr>
        <i/>
        <sz val="12"/>
        <color rgb="FF202024"/>
        <rFont val="Calibri"/>
        <family val="2"/>
      </rPr>
      <t xml:space="preserve"> workshop</t>
    </r>
    <r>
      <rPr>
        <sz val="12"/>
        <color rgb="FF202024"/>
        <rFont val="Calibri"/>
        <family val="2"/>
      </rPr>
      <t xml:space="preserve"> sobre identificação de aves limícolas (300 participantes), previsão de novo seminário sobre censos. </t>
    </r>
  </si>
  <si>
    <t>Algumas ações previstas em comunidades, não foram realizadas devido a pandemia.</t>
  </si>
  <si>
    <t>Não desenvolvida.</t>
  </si>
  <si>
    <t>Aluna desistiu do mestrado. Aluno mudou o projeto de graduação. Como não há previsão de novos alunos, devido às restrições atuais de bolsas, propõe-se excluir e ação. Havendo resultados de pesquisas do tema obtidos em outros Projetos, os mesmos serão incluídos no ítem 4.1.</t>
  </si>
  <si>
    <t>Excluir ação.</t>
  </si>
  <si>
    <t>OBJETIVO</t>
  </si>
  <si>
    <t>SITUAÇÃO ATUAL DAS AÇÕES - 2ª MONITORIA (2021)</t>
  </si>
  <si>
    <t>03/10/2022 a 06/10/2022 (virtual)</t>
  </si>
  <si>
    <t>17 estados costeiros, todos com importância para as aves, é necessário juntar os participantes. Não foi possível fazer uma reunião com os OEMAS. Programa Nacional da Orla em elaboração, com contribuição de todos os estados. ABEMA auxilia na organização/mobilização, com grupo específico de fauna. Proposta de encontro virtual PAN Limícolas/Tartarugas. Integração com Projeto Cetáceos da Costa Branca, Universidade Estadual. Proposta do envio dos Shapes aos órgãos licenciadores, visando a incorporação nos SIGs; monitoramento do recebimento posterior do recebimento (30/60 dias). Divulgação do artigo já aceito (áreas estratégicas/Revista Costas); divulgação das áreas (shapes) constantes no Relatório anual de rotas e áreas de concentração de aves migratórias no Brasil. Divulgar melhor os resultados de pesquisa em escala local.</t>
  </si>
  <si>
    <t>A pandemia dificultou a reunião dos participantes e, nsse sentido, a articulação da ação.</t>
  </si>
  <si>
    <t>Roberto Barbosa (CEMAVE/ICMBio)</t>
  </si>
  <si>
    <t>Esta é uma ação contínua, cujos produtos propostos são os shapes das áreas estratégicas  e documento com o mapeamento das áreas estratégicas do pan, indicando diretrizes, restrições e vulnerabilidades disponíveis ao público. Os shapes já estavam disponibilizados no site do ICMBio quando da monitoria anterior do PAN, porém verificamos que no novo site (gov.br) o mapeamento das áreas estratégicas para download está disponível apenas como arquivos png. O mapa do Brasil com a localização das áreas estratégicas foi inserido no Sumário executivo do PAN das aves Limícolas. As áreas estratégicas foram apresentadas em trabalho no formato de vídeo " Áreas Estratégicas para a conservação das Aves Limícolas na costa brasileira - Danielle Paludo, Ana Maria Teixeira Marcelino, Juliana Bosi de Almeida, Luis Fernando Perello ( https://youtu.be/WoVzYmt6wYo ) " no XIV ENCOGERCO - 4 de novembro a 14 de dezembro de 2021. Foi elaborado e submetido um artigo que apresenta as áreas estratégicas do litoral de forma detalhada, incluindo ameaças e estado de conservação para publicação na Revista Costas Ibermar que foi aceito e encontra-se em revisão.</t>
  </si>
  <si>
    <t>Os mapas com as áreas estratégias foram disponibilizados no site do ICMBio, como discutido na última reunião.</t>
  </si>
  <si>
    <t>Não tenho informações sobre a ação, ela é muito relacionada à Coordenação do PAN. O articulador da ação foi alterado na última monitoria. Marquei ação concluída porque não é possível deixar em branco no formulário.</t>
  </si>
  <si>
    <t>O problema de execução foi incialmente para liberação da verba e posteriormente por carga de trabalho sobre as pessoas e o GAT. No entanto, o plano de comunicação está em fase final de revisão e estará disponível em breve. Até o fim do ano, imagens serão captadas para montagem de dois vídeos que estarão disponíveis no primeiro semestre do ano que vem para divulgação do PAN Aves Limícolas.</t>
  </si>
  <si>
    <t>Atraso na liberação de verba para a contratação de consultoria e acúmulo de trabalho do articulador.</t>
  </si>
  <si>
    <t>Boas práticas adotadas por diferentes atores</t>
  </si>
  <si>
    <t>Projeto Conhecer para Conservar (Aquasis/Fundação Boticário): plano de ecoturismo, boas práticas no âmbito do turismo de observação de peixe-boi e aves limícolas migratórias (Banco dos Cajuais); oficinas e treinamentos, guia de turismo responsável; guia de aves migratórias. Envolvimento de bugueiros. Material impresso e digital. Instalação de cercas/placas para isolamento de áreas de desova de aves residentes; áreas de concentração de migratórias.</t>
  </si>
  <si>
    <t>Folder, cartilha, guia de identificação, aplicativo, entre outros, produzidos em Peruíbe/SP com colaboração da Prefeitura (Bruno Lima e Karina Ávila, Projeto Aves Limícolas).</t>
  </si>
  <si>
    <t>Renato Gaban Lima (UFAL), Maximiliano Rodrigues (ICMBio), Pedro Lima(UFBA ), Wallace Telino Junior (UFRPE), Luana Rebouças(SEDEMA/Icapuí), Mary Jane (ICMBIo), Demétrio Guadagnim (UFRGS), Magnus Severo (ICMBio), Danielle Paludo(ICMBio), Sheyla Leão (ICMBio), Laura Reis (ICMBio), Juliana B.Almeida (SAVE Brasil), Jason Mobley (Aquasis), Ana Paula Sousa (MA), Ana Marcelino(IDEMA), Patrícia Mancini (UEFRJ), João Paulo Damasceno (SAVE Brasil), Bruno de Almeida Lima e Karina Anahí Ávila Esparza (Projeto Aves Limícolas - Peruíbe/SP)</t>
  </si>
  <si>
    <t>APA do Piaçabuçu, Parque Nacional da Lagoa do Peixe, Salinas, Panaquatira, Coroa do Avião, Ilha de Lençóis, Ajuruteua, Icapuí, APA Bonfim Guaraira/RN, RDS Ponta do Tubarão/RN, Parque Nacional da Restinga de Jurubatiba, APA Piquiri-UMA, APA Dunas do Rosado/RN, Guamaré/RN, APA Cananéia-Iguape-Peruíbe</t>
  </si>
  <si>
    <t>Não disponho de informações, não acompanhei no período. Marquei ação concluída porque não é possível deixar em branco no formulário.</t>
  </si>
  <si>
    <t>Danielle Paludo (CEMAVE/ICMBio), Sheyla Leão (NGI Bragança/ICMBio), Cristovam Diniz (IFPA), Jason Mobley (Aquasis), Luana Rebouças (SEMA/Icapuí), Patrícia Mancini (UFRJ), Magnus Severo (Parque Nacional da Lagoa do Peixe/ICMBio), Laura Reis e Mary Jane (Resex Cururupu/MA), Ana Maria  Marcelino (INEMA/RN), Renato Gaban Lima (UFAL)</t>
  </si>
  <si>
    <t>A ação se referia à publicação de roteiro com recomendações técnicas. Não tenho retorno sobre sua aplicação em campo.</t>
  </si>
  <si>
    <t>Atividades turísticas implementadas nas unidades e considerando o potencial e cuidados com a avifauna</t>
  </si>
  <si>
    <t xml:space="preserve">Foram encaminhados 03 projetos (Educação Ambiental, Observação de Aves, Capacitação de Guias; inclusão da temática no Ecoturismo), mas o mesmo não foram aprovados ainda. </t>
  </si>
  <si>
    <t>Falta de verbas para financiar as ações, que dependem de viagens.</t>
  </si>
  <si>
    <t>Será feita articulação com Laura (Analista Ambiental da RESEX Cururupu); possível articulação com Aquasis.</t>
  </si>
  <si>
    <t>Tradução do documento técnico "REDUCING POTENTIAL ADVERSE ENVIRONMENTAL, NATURAL RESOURCE AND WILDLIFE EFFECTS OF SHRIMP AQUACULTURE IN BRAZIL", elaborado em colaboração entre Aquasis e New Jersey Audubon como produto final do projeto "Shrimp Aquaculture Contaminants and Shorebirds - NE Brazil" (com apoio do United States Fish and Wildlife Service USFWS/NMBCA No. 6140), do inglês para o português "REDUZINDO POTENCIAIS EFEITOS ADVERSOS DA CARCINICULTURA NO MEIO AMBIENTE, RECURSOS NATURAIS E VIDA SILVESTRE DO BRASIL",  está concluído internamente, mas se beneficiaria de uma revisão linguística final por colaboradores dispostos do PAN antes de disponibilizar o documento por acesso aberto. O próximo passo será solicitar feedback de contatos no setor de carcinicultura com o objetivo de criar um Manual de Boas Práticas simplificado para acompanhar o documento técnico e também abordar as diretrizes básicas para o manejo de salinas como hábitats secundários para aves limícolas e outras espécies aquáticas. Jason disponibilizará versão aos membros do GAT para revisão/feedback.</t>
  </si>
  <si>
    <t>Informações técnicas foram coletadas para subsidiar vários pontos do plano de manejo do PNLP. No entanto, em função de carga de trabalho, um documento contendo todas as informações e sugerindo procedimentos ainda não foi finalizado. A ação demandou mais tempo do que o planejado por causa da pandemia e também porque percebeu-se a necessidade de incluir mais informações e engajar mais pessoas. A SAVE liderou um workshop sobre manejo de áreas para o maçarico-acanelado, com a participação de especialistas e gestores de 8 países nas Américas; Fernando Faria finalizou as análises sobre tendência e tamanho populacional da espécie no PNLP; a SAVE Brasil iniciou levantamento do grau de impacto de perturbações ao longo da praia no PNLP e arredores; a SAVE Brasil finalizou a análise e relatório sobre serviços ecossistêmicos no PNLP.</t>
  </si>
  <si>
    <t>Pandemia, carga de trabalho e ajustes na metodologia da ação.</t>
  </si>
  <si>
    <t>Coleta de dados de perturbações nas praias em andamento. Após haverá compilação de dados e reunião com a gestão da UC.</t>
  </si>
  <si>
    <t>Aves limícolas incluídas no Plano Nacional de Turismo</t>
  </si>
  <si>
    <t>Laís M. Rêgo (APA Reentrâncias/MA), Mary Jane (Rezex Cururupu/ICMBio), Demétrio Luiz Guadagnin (UFRGS)</t>
  </si>
  <si>
    <t>Está em andamento a elaboração do Programa Nacional para a gestão da Orla, com a construção do decreto que institucionalizará o programa, como avanço das orientações trazidas no Decreto nº 5.300/2004 que regulamentou o Plano Nacional de Gerenciamento Costeiro. Este processo é lento por exigir a participação dos estados, municípios, e sociedade civil, considerando o modelo institucional interfederativo proposto para a gestão costeira integrada.</t>
  </si>
  <si>
    <t>A pandemia forçou a redução de viagens e dificultou a reunião de gestores interestaduais do projeto Orla, dificultando a articulação da ação.</t>
  </si>
  <si>
    <t xml:space="preserve">Servidores de  Ucs capacitados </t>
  </si>
  <si>
    <r>
      <t xml:space="preserve">Várias ações já foram feitas nesse sentido em anos passados. Em 2022 não fizemos nenhuma oficina, mas fizemos capacitação através de engajamento com gestores de áreas (estadual e municipal) no RN. Não consegui checar com os outros colaboradores pra saber se fizeram capacitação, mas acho importante checar pelo menos com a Aquasis, que tem feito um trabalho intenso no CE, e com o Projeto Aves Limícolas de Peruíbe, que tem campanha para diminuir perturbações lá e conseguiu fechar uma praia. Olhando a matriz, acredito que essa ação deveria ser contínua pois o país é enorme e existem inúmeras unidades de conservação nas área estratégicas do PAN (considerando federal, estadual e municipal). Além do mais, as equipes gestoras de UCs mudam frequentemente. A SAVE conduziu um curso virtual de contagem de aves limícolas. Esse foi o segundo módulo (em 2022). O primeiro módulo foi em 2021 </t>
    </r>
    <r>
      <rPr>
        <sz val="12"/>
        <color rgb="FFFF0000"/>
        <rFont val="Calibri"/>
        <family val="2"/>
      </rPr>
      <t xml:space="preserve">e acredito que foi incluído nos resultados da monitoria do ano passado, mas não tenho certeza. </t>
    </r>
    <r>
      <rPr>
        <sz val="12"/>
        <rFont val="Calibri"/>
        <family val="2"/>
      </rPr>
      <t xml:space="preserve">
De qualquer modo, esses cursos virtuais são para formação de voluntários para o ISS e estão abertos ao público geral. Nesse ano, uma pessoa da equipe do PNLP participou do módulo 2 (contagem). </t>
    </r>
  </si>
  <si>
    <t>O Ministério do Turismo e as Secretaria Estaduais são parte das Coordenações do Programa Orla: Nacional (CNPO) e Estadual (CEPO). Estes dois níveis de gestão estão em processo de organização, o que será melhor estruturado com a finalização do Programa Nacional da Orla (incluindo as orlas fluviais, estuarinas e lagunares inseridas na Zona Costeira).</t>
  </si>
  <si>
    <t>A organização institucional envolvendo o Ministério do Turismo e os Estados têm sido lenta, dificultando o andamento da ação.</t>
  </si>
  <si>
    <t>Divulgação e uso das informações disponíveis e aplicadas ao licenciamento nas areas estratégicas</t>
  </si>
  <si>
    <t>Diretrizes de monitoramento elaboradas, fase de publicação.</t>
  </si>
  <si>
    <t>Acúmulo de trabalho, dificuldades de articulação.</t>
  </si>
  <si>
    <t>Retomar a execução da ação</t>
  </si>
  <si>
    <t>Divulgar as informações aplicáveis ao licenciamento ambiental  entre os órgãos licenciadores e gestores das Ucs</t>
  </si>
  <si>
    <t>Material elaborado: Pretto, R.; Bencke, G.A.; Mähler Jr., J.K.F.; Dotto, J.C.P.; Messa, L.P.; Perelló, L.F.C.; Tavares, P.R.; da Silva, P.A.D. Orientações Técnicas para Avaliação e Monitoramento de Impactos de Empreendimento de Geração de Energia Eólica sobre a Fauna, com Ênfase em Aves e Morcegos. Documento elaborado pelo Grupo de Trabalho nomeado pela Ordem de Serviço FEPAM nº 16/2017 e subsequentes (Processo Administrativo nº 17/0567-0000595-0). Porto Alegre, documento técnico não publicado, 2020. Necessita ser publicado e divulgado.</t>
  </si>
  <si>
    <t>Correta orientação dos processos considerando o grupo de aves limícolas</t>
  </si>
  <si>
    <t>Luís Fernando Perelló 
(FEPAM/SEMA/RS)</t>
  </si>
  <si>
    <t xml:space="preserve">As perguntas já foram redigidas e vem sendo testadas/aprimoradas em alguns licenciamentos da Fepam. São elas: - A área sujeita ao licenciamento está inserida em algum polígono considerado de importância para a biodiversidade (áreas prioritárias, etc)?.
- A área sujeita ao licenciamento abriga ambientes de interesse para as aves limícolas?
- As intervenções propostas na área sob licenciamento resultarão em eliminação de habitats?
- O entorno da área sob licenciamento complementa ou suplementa habitats para a limícolas? 
- Há registros confiáveis sobre a composição de espécies, riqueza e abundância das aves limícolas que frequentam os habitats da área sob licenciamento?
- Entre as limícolas que frequentam os habitats da área sob licenciamento existem migratórias?
- Entre as limícolas que frequentam os habitats da área sob licenciamento existem espécies ameaçadas?
- Existem alternativas locacionais ou tecnológicas para o projeto e que possam evitar ou mitigar impactos negativos voltados às aves limícolas?
</t>
  </si>
  <si>
    <t>Depende de distribuição a outros membros que atuam no licenciamento para validarem as perguntas</t>
  </si>
  <si>
    <t>Distribuir as perguntas aos membros do GAT para que se manifestem sobre a pertinencia das perguntas</t>
  </si>
  <si>
    <t xml:space="preserve">Monitoramento ambiental de parâmetros de qualidade ambiental adotados por empreendimentos nas áreas estratégicas </t>
  </si>
  <si>
    <t xml:space="preserve">A pandemia da Covid-19 trouxe muitas mudanças nas rotinas de trabalho dos órgãos ambientais, com momentos de trabalho 100% remoto, outros momentos de forma híbrida e outros momentos com o retorno das atividades presenciais. Ao mesmo tempo muitas mudanças de gestão dentro dos órgãos ambientais, outro fator que dificultou o andamento da ação. </t>
  </si>
  <si>
    <t>Pandemia</t>
  </si>
  <si>
    <t>Colaboração entre Laís (SEMA/MA), Perelló (FEPAM/RS) e Jason (Aquasis) na elaboração de minuta de condicionantes.</t>
  </si>
  <si>
    <t>Impactos mitigados e monitorados adequadamente</t>
  </si>
  <si>
    <t>Não houveram respostas quando solicitado por e-mail aos colaboradores desta ação sobre o preenchimento da planilha e compartilhamento do material bibliográfico referente ao tema desta ação. Isso, de certa forma, dificultou o andamento e conclusão conforme proposto. Todavia, um levantamento ainda que prévio e bastante superficial foi realizado pelo articulador.</t>
  </si>
  <si>
    <t>Dificuldades de comunicação com os colaboradores e na articulação.</t>
  </si>
  <si>
    <t>Pretende utilizar os protocolos recomendados pela FEPAM como base.</t>
  </si>
  <si>
    <t>Melhorar o conhecimento sobre abundância, distribuição e tendências populacionais disponível para ações de conservação das aves limícolas</t>
  </si>
  <si>
    <t>Foi solicitada aos colaboradores uma lista de produtos sobre esta ação.  4 censos aéreos previstos (2023/2024); realizados (2019/2022), Norte e Nordeste do Brasil (Amapá, Pará, Maranhão, Ceará, Piauí e Rio Grande do Norte (Audubon New Jersey, Univeridades Brasileiras, Aquasis e outras ONGs). Amapá (Parque Nacional do cabo Orange, REBIO do Lago Piratuba e ESEC Maracá-Jipioca) 2018, 2020. Estudo sobre as populações de limícolas migratórias na costa piauiense (Tese Doutorado, Airton Siqueira - em andamento); Dinâmica de ocupação da batuíra-bicuda na Costa do Rio Grande do Norte (Dissertação de Mestrado, Jonathas Barros - em conclusão).</t>
  </si>
  <si>
    <t>Haverá consulta aos currículos Lattes dos colaboradores do PAN para complementar os resultados já listados.</t>
  </si>
  <si>
    <t>Melhorar o conhecimento sobre padrões de deslocamento das aves para subsidiar ações de conservação das aves limícolas</t>
  </si>
  <si>
    <r>
      <t xml:space="preserve">Aquasis continua com o protocolo de monitoramento e registro de bandeirolas de aves limícolas na área do Banco dos Cajuais/CE em períodos de amostragem de 2-3 dias e intervalos de 15 dias, em 2019-2021 com algumas lacunas devido às restrições da Covid-19, mas com uma área de cobertura bastante expandida e amostragem simultânea executada por uma equipe técnica de campo de 5 a 6 observadores. Em 2020-2022, Aquasis está realizando um estudo baseado na prospecção e caracterização de áreas de interesse para limícolas e outras aves costeiras em todo o litoral semiárido do Nordeste. Um artigo sobre estratégias de movimento local e migratório com base em estudos de rastreamento de </t>
    </r>
    <r>
      <rPr>
        <i/>
        <sz val="12"/>
        <rFont val="Calibri"/>
        <family val="2"/>
      </rPr>
      <t>Calidris pusilla</t>
    </r>
    <r>
      <rPr>
        <sz val="12"/>
        <rFont val="Calibri"/>
        <family val="2"/>
      </rPr>
      <t xml:space="preserve"> no Banco dos Cajuais usando o sistema Motus, foi publicado em nov/2021. Aquasis irá instalar um quarto torre receptor Motus em 2022 para continuar a expansão da rede nas regiões norte e nordeste.
</t>
    </r>
  </si>
  <si>
    <t>Conhecer concentrações e efeitos dos contaminantes nas aves limícolas e seus habitats.</t>
  </si>
  <si>
    <t>Articuladora não participou da Monitoria.</t>
  </si>
  <si>
    <t>Coordenador do PAN</t>
  </si>
  <si>
    <t>Será feito contato com a articuladora para verificar o andamento da ação e o interesse em continuar na articulação. Manteve-se a classificação da ação informada na monitoria anterior.</t>
  </si>
  <si>
    <t>Ecologia alimentar conhecida em áreas estratégicas do PAN</t>
  </si>
  <si>
    <t>Em função da pandemia, diversas atividades de campo foram adiadas, o que acarretou no adiamento ou até cancelamento de campos e estudos envolvendo a dieta das aves costeiras.</t>
  </si>
  <si>
    <t>Cancelamento de atividades de campo devido à pandemia.</t>
  </si>
  <si>
    <t>Artigos já foram publicados com a temática proposta pela ação (dieta), portanto a ação está em andamento, aguardando novos resultados.</t>
  </si>
  <si>
    <t>Efeitos da perturbação humana pelo turismo conhecidos</t>
  </si>
  <si>
    <t>Não houve avanços pela falta de aluno para desenvolver a atividade.</t>
  </si>
  <si>
    <t>Falta de recusrsos (bolsa) para implementar a atividade.</t>
  </si>
  <si>
    <t>Melhor conhecimento sobre o conhecimento do impacto da carcinocultura</t>
  </si>
  <si>
    <t>Aquasis continua a coleta de observações sobre o comportamento e uso de áreas de carcinicultura pela aves limícolas na APA Manguezal da Barra Grande situada na grande área do Banco dos Cajuais/CE com um artigo baseado na metodologia de amostragem de varredura comportamental atualmente em preparação. Com esses resultados, junto com aos do artigo [J.Burger et al. 2019. Metal and metalloid levels in blood of semipalmated sandpipers (Calidris pusilla) from Brazil, Suriname, and Delaware Bay: Sentinels of exposure to themselves, their prey, and predators that eat them. Environmental Research
Volume 173, June 2019, Pages 77-86], do documento técnico, manual de práticas e plano estratégico de comunicação, podemos começar a divulgar informações sobre os impactos da carcinicultura nas aves limícolas de forma mais ampla com profissionais da indústria, consumidores e sociedade civil em geral.</t>
  </si>
  <si>
    <t>Conntinuar e ampliar o monitoramento nas áreas estratégicas</t>
  </si>
  <si>
    <t>No último ano, a SAVE Brasil monitorou utilizando o protocolo ISS, todo o litoral do RS, 6 transectos no RN, 3 no MA e deu apoio financeiro a voluntários no RJ que monitoram a Baía de Sepetiba. No ISS como um todo, até dezembro de 2021 tínhamos 173 sítios em 9 estados brasileiros (MA, MT, RJ, RN, RS, RO, SP, TO, SC) sendo monitorados (soma das áreas da SAVE com voluntários em todo o país). O Projeto Aves Limícolas de Peruíbe tem sido um grande aliado e frequente colaborador do ISS. O COA-POA (Clube de Observadores de Aves de Porto Alegre) também estava se organizando para isso, ou já começou. Existem ainda outros colaboradores utilizando o protocolo ISS, mas que não estão disponibilizando os dados no eBird porque pretendem usa-los em publicações científicas. Essas pessoas/sítios não estão contabilizados aqui e não contribuem para a ciência cidadã porque seus dados não estão disponíveis no banco de dados aberto, não é possível utiliza-los nas análises em escala nacional/internacional.</t>
  </si>
  <si>
    <t>Ação Excluída na Monitoria II</t>
  </si>
  <si>
    <t>INSERIR O NOME DO OBJETIVO ESPECÍFICO</t>
  </si>
  <si>
    <t>Inserir nova ação</t>
  </si>
  <si>
    <t>SITUAÇÃO ATUAL DAS AÇÕES - 3ª MONITORIA (2022)</t>
  </si>
  <si>
    <t>02/10/2023 - 05/10/2023 (virtual)</t>
  </si>
  <si>
    <t>Ação não avançou.</t>
  </si>
  <si>
    <t>Os órgãos ambientais demoraram para  definir seus organogramas e dirigentes, limitando a articulação dos representantes para o desenvolvimento das ações previstas.</t>
  </si>
  <si>
    <t xml:space="preserve">Juliana Bosi de Almeida (Manomet) </t>
  </si>
  <si>
    <t>Esta é uma ação contínua, cujos produtos propostos são os shapes das áreas estratégicas  e documento com o mapeamento das áreas estratégicas do pan, indicando diretrizes, restrições e vulnerabilidades disponíveis ao público. O mapa do Brasil com a localização das áreas estratégicas foi inserido no Sumário executivo do PAN das aves Limícolas, o qual foi publicado em três idiomas (Português, Inglês e Espanhol) e está disponível no site do ICMBio.</t>
  </si>
  <si>
    <t>Os mapas com as áreas estratégias foram disponibilizados no site do ICMBio, inseridos no Sumário Executivo Publicado em 2023</t>
  </si>
  <si>
    <t>Os mapas com as áreas estratégias foram disponibilizados no site do ICMBio (https://www.gov.br/icmbio/pt-br/assuntos/biodiversidade/pan/pan-aves-limicolas-migratorias/2-ciclo/pan-aves-limicolas-sumario.pdf)</t>
  </si>
  <si>
    <t>Incluir Baía de Sepetiba (RJ) e Praia de Taniguá (Peruíbe/SP)</t>
  </si>
  <si>
    <t>Os representantes do PAN têm sido contactados e incluídos nas discussões realizadas pelo CEMAVE sobre questões onde as áreas estratégicas são relevantes, especialmente no licenciamento ambiental e na criação de Unidades de Conservação.</t>
  </si>
  <si>
    <t>Articular, para o melhor desenvolvimento da ação, a participação dos representantes dos OEMAS, como vinha sendo feito anteriormente.</t>
  </si>
  <si>
    <t>Renato Gaban Lima (UFAL), Maximiliano Rodrigues (ICMBio), Pedro Lima(UFBA ), Wallace Telino Junior (UFRPE), Luana Rebouças(SEDEMA/Icapuí), Mary Jane (ICMBIo), Demétrio Guadagnim (UFRGS), Magnus Severo (ICMBio), Danielle Paludo(ICMBio), Sheyla Leão (ICMBio), Laura Reis (ICMBio), Jason Mobley (Aquasis), Ana Paula Sousa (MA), Ana Marcelino(IDEMA), Patrícia Mancini (UEFRJ), João Paulo Damasceno (SAVE Brasil), Bruno de Almeida Lima e Karina Anahí Ávila Esparza (Projeto Aves Limícolas - Peruíbe/SP)</t>
  </si>
  <si>
    <t>SAVE Brasil finalizou o plano de divulgação/comunicação para o PAN</t>
  </si>
  <si>
    <t>Plano de Divulgação/Comunicação para o PAN Aves limícolas.</t>
  </si>
  <si>
    <t>Juliana Bosi (Manomet) e Laís Rêgo (SEMA/MA)</t>
  </si>
  <si>
    <t>Acho importante o Coordenador do PAN reunir o GAT e conversar sobre a implementação do plano. A SEMA-MA participou de gravação de vídeo junto com a Save Brasil de divulgação sobre o Projeto Costa Norte da Save, onde abordamos a importância do PAN como estratégia de gestão. Confirmar o recebimento do Produto pelo CEMAVE e, caso confirmado, divulgar com o GAT e parceiros.</t>
  </si>
  <si>
    <t>Juliana Bosi de Almeida (Manomet)</t>
  </si>
  <si>
    <t>Reunir o GAT e conversar sobre a implementação do Plano de Comunicação. Confirmar o recebimento do Vídeo elaborado pela SAVE sobre o Projeto Costa Norte e, caso confirmado, divulgar com o GAT e parceiros.</t>
  </si>
  <si>
    <t>Aquasis Programa Aves Migratórias forneceu material sobre o Projeto Aves Migratórias do Nordeste e a observação de aves limícolas nas APAs de Manguezal da Barra Grande e Ponta Grossa, localizados dentro do Sítio WHSRN Banco dos Cajuais (Icapuí/CE) para o Guia Turistico e o Plano Estratégico de Turismo em parceria com a Secretaria do Turismo de Icapuí. Aquasis Programa Aves Migratórias e Programa Mamíferos Aquáticos está realizando o Projeto Conhecer para Conservar, com patrocínio da Fundação Grupo Boticário, contemplando uma variedade de atividades relacionadas ao desenvolvimento de ecoturismo responsável com base comunitária, com foco em experiências e observação de aves limícolas (migratórias e residentes) e peixes-bois, na região do Sítio WHSRN do Banco dos Cajuais (Icapuí/CE). O Projeto Conhecer para Conservar tem diversos parceiros locais incluindo Associação de Moradores de Peroba, Associação Caiçara de Promoção Humana, Associação de Turismo Meio Ambiente e Cultural de Ponta Grossa, Associação Grupo de Desenvolvimento do Turismo em Icapuí, Fundação Brasil Cidadão, Prefeitura Municipal e Secretaria do Turismo de Icapuí. Atividades já realizadas incluem uma série de intervenções artísticas, oficinas para formação de condutores, um curso de formação de guias para observação de aves e mapas temáticos participativos no estilo de aquarela, destacando as diferentes ambientes costeiras, atrativos turísticos, áreas de atividades extrativistas e comunidades tradicionais, todos construída por meio de oficinas participativas com moradores da região e contemplando a grande parte do Sítio WHSRN Banco dos Cajuais (Icapuí/CE). Produtos já obtidos incluem um Diagnóstico do Plano Participativo para o Turismo de Experiência e Observação de Fauna em Icapuí - CE, um Plano Participativo de Turismo de Observação e Experiência em Icapuí - CE e quatro (04) mapas temáticos participativos. Produtos ainda em fase de produção incluem um Guia Ilustrado de Aves Limícolas, um Guia de Práticas Responsáveis na Observação de Aves Limícolas e uma série de placas na temática de boas práticas para atividades turísticas, contemplando aves limícolas, na área do Sítio WHSRN Banco dos Cajuais.</t>
  </si>
  <si>
    <t>Elaboraçãode cartilha de boas práticas de Kitesurf (João Paulo/SAVE) em andamento.</t>
  </si>
  <si>
    <t xml:space="preserve">Estamos realizando levantamento de informações sobre a ocorrência e sazonalidade de aves limícolas migratórias em duas áreas identificada pelo CEMAVE como estratégicsa para o grupo: a Lagoa de Guaraíras (RN) e a Ilha da Restinga PB, incluindo praias marinhas adjacentes. Relatórios serão encaminhados aos órgão Estaduais, visando o ordenamento de atividades turísticas nesses locais.
</t>
  </si>
  <si>
    <t>Em andamento: ordenamento turístico no PARNA da Lagoa do Peixe/RS (trânsito de veículos); APA Manguezal da Barra Grande (CE); e APA Ponta Grossa (CE).</t>
  </si>
  <si>
    <t>Danielle Paludo (CEMAVE/ICMBio), Sheyla Leão (NGI Bragança/ICMBio), Cristovam Diniz (IFPA), Jason Mobley (Aquasis), Luana Rebouças (SEMA/Icapuí), Patrícia Mancini (UFRJ), Magnus Severo (Parque Nacional da Lagoa do Peixe/ICMBio), Laura Reis e Mary Jane (Resex Cururupu/MA), Ana Maria  Marcelino (INEMA/RN), Renato Gaban Lima (UFAL)(Projeto Aves Limícolas - Peruíbe/SP)</t>
  </si>
  <si>
    <t>Ação concluída na Monitoria 2</t>
  </si>
  <si>
    <t>Guadagnin, Demetrio Luis Protocolo de manejo de danos por cães em aves migratórias / Demetrio
Luis Guadagnin- Porto Alegre : UFRGS, 2020. 31 p. Disponível em: https://www.researchgate.net/profile/Demetrio_Guadagnin
ISBN 978-65-86232-79-0</t>
  </si>
  <si>
    <t xml:space="preserve">A SEMA-MA entre 2022 e 2023 ministrou 2 Oficinas de Turismo de Base Comunitária e de Gerenciamento Costeiro no município de Cururupu, localizado na APA das Reentrâncias Maranhenses, inserindo a abordagem das aves migratórias, com participação de mais 4 municípios (Serrano, Apicum-Açu, Guimarães e Porto Rico), todos localizados na APA das Reentrâncias, com público diversificado: Conselheiros do Mosaico de Recifes Maranhenses, gestores e técnicos de Secretarias Municipais de Meio Ambiente, Representantes de Comunidades Quilombolas, estudantes de ensino médio da região. A SEMA-MA elaborou Projeto de Capacitação para  Guias Turísticos em Comunidades na APA das Reentrancias Maranhenses sobre Observação de Aves Costeiras e inclusão da Observação no roteiro do Turismo de Base Comunitária, estamos no aguardo de financiamento.
</t>
  </si>
  <si>
    <t>A tradução do documento "Reducing Potential Adverse Environmental, Natural Resource and Wildlife Effects of Shrimp Aquaculture in Brazil" para o português "Reduzindo Potenciais Efeitos Adversos da Carcinicultura no Meio Ambiente, Recursos Naturais e Vida Silvestre do Brasil" foi concluída e revisada, ainda sendo reformatada e complementada com novas informações específicas para aquicultores no Brasil que desejam implementar melhores práticas e desenvolver parceria com a Aquasis antes de ser disponivilizado na platafora Base Camp &lt;https://basecamp.com/3133008/projects/14324808&gt;.</t>
  </si>
  <si>
    <t>Conclusão prevista para os próximos meses (está em fase de diagramação da versão em Português).</t>
  </si>
  <si>
    <t>Em outubro/2023: Articulador mencionou que a conclusão estava prevista para os próximos meses  (fase de diagramação da versão em Português).</t>
  </si>
  <si>
    <t>Plano de Manejo contemplando ações de manejo de habitats para aves limícolas</t>
  </si>
  <si>
    <t xml:space="preserve">Falta fazer o contato com as pessoas responsáveis pelo plano. A pandemia atrasou a coleta de informações sobre o C. subruficollis e depois que ela foi finalizada, houve mudança de governo. </t>
  </si>
  <si>
    <t xml:space="preserve">A pandemia atrasou a coleta de informações sobre o C. subruficollis e depois que ela foi finalizada, houve mudança de governo. </t>
  </si>
  <si>
    <t>Solicitar da articuladora a divulgação do Plano para os membros do GAT e demais articuladores de ação do PAN.</t>
  </si>
  <si>
    <t>Divulgar Plano Nacional de Turismo para o GAT e articuladores de ação do Plano.</t>
  </si>
  <si>
    <t>Juliana B. Almeida 
(SAVE Brasil)</t>
  </si>
  <si>
    <t>Glayson Bencke (SEMA/RS), Danielle Paludo (CEMAVE/ICMBio), Jason Mobley (Aquasis), Patrícia Mancini (UFRJ), Fernando Faria (FURG), Luana Rebouças (SEMA/Icapuí), Wallace Telino Junior (UFRPE), Ana Paula Sousa (MA), Renato Gaban Lima (UFAL), Maximiliano N. Rodrigues (Resex PA/ICMBio), Ana Maria Marcelino (IDEMA/RN), Bruno de Almeida Lima e Karina Anahí Ávila Esparza (Projeto Aves Limícolas - Peruíbe/SP)</t>
  </si>
  <si>
    <t>Áreas estratégicas da costa Norte e Nordeste, APA Cananéia-Iguape-Peruíbe</t>
  </si>
  <si>
    <t>Ação em andamento, informações incluidas na monitoria 3, workshops de capacitação promovidos pela SAVE Brasil visando limitar perturbações humanas. Há ainda a possibilidade de conseguir financiamento para o ano que vem.</t>
  </si>
  <si>
    <t>Falta de recursos para oficinas presenciais.</t>
  </si>
  <si>
    <t>Propõe-se organização de capacitação de gestores de UCs indicadas pelo CEMAVE, com participação dos demais articuladores de ações do PAN. Incluir Unidades Federais, Estaduais e Municipais.</t>
  </si>
  <si>
    <t>Propõe-se organização de capacitação de gestores de UCs indicads pelo CEMAVE, com participação dos demais articuladores de ações do PAN. Incluir Unidades Federais, Estaduais e Municipais.</t>
  </si>
  <si>
    <t>Ação com dificuldade para realização, porém neste momento os órgãos estaduais já definiram os seus gestores, sendo propício para reiniciar as articulações.</t>
  </si>
  <si>
    <t>Ação realizada. O produto da ação foi entregue pelo articulador, será disponibilizado na página do PAN.</t>
  </si>
  <si>
    <t>Orientações técnicas para avaliação e monitoramento de impactos de empreendimento de geração de energia eólica sobre a fauna, com ênfase em aves e morcegos (https://zenodo.org/records/8136075)</t>
  </si>
  <si>
    <t>A ação não foi iniciada. O plano de comunicação deve indicar possíveis caminhos para construirmos o diálogo. No entanto, precisamos de articulação do GAT com os órgãos licenciadores.</t>
  </si>
  <si>
    <t xml:space="preserve">A ação não foi iniciada por falta de financiamento/recursos. </t>
  </si>
  <si>
    <t>A articuladora informou mudança de Instituição.</t>
  </si>
  <si>
    <t>Foi elaborada uma Lista de perguntas para  orientar os processo de licenciamento a partir da Licença Prévia no âmbito da FEPAM.</t>
  </si>
  <si>
    <t>Lista de perguntas a orientar os processo de licenciamento a partir da Licença Prévia: 1) O empreendimento estará situado em alguma área de interesse especial para a conservação de aves limícolas? Qual? Há conflito com a atividade? 2) Quais as espécies sensíveis/suscetíveis presentes na área? Qual sua abundância? Entre elas, existem espécies de interesse especial?  3) Existem áreas de concentração de limícolas (para alimentação, descanso, reprodução, parada migratória ou muda de penas) nas áreas de influência? Onde? 4) Qual o padrão de uso dessas áreas (espécies, abundância, sazonalidade, tipo de uso)? 5) Existem áreas onde poderá ocorrer fragmentação de habitat? Qual habitat poderá ser afetado e onde? 6) O habitat afetado por fragmentação é ocupado por alguma espécie de interesse especial? 7) Esta fragmentação poderá causar o isolamento temporário ou permanente de alguma espécie de interesse especial? 8) Qual a potencial relevância dessa fragmentação para as limícolas de interesse especial, em escala local e regional? 9) Alguma espécie de interesse especial será afetada pela perda/degradação de habitat? Qual habitat será afetado e onde? 10) Há potencial para que espécies de limícolas sofram redução das áreas ocupadas ou realizem deslocamento em busca de novas áreas? 11) 
Há espécies de interesse especial que podem ser afetadas na situação acima referida? 12) Há potencial para que sítios importantes para as limícolas (p. ex., áreas de reprodução, dormitórios etc.) ou parâmetros biológicos (p. ex. sucesso reprodutivo) sejam afetados? Definição de espécie de interesse especial: endêmicas, ameaçadas, migratórias, emblemáticas, guarda-chuva, etc.</t>
  </si>
  <si>
    <t>Disponibilizar na página do ICMBio e enviar aos órgãos estaduais de meio ambiente.</t>
  </si>
  <si>
    <t>Essa ação teve um inicío de articulação dentro da SEMA-MA, mas não avançou. Existe uma desmotivação no aspecto de implementação das ações do PAN, levando em consideração uma série de fatores, dentre eles a falta de recurso para o andamento das ações, e também uma desmotivação do próprio GAT, o qual tem se reunido basicamente durante as reuniões de Monitoria. Esses fatores não são propriamente uma justificativa para o não andamento da ação, mas precisam ser levados em consideração.</t>
  </si>
  <si>
    <t>A ação está em andamento, já houve reunião de informações/artigos sobre o assunto. Houve dificultade de contato com os colaboradores da ação. Há necessidade de revisão por técnicos que trabalhem com o licenciamento. Agrupar produtos semelhantes em um único repositório (perguntas, condiconantes, etc.)</t>
  </si>
  <si>
    <t>Material produzido pela FEPAM/RS com informações para orientar as ações de monitoramento no licenciamento de usinas eólicas</t>
  </si>
  <si>
    <t xml:space="preserve">Houve dificultade de contato com os colaboradores da ação. </t>
  </si>
  <si>
    <t>Turbinas eólicas, linhas de transmissão, torres anenométricas, etc.</t>
  </si>
  <si>
    <t>A ação está em curso com o andamento previsto. Estão sendo realizados estudos na costa do Amapá, incluindo macroinvertebrados bentônicos; Estão sendo processados dados de censosde censos aéreos nas Costas Norte e Nordeste (Oiapoque a Natal), estão disponíveis para gestão mediante pedido (dados não publicados).</t>
  </si>
  <si>
    <t>Até ao momento foram publicados pelo menos 10 artigos científicos e realizadas 7 apresentações em eventos</t>
  </si>
  <si>
    <t>David Santos</t>
  </si>
  <si>
    <t>Carlos David Santos (NOVA - School of Science na Technology - Universidade Nova Lisboa)</t>
  </si>
  <si>
    <t>Karina Ávila, Bruno Lima (Projeto Aves Limícolas); Prof. Edson Barbieri (UNESP/Instituto Oceanográfico e de Pesca de Cananéia); Juliana Bosi de Almeida (Manomet)</t>
  </si>
  <si>
    <t>Análise de dados em andamento.</t>
  </si>
  <si>
    <t>Linhart, R. C., Hamilton, D. J., Paquet, J., N. Monteiro, J. O., P. Ramires, G., &amp; Mobley, J. A. (2022). Movement and habitat use of non-breeding Semipalmated Sandpiper (Calidris pusilla) at the Banco dos Cajuais in Northeast Brazil. Conservation Science and Practice, e12683</t>
  </si>
  <si>
    <t>Realização de estudo científico com o tema, elucidando migração de primavera de uma espécie de ave limicola neotropical (Charadrius modestus), em manuscrito já publicado em periódico internacional (Faria et al. 2023).</t>
  </si>
  <si>
    <t xml:space="preserve">A articuladora informou que não está mais trabalhando com aves limícolas e solicitou a saída dela da ação. Não participou da Oficina de Monitoria IV. </t>
  </si>
  <si>
    <t>Não há articulador para dar continuidade à ação. Excluir a ação.</t>
  </si>
  <si>
    <t>Estudos com ecologia trófica de aves costeiras em andamento, alguns já finalizados e outros com amostras coletadas aguardando início de análises</t>
  </si>
  <si>
    <t>Tese de doutorado com dados de ecologia trófica, manuscrito em preparação e outro em fase inicial de organização</t>
  </si>
  <si>
    <t>O período de pandemia inviabilizou diversos estudos em campo, entre eles estudos envolvendo coleta de amostras de fezes e sangue de aves limicolas para estudos de ecologia trófica ao longo do litoral</t>
  </si>
  <si>
    <t>A articuladora informou que não está mais trabalhando com aves limícolas e solicitou a saída dela da ação. Não participou da Oficina de Monitoria IV. Está sendo proposto convite a uma nova articuladora que têm histórico recente de trabalho com o tema: raquel.carvalho@savebrasil.org.br; Raquel Carvalho, Gerente de Projeto do Programa de Aves Limícolas sugestão de articuladora para a ação 4.5, e também para contribuir com o produtos da ação. Jason está trabalhando em um grupo de trabalho internacional com sensibilização e ciência cidadã direcionados para a problemática desta ação.</t>
  </si>
  <si>
    <t>TCC: CAMBOIM, Thaís Abreu. Identificação das ameaças às aves limícolas (Charadriiformes) migratórias e residentes do banco dos cajuais, um stopover de importância internacional no Ceará. 2019. 66 f. Trabalho de conclusão de curso (Graduação em Ciências Biológicas) – Centro de Ciências, Universidade Federal do Ceará, Fortaleza, 2019. DM: Distância segura de observação de piru-piru e flamingo no PNLP.</t>
  </si>
  <si>
    <t>A articuladora informou que não está mais trabalhando com aves limícolas e solicitou a saída dela da ação. Não participou da Oficina de Monitoria IV.</t>
  </si>
  <si>
    <t>Raquel Carvalho (SAVE)</t>
  </si>
  <si>
    <t>Jason Mobley (Aquasis); Karina Ávila, Bruno Lima (Projeto Aves Limícolas)</t>
  </si>
  <si>
    <t xml:space="preserve">Ação em andamento. Palestras realizadas </t>
  </si>
  <si>
    <t>Palestra: More than Meets the Eye: Shrimp Aquaculture and Shorebirds in Brazil. David Mizrahi (New Jersey Audubon Society) e Jason Mobley (AQUASIS - Associação de Pesquisa e Preservação de Ecossistemas Aquáticos). Manoment/WHSRN Webinar Series "Shorebird Conservation and Production Systems". 17 setembro 2021; Palestra: Best Management Practices for Shrimp Aquaculture in NE Brazil: Application and Lessons Learned; Manoment/WHSRN Webinar Series "Shorebird Conservation and Production Systems". David Mizrahi (New Jersey Audubon Society) e Jason Mobley (AQUASIS - Associação de Pesquisa e Preservação de Ecossistemas Aquáticos). Simposio: Shrimp farming and shorebirds: Challenges and opportunities for their conservation and sustainable development. 9th MEETING OF THE WESTERN HEMISPHERE SHOREBIRD GROUP, 6–9 SEPTEMBER 2022, PUERTO MADRYN, ARGENTINA.</t>
  </si>
  <si>
    <t>Fernando Faria (FURG), Patrícia Mancini (UFRJ), Carlos David Santos (UFPA), Danielle Paludo (CEMAVE/ICMBio), Maximiliano Rodrigues (ICMBio), Bruno de Almeida Lima e Karina Anahí Ávila Esparza (Projeto Aves Limícolas - Peruíbe/SP)</t>
  </si>
  <si>
    <t>Esta ação é contínua e bem sucedida. A SAVE Brasil conduziu o segundo módulo do curso de censo para contagem de limícolas no final de 2022, e um encontro de voluntários do ISS em 2023.</t>
  </si>
  <si>
    <t>Curso: Censo para Contagem de limícolas (2022), Encontro de Voluntários do ISS (2023)</t>
  </si>
  <si>
    <t>SITUAÇÃO ATUAL DAS AÇÕES - 4ª MONITORIA (2023)</t>
  </si>
  <si>
    <t>08/10/2024 - 11/10/2024 (virtual)</t>
  </si>
  <si>
    <t>Ação iniciada e não concluída no período previsto</t>
  </si>
  <si>
    <t>Danielle Paludo (CEMAVE/ICMBio), Juliana B.Almeida (Manomet), Waslley Pinheiro (SEMACE), Lais M. Rêgo (SEMA/MA), Aline O. C. Machado (INEMA/BA), Marcelo Farrenberg (IBAMA/RJ), Luis Fernando Perelló (FEPAM/RS), OEMAs</t>
  </si>
  <si>
    <t>Não houve discussão específica com os OEMAs pra tratar de aves limícolas e do PAN.</t>
  </si>
  <si>
    <t>Sobrecarga dos órgãos estaduais, dedicação atual ao planejamento espacial marinho.</t>
  </si>
  <si>
    <t>Além do articulador, haver articulação mais forte da Coordenação do PAN e de outras esferas (COPAN); recomendação de espaços presenciais pra discutir as ações com problema. Ação contínua, já iniciada neste ciclo. A articuladora recomenda atenção ao Planejamento Espacial Marinho e integração dos PANs, articulados pelo ICMBio.</t>
  </si>
  <si>
    <t>Juliana B. Almeida (Manomet), Wallace Telino Jr. (UFRPE), Jason Mobley (Aquasis), Renato Gaban Lima (UFAL), Luana Rebouças (SEDEMA), Luís Fernando Perelló (FAPAM), Paulo Silvestro (PARNA Cabo Orange)</t>
  </si>
  <si>
    <t>Ação concluída na Monitoria V.</t>
  </si>
  <si>
    <r>
      <t> </t>
    </r>
    <r>
      <rPr>
        <b/>
        <sz val="11"/>
        <color rgb="FF000000"/>
        <rFont val="Calibri"/>
        <family val="2"/>
      </rPr>
      <t xml:space="preserve"> 1.</t>
    </r>
    <r>
      <rPr>
        <sz val="11"/>
        <color rgb="FF000000"/>
        <rFont val="Calibri"/>
      </rPr>
      <t xml:space="preserve"> CORREA, A. M. ; PERELLÓ, LUÍS FERNANDO CARVALHO ; KAISER, S. M. ; GONCALVES, J. M. A. Mapeamento de habitats prioritários para conservação de aves limícolas no litoral médio do Rio Grande do Sul. (Mapping of priority habitats for the conservation of shorebirds on the mid-coast of Rio Grande do Sul). In: XIV Encontro Nacional de Gerenciamento Costeiro, 2021. Anais do XIV Encogerco, 2021. v. 1. p. 43-44. </t>
    </r>
    <r>
      <rPr>
        <b/>
        <sz val="11"/>
        <color rgb="FF000000"/>
        <rFont val="Calibri"/>
        <family val="2"/>
      </rPr>
      <t>2.</t>
    </r>
    <r>
      <rPr>
        <sz val="11"/>
        <color rgb="FF000000"/>
        <rFont val="Calibri"/>
      </rPr>
      <t xml:space="preserve"> BARBOSA-FILHO, R.C. Áreas prioritárias para Conservação nos ambientes costeiros e marinhos. XIV ENCOGERCO - Encontro Nacional de Gerenciamento Costeiro - Dia 04. Mesa 07 – Áreas prioritárias para Conservação nos ambientes costeiros e marinhos. Moderador: Emerson Antonio De Oliveira – Fundação Grupo Boticário. Participantes: Roberto Cavalcanti Barbosa Filho – Centro Nacional de Pesquisa e Conservação das Aves Silvestres – PB; Marcio José dos Santos – Fundação Florestal/SIMA – SP; Marcelo Soares – Universidade Federal do Ceará; Ana Carolina Lobo – World Wide Fund for Nature Brasil. https://encogerco.org.br/programacao/. Disponível em: https://youtu.be/zX6FL5jt9CU. </t>
    </r>
    <r>
      <rPr>
        <b/>
        <sz val="11"/>
        <color rgb="FF000000"/>
        <rFont val="Calibri"/>
        <family val="2"/>
      </rPr>
      <t>3.</t>
    </r>
    <r>
      <rPr>
        <sz val="11"/>
        <color rgb="FF000000"/>
        <rFont val="Calibri"/>
      </rPr>
      <t xml:space="preserve">  PALUDO, D.; MARCELINO, A. M. T.; ALMEIDA, J. B.; PERELLÓ, LUÍS FERNANDO CARVALHO. Áreas estratégicas para a conservação de aves limícolas na costa brasileira. (Strategic areas for the conservation of shorebirds on the Brazilian coast). In: XIV Encontro Nacional de Gerenciamento Costeiro, 2021. Anais do XIV Encogerco, 2021. v. 1. p. 261-262. </t>
    </r>
  </si>
  <si>
    <t>Verificar áreas indicadas por Jason: Banco dos Cajuais, Porto de PECEM (São Gonçalo do Amarante/CE), APA Delta do Parnaíba.</t>
  </si>
  <si>
    <t>Atualizar as áreas estratégicas considerando os resultados da ação 4.8 e disponibilizá-las em um repositório oficial comum</t>
  </si>
  <si>
    <t>Danielle Paludo (CEMAVE/ICMBio), Juliana B. Almeida (Manomet), Renato Gaban Lima (UFAL), Fernando Faria (FURG), Jason Mobley (Aquasis), João Paulo Damasceno (SAVE Brasil), Patrícia Mancini (UFRJ),  Wallace Telino Jr. (UFRPE), Laura Reis (ICMBio), Ana Paula Sousa (UFMA), Paulo Silvestro (PARNA Cabo Orange), William Fernandes (ICMBio-CR4), Lais M. Rêgo (SEMA/MA)</t>
  </si>
  <si>
    <t>Ação concluída na Monitoria III.</t>
  </si>
  <si>
    <r>
      <rPr>
        <b/>
        <sz val="11"/>
        <color rgb="FF000000"/>
        <rFont val="Calibri"/>
        <family val="2"/>
      </rPr>
      <t>1</t>
    </r>
    <r>
      <rPr>
        <sz val="11"/>
        <color rgb="FF000000"/>
        <rFont val="Calibri"/>
        <family val="2"/>
      </rPr>
      <t xml:space="preserve">. Os mapas com as áreas estratégias foram disponibilizados no site do ICMBio (https://www.gov.br/icmbio/pt-br/assuntos/biodiversidade/pan/pan-aves-limicolas-migratorias/2-ciclo/pan-aves-limicolas-sumario.pdf) </t>
    </r>
    <r>
      <rPr>
        <b/>
        <sz val="11"/>
        <color rgb="FF000000"/>
        <rFont val="Calibri"/>
        <family val="2"/>
      </rPr>
      <t>2</t>
    </r>
    <r>
      <rPr>
        <sz val="11"/>
        <color rgb="FF000000"/>
        <rFont val="Calibri"/>
        <family val="2"/>
      </rPr>
      <t>. PALUDO, D., TEIXEIRA MARCELINO, A.M., RODRIGUES TELINO JÚNIOR, W., PERELLO, L.F., PETRY, M.V., MOBLEY, J.A., ARANTES, M.S. 2022. Strategic Areas for the Conservation of Shorebirds on the Brazilian Coast. Revista Costas, 4(2): 21-52. https://doi.org/10.25267/Costas.2023. v4.i2.0204</t>
    </r>
  </si>
  <si>
    <t>Incluir, no próximo ciclo, a IBA Ilha Comprida, SP, devido ao local ser o mais importante sítio reprodutivo de Haematopus palliatus no Estado de Sao Paulo, além de possuir mais de 1.000 individuos de Charadrius semipalmatus e ser um Sitio RAMSAR; Incluir Baía de Sepetiba (RJ) e Praia de Taniguá (Peruíbe/SP).</t>
  </si>
  <si>
    <t xml:space="preserve">Articular a participação de representantes do PAN nos processos de elaboração de instrumentos de gestão ambiental e territorial. </t>
  </si>
  <si>
    <t>Contribuição em relação Maranhão: A SEMA/MA conseguiu incluir a APA das Reentrâncias Maranhenses como uma das UCs beneficárias do Projeto GEF Mar, o qual tem apoiado a gestão de UCs costeiras e marinhas. Desta forma, vamos elaborar em 2025, o Plano de Manejo da APA das Reentrâncias, instrumento de gestão que será muito importante para o zoneamento da APA, com áreas de usos mais restritos, sendo um dos parâmetros as aves limícolas migratórias. Com recurso do GEF Mar também está a criação e implementação do Conselho Gestor.</t>
  </si>
  <si>
    <t>https://www.gov.br/icmbio/pt-br/assuntos/biodiversidade/pan/pan-aves-limicolas-migratorias/2-ciclo/pan-aves-limicolas-sumario.pdf</t>
  </si>
  <si>
    <t>PAN e seus produtos melhor conhecidos</t>
  </si>
  <si>
    <t xml:space="preserve">Renato Gaban Lima (UFAL), Maximiliano Rodrigues (ICMBio), Pedro Lima(UFBA ), Wallace Telino Junior (UFRPE), Luana Rebouças(SEDEMA/Icapuí), Mary Jane (ICMBIo), Demétrio Guadagnim (UFRGS), Magnus Severo (ICMBio), Danielle Paludo(ICMBio), Sheyla Leão (ICMBio), Laura Reis (ICMBio), Juliana B.Almeida (Manomet), Jason Mobley (Aquasis), Ana Paula Sousa (MA), Ana Marcelino(IDEMA), Patrícia Mancini (UEFRJ), João Paulo Damasceno (SAVE Brasil), Bruno de Almeida Lima e Karina Anahí Ávila Esparza (Projeto Aves Limícolas - Peruíbe/SP), Lais M. Rêgo (SEMA/MA) </t>
  </si>
  <si>
    <t>Ação concluída na Monitoria IV.</t>
  </si>
  <si>
    <r>
      <rPr>
        <b/>
        <sz val="11"/>
        <color rgb="FF000000"/>
        <rFont val="Calibri"/>
        <family val="2"/>
      </rPr>
      <t>1</t>
    </r>
    <r>
      <rPr>
        <sz val="11"/>
        <color rgb="FF000000"/>
        <rFont val="Calibri"/>
      </rPr>
      <t xml:space="preserve">. Plano de Divulgação/Comunicação para o PAN Aves limícolas; </t>
    </r>
    <r>
      <rPr>
        <b/>
        <sz val="11"/>
        <color rgb="FF000000"/>
        <rFont val="Calibri"/>
        <family val="2"/>
      </rPr>
      <t>2</t>
    </r>
    <r>
      <rPr>
        <sz val="11"/>
        <color rgb="FF000000"/>
        <rFont val="Calibri"/>
      </rPr>
      <t>. 02 vídeos (https://www.instagram.com/savebrasil/reel/DATdE_-R8j5/) e (https://www.instagram.com/savebrasil/reel/C_25JvUPWQS/)</t>
    </r>
  </si>
  <si>
    <t>Contemplar outras áreas importantes (sítios RAMSAR por exemplo); existe pouco conhecimento ainda, novas áreas estratégicas podem ser adicionadas; divulgação do vídeo aos membros do GAT pra ampla divulgação; tradução ao inglês do vídeo; reunir o GAT e conversar sobre a implementação do Plano de Comunicação. Confirmar o recebimento do Vídeo elaborado pela SAVE sobre o Projeto Costa Norte e, caso confirmado, divulgar com o GAT e parceiros.</t>
  </si>
  <si>
    <t>Renato Gaban Lima (UFAL), Maximiliano Rodrigues (ICMBio), Pedro Lima(UFBA ), Wallace Telino Junior (UFRPE), Luana Rebouças(SEDEMA/Icapuí), Mary Jane (ICMBIo), Demétrio Guadagnim (UFRGS), Magnus Severo (ICMBio), Danielle Paludo(ICMBio), Sheyla Leão (ICMBio), Laura Reis (ICMBio), Juliana B.Almeida (Manomet), Jason Mobley (Aquasis), Ana Paula Sousa (MA), Ana Marcelino(IDEMA), Patrícia Mancini (UEFRJ), João Paulo Damasceno (SAVE Brasil), Bruno de Almeida Lima e Karina Anahí Ávila Esparza (Projeto Aves Limícolas - Peruíbe/SP)</t>
  </si>
  <si>
    <t>2 Guias de boas práticas (01 no Piauí/pronto não publicado; e outro no Rio Grande do Norte - previsão novembro) - SAVE e instituições locais;</t>
  </si>
  <si>
    <t>Falta de recursos para deslocamento pra Coroa do Avião onde atividades de educação ambiental e ordenamento são necessárias.</t>
  </si>
  <si>
    <t>Verificar o envio ao GAT (Plano de Comunicação); no próximo ciclo, incluir a implementação do Plano de Comunicação elaborado.</t>
  </si>
  <si>
    <t>Parque Nacional do Cabo Orange, Parque Nacional da Restinga de Jurubatiba, Parque Nacional da Lagoa do Peixe, APA Ilha Comprida, Icapuí/CE, Panaquatira/MA, APA Dunas do Rosado/RN nas localidades, Porto do Mangue e Areia Branca.</t>
  </si>
  <si>
    <t>Trabalhos técnicos foram produzidos e encaminhados para a gestão de áreas estratégicas (PARNA Lagoa do Peixe, PARNA Fernando de Noronha e APA de Fernando de Noronha) dando subsídios para o ordenamento turístico em áreas estratégicas.</t>
  </si>
  <si>
    <r>
      <rPr>
        <b/>
        <sz val="11"/>
        <color rgb="FF000000"/>
        <rFont val="Calibri"/>
        <family val="2"/>
      </rPr>
      <t>1</t>
    </r>
    <r>
      <rPr>
        <sz val="11"/>
        <color rgb="FF000000"/>
        <rFont val="Calibri"/>
        <family val="2"/>
      </rPr>
      <t xml:space="preserve">. Relatório fotográfico dos eventos, apresentações, atas de reunião do Grupo de Trabalho sobre Lixo no Mar. </t>
    </r>
    <r>
      <rPr>
        <b/>
        <sz val="11"/>
        <color rgb="FF000000"/>
        <rFont val="Calibri"/>
        <family val="2"/>
      </rPr>
      <t>2</t>
    </r>
    <r>
      <rPr>
        <sz val="11"/>
        <color rgb="FF000000"/>
        <rFont val="Calibri"/>
        <family val="2"/>
      </rPr>
      <t xml:space="preserve">. Placas elaborados para o Parque Nacional da Lagoa do Peixe, guia de boas práticas na observação de aves, Festival das Aves Costeiras (Peruíbe), material da SAVE de orientação de boas práticas, NT sobre o uso de paraglide, Projeto do PARNA da Restinga de Jurubatiba com Quissamã (Festival), Peças da  AFSI (mês de abril) </t>
    </r>
    <r>
      <rPr>
        <b/>
        <sz val="11"/>
        <color rgb="FF000000"/>
        <rFont val="Calibri"/>
        <family val="2"/>
      </rPr>
      <t>3</t>
    </r>
    <r>
      <rPr>
        <sz val="11"/>
        <color rgb="FF000000"/>
        <rFont val="Calibri"/>
        <family val="2"/>
      </rPr>
      <t xml:space="preserve">. Folder, cartilha, guia de identificação, aplicativo, entre outros, produzidos em Peruíbe/SP com colaboração da Prefeitura (Projeto Aves Limícolas) </t>
    </r>
    <r>
      <rPr>
        <b/>
        <sz val="11"/>
        <color rgb="FF000000"/>
        <rFont val="Calibri"/>
        <family val="2"/>
      </rPr>
      <t>4</t>
    </r>
    <r>
      <rPr>
        <sz val="11"/>
        <color rgb="FF000000"/>
        <rFont val="Calibri"/>
        <family val="2"/>
      </rPr>
      <t>. 2 Guias de boas práticas (01 no Piauí/pronto não publicado; e outro no Rio Grande do Norte - previsão novembro) - SAVE e instituições locais;</t>
    </r>
    <r>
      <rPr>
        <b/>
        <sz val="11"/>
        <color rgb="FF000000"/>
        <rFont val="Calibri"/>
        <family val="2"/>
      </rPr>
      <t xml:space="preserve"> 5</t>
    </r>
    <r>
      <rPr>
        <sz val="11"/>
        <color rgb="FF000000"/>
        <rFont val="Calibri"/>
        <family val="2"/>
      </rPr>
      <t xml:space="preserve">. Barbosa-filho et al. (2024); </t>
    </r>
    <r>
      <rPr>
        <b/>
        <sz val="11"/>
        <color rgb="FF000000"/>
        <rFont val="Calibri"/>
        <family val="2"/>
      </rPr>
      <t>6</t>
    </r>
    <r>
      <rPr>
        <sz val="11"/>
        <color rgb="FF000000"/>
        <rFont val="Calibri"/>
        <family val="2"/>
      </rPr>
      <t xml:space="preserve">. Paludo et al. (2022); </t>
    </r>
    <r>
      <rPr>
        <b/>
        <sz val="11"/>
        <color rgb="FF000000"/>
        <rFont val="Calibri"/>
        <family val="2"/>
      </rPr>
      <t>7</t>
    </r>
    <r>
      <rPr>
        <sz val="11"/>
        <color rgb="FF000000"/>
        <rFont val="Calibri"/>
        <family val="2"/>
      </rPr>
      <t>. Município de Galinhos: Lei Municipal e emenda ao Plano Diretor restringindo/controlando o acesso de veículos e realização de atividades turísticas (kitesurf) nas áreas de alimentação e descanso das aves limícolas (SAVE).</t>
    </r>
  </si>
  <si>
    <t>Ação concluída na Monitoria II.</t>
  </si>
  <si>
    <r>
      <rPr>
        <b/>
        <sz val="11"/>
        <color rgb="FF000000"/>
        <rFont val="Calibri"/>
        <family val="2"/>
      </rPr>
      <t>1</t>
    </r>
    <r>
      <rPr>
        <sz val="11"/>
        <color rgb="FF000000"/>
        <rFont val="Calibri"/>
      </rPr>
      <t>.      GUADAGNIN, DEMÉTRIO. Protocolo Manejo de Danos por Cães em Aves Migratórias. (Protocol for Managing Damage Caused by Dogs in Migratory Birds). Porto Alegre: UFRGS, 2020. 31 p.</t>
    </r>
  </si>
  <si>
    <t>Estudo específico de possíveis impactos do gado; subsídios ao manejo do gado (cartilha)</t>
  </si>
  <si>
    <t>Mary Jane (Resex Cururupu/ICMBio), Laura Reis (Resex Cururupu/ICMBio), Laís M. Rêgo (APA Reentrâncias/SEMA/MA), Magnus Severo (Parque Nacional da Lagoa do Peixe/ICMBio), Jason Mobley (Aquasis), Sheyla Leão (NGI Bragança/ICMBio), Carolina Alvite(CNPT/ICMBio), Ana Paula Sousa (MA), Lais M. Rêgo (SEMA/MA), Maximiliano N. Rodrigues (Resex Chacoaré MT/ICMBio), Carlos David Santos (NOVA - School of Science na Technology - Universidade Nova Lisboa), Luana Rebouças (SEMA/Icapuí)</t>
  </si>
  <si>
    <t>Ação em andamento no período previsto. Em 2023, a Save Brasil realizou atividades envolvendo capacitação para tecnicos e professores municipais, no muncicípio de Raposa no Maranhão, com apoio da SEMA. As atividades envolveram oficina sobre aves limícolas migratórias no contexto do turismo na Raposa, assim como atividades de campo para identificação das aves e também atividades em escolas para crianças e adolescentes, envolvendo a educação ambiental e a conservação de aves limícolas. A Save Brasil também desenvolveu atividade prática de identificação de aves limícolas em São Luís, em importante área de descanso e que também é um ponto turístico de São Luís, a região do espigão. Em 2024, a Save Brasil realizou atividades com a temática de aves limícolas e turismo de base comunitária no município de Cururupu/MA, na APA das Reentrâncias Maranhenses. A SEMA/MA no ano de 2024 realizou processo eleitoral do Conselho Consultivo da APA das Reentrancias Maranhenses, a posse dos conselheiros será realizada em novembro, juntamente com uma atividade de Oficina sobre Turismo de Base Comunitária, também envolvendo aves limícolas migratórias. O Conselho da APA, formado por representantes da sociedade civil, poder público e setor privado será um importante espaço para discussão, desenvolvimento de atividades de educação ambiental na APA e divulgação sobre a importância da APA como Rede Hemisférica de Reserva de Aves Limícolas. Jason: Projeto de Turismo de base Comunitária (Plano Executivo do Município de Icapuí, Relatório da Aquasis - Projeto Conhecer pra Conservar). Carlos David: Curso de Formação de Monitores (nov. 2019) 2 dias em sala (comunitários e gestores)+prática, capítulo de Livro. Roberta: Atividade em Soure (Jovens das RESEX do Pará).</t>
  </si>
  <si>
    <r>
      <rPr>
        <b/>
        <sz val="11"/>
        <color rgb="FF000000"/>
        <rFont val="Calibri"/>
        <family val="2"/>
      </rPr>
      <t>1</t>
    </r>
    <r>
      <rPr>
        <sz val="11"/>
        <color rgb="FF000000"/>
        <rFont val="Calibri"/>
      </rPr>
      <t xml:space="preserve">. Curso para monitores de aves limícolas realizado em nov_2019 em Bragança/PA (disponivel no ambiente AVA/ICMBio); </t>
    </r>
    <r>
      <rPr>
        <b/>
        <sz val="11"/>
        <color rgb="FF000000"/>
        <rFont val="Calibri"/>
        <family val="2"/>
      </rPr>
      <t>2</t>
    </r>
    <r>
      <rPr>
        <sz val="11"/>
        <color rgb="FF000000"/>
        <rFont val="Calibri"/>
      </rPr>
      <t>. Festival das Aves Migratórias de Icapuí/CE.</t>
    </r>
  </si>
  <si>
    <t>Juliana B.Almeida (Manomet), Danielle Paludo (CEMAVE/ICMBio), Aline O.Cruz Machado (INEMA/BA), Waslley Pinheiro (SEMACE)</t>
  </si>
  <si>
    <t>A estimativa baseia-se na previsão de custos para dedicação de pessoal, material de consumo e viagens/despesas para a elaboração e divulgação de diretrizes de boas praticas.</t>
  </si>
  <si>
    <t>Jason disponibilizará o material traduzido na plataforma de trabalho, informando o link.</t>
  </si>
  <si>
    <t>Documento traduzido pro Português, em formato de Relatório.</t>
  </si>
  <si>
    <t>Juliana B.Almeida 
(Manomet)</t>
  </si>
  <si>
    <t>Glayson Bencke (SEMA/RS), Fernando Faria (FURG), Magnus Severo (Parque Nacional da Lagoa do Peixe/ICMBio)</t>
  </si>
  <si>
    <t>Não realizada.</t>
  </si>
  <si>
    <t xml:space="preserve">Faltou fazer o contato com as pessoas responsáveis pelo plano. A pandemia atrasou a coleta de informações sobre o C. subruficollis e depois que ela foi finalizada, houve mudança de governo. </t>
  </si>
  <si>
    <t>A articuladora praticipou de algumas reuniões de elaboração do Plano, mas a ação não foi concluída.</t>
  </si>
  <si>
    <t>Servidores de  Ucs capacitados</t>
  </si>
  <si>
    <r>
      <rPr>
        <b/>
        <sz val="11"/>
        <color rgb="FF000000"/>
        <rFont val="Calibri"/>
        <family val="2"/>
      </rPr>
      <t>1</t>
    </r>
    <r>
      <rPr>
        <sz val="11"/>
        <color rgb="FF000000"/>
        <rFont val="Calibri"/>
      </rPr>
      <t xml:space="preserve">. Webinars para capacitação no controle de pertubações causadas por pessoas; </t>
    </r>
    <r>
      <rPr>
        <b/>
        <sz val="11"/>
        <color rgb="FF000000"/>
        <rFont val="Calibri"/>
        <family val="2"/>
      </rPr>
      <t>2</t>
    </r>
    <r>
      <rPr>
        <sz val="11"/>
        <color rgb="FF000000"/>
        <rFont val="Calibri"/>
      </rPr>
      <t>. Oficina com técnicos da SEMA/MA incluindo técnicos que trabalham em Unidades de Conservação (2024).</t>
    </r>
  </si>
  <si>
    <t>Continuidade do trabalho em Bragança/PA até abril/2025 (monitoramento comunitário de limícolas, semelhante ao Monitora ICMBIo+associações).</t>
  </si>
  <si>
    <t>Áreas estratégicas com turismo (existente/potencial)</t>
  </si>
  <si>
    <t>Os órgãos ambientais demoraram para  definir seus organogramas e dirigentes, limitando a articulação dos representantes para o desenvolvimento das ações previstas. Por isso a ação não foi concluída.</t>
  </si>
  <si>
    <r>
      <rPr>
        <b/>
        <sz val="11"/>
        <color rgb="FF000000"/>
        <rFont val="Calibri"/>
        <family val="2"/>
      </rPr>
      <t>1</t>
    </r>
    <r>
      <rPr>
        <sz val="11"/>
        <color rgb="FF000000"/>
        <rFont val="Calibri"/>
      </rPr>
      <t>. Orientações técnicas para avaliação e monitoramento de impactos de empreendimento de geração de energia eólica sobre a fauna, com ênfase em aves e morcegos (https://zenodo.org/records/8136075)</t>
    </r>
  </si>
  <si>
    <t>Aline O. Cruz Machado (INEMA/BA), Danielle Paludo(CEMAVE/ICMBio), Laís M. Rêgo (SEMA/MA), João Paludo Damasceno(SAVE Brasil), Gabriela (Aquasis) , OEMAs, William Fernandes (CR4/ICMBIO)</t>
  </si>
  <si>
    <t>Elaborar perguntas orientadoras para subsidiar os Termos de Referência no processo de  avaliação de impactos sobre as aves limícolas, por atividade.</t>
  </si>
  <si>
    <t>Lista de perguntas a orientar os processo de licenciamento a partir da Licença Prévia: 1) O empreendimento estará situado em alguma área de interesse especial para a conservação de aves limícolas? Qual? Há conflito com a atividade? 2) Quais as espécies sensíveis/suscetíveis presentes na área? Qual sua abundância? Entre elas, existem espécies de interesse especial? 3) Existem áreas de concentração de limícolas (para alimentação, descanso, reprodução, parada migratória ou muda de penas) nas áreas de influência? Onde? 4) Qual o padrão de uso dessas áreas (espécies, abundância, sazonalidade, tipo de uso)? 5) Existem áreas onde poderá ocorrer fragmentação de habitat? Qual habitat poderá ser afetado e onde? 6) O habitat afetado por fragmentação é ocupado por alguma espécie de interesse especial? 7) Esta fragmentação poderá causar o isolamento temporário ou permanente de alguma espécie de interesse especial? 8) Qual a potencial relevância dessa fragmentação para as limícolas de interesse especial, em escala local e regional? 9) Alguma espécie de interesse especial será afetada pela perda/degradação de habitat? Qual habitat será afetado e onde? 10) Há potencial para que espécies de limícolas sofram redução das áreas ocupadas ou realizem deslocamento em busca de novas áreas? 11) 
  Há espécies de interesse especial que podem ser afetadas na situação acima referida? 12) Há potencial para que sítios importantes para as limícolas (p. ex., áreas de reprodução, dormitórios etc.) ou parâmetros biológicos (p. ex. sucesso reprodutivo) sejam afetados? Definição de espécie de interesse especial: endêmicas, ameaçadas, migratórias, emblemáticas, guarda-chuva, etc.</t>
  </si>
  <si>
    <t>Monitoramento ambiental de parâmetros de qualidade ambiental adotados por empreendimentos nas áreas estratégicas</t>
  </si>
  <si>
    <t>Ação em andamento com problema de realização. Foram realizadas algumas reuniões com o setor de licenciamento da SEMA/MA, mas não houve avanço na ação, para elaboração das condicionantes.</t>
  </si>
  <si>
    <t>Recomendação de que o articulador seja alguém que trabalhe diretamente no licenciamento.</t>
  </si>
  <si>
    <t>Luís Fernando Perelló(FEPAM/RS), Ademar Almeida (SEMACE), Carlos David Santos (NOVA - School of Science na Technology - Universidade Nova Lisboa), Jason Mobley (Aquasis), Glayson Bencke (SEMA/RS), Marcelo Farrenberg (IBAMA)</t>
  </si>
  <si>
    <r>
      <rPr>
        <b/>
        <sz val="11"/>
        <color rgb="FF000000"/>
        <rFont val="Calibri"/>
        <family val="2"/>
      </rPr>
      <t>1</t>
    </r>
    <r>
      <rPr>
        <sz val="11"/>
        <color rgb="FF000000"/>
        <rFont val="Calibri"/>
        <family val="2"/>
      </rPr>
      <t xml:space="preserve">. Condicionantes preliminares para o licenciamento de estruturas verticais no litoral brasileiro (turbinas eólicas, linhas de transmissão e estruturas associadas); Material produzido pela FEPAM/RS com informações para orientar as ações de monitoramento no licenciamento de usinas eólicas; </t>
    </r>
    <r>
      <rPr>
        <b/>
        <sz val="11"/>
        <color rgb="FF000000"/>
        <rFont val="Calibri"/>
        <family val="2"/>
      </rPr>
      <t>2</t>
    </r>
    <r>
      <rPr>
        <sz val="11"/>
        <color rgb="FF000000"/>
        <rFont val="Calibri"/>
        <family val="2"/>
      </rPr>
      <t xml:space="preserve">. Material produzido pela FEPAM/RS com informações para orientar as ações de monitoramento no licenciamento de usinas eólicas; </t>
    </r>
    <r>
      <rPr>
        <b/>
        <sz val="11"/>
        <color rgb="FF000000"/>
        <rFont val="Calibri"/>
        <family val="2"/>
      </rPr>
      <t>3</t>
    </r>
    <r>
      <rPr>
        <sz val="11"/>
        <color rgb="FF000000"/>
        <rFont val="Calibri"/>
        <family val="2"/>
      </rPr>
      <t xml:space="preserve">. Mapas produzidos pela Aquasis (com referência); </t>
    </r>
    <r>
      <rPr>
        <b/>
        <sz val="11"/>
        <color rgb="FF000000"/>
        <rFont val="Calibri"/>
        <family val="2"/>
      </rPr>
      <t>4</t>
    </r>
    <r>
      <rPr>
        <sz val="11"/>
        <color rgb="FF000000"/>
        <rFont val="Calibri"/>
        <family val="2"/>
      </rPr>
      <t>. documento da Rede Hemisférica que trata do licenciamento/impacto sobre limícolas (https://whsrn.org/wp-content/uploads/2022/09/pautas-evaluacion-impacto-ambiental.pdf)</t>
    </r>
  </si>
  <si>
    <t>Falta de articulação com colaboradores; o material produzido pela FEPAM é muito bom, necessita de revisão; falta de oficinas presenciais para tratar de assuntos complexos, como o licenciamento.</t>
  </si>
  <si>
    <t>Renato Gaban Lima (UFAL), Patrícia Mancini (UFRJ), Wallace Felino Jr (UFRPE), Fernando Faria (FURG), João Paulo Damasceno(SAVE Brasil), Demétrio L. Guadagnin(UFRGS), Jason Mobley (Aquasis), Juliana B.Almeida (Manomet), Danielle Paludo (CEMAVE/ICMBio), Glayson Bencke (SEMA/RS), David Mizrahi (NJAS), Larry Niles (WCF), Julie Paquet (CWS), Nathan Senner (UofSC), Jim Lyons, Juliana(USGS), Karina Ávila, Bruno Lima (Projeto Aves Limícolas); Prof. Edson Barbieri (UNESP/Instituto Oceanográfico e de Pesca de Cananéia); Juliana Bosi de Almeida (Manomet)</t>
  </si>
  <si>
    <r>
      <rPr>
        <b/>
        <sz val="11"/>
        <color rgb="FF000000"/>
        <rFont val="Calibri"/>
        <family val="2"/>
      </rPr>
      <t>1</t>
    </r>
    <r>
      <rPr>
        <sz val="11"/>
        <color rgb="FF000000"/>
        <rFont val="Calibri"/>
      </rPr>
      <t xml:space="preserve">. Até ao momento foram publicados pelo menos 10 artigos científicos e realizadas 7 apresentações em eventos (IV); </t>
    </r>
    <r>
      <rPr>
        <b/>
        <sz val="11"/>
        <color rgb="FF000000"/>
        <rFont val="Calibri"/>
        <family val="2"/>
      </rPr>
      <t>2</t>
    </r>
    <r>
      <rPr>
        <sz val="11"/>
        <color rgb="FF000000"/>
        <rFont val="Calibri"/>
      </rPr>
      <t>. 01 Tese de Doutorado e 01 Dissertação de Mestrado, 10 artigos científicos, 7 comunicações em evento, 3 teses (2 doutorado e 1 mestrado), João Paulo (02 teses de doutorado, 01 dissertação de mestrado e 02 artigos), Jason (resumos, 01 Mestrado e artigos), Bruno e Karina (02 Teses: Bruno e Karina) 3. BARBOSA-FILHO, R.C.; G. FILHO, A.; Arantes, M.S.; SOUZA, A. E. Counting migratory shorebirds in the easternmost part of the Americas. 2024. 10th Western Hemisphere Shorebird Group Meeting, August 11-16, 2024, Mount Allison University, Sackville, Canada.(https://drive.google.com/file/d/1R97CC7YDkmaGlFGCUohOa-2Lhn4Wk9az/view?usp=drive_link)</t>
    </r>
    <r>
      <rPr>
        <sz val="11"/>
        <color rgb="FF000000"/>
        <rFont val="Calibri"/>
        <family val="2"/>
      </rPr>
      <t xml:space="preserve"> </t>
    </r>
    <r>
      <rPr>
        <b/>
        <sz val="11"/>
        <color rgb="FF000000"/>
        <rFont val="Calibri"/>
        <family val="2"/>
      </rPr>
      <t>4</t>
    </r>
    <r>
      <rPr>
        <sz val="11"/>
        <color rgb="FF000000"/>
        <rFont val="Calibri"/>
        <family val="2"/>
      </rPr>
      <t xml:space="preserve">. BARBOSA-FILHO, R.C.; KRUL, R.; Arantes, M.S. ; SANTOS, L. P. S. ; DAMASCENO, J. P. T. Serão a riqueza, a abundância e a distribuição espacial de aves limícolas migratórias boas indicadoras de avaliação de ações de manejo e preservação nas Unidades de Conservação do Arquipélago de Fernando de Noronha?. (Are the richness, abundance and spatial distribution of migratory shorebirds good indicators for evaluating management and preservation actions in the Protected Areas of the Fernando de Noronha Archipelago?). 2024. 17° Avistar - Encontro Brasileiro de Observação de Aves. 17 a 19 de maio, 2024. Universidade de São Paulo (USP), São Paulo-SP. (https://drive.google.com/file/d/19_skxbDURWIqM3naeEKxmnBqhaUedjTX/view?usp=drive_link). </t>
    </r>
    <r>
      <rPr>
        <b/>
        <sz val="11"/>
        <color rgb="FF000000"/>
        <rFont val="Calibri"/>
        <family val="2"/>
      </rPr>
      <t>5</t>
    </r>
    <r>
      <rPr>
        <sz val="11"/>
        <color rgb="FF000000"/>
        <rFont val="Calibri"/>
        <family val="2"/>
      </rPr>
      <t>. DANIELLE PALUDO, MAXIMILIANO N. RODRIGUEZ, PAULO SILVESTRO, RODOLFO TEIXEIRA FRIAS, PATRICK JACOB RABELO, MARCELO BRAGA PESSANHA, CARLOS DAVID SANTOS, PATRÍCIA LUCIANO MANCINI. Aves Limícolas. (Shorebirds). In: Laura Shizue Moriga Masuda, Betânia Santos Fichino, Dárlison Fernandes Carvalho de Andrade, Katia Torres Ribeiro, Keila Rego Mendes, Rachel Klaczko Acosta, Tathiana Chaves de Souza. (Org.). Monitoramento da biodiversidade para conservação dos ambientes marinhos e costeiros [livro eletrônico]. (Biodiversity monitoring for conservation of marine and coastal environments [eletronic book]).1ed.Brasília: Instituto Chico Mendes, 2024, v. 1, p. 59-81. (https://www.researchgate.net/publication/377978212_Monitoramento_da_Biodiversidade_para_Conservacao_dos_Ambientes_Marinhos_e_Costeiros?_tp=eyJjb250ZXh0Ijp7ImZpcnN0UGFnZSI6InNlYXJjaCIsInBhZ2UiOiJzZWFyY2giLCJwb3NpdGlvbiI6InBhZ2VIZWFkZXIifX0)</t>
    </r>
  </si>
  <si>
    <t>Participação no Encogerco, Participação no PEM</t>
  </si>
  <si>
    <t>Renato Gaban Lima (UFAL), Patrícia Mancini(UFRJ), Wallace Felino Jr (UFRPE), João Paulo Damasceno(SAVE Brasil), Demétrio L. Guadagnin(UFRGS), Juliana B.Almeida (Manomet), Danielle Paludo (CEMAVE/ICMBio), Glayson bencke (SEMA/RS), David Mizrahi (NJAS), Larry Niles (WCF), Julie Paquet (CWS), Lee Tibbits (USGS), Rick Lanctot (USFWS), Karina Ávila, Bruno Lima (Projeto Aves Limícolas); Prof. Edson Barbieri (UNESP/Instituto Oceanográfico e de Pesca de Cananéia); Juliana Bosi de Almeida (Manomet)</t>
  </si>
  <si>
    <t>Linhart, R. C., Hamilton, D. J., Paquet, J., N. Monteiro, J. O., P. Ramires, G., &amp; Mobley, J. A. (2022). Movement and habitat use of non-breeding Semipalmated Sandpiper (Calidris pusilla) at the Banco dos Cajuais in Northeast Brazil. Conservation Science and Practice, e12683; Faria, F.A., Bugoni, L., Nunes, G.T. et al. Spring migration of a Neotropical shorebird, the Rufous-chested Plover, Charadrius modestus, between southern Brazil and the sub-Antarctic Falkland/Malvinas Islands. Polar Biol 46, 373–379 (2023); Jennifer A Linscott, Enzo Basso, Rosalyn Bathrick, Juliana Bosi de Almeida, Alexandra M Anderson, Fernando Angulo-Pratolongo, Bart M Ballard, Joël Bêty, Stephen C Brown, Katherine S Christie, Sarah J Clements, Christian Friis, Callie Gesmundo, Marie-Andrée Giroux, Autumn-Lynn Harrison, Christopher M Harwood, Jason M Hill, James A Johnson, Bart Kempenaers, Benoit Laliberté, Jean-Francois Lamarre, Richard B Lanctot, Christopher Latty, Nicolas Lecomte, Laura A McDuffie, Juan G Navedo, Erica Nol, Zachary M Pohlen, Jennie Rausch, Rosalind B Renfrew, Jorge Ruiz, Mike Russell, Daniel R Ruthrauff, Sarah T Saalfeld, Brett K Sandercock, Shiloh A Schulte, Paul A Smith, Audrey R Taylor, T Lee Tibbitts, Mihai Valcu, Mitch D Weegman, James R Wright, Nathan R Senner. The Amazon Basin’s rivers and lakes support Nearctic-breeding shorebirds during southward migration, Ornithological Applications, 2024;, duae034, https://doi.org/10.1093/ornithapp/duae034. OBS: Artigo Charadrius falklandicus (2022). Tese de douturado Antonio Brum e Artigo.</t>
  </si>
  <si>
    <r>
      <rPr>
        <b/>
        <sz val="11"/>
        <color rgb="FF000000"/>
        <rFont val="Calibri"/>
        <family val="2"/>
      </rPr>
      <t>1</t>
    </r>
    <r>
      <rPr>
        <sz val="11"/>
        <color rgb="FF000000"/>
        <rFont val="Calibri"/>
      </rPr>
      <t xml:space="preserve">. LARA, MAICON PEGORARO DE. 2024. INFLUÊNCIA DAS ESTRATÉGIAS DE ALIMENTAÇÃO E DISTRIBUIÇÃO ESPACIAL SOBRE A CONTAMINAÇÃO POR MICROPLÁSTICOS EM AVES COSTEIRAS. UNIVERSIDADE FEDERAL DO RIO GRANDE DO SUL – UFRGS. Monografia apresentada como requisito parcial para a obtenção do título de Bacharel em Ciências Biológicas, com ênfase em Biologia Marinha e Costeira, na Universidade Federal do Rio Grande do Sul, convênio com a Universidade Estadual do Rio Grande do Sul. 35p (https://lume.ufrgs.br/handle/10183/272511); </t>
    </r>
    <r>
      <rPr>
        <b/>
        <sz val="11"/>
        <color rgb="FF000000"/>
        <rFont val="Calibri"/>
        <family val="2"/>
      </rPr>
      <t>2</t>
    </r>
    <r>
      <rPr>
        <sz val="11"/>
        <color rgb="FF000000"/>
        <rFont val="Calibri"/>
      </rPr>
      <t xml:space="preserve">. SILVA, RENATA KELY DA. 2019. Biomonitoramento de metais em aves, águas superficiais e sedimentos estuarinos no nordeste do Brasil. Dissertação de mestrado apresentada ao Programa de Pós-Graduação em Ecologia e Conservação da Universidade Federal Rural do Semi-Árido como requisito para obtenção do título de Mestre em Ecologia e Conservação. 66p. </t>
    </r>
    <r>
      <rPr>
        <b/>
        <sz val="11"/>
        <color rgb="FF000000"/>
        <rFont val="Calibri"/>
        <family val="2"/>
      </rPr>
      <t>3</t>
    </r>
    <r>
      <rPr>
        <sz val="11"/>
        <color rgb="FF000000"/>
        <rFont val="Calibri"/>
      </rPr>
      <t>. THOMAZELLI, LUCIANO M.; PINHO, JOÃO RENATO REBELLO; DORLASS, ERICK G.; OMETTO, TATIANA; MENEGUIN, CARLA; PALUDO, DANIELL; FRIAS, RODOLFO TEIXEIRA; MANCINI, PATRICIA LUCIANO; MONTEIRO, CAIRO; AICHER, SOPHIE MARIE; WALKER, DAVID; SCAGION, GUILHERME P.; KRAUSS, SCOTT; FABRIZIO, THOMAS; PETRY, MARIA VIRGÍNIA; SCHERER, ANGELO L. ; SCHERER, JANETE; SERAFINI, PATRICIA ; NETO, ISAAC S. ; AMGARTEN, DEYVID EMANUEL. Evidence of reassortment of avian influenza A (H2) viruses in Brazilian shorebirds. PLoS One, v. 19, p. e0300862, 2024.</t>
    </r>
  </si>
  <si>
    <t>Teses, dissertações e artigos publicados ou em execução, desde o litoral sul ao nordeste.</t>
  </si>
  <si>
    <r>
      <rPr>
        <b/>
        <sz val="11"/>
        <color rgb="FF000000"/>
        <rFont val="Calibri"/>
        <family val="2"/>
      </rPr>
      <t>1</t>
    </r>
    <r>
      <rPr>
        <sz val="11"/>
        <color rgb="FF000000"/>
        <rFont val="Calibri"/>
      </rPr>
      <t xml:space="preserve">. Tese de doutorado com dados de ecologia trófica, manuscrito em preparação e outro em fase inicial de organização; </t>
    </r>
    <r>
      <rPr>
        <b/>
        <sz val="11"/>
        <color rgb="FF000000"/>
        <rFont val="Calibri"/>
        <family val="2"/>
      </rPr>
      <t>2</t>
    </r>
    <r>
      <rPr>
        <sz val="11"/>
        <color rgb="FF000000"/>
        <rFont val="Calibri"/>
      </rPr>
      <t>. Artigo: FERNANDO FARIA, MÁRCIO REPENNING, NATHAN SENNER, ET AL. Isotopic and conventional dietary approaches uncover niche partitioning among resident and migratory species in a shorebird assemblage. Authorea. September 12, 2024. DOI: 10.22541/au.172614019.93676777/v1</t>
    </r>
    <r>
      <rPr>
        <sz val="11"/>
        <color rgb="FF000000"/>
        <rFont val="Calibri"/>
        <family val="2"/>
      </rPr>
      <t xml:space="preserve"> (https://www.authorea.com/doi/full/10.22541/au.172614019.93676777)</t>
    </r>
  </si>
  <si>
    <t>Sugiro revisar as datas iniciais e finais das ações, parecem ter problemas. Ainda, recomendo a continuidade da açao, visto que muitos sítios importantes ainda nao tem estudos referentes a dieta, e alguns trabalhos ainda estão sendo executados.</t>
  </si>
  <si>
    <t>Raquel Carvalho
(SAVE - Brasil)</t>
  </si>
  <si>
    <t>Renato Gaban Lima (UFAL),  Demétrio L. Guadagnin(UFRGS), Jason Mobley (Aquasis), Carlos David santos (NOVA - School of Science na Technology - Universidade Nova Lisboa),Luana Rebouças (SEMA/Icapuí), Danielle Paludo(ICMBio), Magnus Severo (Parque Nacional da Lagoa do Peixe/ICMBio), Jason Mobley (Aquasis); Karina Ávila, Bruno Lima (Projeto Aves Limícolas)</t>
  </si>
  <si>
    <r>
      <rPr>
        <b/>
        <sz val="11"/>
        <color rgb="FF000000"/>
        <rFont val="Calibri"/>
        <family val="2"/>
      </rPr>
      <t>1</t>
    </r>
    <r>
      <rPr>
        <sz val="11"/>
        <color rgb="FF000000"/>
        <rFont val="Calibri"/>
      </rPr>
      <t>. TCC: CAMBOIM, Thaís Abreu. Identificação das ameaças às aves limícolas (Charadriiformes) migratórias e residentes do banco dos cajuais, um stopover de importância internacional no Ceará. 2019. 66 f. Trabalho de conclusão de curso (Graduação em Ciências Biológicas) – Centro de Ciências, Universidade Federal do Ceará, Fortaleza, 2019.</t>
    </r>
    <r>
      <rPr>
        <b/>
        <sz val="11"/>
        <color rgb="FF000000"/>
        <rFont val="Calibri"/>
        <family val="2"/>
      </rPr>
      <t xml:space="preserve"> 2</t>
    </r>
    <r>
      <rPr>
        <sz val="11"/>
        <color rgb="FF000000"/>
        <rFont val="Calibri"/>
      </rPr>
      <t xml:space="preserve">. DM: Distância segura de observação de piru-piru e flamingo no PNLP; CONJUNTO DE HERRAMIENTAS PARA EL MANEJO DE LA PERTURBACIÓN HUMANA HACIA LAS AVES PLAYERAS EN AMÉRICA LATINA (https://migratoryshorebirdproject.org/wp-content/uploads/2024/04/Herramientas-manejo-de-Perturbacion-humana-Aves-playeras.pdf); </t>
    </r>
    <r>
      <rPr>
        <b/>
        <sz val="11"/>
        <color rgb="FF000000"/>
        <rFont val="Calibri"/>
        <family val="2"/>
      </rPr>
      <t>3</t>
    </r>
    <r>
      <rPr>
        <sz val="11"/>
        <color rgb="FF000000"/>
        <rFont val="Calibri"/>
      </rPr>
      <t>. Relatório do Projeto Avaliação Impactos Lagoa do Peixe. 4. Artigo: CEPEDA, N. L.; GUADAGNIN, DEMÉTRIO LUIS. Alert and flight initiation distances of Chilean Flamingo and American Oystercatcher to anthropogenic stimuli in a stopover site. Journal of Ecotourism, v. Online, p. 1-19, 2024. (https://www.researchgate.net/publication/385785468_Alert_and_flight_initiation_distances_of_Chilean_Flamingo_and_American_Oystercatcher_to_anthropogenic_stimuli_in_a_stopover_site)</t>
    </r>
  </si>
  <si>
    <t>Fernando Faria (FURG), Patrícia Mancini (UFRJ), Carlos David Santos (NOVA - School of Science na Technology - Universidade Nova Lisboa)</t>
  </si>
  <si>
    <r>
      <rPr>
        <b/>
        <sz val="11"/>
        <color rgb="FF000000"/>
        <rFont val="Calibri"/>
        <family val="2"/>
      </rPr>
      <t>1</t>
    </r>
    <r>
      <rPr>
        <sz val="11"/>
        <color rgb="FF000000"/>
        <rFont val="Calibri"/>
      </rPr>
      <t xml:space="preserve">. Palestra: More than Meets the Eye: Shrimp Aquaculture and Shorebirds in Brazil. David Mizrahi (New Jersey Audubon Society) e Jason Mobley (AQUASIS - Associação de Pesquisa e Preservação de Ecossistemas Aquáticos). </t>
    </r>
    <r>
      <rPr>
        <b/>
        <sz val="11"/>
        <color rgb="FF000000"/>
        <rFont val="Calibri"/>
        <family val="2"/>
      </rPr>
      <t>2</t>
    </r>
    <r>
      <rPr>
        <sz val="11"/>
        <color rgb="FF000000"/>
        <rFont val="Calibri"/>
      </rPr>
      <t xml:space="preserve">. Manoment/WHSRN Webinar Series "Shorebird Conservation and Production Systems". 17 setembro 2021; </t>
    </r>
    <r>
      <rPr>
        <b/>
        <sz val="11"/>
        <color rgb="FF000000"/>
        <rFont val="Calibri"/>
        <family val="2"/>
      </rPr>
      <t>3</t>
    </r>
    <r>
      <rPr>
        <sz val="11"/>
        <color rgb="FF000000"/>
        <rFont val="Calibri"/>
      </rPr>
      <t xml:space="preserve">. Palestra: Best Management Practices for Shrimp Aquaculture in NE Brazil: Application and Lessons Learned; Manoment/WHSRN Webinar Series "Shorebird Conservation and Production Systems". David Mizrahi (New Jersey Audubon Society) e Jason Mobley (AQUASIS - Associação de Pesquisa e Preservação de Ecossistemas Aquáticos). </t>
    </r>
    <r>
      <rPr>
        <b/>
        <sz val="11"/>
        <color rgb="FF000000"/>
        <rFont val="Calibri"/>
        <family val="2"/>
      </rPr>
      <t>4</t>
    </r>
    <r>
      <rPr>
        <sz val="11"/>
        <color rgb="FF000000"/>
        <rFont val="Calibri"/>
      </rPr>
      <t>. Simposio: Shrimp farming and shorebirds: Challenges and opportunities for their conservation and sustainable development. 9th MEETING OF THE WESTERN HEMISPHERE SHOREBIRD GROUP, 6–9 SEPTEMBER 2022, PUERTO MADRYN, ARGENTINA.</t>
    </r>
  </si>
  <si>
    <t>Condensar/agrupar as ações de carcinicultura no próximo ciclo do PAN</t>
  </si>
  <si>
    <t>Publicações em eventos e relatórios</t>
  </si>
  <si>
    <t>Fernando Faria (FURG), Patrícia Mancini (UFRJ), Carlos David Santos (NOVA - School of Science na Technology - Universidade Nova Lisboa), Danielle Paludo (CEMAVE/ICMBio), Maximiliano Rodrigues (ICMBio), Bruno de Almeida Lima e Karina Anahí Ávila Esparza (Projeto Aves Limícolas - Peruíbe/SP)</t>
  </si>
  <si>
    <t>Aumento de mais de 100% do número de observadores participantes do ISS (2019-2022): 17 para 42; Número de listas submetidas: 50800 para 298500; perguntar pra Raquel (SAVE) os dados de 2022; está prevista a criação de sítio Wizard no Rio de Janeiro (Baía de Sepetiba) conforme dados gerados pelo ISS.</t>
  </si>
  <si>
    <r>
      <rPr>
        <b/>
        <sz val="11"/>
        <color rgb="FF000000"/>
        <rFont val="Calibri"/>
        <family val="2"/>
      </rPr>
      <t>1</t>
    </r>
    <r>
      <rPr>
        <sz val="11"/>
        <color rgb="FF000000"/>
        <rFont val="Calibri"/>
      </rPr>
      <t xml:space="preserve">. Curso: Censo para Contagem de limícolas (2022), Encontro de Voluntários do ISS (2023), </t>
    </r>
    <r>
      <rPr>
        <b/>
        <sz val="11"/>
        <color rgb="FF000000"/>
        <rFont val="Calibri"/>
        <family val="2"/>
      </rPr>
      <t>2</t>
    </r>
    <r>
      <rPr>
        <sz val="11"/>
        <color rgb="FF000000"/>
        <rFont val="Calibri"/>
      </rPr>
      <t>. Mapa de localidades ISS (https://www.manomet.org/iss-map/)</t>
    </r>
  </si>
  <si>
    <t>SITUAÇÃO ATUAL DAS AÇÕES - MONITORIA FINAL (2024)</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</si>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</sst>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mm/yy"/>
    <numFmt numFmtId="166" formatCode="[$-416]mmmm\-yy"/>
    <numFmt numFmtId="167" formatCode="mmmm\-d"/>
  </numFmts>
  <fonts count="53">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theme="1"/>
      <name val="Calibri"/>
      <family val="2"/>
    </font>
    <font>
      <sz val="11"/>
      <color rgb="FF202124"/>
      <name val="Calibri"/>
      <family val="2"/>
    </font>
    <font>
      <b/>
      <sz val="11"/>
      <name val="Calibri"/>
      <family val="2"/>
      <scheme val="minor"/>
    </font>
    <font>
      <sz val="11"/>
      <color theme="1"/>
      <name val="Calibri (Corpo)"/>
    </font>
    <font>
      <sz val="11"/>
      <name val="Calibri (Corpo)"/>
    </font>
    <font>
      <b/>
      <sz val="11"/>
      <name val="Calibri (Corpo)"/>
    </font>
    <font>
      <sz val="12"/>
      <color theme="1"/>
      <name val="Calibri"/>
      <family val="2"/>
    </font>
    <font>
      <sz val="12"/>
      <color rgb="FF202024"/>
      <name val="Calibri"/>
      <family val="2"/>
    </font>
    <font>
      <u/>
      <sz val="12"/>
      <color rgb="FF202024"/>
      <name val="Calibri"/>
      <family val="2"/>
    </font>
    <font>
      <sz val="12"/>
      <color rgb="FF202124"/>
      <name val="Calibri"/>
      <family val="2"/>
    </font>
    <font>
      <i/>
      <sz val="12"/>
      <color rgb="FF202024"/>
      <name val="Calibri"/>
      <family val="2"/>
    </font>
    <font>
      <sz val="13"/>
      <name val="Calibri"/>
      <family val="2"/>
      <scheme val="minor"/>
    </font>
    <font>
      <sz val="10"/>
      <color rgb="FF000000"/>
      <name val="Calibri"/>
      <family val="2"/>
      <scheme val="minor"/>
    </font>
    <font>
      <sz val="12"/>
      <color rgb="FFFF0000"/>
      <name val="Calibri"/>
      <family val="2"/>
    </font>
    <font>
      <i/>
      <sz val="12"/>
      <name val="Calibri"/>
      <family val="2"/>
    </font>
    <font>
      <sz val="12"/>
      <color theme="1"/>
      <name val="Calibri"/>
    </font>
    <font>
      <sz val="11"/>
      <color theme="1"/>
      <name val="Calibri"/>
    </font>
    <font>
      <sz val="12"/>
      <color rgb="FF000000"/>
      <name val="Calibri"/>
    </font>
    <font>
      <sz val="11"/>
      <color rgb="FF000000"/>
      <name val="Calibri"/>
    </font>
    <font>
      <sz val="12"/>
      <color rgb="FF1F1F1F"/>
      <name val="Calibri"/>
    </font>
    <font>
      <sz val="12"/>
      <color rgb="FF000000"/>
      <name val="Calibri"/>
      <family val="2"/>
    </font>
    <font>
      <sz val="11"/>
      <color rgb="FFFF0000"/>
      <name val="Calibri"/>
    </font>
    <font>
      <sz val="12"/>
      <color rgb="FF242424"/>
      <name val="Calibri"/>
    </font>
    <font>
      <sz val="14"/>
      <name val="Calibri"/>
    </font>
    <font>
      <sz val="11"/>
      <color rgb="FF0070C0"/>
      <name val="Calibri"/>
    </font>
    <font>
      <sz val="11"/>
      <color rgb="FF000000"/>
      <name val="Calibri"/>
      <family val="2"/>
    </font>
    <font>
      <b/>
      <sz val="11"/>
      <color rgb="FF000000"/>
      <name val="Calibri"/>
      <family val="2"/>
    </font>
    <font>
      <sz val="11"/>
      <color rgb="FF1F1F1F"/>
      <name val="Calibri"/>
    </font>
  </fonts>
  <fills count="30">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5" tint="0.79998168889431442"/>
        <bgColor indexed="64"/>
      </patternFill>
    </fill>
    <fill>
      <patternFill patternType="solid">
        <fgColor theme="6"/>
        <bgColor indexed="64"/>
      </patternFill>
    </fill>
    <fill>
      <patternFill patternType="solid">
        <fgColor rgb="FF92D050"/>
        <bgColor rgb="FF92D050"/>
      </patternFill>
    </fill>
    <fill>
      <patternFill patternType="solid">
        <fgColor theme="0"/>
        <bgColor theme="0"/>
      </patternFill>
    </fill>
    <fill>
      <patternFill patternType="solid">
        <fgColor rgb="FFFFFFFF"/>
        <bgColor rgb="FFFFFFFF"/>
      </patternFill>
    </fill>
    <fill>
      <patternFill patternType="solid">
        <fgColor theme="0"/>
        <bgColor rgb="FFA4C2F4"/>
      </patternFill>
    </fill>
    <fill>
      <patternFill patternType="solid">
        <fgColor theme="0"/>
        <bgColor rgb="FF0070C0"/>
      </patternFill>
    </fill>
    <fill>
      <patternFill patternType="solid">
        <fgColor theme="0"/>
        <bgColor rgb="FFFFFFFF"/>
      </patternFill>
    </fill>
    <fill>
      <patternFill patternType="solid">
        <fgColor theme="2"/>
        <bgColor indexed="64"/>
      </patternFill>
    </fill>
    <fill>
      <patternFill patternType="solid">
        <fgColor rgb="FF0070C0"/>
        <bgColor rgb="FF0070C0"/>
      </patternFill>
    </fill>
  </fills>
  <borders count="67">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right style="thin">
        <color rgb="FF000000"/>
      </right>
      <top/>
      <bottom style="thin">
        <color indexed="64"/>
      </bottom>
      <diagonal/>
    </border>
  </borders>
  <cellStyleXfs count="4">
    <xf numFmtId="0" fontId="0" fillId="0" borderId="0"/>
    <xf numFmtId="9" fontId="2" fillId="0" borderId="0" applyFont="0" applyFill="0" applyBorder="0" applyAlignment="0" applyProtection="0"/>
    <xf numFmtId="0" fontId="2" fillId="0" borderId="0"/>
    <xf numFmtId="0" fontId="37" fillId="0" borderId="0"/>
  </cellStyleXfs>
  <cellXfs count="582">
    <xf numFmtId="0" fontId="0" fillId="0" borderId="0" xfId="0"/>
    <xf numFmtId="0" fontId="0" fillId="4" borderId="0" xfId="0" applyFill="1"/>
    <xf numFmtId="0" fontId="0" fillId="0" borderId="0" xfId="0" applyAlignment="1">
      <alignment vertical="center"/>
    </xf>
    <xf numFmtId="0" fontId="14" fillId="0" borderId="0" xfId="0" applyFont="1" applyAlignment="1">
      <alignment horizontal="center" wrapText="1"/>
    </xf>
    <xf numFmtId="9" fontId="7"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3" fillId="17" borderId="19" xfId="0" applyFont="1" applyFill="1" applyBorder="1" applyAlignment="1">
      <alignment horizontal="center" vertical="center" wrapText="1"/>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14" fillId="0" borderId="0" xfId="0" applyFont="1"/>
    <xf numFmtId="0" fontId="0" fillId="19" borderId="0" xfId="0" applyFill="1"/>
    <xf numFmtId="0" fontId="0" fillId="0" borderId="0" xfId="0" applyAlignment="1">
      <alignment wrapText="1"/>
    </xf>
    <xf numFmtId="0" fontId="8" fillId="0" borderId="0" xfId="0" applyFont="1" applyAlignment="1">
      <alignment vertical="center" wrapText="1"/>
    </xf>
    <xf numFmtId="0" fontId="0" fillId="0" borderId="0" xfId="0" applyAlignment="1">
      <alignment horizontal="left" vertical="center"/>
    </xf>
    <xf numFmtId="0" fontId="5" fillId="0" borderId="0" xfId="0" applyFont="1"/>
    <xf numFmtId="0" fontId="5" fillId="19" borderId="0" xfId="0" applyFont="1" applyFill="1"/>
    <xf numFmtId="0" fontId="16"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3" fillId="17" borderId="18" xfId="0" applyFont="1" applyFill="1" applyBorder="1" applyAlignment="1">
      <alignment horizontal="center" vertical="center"/>
    </xf>
    <xf numFmtId="9" fontId="17" fillId="0" borderId="17" xfId="1" applyFont="1" applyBorder="1" applyAlignment="1">
      <alignment horizontal="center" vertical="center"/>
    </xf>
    <xf numFmtId="0" fontId="17" fillId="0" borderId="2" xfId="0" applyFont="1" applyBorder="1" applyAlignment="1">
      <alignment horizontal="center" vertical="center"/>
    </xf>
    <xf numFmtId="9" fontId="17" fillId="0" borderId="12" xfId="1" applyFont="1" applyBorder="1" applyAlignment="1">
      <alignment horizontal="center" vertical="center"/>
    </xf>
    <xf numFmtId="9" fontId="17" fillId="0" borderId="21" xfId="1" applyFont="1" applyBorder="1" applyAlignment="1">
      <alignment horizontal="center" vertical="center"/>
    </xf>
    <xf numFmtId="0" fontId="18" fillId="0" borderId="19" xfId="0" applyFont="1" applyBorder="1" applyAlignment="1">
      <alignment horizontal="center" vertical="center"/>
    </xf>
    <xf numFmtId="9" fontId="18" fillId="0" borderId="20" xfId="0" applyNumberFormat="1" applyFont="1" applyBorder="1" applyAlignment="1">
      <alignment horizontal="center" vertical="center"/>
    </xf>
    <xf numFmtId="0" fontId="3"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5" fillId="18" borderId="11" xfId="0" applyFont="1" applyFill="1" applyBorder="1" applyAlignment="1">
      <alignment horizontal="left" vertical="center"/>
    </xf>
    <xf numFmtId="0" fontId="0" fillId="10" borderId="11" xfId="0" applyFill="1" applyBorder="1" applyAlignment="1">
      <alignment horizontal="left" vertical="center"/>
    </xf>
    <xf numFmtId="0" fontId="5" fillId="15" borderId="18" xfId="0" applyFont="1" applyFill="1" applyBorder="1" applyAlignment="1">
      <alignment horizontal="left" vertical="center" wrapText="1"/>
    </xf>
    <xf numFmtId="0" fontId="7" fillId="0" borderId="0" xfId="0" applyFont="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9" fillId="0" borderId="0" xfId="0" applyFont="1" applyAlignment="1">
      <alignment horizontal="center" vertical="center"/>
    </xf>
    <xf numFmtId="0" fontId="20" fillId="0" borderId="31" xfId="0" applyFont="1" applyBorder="1" applyAlignment="1">
      <alignment horizontal="left" vertical="center"/>
    </xf>
    <xf numFmtId="0" fontId="20" fillId="0" borderId="30" xfId="0" applyFont="1" applyBorder="1" applyAlignment="1">
      <alignment horizontal="left" vertical="center"/>
    </xf>
    <xf numFmtId="0" fontId="20"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1" fillId="19" borderId="0" xfId="0" applyFont="1" applyFill="1" applyAlignment="1">
      <alignment horizontal="right" vertical="center"/>
    </xf>
    <xf numFmtId="0" fontId="22" fillId="16" borderId="29" xfId="0" applyFont="1" applyFill="1" applyBorder="1" applyAlignment="1">
      <alignment horizontal="center" vertical="center"/>
    </xf>
    <xf numFmtId="0" fontId="22" fillId="0" borderId="30" xfId="0" applyFont="1" applyBorder="1" applyAlignment="1">
      <alignment horizontal="center" vertical="center"/>
    </xf>
    <xf numFmtId="0" fontId="22" fillId="0" borderId="22" xfId="0" applyFont="1" applyBorder="1" applyAlignment="1">
      <alignment horizontal="center" vertical="center"/>
    </xf>
    <xf numFmtId="0" fontId="0" fillId="19" borderId="0" xfId="0" applyFill="1" applyAlignment="1">
      <alignment vertical="center" wrapText="1"/>
    </xf>
    <xf numFmtId="0" fontId="6"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5"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7"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15" fillId="0" borderId="0" xfId="0" applyFont="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4" fillId="0" borderId="7" xfId="0" applyFont="1" applyBorder="1" applyAlignment="1">
      <alignment horizontal="center" vertical="center"/>
    </xf>
    <xf numFmtId="0" fontId="20" fillId="16" borderId="8" xfId="0" applyFont="1" applyFill="1" applyBorder="1" applyAlignment="1">
      <alignment vertical="center"/>
    </xf>
    <xf numFmtId="0" fontId="20" fillId="16" borderId="9" xfId="0" applyFont="1" applyFill="1" applyBorder="1" applyAlignment="1">
      <alignment vertical="center"/>
    </xf>
    <xf numFmtId="0" fontId="20" fillId="16" borderId="10" xfId="0" applyFont="1" applyFill="1" applyBorder="1" applyAlignment="1">
      <alignment vertical="center"/>
    </xf>
    <xf numFmtId="0" fontId="20" fillId="16" borderId="30" xfId="0" applyFont="1" applyFill="1" applyBorder="1" applyAlignment="1">
      <alignment vertical="center"/>
    </xf>
    <xf numFmtId="0" fontId="0" fillId="0" borderId="30" xfId="0" applyBorder="1" applyAlignment="1">
      <alignment vertical="center"/>
    </xf>
    <xf numFmtId="0" fontId="5" fillId="13" borderId="43" xfId="0" applyFont="1" applyFill="1" applyBorder="1" applyAlignment="1">
      <alignment horizontal="left" vertical="center"/>
    </xf>
    <xf numFmtId="0" fontId="5"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3" fillId="15" borderId="7" xfId="0" applyFont="1" applyFill="1" applyBorder="1" applyAlignment="1">
      <alignment horizontal="center" vertical="center" wrapText="1"/>
    </xf>
    <xf numFmtId="0" fontId="5"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7" fillId="0" borderId="6" xfId="0" applyFont="1" applyBorder="1" applyAlignment="1">
      <alignment horizontal="center" vertical="center"/>
    </xf>
    <xf numFmtId="0" fontId="17" fillId="0" borderId="24" xfId="0" applyFont="1" applyBorder="1" applyAlignment="1">
      <alignment horizontal="center" vertical="center"/>
    </xf>
    <xf numFmtId="0" fontId="17" fillId="0" borderId="48" xfId="0" applyFont="1" applyBorder="1" applyAlignment="1">
      <alignment horizontal="center" vertical="center"/>
    </xf>
    <xf numFmtId="0" fontId="17" fillId="0" borderId="38" xfId="0" applyFont="1" applyBorder="1" applyAlignment="1">
      <alignment horizontal="center" vertical="center"/>
    </xf>
    <xf numFmtId="9" fontId="17" fillId="0" borderId="33" xfId="1" applyFont="1" applyBorder="1" applyAlignment="1">
      <alignment horizontal="center" vertical="center"/>
    </xf>
    <xf numFmtId="0" fontId="17" fillId="0" borderId="11" xfId="0" applyFont="1" applyBorder="1" applyAlignment="1">
      <alignment horizontal="center" vertical="center"/>
    </xf>
    <xf numFmtId="0" fontId="17" fillId="0" borderId="13" xfId="0" applyFont="1" applyBorder="1" applyAlignment="1">
      <alignment horizontal="center" vertical="center"/>
    </xf>
    <xf numFmtId="9" fontId="17" fillId="0" borderId="15" xfId="1" applyFont="1" applyBorder="1" applyAlignment="1">
      <alignment horizontal="center" vertical="center"/>
    </xf>
    <xf numFmtId="0" fontId="5" fillId="15" borderId="8" xfId="0" applyFont="1" applyFill="1" applyBorder="1" applyAlignment="1">
      <alignment horizontal="left" vertical="center" wrapText="1"/>
    </xf>
    <xf numFmtId="0" fontId="18" fillId="0" borderId="34" xfId="0" applyFont="1" applyBorder="1" applyAlignment="1">
      <alignment horizontal="center" vertical="center"/>
    </xf>
    <xf numFmtId="0" fontId="18" fillId="0" borderId="18" xfId="0" applyFont="1" applyBorder="1" applyAlignment="1">
      <alignment horizontal="center" vertical="center"/>
    </xf>
    <xf numFmtId="164" fontId="23" fillId="6" borderId="2" xfId="0" applyNumberFormat="1" applyFont="1" applyFill="1" applyBorder="1" applyAlignment="1">
      <alignment horizontal="center" vertical="center" wrapText="1"/>
    </xf>
    <xf numFmtId="164" fontId="23"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7" fillId="0" borderId="33" xfId="1" applyFont="1" applyBorder="1" applyAlignment="1" applyProtection="1">
      <alignment horizontal="center" vertical="center"/>
    </xf>
    <xf numFmtId="9" fontId="17" fillId="0" borderId="17" xfId="1" applyFont="1" applyBorder="1" applyAlignment="1" applyProtection="1">
      <alignment horizontal="center" vertical="center"/>
    </xf>
    <xf numFmtId="9" fontId="7" fillId="0" borderId="0" xfId="1" applyFont="1" applyBorder="1" applyAlignment="1" applyProtection="1">
      <alignment horizontal="center"/>
    </xf>
    <xf numFmtId="9" fontId="17" fillId="0" borderId="12" xfId="1" applyFont="1" applyBorder="1" applyAlignment="1" applyProtection="1">
      <alignment horizontal="center" vertical="center"/>
    </xf>
    <xf numFmtId="9" fontId="17" fillId="0" borderId="15" xfId="1" applyFont="1" applyBorder="1" applyAlignment="1" applyProtection="1">
      <alignment horizontal="center" vertical="center"/>
    </xf>
    <xf numFmtId="9" fontId="17" fillId="0" borderId="21" xfId="1" applyFont="1" applyBorder="1" applyAlignment="1" applyProtection="1">
      <alignment horizontal="center" vertical="center"/>
    </xf>
    <xf numFmtId="0" fontId="0" fillId="0" borderId="4" xfId="0" applyBorder="1" applyAlignment="1">
      <alignment vertical="center" wrapText="1"/>
    </xf>
    <xf numFmtId="17" fontId="24"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4" fontId="24" fillId="0" borderId="2" xfId="0" applyNumberFormat="1" applyFont="1" applyBorder="1" applyAlignment="1">
      <alignment horizontal="center" vertical="center" wrapText="1"/>
    </xf>
    <xf numFmtId="0" fontId="0" fillId="0" borderId="2" xfId="0" applyBorder="1" applyAlignment="1">
      <alignment horizontal="center" vertical="center" wrapText="1"/>
    </xf>
    <xf numFmtId="17" fontId="0" fillId="0" borderId="4" xfId="0" applyNumberFormat="1" applyBorder="1" applyAlignment="1">
      <alignment horizontal="center" vertical="center"/>
    </xf>
    <xf numFmtId="17" fontId="0" fillId="0" borderId="2" xfId="0" applyNumberFormat="1" applyBorder="1" applyAlignment="1">
      <alignment horizontal="center" vertical="center"/>
    </xf>
    <xf numFmtId="4" fontId="0" fillId="0" borderId="2" xfId="0" applyNumberFormat="1" applyBorder="1" applyAlignment="1">
      <alignment horizontal="center" vertical="center"/>
    </xf>
    <xf numFmtId="17" fontId="0" fillId="0" borderId="2" xfId="0" applyNumberFormat="1" applyBorder="1" applyAlignment="1">
      <alignment horizontal="center" vertical="center" wrapText="1"/>
    </xf>
    <xf numFmtId="4" fontId="0" fillId="0" borderId="2" xfId="0" applyNumberFormat="1" applyBorder="1" applyAlignment="1">
      <alignment horizontal="center" vertical="center" wrapText="1"/>
    </xf>
    <xf numFmtId="0" fontId="28" fillId="19" borderId="0" xfId="0" applyFont="1" applyFill="1" applyAlignment="1">
      <alignment vertical="center"/>
    </xf>
    <xf numFmtId="0" fontId="28" fillId="0" borderId="0" xfId="0" applyFont="1" applyAlignment="1">
      <alignment vertical="center"/>
    </xf>
    <xf numFmtId="164" fontId="29" fillId="6" borderId="14" xfId="0" applyNumberFormat="1" applyFont="1" applyFill="1" applyBorder="1" applyAlignment="1">
      <alignment horizontal="center" vertical="center" wrapText="1"/>
    </xf>
    <xf numFmtId="0" fontId="0" fillId="0" borderId="0" xfId="0" applyAlignment="1">
      <alignment horizontal="justify" vertical="center"/>
    </xf>
    <xf numFmtId="0" fontId="0" fillId="0" borderId="0" xfId="0" applyAlignment="1">
      <alignment horizontal="justify" vertical="center" wrapText="1"/>
    </xf>
    <xf numFmtId="0" fontId="0" fillId="19" borderId="0" xfId="0" applyFill="1" applyAlignment="1">
      <alignment horizontal="justify" vertical="center" wrapText="1"/>
    </xf>
    <xf numFmtId="0" fontId="20" fillId="16" borderId="9" xfId="0" applyFont="1" applyFill="1" applyBorder="1" applyAlignment="1">
      <alignment vertical="center" wrapText="1"/>
    </xf>
    <xf numFmtId="0" fontId="20" fillId="0" borderId="0" xfId="0" applyFont="1" applyAlignment="1">
      <alignment horizontal="left" vertical="center" wrapText="1"/>
    </xf>
    <xf numFmtId="0" fontId="0" fillId="0" borderId="2" xfId="0" applyBorder="1" applyAlignment="1">
      <alignment vertical="center" wrapText="1"/>
    </xf>
    <xf numFmtId="0" fontId="25" fillId="0" borderId="2" xfId="0" applyFont="1" applyBorder="1" applyAlignment="1">
      <alignment horizontal="justify" vertical="center"/>
    </xf>
    <xf numFmtId="17" fontId="0" fillId="0" borderId="4" xfId="0" applyNumberFormat="1" applyBorder="1" applyAlignment="1">
      <alignment horizontal="center" vertical="center" wrapText="1"/>
    </xf>
    <xf numFmtId="0" fontId="28" fillId="6" borderId="14" xfId="0" applyFont="1" applyFill="1" applyBorder="1" applyAlignment="1">
      <alignment horizontal="center" vertical="center"/>
    </xf>
    <xf numFmtId="0" fontId="0" fillId="0" borderId="4" xfId="0" applyBorder="1" applyAlignment="1">
      <alignment horizontal="center" vertical="center" wrapText="1"/>
    </xf>
    <xf numFmtId="165" fontId="24" fillId="0" borderId="2" xfId="0" applyNumberFormat="1" applyFont="1" applyBorder="1" applyAlignment="1">
      <alignment vertical="center" wrapText="1"/>
    </xf>
    <xf numFmtId="0" fontId="26" fillId="0" borderId="0" xfId="0" applyFont="1" applyAlignment="1">
      <alignment horizontal="justify" vertical="center" wrapText="1"/>
    </xf>
    <xf numFmtId="0" fontId="25" fillId="0" borderId="2" xfId="0" applyFont="1" applyBorder="1" applyAlignment="1">
      <alignment horizontal="justify" vertical="center" wrapText="1"/>
    </xf>
    <xf numFmtId="0" fontId="0" fillId="0" borderId="2" xfId="0" applyBorder="1" applyAlignment="1">
      <alignment horizontal="left" vertical="center" wrapText="1"/>
    </xf>
    <xf numFmtId="17" fontId="18" fillId="0" borderId="2" xfId="0" applyNumberFormat="1" applyFont="1" applyBorder="1" applyAlignment="1">
      <alignment horizontal="center" vertical="center" wrapText="1"/>
    </xf>
    <xf numFmtId="0" fontId="25" fillId="0" borderId="4" xfId="0" applyFont="1" applyBorder="1" applyAlignment="1">
      <alignment horizontal="justify" vertical="center" wrapText="1"/>
    </xf>
    <xf numFmtId="0" fontId="18" fillId="0" borderId="2" xfId="0" applyFont="1" applyBorder="1" applyAlignment="1">
      <alignment horizontal="center" vertical="center" wrapText="1"/>
    </xf>
    <xf numFmtId="0" fontId="0" fillId="4" borderId="4" xfId="0" applyFill="1" applyBorder="1" applyAlignment="1">
      <alignment horizontal="center" vertical="center" wrapText="1"/>
    </xf>
    <xf numFmtId="0" fontId="5" fillId="2" borderId="6" xfId="0" applyFont="1" applyFill="1" applyBorder="1" applyAlignment="1">
      <alignment horizontal="center"/>
    </xf>
    <xf numFmtId="0" fontId="5" fillId="2" borderId="24" xfId="0" applyFont="1" applyFill="1" applyBorder="1" applyAlignment="1">
      <alignment horizontal="center"/>
    </xf>
    <xf numFmtId="0" fontId="0" fillId="4" borderId="4" xfId="0" applyFill="1" applyBorder="1" applyAlignment="1">
      <alignment horizontal="center" vertical="center"/>
    </xf>
    <xf numFmtId="0" fontId="0" fillId="4" borderId="4" xfId="0" applyFill="1" applyBorder="1" applyAlignment="1">
      <alignment vertical="center" wrapText="1"/>
    </xf>
    <xf numFmtId="17" fontId="0" fillId="4" borderId="4" xfId="0" applyNumberFormat="1" applyFill="1" applyBorder="1" applyAlignment="1">
      <alignment horizontal="center" vertical="center"/>
    </xf>
    <xf numFmtId="4" fontId="0" fillId="4" borderId="4" xfId="0" applyNumberFormat="1" applyFill="1" applyBorder="1" applyAlignment="1">
      <alignment horizontal="center" vertical="center"/>
    </xf>
    <xf numFmtId="0" fontId="0" fillId="4" borderId="4" xfId="0" applyFill="1" applyBorder="1" applyAlignment="1">
      <alignment vertical="center"/>
    </xf>
    <xf numFmtId="0" fontId="0" fillId="4" borderId="4" xfId="0" applyFill="1" applyBorder="1" applyAlignment="1" applyProtection="1">
      <alignment vertical="center"/>
      <protection locked="0"/>
    </xf>
    <xf numFmtId="0" fontId="7" fillId="4" borderId="4" xfId="0" applyFont="1" applyFill="1" applyBorder="1" applyAlignment="1">
      <alignment horizontal="center" vertical="center"/>
    </xf>
    <xf numFmtId="0" fontId="26" fillId="4" borderId="0" xfId="0" applyFont="1" applyFill="1" applyAlignment="1">
      <alignment horizontal="justify" vertical="center" wrapText="1"/>
    </xf>
    <xf numFmtId="0" fontId="0" fillId="4" borderId="0" xfId="0" applyFill="1" applyAlignment="1">
      <alignment vertical="center"/>
    </xf>
    <xf numFmtId="0" fontId="0" fillId="4" borderId="2" xfId="0" applyFill="1" applyBorder="1" applyAlignment="1">
      <alignment horizontal="center" vertical="center"/>
    </xf>
    <xf numFmtId="0" fontId="0" fillId="4" borderId="2" xfId="0" applyFill="1" applyBorder="1" applyAlignment="1">
      <alignment vertical="center" wrapText="1"/>
    </xf>
    <xf numFmtId="0" fontId="0" fillId="4" borderId="2" xfId="0" applyFill="1" applyBorder="1" applyAlignment="1">
      <alignment horizontal="center" vertical="center" wrapText="1"/>
    </xf>
    <xf numFmtId="17" fontId="0" fillId="4" borderId="2" xfId="0" applyNumberFormat="1" applyFill="1" applyBorder="1" applyAlignment="1">
      <alignment horizontal="center" vertical="center"/>
    </xf>
    <xf numFmtId="4" fontId="0" fillId="4" borderId="2" xfId="0" applyNumberFormat="1" applyFill="1" applyBorder="1" applyAlignment="1">
      <alignment horizontal="center" vertical="center"/>
    </xf>
    <xf numFmtId="0" fontId="25" fillId="4" borderId="2" xfId="0" applyFont="1" applyFill="1" applyBorder="1" applyAlignment="1">
      <alignment horizontal="left" vertical="center"/>
    </xf>
    <xf numFmtId="0" fontId="0" fillId="4" borderId="2" xfId="0" applyFill="1" applyBorder="1" applyAlignment="1">
      <alignment vertical="center"/>
    </xf>
    <xf numFmtId="0" fontId="0" fillId="0" borderId="3" xfId="0" applyBorder="1" applyAlignment="1">
      <alignment vertical="center" wrapText="1"/>
    </xf>
    <xf numFmtId="0" fontId="0" fillId="0" borderId="5" xfId="0" applyBorder="1" applyAlignment="1">
      <alignment vertical="center" wrapText="1"/>
    </xf>
    <xf numFmtId="0" fontId="7" fillId="4" borderId="4" xfId="0" applyFont="1" applyFill="1" applyBorder="1" applyAlignment="1">
      <alignment horizontal="center" vertical="center" wrapText="1"/>
    </xf>
    <xf numFmtId="17" fontId="7" fillId="4" borderId="4" xfId="0" applyNumberFormat="1" applyFont="1" applyFill="1" applyBorder="1" applyAlignment="1">
      <alignment horizontal="center" vertical="center"/>
    </xf>
    <xf numFmtId="4" fontId="7" fillId="4" borderId="4" xfId="0" applyNumberFormat="1" applyFont="1" applyFill="1" applyBorder="1" applyAlignment="1">
      <alignment horizontal="center" vertical="center"/>
    </xf>
    <xf numFmtId="0" fontId="7" fillId="4" borderId="4" xfId="0" applyFont="1" applyFill="1" applyBorder="1" applyAlignment="1">
      <alignment vertical="center"/>
    </xf>
    <xf numFmtId="0" fontId="7" fillId="4" borderId="4" xfId="0" applyFont="1" applyFill="1" applyBorder="1" applyAlignment="1" applyProtection="1">
      <alignment vertical="center"/>
      <protection locked="0"/>
    </xf>
    <xf numFmtId="0" fontId="7" fillId="4" borderId="0" xfId="0" applyFont="1" applyFill="1" applyAlignment="1">
      <alignment vertical="center"/>
    </xf>
    <xf numFmtId="0" fontId="7" fillId="19" borderId="0" xfId="0" applyFont="1" applyFill="1" applyAlignment="1">
      <alignment vertical="center"/>
    </xf>
    <xf numFmtId="0" fontId="7" fillId="4" borderId="2" xfId="0" applyFont="1" applyFill="1" applyBorder="1" applyAlignment="1">
      <alignment horizontal="center" vertical="center"/>
    </xf>
    <xf numFmtId="0" fontId="7" fillId="4" borderId="2" xfId="0" applyFont="1" applyFill="1" applyBorder="1" applyAlignment="1">
      <alignment horizontal="center" vertical="center" wrapText="1"/>
    </xf>
    <xf numFmtId="17" fontId="7" fillId="4" borderId="2" xfId="0" applyNumberFormat="1" applyFont="1" applyFill="1" applyBorder="1" applyAlignment="1">
      <alignment horizontal="center" vertical="center"/>
    </xf>
    <xf numFmtId="4" fontId="7" fillId="4" borderId="2" xfId="0" applyNumberFormat="1" applyFont="1" applyFill="1" applyBorder="1" applyAlignment="1">
      <alignment horizontal="center" vertical="center"/>
    </xf>
    <xf numFmtId="0" fontId="7" fillId="0" borderId="2" xfId="0" applyFont="1" applyBorder="1" applyAlignment="1">
      <alignment horizontal="center" vertical="center" wrapText="1"/>
    </xf>
    <xf numFmtId="17" fontId="7" fillId="0" borderId="2" xfId="0" applyNumberFormat="1" applyFont="1" applyBorder="1" applyAlignment="1">
      <alignment horizontal="center" vertical="center"/>
    </xf>
    <xf numFmtId="4" fontId="7" fillId="0" borderId="2" xfId="0" applyNumberFormat="1"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vertical="center"/>
    </xf>
    <xf numFmtId="0" fontId="7" fillId="0" borderId="2" xfId="0" applyFont="1" applyBorder="1" applyAlignment="1">
      <alignment vertical="center"/>
    </xf>
    <xf numFmtId="0" fontId="7" fillId="0" borderId="2" xfId="0" applyFont="1" applyBorder="1" applyAlignment="1">
      <alignment vertical="center" wrapText="1"/>
    </xf>
    <xf numFmtId="0" fontId="7" fillId="0" borderId="4" xfId="0" applyFont="1" applyBorder="1" applyAlignment="1">
      <alignment horizontal="center" vertical="center" wrapText="1"/>
    </xf>
    <xf numFmtId="0" fontId="7" fillId="20" borderId="4" xfId="0" applyFont="1" applyFill="1" applyBorder="1" applyAlignment="1">
      <alignment vertical="center"/>
    </xf>
    <xf numFmtId="0" fontId="7" fillId="20" borderId="0" xfId="0" applyFont="1" applyFill="1" applyAlignment="1">
      <alignment vertical="center"/>
    </xf>
    <xf numFmtId="0" fontId="23" fillId="0" borderId="2" xfId="0" applyFont="1" applyBorder="1" applyAlignment="1">
      <alignment horizontal="center" vertical="center" wrapText="1"/>
    </xf>
    <xf numFmtId="4" fontId="23" fillId="0" borderId="2" xfId="0" applyNumberFormat="1" applyFont="1" applyBorder="1" applyAlignment="1">
      <alignment horizontal="center" vertical="center" wrapText="1"/>
    </xf>
    <xf numFmtId="0" fontId="7" fillId="0" borderId="0" xfId="0" applyFont="1" applyAlignment="1">
      <alignment vertical="center" wrapText="1"/>
    </xf>
    <xf numFmtId="17" fontId="7" fillId="0" borderId="4" xfId="0" applyNumberFormat="1" applyFont="1" applyBorder="1" applyAlignment="1">
      <alignment horizontal="center" vertical="center"/>
    </xf>
    <xf numFmtId="17" fontId="7" fillId="0" borderId="2" xfId="0" applyNumberFormat="1" applyFont="1" applyBorder="1" applyAlignment="1">
      <alignment horizontal="center" vertical="center" wrapText="1"/>
    </xf>
    <xf numFmtId="0" fontId="7" fillId="19" borderId="0" xfId="0" applyFont="1" applyFill="1" applyAlignment="1">
      <alignment vertical="center" wrapText="1"/>
    </xf>
    <xf numFmtId="0" fontId="17" fillId="4" borderId="2" xfId="0" applyFont="1" applyFill="1" applyBorder="1" applyAlignment="1">
      <alignment horizontal="center" vertical="center"/>
    </xf>
    <xf numFmtId="17" fontId="7" fillId="0" borderId="4"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0" fontId="7" fillId="13" borderId="4" xfId="0" applyFont="1" applyFill="1" applyBorder="1" applyAlignment="1">
      <alignment horizontal="center" vertical="center"/>
    </xf>
    <xf numFmtId="0" fontId="7" fillId="4" borderId="4" xfId="0" applyFont="1" applyFill="1" applyBorder="1" applyAlignment="1">
      <alignment vertical="top" wrapText="1"/>
    </xf>
    <xf numFmtId="0" fontId="7" fillId="4" borderId="2" xfId="0" applyFont="1" applyFill="1" applyBorder="1" applyAlignment="1">
      <alignment vertical="top" wrapText="1"/>
    </xf>
    <xf numFmtId="0" fontId="7" fillId="0" borderId="2" xfId="0" applyFont="1" applyBorder="1" applyAlignment="1">
      <alignment horizontal="left" vertical="top" wrapText="1"/>
    </xf>
    <xf numFmtId="0" fontId="7" fillId="0" borderId="2" xfId="0" applyFont="1" applyBorder="1" applyAlignment="1">
      <alignment vertical="top" wrapText="1"/>
    </xf>
    <xf numFmtId="0" fontId="7" fillId="0" borderId="4" xfId="0" applyFont="1" applyBorder="1" applyAlignment="1">
      <alignment horizontal="center" vertical="top" wrapText="1"/>
    </xf>
    <xf numFmtId="0" fontId="7" fillId="0" borderId="0" xfId="0" applyFont="1" applyAlignment="1">
      <alignment vertical="top" wrapText="1"/>
    </xf>
    <xf numFmtId="0" fontId="7" fillId="4" borderId="4" xfId="0" applyFont="1" applyFill="1" applyBorder="1" applyAlignment="1">
      <alignment horizontal="left" vertical="top" wrapText="1"/>
    </xf>
    <xf numFmtId="0" fontId="7" fillId="4" borderId="2" xfId="0" applyFont="1" applyFill="1" applyBorder="1" applyAlignment="1">
      <alignment horizontal="left" vertical="top" wrapText="1"/>
    </xf>
    <xf numFmtId="165" fontId="23" fillId="0" borderId="2" xfId="0" applyNumberFormat="1" applyFont="1" applyBorder="1" applyAlignment="1">
      <alignment horizontal="left" vertical="top" wrapText="1"/>
    </xf>
    <xf numFmtId="0" fontId="7" fillId="0" borderId="4" xfId="0" applyFont="1" applyBorder="1" applyAlignment="1">
      <alignment horizontal="left" vertical="top" wrapText="1"/>
    </xf>
    <xf numFmtId="0" fontId="7" fillId="0" borderId="0" xfId="0" applyFont="1" applyAlignment="1">
      <alignment horizontal="left" vertical="top" wrapText="1"/>
    </xf>
    <xf numFmtId="165" fontId="23" fillId="0" borderId="2" xfId="0" applyNumberFormat="1" applyFont="1" applyBorder="1" applyAlignment="1">
      <alignment horizontal="left" vertical="top"/>
    </xf>
    <xf numFmtId="0" fontId="7" fillId="4" borderId="4" xfId="0" applyFont="1" applyFill="1" applyBorder="1" applyAlignment="1">
      <alignment horizontal="center" vertical="top" wrapText="1"/>
    </xf>
    <xf numFmtId="0" fontId="7" fillId="4" borderId="2" xfId="0" applyFont="1" applyFill="1" applyBorder="1" applyAlignment="1">
      <alignment horizontal="center" vertical="top" wrapText="1"/>
    </xf>
    <xf numFmtId="0" fontId="7" fillId="0" borderId="2" xfId="0" applyFont="1" applyBorder="1" applyAlignment="1">
      <alignment horizontal="center" vertical="top" wrapText="1"/>
    </xf>
    <xf numFmtId="0" fontId="23" fillId="0" borderId="2" xfId="0" applyFont="1" applyBorder="1" applyAlignment="1">
      <alignment horizontal="center" vertical="top" wrapText="1"/>
    </xf>
    <xf numFmtId="0" fontId="7" fillId="0" borderId="4" xfId="0" applyFont="1" applyBorder="1" applyAlignment="1">
      <alignment horizontal="center" vertical="top"/>
    </xf>
    <xf numFmtId="17" fontId="23" fillId="0" borderId="2" xfId="0" applyNumberFormat="1" applyFont="1" applyBorder="1" applyAlignment="1">
      <alignment horizontal="center" vertical="top" wrapText="1"/>
    </xf>
    <xf numFmtId="0" fontId="7" fillId="0" borderId="2" xfId="0" applyFont="1" applyBorder="1" applyAlignment="1">
      <alignment horizontal="center" vertical="top"/>
    </xf>
    <xf numFmtId="0" fontId="7" fillId="4" borderId="2" xfId="0" applyFont="1" applyFill="1" applyBorder="1" applyAlignment="1">
      <alignment horizontal="center" vertical="top"/>
    </xf>
    <xf numFmtId="0" fontId="7" fillId="0" borderId="4" xfId="0" applyFont="1" applyBorder="1" applyAlignment="1">
      <alignment vertical="top" wrapText="1"/>
    </xf>
    <xf numFmtId="17" fontId="17" fillId="0" borderId="2" xfId="0" applyNumberFormat="1" applyFont="1" applyBorder="1" applyAlignment="1">
      <alignment horizontal="center" vertical="top" wrapText="1"/>
    </xf>
    <xf numFmtId="0" fontId="17" fillId="0" borderId="2" xfId="0" applyFont="1" applyBorder="1" applyAlignment="1">
      <alignment horizontal="center" vertical="top" wrapText="1"/>
    </xf>
    <xf numFmtId="0" fontId="7" fillId="0" borderId="4" xfId="0" applyFont="1" applyBorder="1" applyAlignment="1">
      <alignment horizontal="left" vertical="top"/>
    </xf>
    <xf numFmtId="17" fontId="23" fillId="0" borderId="2" xfId="0" applyNumberFormat="1" applyFont="1" applyBorder="1" applyAlignment="1">
      <alignment horizontal="left" vertical="top" wrapText="1"/>
    </xf>
    <xf numFmtId="0" fontId="23" fillId="0" borderId="2" xfId="0" applyFont="1" applyBorder="1" applyAlignment="1">
      <alignment horizontal="left" vertical="top" wrapText="1"/>
    </xf>
    <xf numFmtId="0" fontId="32" fillId="0" borderId="2" xfId="0" applyFont="1" applyBorder="1" applyAlignment="1">
      <alignment horizontal="left" vertical="top" wrapText="1"/>
    </xf>
    <xf numFmtId="0" fontId="32" fillId="0" borderId="2" xfId="0" applyFont="1" applyBorder="1" applyAlignment="1">
      <alignment horizontal="center" vertical="top" wrapText="1"/>
    </xf>
    <xf numFmtId="0" fontId="34" fillId="0" borderId="0" xfId="0" applyFont="1" applyAlignment="1">
      <alignment horizontal="left" vertical="top" wrapText="1"/>
    </xf>
    <xf numFmtId="0" fontId="7" fillId="0" borderId="2" xfId="0" applyFont="1" applyBorder="1" applyAlignment="1">
      <alignment vertical="top"/>
    </xf>
    <xf numFmtId="0" fontId="7" fillId="0" borderId="2" xfId="0" applyFont="1" applyBorder="1" applyAlignment="1">
      <alignment horizontal="left" vertical="top"/>
    </xf>
    <xf numFmtId="0" fontId="7" fillId="4" borderId="0" xfId="0" applyFont="1" applyFill="1" applyAlignment="1">
      <alignment horizontal="left" vertical="top"/>
    </xf>
    <xf numFmtId="0" fontId="31" fillId="0" borderId="4" xfId="0" applyFont="1" applyBorder="1" applyAlignment="1">
      <alignment horizontal="left" vertical="top" wrapText="1"/>
    </xf>
    <xf numFmtId="0" fontId="7" fillId="0" borderId="0" xfId="0" applyFont="1" applyAlignment="1">
      <alignment horizontal="left" vertical="top"/>
    </xf>
    <xf numFmtId="0" fontId="7" fillId="4" borderId="4" xfId="0" applyFont="1" applyFill="1" applyBorder="1" applyAlignment="1">
      <alignment horizontal="center" vertical="top"/>
    </xf>
    <xf numFmtId="0" fontId="7" fillId="4" borderId="4" xfId="0" applyFont="1" applyFill="1" applyBorder="1" applyAlignment="1">
      <alignment horizontal="left" vertical="top"/>
    </xf>
    <xf numFmtId="0" fontId="7" fillId="4" borderId="2" xfId="0" applyFont="1" applyFill="1" applyBorder="1" applyAlignment="1">
      <alignment horizontal="left" vertical="top"/>
    </xf>
    <xf numFmtId="0" fontId="17" fillId="0" borderId="4" xfId="0" applyFont="1" applyBorder="1" applyAlignment="1">
      <alignment horizontal="left" vertical="top" wrapText="1"/>
    </xf>
    <xf numFmtId="0" fontId="0" fillId="2" borderId="0" xfId="0" applyFill="1" applyAlignment="1">
      <alignment horizontal="center"/>
    </xf>
    <xf numFmtId="0" fontId="0" fillId="0" borderId="24" xfId="0" applyBorder="1" applyAlignment="1">
      <alignment horizontal="center" vertical="center"/>
    </xf>
    <xf numFmtId="0" fontId="20" fillId="16" borderId="2" xfId="0" applyFont="1" applyFill="1" applyBorder="1" applyAlignment="1">
      <alignment vertical="center"/>
    </xf>
    <xf numFmtId="0" fontId="20" fillId="0" borderId="2" xfId="0" applyFont="1" applyBorder="1" applyAlignment="1">
      <alignment horizontal="left" vertical="center"/>
    </xf>
    <xf numFmtId="0" fontId="22" fillId="16" borderId="2" xfId="0" applyFont="1" applyFill="1" applyBorder="1" applyAlignment="1">
      <alignment horizontal="center" vertical="center"/>
    </xf>
    <xf numFmtId="0" fontId="0" fillId="19" borderId="2" xfId="0" applyFill="1" applyBorder="1" applyAlignment="1">
      <alignment vertical="center"/>
    </xf>
    <xf numFmtId="0" fontId="7" fillId="21" borderId="4" xfId="0" applyFont="1" applyFill="1" applyBorder="1" applyAlignment="1">
      <alignment horizontal="center" vertical="top" wrapText="1"/>
    </xf>
    <xf numFmtId="0" fontId="7" fillId="21" borderId="2" xfId="0" applyFont="1" applyFill="1" applyBorder="1" applyAlignment="1">
      <alignment horizontal="center" vertical="top" wrapText="1"/>
    </xf>
    <xf numFmtId="165" fontId="23" fillId="4" borderId="2" xfId="0" applyNumberFormat="1" applyFont="1" applyFill="1" applyBorder="1" applyAlignment="1">
      <alignment horizontal="left" vertical="top" wrapText="1"/>
    </xf>
    <xf numFmtId="0" fontId="7" fillId="4" borderId="0" xfId="0" applyFont="1" applyFill="1" applyAlignment="1">
      <alignment horizontal="left" vertical="top" wrapText="1"/>
    </xf>
    <xf numFmtId="0" fontId="23" fillId="0" borderId="51" xfId="0" applyFont="1" applyBorder="1" applyAlignment="1">
      <alignment horizontal="left" vertical="top" wrapText="1"/>
    </xf>
    <xf numFmtId="0" fontId="0" fillId="4" borderId="6" xfId="0" applyFill="1" applyBorder="1" applyAlignment="1">
      <alignment horizontal="center" vertical="center"/>
    </xf>
    <xf numFmtId="0" fontId="0" fillId="4" borderId="24" xfId="0" applyFill="1" applyBorder="1" applyAlignment="1">
      <alignment horizontal="center" vertical="center"/>
    </xf>
    <xf numFmtId="0" fontId="7" fillId="4" borderId="24" xfId="0" applyFont="1" applyFill="1" applyBorder="1" applyAlignment="1">
      <alignment horizontal="center" vertical="center"/>
    </xf>
    <xf numFmtId="0" fontId="17" fillId="4" borderId="24" xfId="0" applyFont="1" applyFill="1" applyBorder="1" applyAlignment="1">
      <alignment horizontal="center" vertical="center"/>
    </xf>
    <xf numFmtId="0" fontId="23" fillId="4" borderId="2" xfId="0" applyFont="1" applyFill="1" applyBorder="1" applyAlignment="1">
      <alignment horizontal="center" vertical="top" wrapText="1"/>
    </xf>
    <xf numFmtId="17" fontId="23" fillId="4" borderId="2" xfId="0" applyNumberFormat="1" applyFont="1" applyFill="1" applyBorder="1" applyAlignment="1">
      <alignment horizontal="center" vertical="top" wrapText="1"/>
    </xf>
    <xf numFmtId="0" fontId="31" fillId="0" borderId="2" xfId="0" applyFont="1" applyBorder="1" applyAlignment="1">
      <alignment horizontal="left" vertical="top" wrapText="1"/>
    </xf>
    <xf numFmtId="0" fontId="31" fillId="0" borderId="2" xfId="0" applyFont="1" applyBorder="1" applyAlignment="1">
      <alignment horizontal="center" vertical="top" wrapText="1"/>
    </xf>
    <xf numFmtId="0" fontId="0" fillId="0" borderId="4" xfId="0" applyBorder="1" applyAlignment="1">
      <alignment horizontal="left" vertical="top"/>
    </xf>
    <xf numFmtId="0" fontId="0" fillId="0" borderId="2" xfId="0" applyBorder="1" applyAlignment="1">
      <alignment horizontal="left" vertical="top"/>
    </xf>
    <xf numFmtId="0" fontId="0" fillId="0" borderId="2" xfId="0" applyBorder="1" applyAlignment="1">
      <alignment horizontal="left" vertical="top" wrapText="1"/>
    </xf>
    <xf numFmtId="0" fontId="0" fillId="0" borderId="55" xfId="0" applyBorder="1" applyAlignment="1">
      <alignment horizontal="left" vertical="top"/>
    </xf>
    <xf numFmtId="0" fontId="0" fillId="0" borderId="4" xfId="0" applyBorder="1" applyAlignment="1">
      <alignment horizontal="center" vertical="top"/>
    </xf>
    <xf numFmtId="0" fontId="0" fillId="0" borderId="2" xfId="0" applyBorder="1" applyAlignment="1">
      <alignment horizontal="center" vertical="top"/>
    </xf>
    <xf numFmtId="0" fontId="0" fillId="0" borderId="6" xfId="0" applyBorder="1" applyAlignment="1">
      <alignment horizontal="center" vertical="top"/>
    </xf>
    <xf numFmtId="0" fontId="0" fillId="0" borderId="4" xfId="0" applyBorder="1" applyAlignment="1">
      <alignment horizontal="left" vertical="center"/>
    </xf>
    <xf numFmtId="0" fontId="0" fillId="0" borderId="2" xfId="0" applyBorder="1" applyAlignment="1">
      <alignment horizontal="left" vertical="center"/>
    </xf>
    <xf numFmtId="0" fontId="12" fillId="19" borderId="2" xfId="0" applyFont="1" applyFill="1" applyBorder="1" applyAlignment="1">
      <alignment horizontal="right" vertical="center"/>
    </xf>
    <xf numFmtId="0" fontId="17" fillId="0" borderId="0" xfId="0" applyFont="1" applyAlignment="1">
      <alignment vertical="center" wrapText="1"/>
    </xf>
    <xf numFmtId="0" fontId="0" fillId="2" borderId="56" xfId="0" applyFill="1" applyBorder="1" applyAlignment="1">
      <alignment horizontal="center"/>
    </xf>
    <xf numFmtId="0" fontId="0" fillId="2" borderId="57" xfId="0" applyFill="1" applyBorder="1" applyAlignment="1">
      <alignment horizontal="center"/>
    </xf>
    <xf numFmtId="164" fontId="7" fillId="4" borderId="4" xfId="0" applyNumberFormat="1" applyFont="1" applyFill="1" applyBorder="1" applyAlignment="1">
      <alignment horizontal="center" vertical="center"/>
    </xf>
    <xf numFmtId="0" fontId="0" fillId="0" borderId="2" xfId="0" applyBorder="1" applyAlignment="1">
      <alignment horizontal="center" vertical="top" wrapText="1"/>
    </xf>
    <xf numFmtId="0" fontId="31" fillId="4" borderId="58" xfId="0" applyFont="1" applyFill="1" applyBorder="1" applyAlignment="1">
      <alignment horizontal="left" vertical="top" wrapText="1"/>
    </xf>
    <xf numFmtId="0" fontId="31" fillId="4" borderId="59" xfId="0" applyFont="1" applyFill="1" applyBorder="1" applyAlignment="1">
      <alignment horizontal="center" vertical="top" wrapText="1"/>
    </xf>
    <xf numFmtId="166" fontId="31" fillId="4" borderId="59" xfId="0" applyNumberFormat="1" applyFont="1" applyFill="1" applyBorder="1" applyAlignment="1">
      <alignment horizontal="center" vertical="center"/>
    </xf>
    <xf numFmtId="4" fontId="31" fillId="4" borderId="59" xfId="0" applyNumberFormat="1" applyFont="1" applyFill="1" applyBorder="1" applyAlignment="1">
      <alignment horizontal="center" vertical="center"/>
    </xf>
    <xf numFmtId="0" fontId="31" fillId="4" borderId="59" xfId="0" applyFont="1" applyFill="1" applyBorder="1" applyAlignment="1">
      <alignment horizontal="left" vertical="top" wrapText="1"/>
    </xf>
    <xf numFmtId="0" fontId="25" fillId="4" borderId="59" xfId="0" applyFont="1" applyFill="1" applyBorder="1" applyAlignment="1">
      <alignment vertical="center"/>
    </xf>
    <xf numFmtId="0" fontId="31" fillId="23" borderId="58" xfId="0" applyFont="1" applyFill="1" applyBorder="1" applyAlignment="1">
      <alignment horizontal="left" vertical="top" wrapText="1"/>
    </xf>
    <xf numFmtId="0" fontId="31" fillId="23" borderId="59" xfId="0" applyFont="1" applyFill="1" applyBorder="1" applyAlignment="1">
      <alignment horizontal="center" vertical="top" wrapText="1"/>
    </xf>
    <xf numFmtId="0" fontId="31" fillId="23" borderId="58" xfId="0" applyFont="1" applyFill="1" applyBorder="1" applyAlignment="1">
      <alignment horizontal="center" vertical="top" wrapText="1"/>
    </xf>
    <xf numFmtId="166" fontId="31" fillId="23" borderId="59" xfId="0" applyNumberFormat="1" applyFont="1" applyFill="1" applyBorder="1" applyAlignment="1">
      <alignment horizontal="center" vertical="center"/>
    </xf>
    <xf numFmtId="4" fontId="31" fillId="23" borderId="58" xfId="0" applyNumberFormat="1" applyFont="1" applyFill="1" applyBorder="1" applyAlignment="1">
      <alignment horizontal="center" vertical="center"/>
    </xf>
    <xf numFmtId="0" fontId="31" fillId="23" borderId="58" xfId="0" applyFont="1" applyFill="1" applyBorder="1" applyAlignment="1">
      <alignment horizontal="center" vertical="top"/>
    </xf>
    <xf numFmtId="0" fontId="25" fillId="0" borderId="59" xfId="0" applyFont="1" applyBorder="1" applyAlignment="1">
      <alignment vertical="center"/>
    </xf>
    <xf numFmtId="0" fontId="31" fillId="0" borderId="59" xfId="0" applyFont="1" applyBorder="1" applyAlignment="1">
      <alignment horizontal="center" vertical="center"/>
    </xf>
    <xf numFmtId="0" fontId="31" fillId="0" borderId="58" xfId="0" applyFont="1" applyBorder="1" applyAlignment="1">
      <alignment horizontal="left" vertical="top" wrapText="1"/>
    </xf>
    <xf numFmtId="0" fontId="25" fillId="0" borderId="59" xfId="0" applyFont="1" applyBorder="1" applyAlignment="1">
      <alignment horizontal="left" vertical="top"/>
    </xf>
    <xf numFmtId="0" fontId="31" fillId="0" borderId="58" xfId="0" applyFont="1" applyBorder="1" applyAlignment="1">
      <alignment horizontal="center" vertical="top" wrapText="1"/>
    </xf>
    <xf numFmtId="4" fontId="31" fillId="0" borderId="58" xfId="0" applyNumberFormat="1" applyFont="1" applyBorder="1" applyAlignment="1">
      <alignment horizontal="center" vertical="center"/>
    </xf>
    <xf numFmtId="0" fontId="31" fillId="0" borderId="58" xfId="0" applyFont="1" applyBorder="1" applyAlignment="1">
      <alignment horizontal="center" vertical="top"/>
    </xf>
    <xf numFmtId="0" fontId="25" fillId="0" borderId="58" xfId="0" applyFont="1" applyBorder="1" applyAlignment="1">
      <alignment horizontal="center" vertical="top" wrapText="1"/>
    </xf>
    <xf numFmtId="165" fontId="31" fillId="23" borderId="58" xfId="0" applyNumberFormat="1" applyFont="1" applyFill="1" applyBorder="1" applyAlignment="1">
      <alignment horizontal="left" vertical="top" wrapText="1"/>
    </xf>
    <xf numFmtId="4" fontId="31" fillId="0" borderId="58" xfId="0" applyNumberFormat="1" applyFont="1" applyBorder="1" applyAlignment="1">
      <alignment horizontal="center" vertical="center" wrapText="1"/>
    </xf>
    <xf numFmtId="17" fontId="31" fillId="0" borderId="58" xfId="0" applyNumberFormat="1" applyFont="1" applyBorder="1" applyAlignment="1">
      <alignment horizontal="center" vertical="top" wrapText="1"/>
    </xf>
    <xf numFmtId="0" fontId="31" fillId="0" borderId="0" xfId="0" applyFont="1" applyAlignment="1">
      <alignment vertical="top" wrapText="1"/>
    </xf>
    <xf numFmtId="0" fontId="31" fillId="0" borderId="59" xfId="0" applyFont="1" applyBorder="1" applyAlignment="1">
      <alignment horizontal="left" vertical="top"/>
    </xf>
    <xf numFmtId="0" fontId="31" fillId="23" borderId="59" xfId="0" applyFont="1" applyFill="1" applyBorder="1" applyAlignment="1">
      <alignment horizontal="left" vertical="top" wrapText="1"/>
    </xf>
    <xf numFmtId="17" fontId="31" fillId="0" borderId="58" xfId="0" applyNumberFormat="1" applyFont="1" applyBorder="1" applyAlignment="1">
      <alignment horizontal="left" vertical="top" wrapText="1"/>
    </xf>
    <xf numFmtId="165" fontId="31" fillId="25" borderId="58" xfId="0" applyNumberFormat="1" applyFont="1" applyFill="1" applyBorder="1" applyAlignment="1">
      <alignment horizontal="left" vertical="top" wrapText="1"/>
    </xf>
    <xf numFmtId="0" fontId="31" fillId="25" borderId="58" xfId="0" applyFont="1" applyFill="1" applyBorder="1" applyAlignment="1">
      <alignment horizontal="center" vertical="top" wrapText="1"/>
    </xf>
    <xf numFmtId="166" fontId="31" fillId="25" borderId="59" xfId="0" applyNumberFormat="1" applyFont="1" applyFill="1" applyBorder="1" applyAlignment="1">
      <alignment horizontal="center" vertical="center"/>
    </xf>
    <xf numFmtId="4" fontId="31" fillId="25" borderId="58" xfId="0" applyNumberFormat="1" applyFont="1" applyFill="1" applyBorder="1" applyAlignment="1">
      <alignment horizontal="center" vertical="center" wrapText="1"/>
    </xf>
    <xf numFmtId="17" fontId="31" fillId="25" borderId="58" xfId="0" applyNumberFormat="1" applyFont="1" applyFill="1" applyBorder="1" applyAlignment="1">
      <alignment horizontal="center" vertical="top" wrapText="1"/>
    </xf>
    <xf numFmtId="0" fontId="31" fillId="25" borderId="58" xfId="0" applyFont="1" applyFill="1" applyBorder="1" applyAlignment="1">
      <alignment horizontal="left" vertical="top" wrapText="1"/>
    </xf>
    <xf numFmtId="0" fontId="31" fillId="0" borderId="0" xfId="0" applyFont="1" applyAlignment="1">
      <alignment horizontal="left" vertical="top" wrapText="1"/>
    </xf>
    <xf numFmtId="166" fontId="31" fillId="0" borderId="59" xfId="0" applyNumberFormat="1" applyFont="1" applyBorder="1" applyAlignment="1">
      <alignment horizontal="center" vertical="center"/>
    </xf>
    <xf numFmtId="0" fontId="31" fillId="0" borderId="58" xfId="0" applyFont="1" applyBorder="1" applyAlignment="1">
      <alignment horizontal="center" vertical="center"/>
    </xf>
    <xf numFmtId="0" fontId="31" fillId="0" borderId="59" xfId="0" applyFont="1" applyBorder="1" applyAlignment="1">
      <alignment horizontal="center" vertical="top" wrapText="1"/>
    </xf>
    <xf numFmtId="0" fontId="31" fillId="0" borderId="59" xfId="0" applyFont="1" applyBorder="1" applyAlignment="1">
      <alignment horizontal="center" vertical="top"/>
    </xf>
    <xf numFmtId="17" fontId="31" fillId="23" borderId="58" xfId="0" applyNumberFormat="1" applyFont="1" applyFill="1" applyBorder="1" applyAlignment="1">
      <alignment horizontal="center" vertical="top" wrapText="1"/>
    </xf>
    <xf numFmtId="0" fontId="25" fillId="0" borderId="58" xfId="0" applyFont="1" applyBorder="1" applyAlignment="1">
      <alignment vertical="center" wrapText="1"/>
    </xf>
    <xf numFmtId="0" fontId="25" fillId="0" borderId="59" xfId="0" applyFont="1" applyBorder="1" applyAlignment="1">
      <alignment horizontal="center" vertical="center"/>
    </xf>
    <xf numFmtId="0" fontId="25" fillId="0" borderId="59" xfId="0" applyFont="1" applyBorder="1" applyAlignment="1">
      <alignment vertical="center" wrapText="1"/>
    </xf>
    <xf numFmtId="0" fontId="25" fillId="22" borderId="59" xfId="0" applyFont="1" applyFill="1" applyBorder="1" applyAlignment="1">
      <alignment vertical="center"/>
    </xf>
    <xf numFmtId="0" fontId="25" fillId="26" borderId="59" xfId="0" applyFont="1" applyFill="1" applyBorder="1" applyAlignment="1">
      <alignment vertical="center"/>
    </xf>
    <xf numFmtId="0" fontId="40" fillId="0" borderId="58" xfId="0" applyFont="1" applyBorder="1" applyAlignment="1">
      <alignment horizontal="left" vertical="top" wrapText="1"/>
    </xf>
    <xf numFmtId="0" fontId="41" fillId="0" borderId="59" xfId="0" applyFont="1" applyBorder="1" applyAlignment="1">
      <alignment horizontal="left" vertical="top"/>
    </xf>
    <xf numFmtId="0" fontId="41" fillId="0" borderId="59" xfId="0" applyFont="1" applyBorder="1" applyAlignment="1">
      <alignment horizontal="center" vertical="top"/>
    </xf>
    <xf numFmtId="0" fontId="41" fillId="0" borderId="59" xfId="0" applyFont="1" applyBorder="1" applyAlignment="1">
      <alignment horizontal="center" vertical="center"/>
    </xf>
    <xf numFmtId="167" fontId="42" fillId="24" borderId="59" xfId="0" applyNumberFormat="1" applyFont="1" applyFill="1" applyBorder="1" applyAlignment="1">
      <alignment horizontal="center"/>
    </xf>
    <xf numFmtId="0" fontId="41" fillId="0" borderId="58" xfId="0" applyFont="1" applyBorder="1" applyAlignment="1">
      <alignment horizontal="left" vertical="top"/>
    </xf>
    <xf numFmtId="0" fontId="41" fillId="0" borderId="58" xfId="0" applyFont="1" applyBorder="1" applyAlignment="1">
      <alignment horizontal="center" vertical="top"/>
    </xf>
    <xf numFmtId="0" fontId="41" fillId="0" borderId="58" xfId="0" applyFont="1" applyBorder="1" applyAlignment="1">
      <alignment horizontal="center" vertical="center"/>
    </xf>
    <xf numFmtId="0" fontId="41" fillId="0" borderId="58" xfId="0" applyFont="1" applyBorder="1" applyAlignment="1">
      <alignment horizontal="left" vertical="top" wrapText="1"/>
    </xf>
    <xf numFmtId="0" fontId="43" fillId="0" borderId="60" xfId="0" applyFont="1" applyBorder="1" applyAlignment="1">
      <alignment horizontal="left" vertical="top"/>
    </xf>
    <xf numFmtId="0" fontId="41" fillId="0" borderId="58" xfId="0" applyFont="1" applyBorder="1" applyAlignment="1">
      <alignment horizontal="center" vertical="center" wrapText="1"/>
    </xf>
    <xf numFmtId="0" fontId="41" fillId="0" borderId="58" xfId="0" applyFont="1" applyBorder="1" applyAlignment="1">
      <alignment horizontal="center" vertical="top" wrapText="1"/>
    </xf>
    <xf numFmtId="167" fontId="40" fillId="0" borderId="58" xfId="0" applyNumberFormat="1" applyFont="1" applyBorder="1" applyAlignment="1">
      <alignment horizontal="left" vertical="top" wrapText="1"/>
    </xf>
    <xf numFmtId="167" fontId="41" fillId="0" borderId="58" xfId="0" applyNumberFormat="1" applyFont="1" applyBorder="1" applyAlignment="1">
      <alignment horizontal="left" vertical="top"/>
    </xf>
    <xf numFmtId="0" fontId="40" fillId="0" borderId="62" xfId="0" applyFont="1" applyBorder="1" applyAlignment="1">
      <alignment horizontal="left" vertical="top" wrapText="1"/>
    </xf>
    <xf numFmtId="0" fontId="40" fillId="0" borderId="52" xfId="0" applyFont="1" applyBorder="1" applyAlignment="1">
      <alignment horizontal="left" vertical="top" wrapText="1"/>
    </xf>
    <xf numFmtId="0" fontId="41" fillId="0" borderId="60" xfId="0" applyFont="1" applyBorder="1" applyAlignment="1">
      <alignment horizontal="center" vertical="top"/>
    </xf>
    <xf numFmtId="0" fontId="41" fillId="0" borderId="61" xfId="0" applyFont="1" applyBorder="1" applyAlignment="1">
      <alignment horizontal="left" vertical="top"/>
    </xf>
    <xf numFmtId="0" fontId="7" fillId="0" borderId="24" xfId="0" applyFont="1" applyBorder="1" applyAlignment="1">
      <alignment horizontal="center" vertical="center"/>
    </xf>
    <xf numFmtId="164" fontId="7" fillId="0" borderId="4" xfId="0" applyNumberFormat="1" applyFont="1" applyBorder="1" applyAlignment="1">
      <alignment horizontal="center" vertical="center"/>
    </xf>
    <xf numFmtId="0" fontId="0" fillId="0" borderId="0" xfId="0" applyAlignment="1">
      <alignment horizontal="left" vertical="top"/>
    </xf>
    <xf numFmtId="0" fontId="23" fillId="0" borderId="5" xfId="0" applyFont="1" applyBorder="1" applyAlignment="1">
      <alignment horizontal="left" vertical="top" wrapText="1"/>
    </xf>
    <xf numFmtId="165" fontId="31" fillId="0" borderId="58" xfId="0" applyNumberFormat="1" applyFont="1" applyBorder="1" applyAlignment="1">
      <alignment horizontal="left" vertical="top" wrapText="1"/>
    </xf>
    <xf numFmtId="0" fontId="42" fillId="0" borderId="58" xfId="0" applyFont="1" applyBorder="1" applyAlignment="1">
      <alignment horizontal="left" vertical="top" wrapText="1"/>
    </xf>
    <xf numFmtId="167" fontId="42" fillId="0" borderId="59" xfId="0" applyNumberFormat="1" applyFont="1" applyBorder="1" applyAlignment="1">
      <alignment horizontal="center"/>
    </xf>
    <xf numFmtId="0" fontId="31" fillId="0" borderId="61" xfId="0" applyFont="1" applyBorder="1" applyAlignment="1">
      <alignment horizontal="center" vertical="center"/>
    </xf>
    <xf numFmtId="0" fontId="45" fillId="0" borderId="58" xfId="0" applyFont="1" applyBorder="1" applyAlignment="1">
      <alignment horizontal="left" vertical="top" wrapText="1"/>
    </xf>
    <xf numFmtId="0" fontId="25" fillId="0" borderId="58" xfId="0" applyFont="1" applyBorder="1" applyAlignment="1">
      <alignment horizontal="left" vertical="top" wrapText="1"/>
    </xf>
    <xf numFmtId="0" fontId="42" fillId="0" borderId="54" xfId="0" applyFont="1" applyBorder="1" applyAlignment="1">
      <alignment horizontal="left" vertical="top"/>
    </xf>
    <xf numFmtId="0" fontId="46" fillId="0" borderId="58" xfId="0" applyFont="1" applyBorder="1" applyAlignment="1">
      <alignment horizontal="center" vertical="top" wrapText="1"/>
    </xf>
    <xf numFmtId="0" fontId="46" fillId="0" borderId="59" xfId="0" applyFont="1" applyBorder="1" applyAlignment="1">
      <alignment horizontal="center" vertical="top" wrapText="1"/>
    </xf>
    <xf numFmtId="17" fontId="31" fillId="23" borderId="58" xfId="0" applyNumberFormat="1" applyFont="1" applyFill="1" applyBorder="1" applyAlignment="1">
      <alignment horizontal="left" vertical="top" wrapText="1"/>
    </xf>
    <xf numFmtId="0" fontId="41" fillId="0" borderId="60" xfId="0" applyFont="1" applyBorder="1" applyAlignment="1">
      <alignment horizontal="left" vertical="top"/>
    </xf>
    <xf numFmtId="0" fontId="42" fillId="24" borderId="0" xfId="0" applyFont="1" applyFill="1" applyAlignment="1">
      <alignment horizontal="left" vertical="top" wrapText="1"/>
    </xf>
    <xf numFmtId="0" fontId="44" fillId="24" borderId="0" xfId="0" applyFont="1" applyFill="1" applyAlignment="1">
      <alignment horizontal="left" vertical="top" wrapText="1"/>
    </xf>
    <xf numFmtId="0" fontId="43" fillId="0" borderId="54" xfId="0" applyFont="1" applyBorder="1" applyAlignment="1">
      <alignment horizontal="left" vertical="top" wrapText="1"/>
    </xf>
    <xf numFmtId="0" fontId="41" fillId="0" borderId="63" xfId="0" applyFont="1" applyBorder="1" applyAlignment="1">
      <alignment horizontal="left" vertical="top" wrapText="1"/>
    </xf>
    <xf numFmtId="0" fontId="41" fillId="0" borderId="52" xfId="0" applyFont="1" applyBorder="1" applyAlignment="1">
      <alignment horizontal="left" vertical="top" wrapText="1"/>
    </xf>
    <xf numFmtId="0" fontId="41" fillId="0" borderId="2" xfId="0" applyFont="1" applyBorder="1" applyAlignment="1">
      <alignment horizontal="left" vertical="top"/>
    </xf>
    <xf numFmtId="0" fontId="41" fillId="0" borderId="59" xfId="0" applyFont="1" applyBorder="1" applyAlignment="1">
      <alignment horizontal="left" vertical="top" wrapText="1"/>
    </xf>
    <xf numFmtId="0" fontId="45" fillId="27" borderId="2" xfId="0" applyFont="1" applyFill="1" applyBorder="1" applyAlignment="1">
      <alignment horizontal="left" vertical="top" wrapText="1"/>
    </xf>
    <xf numFmtId="0" fontId="45" fillId="0" borderId="2" xfId="0" applyFont="1" applyBorder="1" applyAlignment="1">
      <alignment horizontal="left" vertical="top" wrapText="1"/>
    </xf>
    <xf numFmtId="167" fontId="40" fillId="24" borderId="59" xfId="0" applyNumberFormat="1" applyFont="1" applyFill="1" applyBorder="1" applyAlignment="1">
      <alignment horizontal="center"/>
    </xf>
    <xf numFmtId="164" fontId="7" fillId="28" borderId="4" xfId="0" applyNumberFormat="1" applyFont="1" applyFill="1" applyBorder="1" applyAlignment="1">
      <alignment horizontal="center" vertical="center"/>
    </xf>
    <xf numFmtId="0" fontId="40" fillId="0" borderId="0" xfId="0" applyFont="1" applyAlignment="1">
      <alignment vertical="center"/>
    </xf>
    <xf numFmtId="0" fontId="40" fillId="19" borderId="0" xfId="0" applyFont="1" applyFill="1" applyAlignment="1">
      <alignment vertical="center"/>
    </xf>
    <xf numFmtId="0" fontId="0" fillId="4" borderId="5" xfId="0" applyFill="1" applyBorder="1" applyAlignment="1">
      <alignment vertical="center" wrapText="1"/>
    </xf>
    <xf numFmtId="0" fontId="25" fillId="4" borderId="2" xfId="0" applyFont="1" applyFill="1" applyBorder="1" applyAlignment="1">
      <alignment horizontal="justify" vertical="center" wrapText="1"/>
    </xf>
    <xf numFmtId="0" fontId="0" fillId="4" borderId="3" xfId="0" applyFill="1" applyBorder="1" applyAlignment="1">
      <alignment vertical="center" wrapText="1"/>
    </xf>
    <xf numFmtId="165" fontId="24" fillId="4" borderId="2" xfId="0" applyNumberFormat="1" applyFont="1" applyFill="1" applyBorder="1" applyAlignment="1">
      <alignment vertical="center" wrapText="1"/>
    </xf>
    <xf numFmtId="0" fontId="24" fillId="4" borderId="2" xfId="0" applyFont="1" applyFill="1" applyBorder="1" applyAlignment="1">
      <alignment horizontal="center" vertical="center" wrapText="1"/>
    </xf>
    <xf numFmtId="4" fontId="24" fillId="4" borderId="2" xfId="0" applyNumberFormat="1" applyFont="1" applyFill="1" applyBorder="1" applyAlignment="1">
      <alignment horizontal="center" vertical="center" wrapText="1"/>
    </xf>
    <xf numFmtId="17" fontId="18" fillId="4" borderId="2" xfId="0" applyNumberFormat="1" applyFont="1" applyFill="1" applyBorder="1" applyAlignment="1">
      <alignment horizontal="center" vertical="center" wrapText="1"/>
    </xf>
    <xf numFmtId="17" fontId="24" fillId="4" borderId="2" xfId="0" applyNumberFormat="1" applyFont="1" applyFill="1" applyBorder="1" applyAlignment="1">
      <alignment horizontal="center" vertical="center" wrapText="1"/>
    </xf>
    <xf numFmtId="0" fontId="9" fillId="6" borderId="5" xfId="0" applyFont="1" applyFill="1" applyBorder="1" applyAlignment="1">
      <alignment horizontal="center" vertical="center"/>
    </xf>
    <xf numFmtId="0" fontId="9" fillId="6" borderId="4" xfId="0" applyFont="1" applyFill="1" applyBorder="1" applyAlignment="1">
      <alignment horizontal="center" vertical="center"/>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7" fillId="6" borderId="2" xfId="0" applyFont="1" applyFill="1" applyBorder="1" applyAlignment="1">
      <alignment horizontal="center" vertical="center"/>
    </xf>
    <xf numFmtId="0" fontId="19" fillId="19" borderId="0" xfId="0" applyFont="1" applyFill="1" applyAlignment="1">
      <alignment horizontal="left" vertical="center"/>
    </xf>
    <xf numFmtId="0" fontId="13" fillId="0" borderId="1" xfId="0" applyFont="1" applyBorder="1" applyAlignment="1">
      <alignment horizontal="left" vertical="center"/>
    </xf>
    <xf numFmtId="0" fontId="10" fillId="11" borderId="40" xfId="0" applyFont="1" applyFill="1" applyBorder="1" applyAlignment="1">
      <alignment horizontal="center" vertical="center"/>
    </xf>
    <xf numFmtId="0" fontId="10" fillId="11" borderId="42" xfId="0" applyFont="1" applyFill="1" applyBorder="1" applyAlignment="1">
      <alignment horizontal="center" vertical="center"/>
    </xf>
    <xf numFmtId="0" fontId="10" fillId="11" borderId="39" xfId="0" applyFont="1" applyFill="1" applyBorder="1" applyAlignment="1">
      <alignment horizontal="center" vertical="center"/>
    </xf>
    <xf numFmtId="0" fontId="28" fillId="6" borderId="4" xfId="0" applyFont="1" applyFill="1" applyBorder="1" applyAlignment="1">
      <alignment horizontal="center" vertical="center"/>
    </xf>
    <xf numFmtId="0" fontId="28" fillId="6" borderId="14" xfId="0" applyFont="1" applyFill="1" applyBorder="1" applyAlignment="1">
      <alignment horizontal="center" vertical="center"/>
    </xf>
    <xf numFmtId="0" fontId="28" fillId="6" borderId="16"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4" xfId="0" applyFont="1" applyFill="1" applyBorder="1" applyAlignment="1">
      <alignment horizontal="center" vertical="center" wrapText="1"/>
    </xf>
    <xf numFmtId="0" fontId="28" fillId="6" borderId="14" xfId="0" applyFont="1" applyFill="1" applyBorder="1" applyAlignment="1">
      <alignment horizontal="center" vertical="center" wrapText="1"/>
    </xf>
    <xf numFmtId="0" fontId="28" fillId="12" borderId="33" xfId="0" applyFont="1" applyFill="1" applyBorder="1" applyAlignment="1">
      <alignment horizontal="center" vertical="center" wrapText="1"/>
    </xf>
    <xf numFmtId="0" fontId="28" fillId="12" borderId="15" xfId="0" applyFont="1" applyFill="1" applyBorder="1" applyAlignment="1">
      <alignment horizontal="center" vertical="center" wrapText="1"/>
    </xf>
    <xf numFmtId="0" fontId="8" fillId="0" borderId="23" xfId="0" applyFont="1" applyBorder="1" applyAlignment="1">
      <alignment horizontal="left" vertical="center" wrapText="1"/>
    </xf>
    <xf numFmtId="0" fontId="8" fillId="0" borderId="6" xfId="0" applyFont="1" applyBorder="1" applyAlignment="1">
      <alignment horizontal="left" vertical="center" wrapText="1"/>
    </xf>
    <xf numFmtId="0" fontId="21" fillId="0" borderId="23" xfId="0" applyFont="1" applyBorder="1" applyAlignment="1">
      <alignment horizontal="left" vertical="center"/>
    </xf>
    <xf numFmtId="0" fontId="21" fillId="0" borderId="6" xfId="0" applyFont="1" applyBorder="1" applyAlignment="1">
      <alignment horizontal="left" vertical="center"/>
    </xf>
    <xf numFmtId="0" fontId="28" fillId="12" borderId="35" xfId="0" applyFont="1" applyFill="1" applyBorder="1" applyAlignment="1">
      <alignment horizontal="center" vertical="center" wrapText="1"/>
    </xf>
    <xf numFmtId="0" fontId="28" fillId="12" borderId="41"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3" fillId="19" borderId="8" xfId="0" applyFont="1" applyFill="1" applyBorder="1" applyAlignment="1">
      <alignment horizontal="center" vertical="center"/>
    </xf>
    <xf numFmtId="0" fontId="3" fillId="19" borderId="9" xfId="0" applyFont="1" applyFill="1" applyBorder="1" applyAlignment="1">
      <alignment horizontal="center" vertical="center"/>
    </xf>
    <xf numFmtId="0" fontId="3" fillId="19" borderId="10" xfId="0" applyFont="1" applyFill="1" applyBorder="1" applyAlignment="1">
      <alignment horizontal="center" vertical="center"/>
    </xf>
    <xf numFmtId="0" fontId="17" fillId="6" borderId="2" xfId="0" applyFont="1" applyFill="1" applyBorder="1" applyAlignment="1">
      <alignment horizontal="center" vertical="center"/>
    </xf>
    <xf numFmtId="0" fontId="0" fillId="0" borderId="37"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9" fillId="6" borderId="35" xfId="0" applyFont="1" applyFill="1" applyBorder="1" applyAlignment="1">
      <alignment horizontal="center" vertical="center"/>
    </xf>
    <xf numFmtId="0" fontId="29" fillId="6" borderId="36" xfId="0" applyFont="1" applyFill="1" applyBorder="1" applyAlignment="1">
      <alignment horizontal="center" vertical="center"/>
    </xf>
    <xf numFmtId="0" fontId="30" fillId="13" borderId="32" xfId="0" applyFont="1" applyFill="1" applyBorder="1" applyAlignment="1">
      <alignment horizontal="center" vertical="center" wrapText="1"/>
    </xf>
    <xf numFmtId="0" fontId="30" fillId="13" borderId="14" xfId="0" applyFont="1" applyFill="1" applyBorder="1" applyAlignment="1">
      <alignment horizontal="center" vertical="center" wrapText="1"/>
    </xf>
    <xf numFmtId="0" fontId="28" fillId="14" borderId="32" xfId="0" applyFont="1" applyFill="1" applyBorder="1" applyAlignment="1">
      <alignment horizontal="center" vertical="center" wrapText="1"/>
    </xf>
    <xf numFmtId="0" fontId="28" fillId="14" borderId="14" xfId="0" applyFont="1" applyFill="1" applyBorder="1" applyAlignment="1">
      <alignment horizontal="center" vertical="center" wrapText="1"/>
    </xf>
    <xf numFmtId="0" fontId="28" fillId="12" borderId="32" xfId="0" applyFont="1" applyFill="1" applyBorder="1" applyAlignment="1">
      <alignment horizontal="center" vertical="center" wrapText="1"/>
    </xf>
    <xf numFmtId="0" fontId="28" fillId="12" borderId="14" xfId="0" applyFont="1" applyFill="1" applyBorder="1" applyAlignment="1">
      <alignment horizontal="center" vertical="center" wrapText="1"/>
    </xf>
    <xf numFmtId="0" fontId="28" fillId="12" borderId="37" xfId="0" applyFont="1" applyFill="1" applyBorder="1" applyAlignment="1">
      <alignment horizontal="center" vertical="center" wrapText="1"/>
    </xf>
    <xf numFmtId="0" fontId="28" fillId="12" borderId="49" xfId="0" applyFont="1" applyFill="1" applyBorder="1" applyAlignment="1">
      <alignment horizontal="center" vertical="center" wrapText="1"/>
    </xf>
    <xf numFmtId="0" fontId="27" fillId="5" borderId="8" xfId="0" applyFont="1" applyFill="1" applyBorder="1" applyAlignment="1">
      <alignment horizontal="center" vertical="center"/>
    </xf>
    <xf numFmtId="0" fontId="27" fillId="5" borderId="9" xfId="0" applyFont="1" applyFill="1" applyBorder="1" applyAlignment="1">
      <alignment horizontal="center" vertical="center"/>
    </xf>
    <xf numFmtId="0" fontId="27" fillId="5" borderId="34" xfId="0" applyFont="1" applyFill="1" applyBorder="1" applyAlignment="1">
      <alignment horizontal="center" vertical="center"/>
    </xf>
    <xf numFmtId="0" fontId="28" fillId="14" borderId="35" xfId="0" applyFont="1" applyFill="1" applyBorder="1" applyAlignment="1">
      <alignment horizontal="center" vertical="center" wrapText="1"/>
    </xf>
    <xf numFmtId="0" fontId="28" fillId="14" borderId="41" xfId="0" applyFont="1" applyFill="1" applyBorder="1" applyAlignment="1">
      <alignment horizontal="center" vertical="center" wrapText="1"/>
    </xf>
    <xf numFmtId="0" fontId="28" fillId="12" borderId="38" xfId="0" applyFont="1" applyFill="1" applyBorder="1" applyAlignment="1">
      <alignment horizontal="center" vertical="center" wrapText="1"/>
    </xf>
    <xf numFmtId="0" fontId="28" fillId="12" borderId="13" xfId="0" applyFont="1" applyFill="1" applyBorder="1" applyAlignment="1">
      <alignment horizontal="center" vertical="center" wrapText="1"/>
    </xf>
    <xf numFmtId="0" fontId="30" fillId="3" borderId="32" xfId="0" applyFont="1" applyFill="1" applyBorder="1" applyAlignment="1">
      <alignment horizontal="center" vertical="center" wrapText="1"/>
    </xf>
    <xf numFmtId="0" fontId="30" fillId="3" borderId="14" xfId="0" applyFont="1" applyFill="1" applyBorder="1" applyAlignment="1">
      <alignment horizontal="center" vertical="center" wrapText="1"/>
    </xf>
    <xf numFmtId="0" fontId="30" fillId="7" borderId="32" xfId="0" applyFont="1" applyFill="1" applyBorder="1" applyAlignment="1">
      <alignment horizontal="center" vertical="center" wrapText="1"/>
    </xf>
    <xf numFmtId="0" fontId="30" fillId="7" borderId="14" xfId="0" applyFont="1" applyFill="1" applyBorder="1" applyAlignment="1">
      <alignment horizontal="center" vertical="center" wrapText="1"/>
    </xf>
    <xf numFmtId="0" fontId="30" fillId="8" borderId="32" xfId="0" applyFont="1" applyFill="1" applyBorder="1" applyAlignment="1">
      <alignment horizontal="center" vertical="center" wrapText="1"/>
    </xf>
    <xf numFmtId="0" fontId="30" fillId="8" borderId="14" xfId="0" applyFont="1" applyFill="1" applyBorder="1" applyAlignment="1">
      <alignment horizontal="center" vertical="center" wrapText="1"/>
    </xf>
    <xf numFmtId="1" fontId="30" fillId="9" borderId="32"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0" fontId="30" fillId="10" borderId="32" xfId="0" applyFont="1" applyFill="1" applyBorder="1" applyAlignment="1">
      <alignment horizontal="center" vertical="center" wrapText="1"/>
    </xf>
    <xf numFmtId="0" fontId="30" fillId="10" borderId="14" xfId="0" applyFont="1" applyFill="1" applyBorder="1" applyAlignment="1">
      <alignment horizontal="center" vertical="center" wrapText="1"/>
    </xf>
    <xf numFmtId="0" fontId="7" fillId="6" borderId="51" xfId="0" applyFont="1" applyFill="1" applyBorder="1" applyAlignment="1">
      <alignment horizontal="center" vertical="center"/>
    </xf>
    <xf numFmtId="0" fontId="7" fillId="6" borderId="24" xfId="0" applyFont="1" applyFill="1" applyBorder="1" applyAlignment="1">
      <alignment horizontal="center" vertical="center"/>
    </xf>
    <xf numFmtId="0" fontId="7" fillId="6" borderId="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17" fillId="6" borderId="51" xfId="0" applyFont="1" applyFill="1" applyBorder="1" applyAlignment="1">
      <alignment horizontal="center" vertical="center"/>
    </xf>
    <xf numFmtId="0" fontId="17" fillId="6" borderId="24" xfId="0" applyFont="1" applyFill="1" applyBorder="1" applyAlignment="1">
      <alignment horizontal="center" vertical="center"/>
    </xf>
    <xf numFmtId="0" fontId="19" fillId="19" borderId="0" xfId="0" applyFont="1" applyFill="1" applyAlignment="1">
      <alignment horizontal="center" vertical="center"/>
    </xf>
    <xf numFmtId="0" fontId="7" fillId="0" borderId="23" xfId="0" applyFont="1" applyBorder="1" applyAlignment="1">
      <alignment horizontal="center" vertical="center"/>
    </xf>
    <xf numFmtId="0" fontId="7" fillId="0" borderId="6"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20" fillId="0" borderId="23" xfId="0" applyFont="1" applyBorder="1" applyAlignment="1">
      <alignment horizontal="center"/>
    </xf>
    <xf numFmtId="0" fontId="15" fillId="0" borderId="0" xfId="0" applyFont="1" applyAlignment="1">
      <alignment horizontal="center"/>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3" fillId="19" borderId="0" xfId="0" applyFont="1" applyFill="1" applyAlignment="1">
      <alignment horizontal="center" vertical="center"/>
    </xf>
    <xf numFmtId="0" fontId="17" fillId="0" borderId="23" xfId="0" applyFont="1" applyBorder="1" applyAlignment="1">
      <alignment horizontal="left" vertical="center" wrapText="1"/>
    </xf>
    <xf numFmtId="0" fontId="17" fillId="0" borderId="6" xfId="0" applyFont="1" applyBorder="1" applyAlignment="1">
      <alignment horizontal="left" vertical="center" wrapText="1"/>
    </xf>
    <xf numFmtId="0" fontId="7" fillId="0" borderId="37"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17" fillId="6" borderId="5" xfId="0" applyFont="1" applyFill="1" applyBorder="1" applyAlignment="1">
      <alignment horizontal="center" vertical="center"/>
    </xf>
    <xf numFmtId="0" fontId="17" fillId="6" borderId="4" xfId="0" applyFont="1" applyFill="1" applyBorder="1" applyAlignment="1">
      <alignment horizontal="center" vertical="center"/>
    </xf>
    <xf numFmtId="0" fontId="7" fillId="12" borderId="32"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2" borderId="33" xfId="0" applyFont="1" applyFill="1" applyBorder="1" applyAlignment="1">
      <alignment horizontal="center" vertical="center" wrapText="1"/>
    </xf>
    <xf numFmtId="0" fontId="7" fillId="12" borderId="15" xfId="0" applyFont="1" applyFill="1" applyBorder="1" applyAlignment="1">
      <alignment horizontal="center" vertical="center" wrapText="1"/>
    </xf>
    <xf numFmtId="0" fontId="7" fillId="12" borderId="37" xfId="0" applyFont="1" applyFill="1" applyBorder="1" applyAlignment="1">
      <alignment horizontal="center" vertical="center" wrapText="1"/>
    </xf>
    <xf numFmtId="0" fontId="7" fillId="12" borderId="49" xfId="0" applyFont="1" applyFill="1" applyBorder="1" applyAlignment="1">
      <alignment horizontal="center" vertical="center" wrapText="1"/>
    </xf>
    <xf numFmtId="0" fontId="7" fillId="12" borderId="35" xfId="0" applyFont="1" applyFill="1" applyBorder="1" applyAlignment="1">
      <alignment horizontal="center" vertical="center" wrapText="1"/>
    </xf>
    <xf numFmtId="0" fontId="7" fillId="12" borderId="41" xfId="0" applyFont="1" applyFill="1" applyBorder="1" applyAlignment="1">
      <alignment horizontal="center" vertical="center" wrapText="1"/>
    </xf>
    <xf numFmtId="0" fontId="10" fillId="7" borderId="32"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8" borderId="32" xfId="0" applyFont="1" applyFill="1" applyBorder="1" applyAlignment="1">
      <alignment horizontal="center" vertical="center" wrapText="1"/>
    </xf>
    <xf numFmtId="0" fontId="10" fillId="8" borderId="14" xfId="0" applyFont="1" applyFill="1" applyBorder="1" applyAlignment="1">
      <alignment horizontal="center" vertical="center" wrapText="1"/>
    </xf>
    <xf numFmtId="1" fontId="10" fillId="9" borderId="32" xfId="0" applyNumberFormat="1" applyFont="1" applyFill="1" applyBorder="1" applyAlignment="1">
      <alignment horizontal="center" vertical="center" wrapText="1"/>
    </xf>
    <xf numFmtId="1" fontId="10" fillId="9" borderId="14" xfId="0" applyNumberFormat="1" applyFont="1" applyFill="1" applyBorder="1" applyAlignment="1">
      <alignment horizontal="center" vertical="center" wrapText="1"/>
    </xf>
    <xf numFmtId="0" fontId="10" fillId="10" borderId="32" xfId="0" applyFont="1" applyFill="1" applyBorder="1" applyAlignment="1">
      <alignment horizontal="center" vertical="center" wrapText="1"/>
    </xf>
    <xf numFmtId="0" fontId="10" fillId="10" borderId="14" xfId="0" applyFont="1" applyFill="1" applyBorder="1" applyAlignment="1">
      <alignment horizontal="center" vertical="center" wrapText="1"/>
    </xf>
    <xf numFmtId="0" fontId="10" fillId="13" borderId="32"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7" fillId="14" borderId="32"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7" fillId="14" borderId="35" xfId="0" applyFont="1" applyFill="1" applyBorder="1" applyAlignment="1">
      <alignment horizontal="center" vertical="center" wrapText="1"/>
    </xf>
    <xf numFmtId="0" fontId="7" fillId="14" borderId="41" xfId="0" applyFont="1" applyFill="1" applyBorder="1" applyAlignment="1">
      <alignment horizontal="center" vertical="center" wrapText="1"/>
    </xf>
    <xf numFmtId="0" fontId="7" fillId="12" borderId="38" xfId="0" applyFont="1" applyFill="1" applyBorder="1" applyAlignment="1">
      <alignment horizontal="center" vertical="center" wrapText="1"/>
    </xf>
    <xf numFmtId="0" fontId="7" fillId="12" borderId="13"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7" fillId="6" borderId="16" xfId="0" applyFont="1" applyFill="1" applyBorder="1" applyAlignment="1">
      <alignment horizontal="center" vertical="center"/>
    </xf>
    <xf numFmtId="0" fontId="7" fillId="6" borderId="13" xfId="0" applyFont="1" applyFill="1" applyBorder="1" applyAlignment="1">
      <alignment horizontal="center" vertical="center"/>
    </xf>
    <xf numFmtId="0" fontId="7" fillId="6" borderId="14" xfId="0" applyFont="1" applyFill="1" applyBorder="1" applyAlignment="1">
      <alignment horizontal="center" vertical="center"/>
    </xf>
    <xf numFmtId="0" fontId="7" fillId="6" borderId="14" xfId="0" applyFont="1" applyFill="1" applyBorder="1" applyAlignment="1">
      <alignment horizontal="center" vertical="center" wrapText="1"/>
    </xf>
    <xf numFmtId="0" fontId="17" fillId="6" borderId="35" xfId="0" applyFont="1" applyFill="1" applyBorder="1" applyAlignment="1">
      <alignment horizontal="center" vertical="center"/>
    </xf>
    <xf numFmtId="0" fontId="17" fillId="6" borderId="36" xfId="0" applyFont="1" applyFill="1" applyBorder="1" applyAlignment="1">
      <alignment horizontal="center" vertical="center"/>
    </xf>
    <xf numFmtId="0" fontId="8" fillId="0" borderId="52" xfId="0" applyFont="1" applyBorder="1" applyAlignment="1">
      <alignment horizontal="left" vertical="center" wrapText="1"/>
    </xf>
    <xf numFmtId="0" fontId="8" fillId="0" borderId="53" xfId="0" applyFont="1" applyBorder="1" applyAlignment="1">
      <alignment horizontal="left" vertical="center" wrapText="1"/>
    </xf>
    <xf numFmtId="0" fontId="8" fillId="0" borderId="54" xfId="0" applyFont="1" applyBorder="1" applyAlignment="1">
      <alignment horizontal="left" vertical="center" wrapText="1"/>
    </xf>
    <xf numFmtId="0" fontId="21" fillId="0" borderId="52" xfId="0" applyFont="1" applyBorder="1" applyAlignment="1">
      <alignment horizontal="left" vertical="center"/>
    </xf>
    <xf numFmtId="0" fontId="21" fillId="0" borderId="54" xfId="0" applyFont="1" applyBorder="1" applyAlignment="1">
      <alignment horizontal="left" vertical="center"/>
    </xf>
    <xf numFmtId="0" fontId="12" fillId="19" borderId="8" xfId="0" applyFont="1" applyFill="1" applyBorder="1" applyAlignment="1">
      <alignment horizontal="center" vertical="center"/>
    </xf>
    <xf numFmtId="0" fontId="12" fillId="19" borderId="9" xfId="0" applyFont="1" applyFill="1" applyBorder="1" applyAlignment="1">
      <alignment horizontal="center" vertical="center"/>
    </xf>
    <xf numFmtId="0" fontId="12" fillId="19" borderId="10" xfId="0" applyFont="1" applyFill="1" applyBorder="1" applyAlignment="1">
      <alignment horizontal="center" vertical="center"/>
    </xf>
    <xf numFmtId="0" fontId="10" fillId="5" borderId="8" xfId="0" applyFont="1" applyFill="1" applyBorder="1" applyAlignment="1">
      <alignment horizontal="center" vertical="center"/>
    </xf>
    <xf numFmtId="0" fontId="10" fillId="5" borderId="9" xfId="0" applyFont="1" applyFill="1" applyBorder="1" applyAlignment="1">
      <alignment horizontal="center" vertical="center"/>
    </xf>
    <xf numFmtId="0" fontId="10" fillId="5" borderId="34" xfId="0" applyFont="1" applyFill="1" applyBorder="1" applyAlignment="1">
      <alignment horizontal="center" vertical="center"/>
    </xf>
    <xf numFmtId="0" fontId="36" fillId="0" borderId="23" xfId="0" applyFont="1" applyBorder="1" applyAlignment="1">
      <alignment horizontal="left" vertical="center" wrapText="1"/>
    </xf>
    <xf numFmtId="0" fontId="36" fillId="0" borderId="6" xfId="0" applyFont="1" applyBorder="1" applyAlignment="1">
      <alignment horizontal="left" vertical="center" wrapText="1"/>
    </xf>
    <xf numFmtId="0" fontId="7" fillId="0" borderId="2" xfId="0" applyFont="1" applyBorder="1" applyAlignment="1">
      <alignment horizontal="center" vertical="center" wrapText="1"/>
    </xf>
    <xf numFmtId="0" fontId="9" fillId="6" borderId="2" xfId="0" applyFont="1" applyFill="1" applyBorder="1" applyAlignment="1">
      <alignment horizontal="center" vertical="center"/>
    </xf>
    <xf numFmtId="0" fontId="7" fillId="6" borderId="6" xfId="0" applyFont="1" applyFill="1" applyBorder="1" applyAlignment="1">
      <alignment horizontal="center" vertical="center"/>
    </xf>
    <xf numFmtId="0" fontId="7" fillId="6" borderId="25" xfId="0" applyFont="1" applyFill="1" applyBorder="1" applyAlignment="1">
      <alignment horizontal="center" vertical="center"/>
    </xf>
    <xf numFmtId="0" fontId="12" fillId="19" borderId="0" xfId="0" applyFont="1" applyFill="1" applyAlignment="1">
      <alignment horizontal="left" vertical="center"/>
    </xf>
    <xf numFmtId="0" fontId="10" fillId="0" borderId="23" xfId="0" applyFont="1" applyBorder="1" applyAlignment="1">
      <alignment horizontal="left" vertical="center"/>
    </xf>
    <xf numFmtId="0" fontId="10" fillId="0" borderId="6" xfId="0" applyFont="1" applyBorder="1" applyAlignment="1">
      <alignment horizontal="left" vertical="center"/>
    </xf>
    <xf numFmtId="0" fontId="9" fillId="0" borderId="23" xfId="0" applyFont="1" applyBorder="1" applyAlignment="1">
      <alignment horizontal="left" vertical="center"/>
    </xf>
    <xf numFmtId="0" fontId="9" fillId="0" borderId="6" xfId="0" applyFont="1" applyBorder="1" applyAlignment="1">
      <alignment horizontal="left" vertical="center"/>
    </xf>
    <xf numFmtId="0" fontId="11" fillId="19" borderId="8" xfId="0" applyFont="1" applyFill="1" applyBorder="1" applyAlignment="1">
      <alignment horizontal="left" vertical="center" wrapText="1"/>
    </xf>
    <xf numFmtId="0" fontId="11" fillId="19" borderId="9" xfId="0" applyFont="1" applyFill="1" applyBorder="1" applyAlignment="1">
      <alignment horizontal="left" vertical="center" wrapText="1"/>
    </xf>
    <xf numFmtId="0" fontId="11" fillId="19" borderId="10" xfId="0" applyFont="1" applyFill="1" applyBorder="1" applyAlignment="1">
      <alignment horizontal="left" vertical="center" wrapText="1"/>
    </xf>
    <xf numFmtId="0" fontId="0" fillId="0" borderId="5" xfId="0" applyBorder="1" applyAlignment="1">
      <alignment horizontal="center" vertical="center" wrapText="1"/>
    </xf>
    <xf numFmtId="0" fontId="7" fillId="14" borderId="5" xfId="0" applyFont="1" applyFill="1" applyBorder="1" applyAlignment="1">
      <alignment horizontal="center" vertical="center" wrapText="1"/>
    </xf>
    <xf numFmtId="0" fontId="8" fillId="0" borderId="23" xfId="0" applyFont="1" applyBorder="1" applyAlignment="1">
      <alignment horizontal="left" vertical="center"/>
    </xf>
    <xf numFmtId="0" fontId="8" fillId="0" borderId="6" xfId="0" applyFont="1" applyBorder="1" applyAlignment="1">
      <alignment horizontal="left" vertical="center"/>
    </xf>
    <xf numFmtId="0" fontId="12" fillId="18" borderId="32" xfId="0" applyFont="1" applyFill="1" applyBorder="1" applyAlignment="1">
      <alignment horizontal="center" vertical="center" wrapText="1"/>
    </xf>
    <xf numFmtId="0" fontId="10" fillId="18" borderId="14" xfId="0" applyFont="1" applyFill="1" applyBorder="1" applyAlignment="1">
      <alignment horizontal="center" vertical="center" wrapText="1"/>
    </xf>
    <xf numFmtId="0" fontId="48" fillId="0" borderId="23" xfId="0" applyFont="1" applyBorder="1" applyAlignment="1">
      <alignment horizontal="left" vertical="center"/>
    </xf>
    <xf numFmtId="0" fontId="48" fillId="0" borderId="6" xfId="0" applyFont="1" applyBorder="1" applyAlignment="1">
      <alignment horizontal="left" vertical="center"/>
    </xf>
    <xf numFmtId="0" fontId="47" fillId="0" borderId="23" xfId="0" applyFont="1" applyBorder="1" applyAlignment="1">
      <alignment horizontal="left" vertical="center"/>
    </xf>
    <xf numFmtId="0" fontId="40" fillId="0" borderId="23" xfId="0" applyFont="1" applyBorder="1" applyAlignment="1">
      <alignment horizontal="left" vertical="center"/>
    </xf>
    <xf numFmtId="0" fontId="40" fillId="0" borderId="6" xfId="0" applyFont="1" applyBorder="1" applyAlignment="1">
      <alignment horizontal="left" vertical="center"/>
    </xf>
    <xf numFmtId="0" fontId="41" fillId="0" borderId="37" xfId="0" applyFont="1" applyBorder="1" applyAlignment="1">
      <alignment horizontal="center" vertical="center" wrapText="1"/>
    </xf>
    <xf numFmtId="0" fontId="41" fillId="23" borderId="60" xfId="0" applyFont="1" applyFill="1" applyBorder="1" applyAlignment="1">
      <alignment horizontal="center" vertical="center" wrapText="1"/>
    </xf>
    <xf numFmtId="0" fontId="41" fillId="0" borderId="58" xfId="0" applyFont="1" applyBorder="1" applyAlignment="1">
      <alignment horizontal="left" vertical="center" wrapText="1"/>
    </xf>
    <xf numFmtId="0" fontId="41" fillId="24" borderId="59" xfId="0" applyFont="1" applyFill="1" applyBorder="1" applyAlignment="1">
      <alignment horizontal="center" vertical="center" wrapText="1"/>
    </xf>
    <xf numFmtId="166" fontId="43" fillId="24" borderId="59" xfId="0" applyNumberFormat="1" applyFont="1" applyFill="1" applyBorder="1" applyAlignment="1">
      <alignment horizontal="center" vertical="center" wrapText="1"/>
    </xf>
    <xf numFmtId="166" fontId="43" fillId="24" borderId="60" xfId="0" applyNumberFormat="1" applyFont="1" applyFill="1" applyBorder="1" applyAlignment="1">
      <alignment horizontal="center" vertical="center" wrapText="1"/>
    </xf>
    <xf numFmtId="0" fontId="25" fillId="24" borderId="59" xfId="0" applyFont="1" applyFill="1" applyBorder="1" applyAlignment="1">
      <alignment horizontal="center" vertical="center" wrapText="1"/>
    </xf>
    <xf numFmtId="4" fontId="41" fillId="24" borderId="59" xfId="0" applyNumberFormat="1" applyFont="1" applyFill="1" applyBorder="1" applyAlignment="1">
      <alignment horizontal="center" vertical="center" wrapText="1"/>
    </xf>
    <xf numFmtId="0" fontId="41" fillId="24" borderId="59" xfId="0" applyFont="1" applyFill="1" applyBorder="1" applyAlignment="1">
      <alignment horizontal="left" vertical="center" wrapText="1"/>
    </xf>
    <xf numFmtId="0" fontId="46" fillId="0" borderId="60" xfId="0" applyFont="1" applyBorder="1" applyAlignment="1">
      <alignment vertical="center" wrapText="1"/>
    </xf>
    <xf numFmtId="0" fontId="43" fillId="0" borderId="60" xfId="0" applyFont="1" applyBorder="1" applyAlignment="1">
      <alignment vertical="center" wrapText="1"/>
    </xf>
    <xf numFmtId="0" fontId="43" fillId="24" borderId="60" xfId="0" applyFont="1" applyFill="1" applyBorder="1" applyAlignment="1">
      <alignment vertical="center" wrapText="1"/>
    </xf>
    <xf numFmtId="0" fontId="43" fillId="0" borderId="58" xfId="0" applyFont="1" applyBorder="1" applyAlignment="1">
      <alignment horizontal="left" vertical="center" wrapText="1"/>
    </xf>
    <xf numFmtId="0" fontId="43" fillId="24" borderId="60" xfId="0" applyFont="1" applyFill="1" applyBorder="1" applyAlignment="1">
      <alignment horizontal="left" vertical="center" wrapText="1"/>
    </xf>
    <xf numFmtId="0" fontId="43" fillId="0" borderId="60" xfId="0" applyFont="1" applyBorder="1" applyAlignment="1">
      <alignment horizontal="left" vertical="center" wrapText="1"/>
    </xf>
    <xf numFmtId="0" fontId="41" fillId="0" borderId="3" xfId="0" applyFont="1" applyBorder="1" applyAlignment="1">
      <alignment horizontal="center" vertical="center" wrapText="1"/>
    </xf>
    <xf numFmtId="0" fontId="41" fillId="23" borderId="54" xfId="0" applyFont="1" applyFill="1" applyBorder="1" applyAlignment="1">
      <alignment horizontal="center" vertical="center" wrapText="1"/>
    </xf>
    <xf numFmtId="0" fontId="41" fillId="23" borderId="59" xfId="0" applyFont="1" applyFill="1" applyBorder="1" applyAlignment="1">
      <alignment horizontal="center" vertical="center" wrapText="1"/>
    </xf>
    <xf numFmtId="0" fontId="41" fillId="23" borderId="58" xfId="0" applyFont="1" applyFill="1" applyBorder="1" applyAlignment="1">
      <alignment horizontal="center" vertical="center" wrapText="1"/>
    </xf>
    <xf numFmtId="4" fontId="41" fillId="23" borderId="58" xfId="0" applyNumberFormat="1" applyFont="1" applyFill="1" applyBorder="1" applyAlignment="1">
      <alignment horizontal="center" vertical="center" wrapText="1"/>
    </xf>
    <xf numFmtId="0" fontId="25" fillId="23" borderId="58" xfId="0" applyFont="1" applyFill="1" applyBorder="1" applyAlignment="1">
      <alignment horizontal="center" vertical="center" wrapText="1"/>
    </xf>
    <xf numFmtId="0" fontId="41" fillId="23" borderId="58" xfId="0" applyFont="1" applyFill="1" applyBorder="1" applyAlignment="1">
      <alignment horizontal="left" vertical="center" wrapText="1"/>
    </xf>
    <xf numFmtId="0" fontId="49" fillId="29" borderId="60" xfId="0" applyFont="1" applyFill="1" applyBorder="1" applyAlignment="1">
      <alignment vertical="center" wrapText="1"/>
    </xf>
    <xf numFmtId="0" fontId="50" fillId="24" borderId="60" xfId="0" applyFont="1" applyFill="1" applyBorder="1" applyAlignment="1">
      <alignment horizontal="left" vertical="center" wrapText="1"/>
    </xf>
    <xf numFmtId="4" fontId="41" fillId="0" borderId="58" xfId="0" applyNumberFormat="1" applyFont="1" applyBorder="1" applyAlignment="1">
      <alignment horizontal="center" vertical="center" wrapText="1"/>
    </xf>
    <xf numFmtId="0" fontId="25" fillId="0" borderId="58" xfId="0" applyFont="1" applyBorder="1" applyAlignment="1">
      <alignment horizontal="center" vertical="center" wrapText="1"/>
    </xf>
    <xf numFmtId="0" fontId="49" fillId="29" borderId="59" xfId="0" applyFont="1" applyFill="1" applyBorder="1" applyAlignment="1">
      <alignment vertical="center" wrapText="1"/>
    </xf>
    <xf numFmtId="0" fontId="50" fillId="0" borderId="60" xfId="0" applyFont="1" applyBorder="1" applyAlignment="1">
      <alignment horizontal="left" vertical="center" wrapText="1"/>
    </xf>
    <xf numFmtId="0" fontId="43" fillId="24" borderId="60" xfId="0" applyFont="1" applyFill="1" applyBorder="1" applyAlignment="1">
      <alignment horizontal="center" vertical="center" wrapText="1"/>
    </xf>
    <xf numFmtId="0" fontId="41" fillId="0" borderId="4" xfId="0" applyFont="1" applyBorder="1" applyAlignment="1">
      <alignment horizontal="center" vertical="center" wrapText="1"/>
    </xf>
    <xf numFmtId="0" fontId="41" fillId="0" borderId="5" xfId="0" applyFont="1" applyBorder="1" applyAlignment="1">
      <alignment horizontal="center" vertical="center" wrapText="1"/>
    </xf>
    <xf numFmtId="0" fontId="43" fillId="24" borderId="59" xfId="0" applyFont="1" applyFill="1" applyBorder="1" applyAlignment="1">
      <alignment horizontal="left" vertical="center" wrapText="1"/>
    </xf>
    <xf numFmtId="0" fontId="43" fillId="24" borderId="64" xfId="0" applyFont="1" applyFill="1" applyBorder="1" applyAlignment="1">
      <alignment horizontal="left" vertical="center" wrapText="1"/>
    </xf>
    <xf numFmtId="0" fontId="50" fillId="0" borderId="54" xfId="0" applyFont="1" applyBorder="1" applyAlignment="1">
      <alignment horizontal="left" vertical="center" wrapText="1"/>
    </xf>
    <xf numFmtId="0" fontId="43" fillId="24" borderId="58" xfId="0" applyFont="1" applyFill="1" applyBorder="1" applyAlignment="1">
      <alignment vertical="center" wrapText="1"/>
    </xf>
    <xf numFmtId="0" fontId="41" fillId="0" borderId="0" xfId="0" applyFont="1" applyAlignment="1">
      <alignment vertical="center" wrapText="1"/>
    </xf>
    <xf numFmtId="0" fontId="41" fillId="0" borderId="59" xfId="0" applyFont="1" applyBorder="1" applyAlignment="1">
      <alignment horizontal="left" vertical="center" wrapText="1"/>
    </xf>
    <xf numFmtId="0" fontId="43" fillId="24" borderId="58" xfId="0" applyFont="1" applyFill="1" applyBorder="1" applyAlignment="1">
      <alignment horizontal="left" vertical="center" wrapText="1"/>
    </xf>
    <xf numFmtId="0" fontId="43" fillId="0" borderId="64" xfId="0" applyFont="1" applyBorder="1" applyAlignment="1">
      <alignment horizontal="center" vertical="center" wrapText="1"/>
    </xf>
    <xf numFmtId="0" fontId="49" fillId="29" borderId="64" xfId="0" applyFont="1" applyFill="1" applyBorder="1" applyAlignment="1">
      <alignment vertical="center" wrapText="1"/>
    </xf>
    <xf numFmtId="0" fontId="43" fillId="0" borderId="64" xfId="0" applyFont="1" applyBorder="1" applyAlignment="1">
      <alignment horizontal="left" vertical="center" wrapText="1"/>
    </xf>
    <xf numFmtId="0" fontId="43" fillId="0" borderId="58" xfId="0" applyFont="1" applyBorder="1" applyAlignment="1">
      <alignment vertical="center" wrapText="1"/>
    </xf>
    <xf numFmtId="0" fontId="49" fillId="29" borderId="58" xfId="0" applyFont="1" applyFill="1" applyBorder="1" applyAlignment="1">
      <alignment vertical="center" wrapText="1"/>
    </xf>
    <xf numFmtId="0" fontId="52" fillId="24" borderId="54" xfId="0" applyFont="1" applyFill="1" applyBorder="1" applyAlignment="1">
      <alignment vertical="center" wrapText="1"/>
    </xf>
    <xf numFmtId="0" fontId="52" fillId="24" borderId="60" xfId="0" applyFont="1" applyFill="1" applyBorder="1" applyAlignment="1">
      <alignment vertical="center" wrapText="1"/>
    </xf>
    <xf numFmtId="0" fontId="41" fillId="24" borderId="58" xfId="0" applyFont="1" applyFill="1" applyBorder="1" applyAlignment="1">
      <alignment horizontal="center" vertical="center" wrapText="1"/>
    </xf>
    <xf numFmtId="4" fontId="41" fillId="24" borderId="58" xfId="0" applyNumberFormat="1" applyFont="1" applyFill="1" applyBorder="1" applyAlignment="1">
      <alignment horizontal="center" vertical="center" wrapText="1"/>
    </xf>
    <xf numFmtId="0" fontId="41" fillId="24" borderId="58" xfId="0" applyFont="1" applyFill="1" applyBorder="1" applyAlignment="1">
      <alignment horizontal="left" vertical="center" wrapText="1"/>
    </xf>
    <xf numFmtId="166" fontId="43" fillId="0" borderId="60" xfId="0" applyNumberFormat="1" applyFont="1" applyBorder="1" applyAlignment="1">
      <alignment horizontal="center" vertical="center" wrapText="1"/>
    </xf>
    <xf numFmtId="0" fontId="41" fillId="0" borderId="0" xfId="0" applyFont="1" applyAlignment="1">
      <alignment horizontal="left" vertical="center" wrapText="1"/>
    </xf>
    <xf numFmtId="0" fontId="41" fillId="24" borderId="0" xfId="0" applyFont="1" applyFill="1" applyAlignment="1">
      <alignment vertical="center" wrapText="1"/>
    </xf>
    <xf numFmtId="0" fontId="50" fillId="24" borderId="64" xfId="0" applyFont="1" applyFill="1" applyBorder="1" applyAlignment="1">
      <alignment horizontal="left" vertical="center" wrapText="1"/>
    </xf>
    <xf numFmtId="0" fontId="52" fillId="24" borderId="65" xfId="0" applyFont="1" applyFill="1" applyBorder="1" applyAlignment="1">
      <alignment vertical="center" wrapText="1"/>
    </xf>
    <xf numFmtId="0" fontId="41" fillId="0" borderId="2" xfId="0" applyFont="1" applyBorder="1" applyAlignment="1">
      <alignment vertical="center"/>
    </xf>
    <xf numFmtId="17" fontId="41" fillId="0" borderId="58" xfId="0" applyNumberFormat="1" applyFont="1" applyBorder="1" applyAlignment="1">
      <alignment horizontal="center" vertical="center" wrapText="1"/>
    </xf>
    <xf numFmtId="0" fontId="46" fillId="0" borderId="59" xfId="0" applyFont="1" applyBorder="1" applyAlignment="1">
      <alignment horizontal="center" vertical="center" wrapText="1"/>
    </xf>
    <xf numFmtId="0" fontId="25" fillId="0" borderId="58" xfId="0" applyFont="1" applyBorder="1" applyAlignment="1">
      <alignment horizontal="left" vertical="center" wrapText="1"/>
    </xf>
    <xf numFmtId="0" fontId="41" fillId="0" borderId="59" xfId="0" applyFont="1" applyBorder="1" applyAlignment="1">
      <alignment horizontal="center" vertical="center" wrapText="1"/>
    </xf>
    <xf numFmtId="0" fontId="41" fillId="0" borderId="59" xfId="0" applyFont="1" applyBorder="1" applyAlignment="1">
      <alignment vertical="center" wrapText="1"/>
    </xf>
    <xf numFmtId="0" fontId="17" fillId="0" borderId="65" xfId="0" applyFont="1" applyBorder="1" applyAlignment="1">
      <alignment horizontal="left" vertical="center" wrapText="1"/>
    </xf>
    <xf numFmtId="0" fontId="17" fillId="0" borderId="60" xfId="0" applyFont="1" applyBorder="1" applyAlignment="1">
      <alignment horizontal="left" vertical="center" wrapText="1"/>
    </xf>
    <xf numFmtId="0" fontId="20" fillId="0" borderId="23" xfId="0" applyFont="1" applyBorder="1" applyAlignment="1">
      <alignment horizontal="center" vertical="center"/>
    </xf>
    <xf numFmtId="0" fontId="0" fillId="0" borderId="65" xfId="0" applyBorder="1"/>
    <xf numFmtId="0" fontId="7" fillId="0" borderId="66" xfId="0" applyFont="1" applyBorder="1" applyAlignment="1">
      <alignment vertical="center"/>
    </xf>
    <xf numFmtId="0" fontId="1" fillId="0" borderId="58" xfId="0" applyFont="1" applyBorder="1" applyAlignment="1">
      <alignment horizontal="left" vertical="top"/>
    </xf>
  </cellXfs>
  <cellStyles count="4">
    <cellStyle name="Normal" xfId="0" builtinId="0"/>
    <cellStyle name="Normal 2" xfId="2" xr:uid="{00000000-0005-0000-0000-000001000000}"/>
    <cellStyle name="Normal 3" xfId="3" xr:uid="{62E505C4-2FD8-4327-8CCA-F240C2E59EBC}"/>
    <cellStyle name="Porcentagem" xfId="1" builtinId="5"/>
  </cellStyles>
  <dxfs count="46">
    <dxf>
      <font>
        <color theme="0"/>
      </font>
    </dxf>
    <dxf>
      <font>
        <color rgb="FF0070C0"/>
      </font>
      <fill>
        <patternFill patternType="solid">
          <fgColor rgb="FF0070C0"/>
          <bgColor rgb="FF0070C0"/>
        </patternFill>
      </fill>
    </dxf>
    <dxf>
      <font>
        <color rgb="FF7030A0"/>
      </font>
      <fill>
        <patternFill patternType="solid">
          <bgColor rgb="FF7030A0"/>
        </patternFill>
      </fill>
    </dxf>
    <dxf>
      <font>
        <color rgb="FFFF0000"/>
      </font>
      <fill>
        <patternFill patternType="solid">
          <fgColor rgb="FFFF0000"/>
          <bgColor rgb="FFFF0000"/>
        </patternFill>
      </fill>
    </dxf>
    <dxf>
      <font>
        <color theme="0"/>
      </font>
      <fill>
        <patternFill patternType="solid">
          <fgColor rgb="FFB15407"/>
          <bgColor rgb="FFB15407"/>
        </patternFill>
      </fill>
    </dxf>
    <dxf>
      <font>
        <color theme="0"/>
      </font>
    </dxf>
    <dxf>
      <font>
        <color rgb="FF92D050"/>
      </font>
      <fill>
        <patternFill patternType="solid">
          <fgColor rgb="FF92D050"/>
          <bgColor rgb="FF92D050"/>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006600"/>
      <color rgb="FFFFFF99"/>
      <color rgb="FFB15407"/>
      <color rgb="FFFFCCFF"/>
      <color rgb="FFFFFFCC"/>
      <color rgb="FFFF99CC"/>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0</c:v>
                </c:pt>
                <c:pt idx="1">
                  <c:v>1</c:v>
                </c:pt>
                <c:pt idx="2">
                  <c:v>2</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1</c:v>
                </c:pt>
                <c:pt idx="1">
                  <c:v>1</c:v>
                </c:pt>
                <c:pt idx="2">
                  <c:v>3</c:v>
                </c:pt>
                <c:pt idx="3">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6</c:v>
                </c:pt>
                <c:pt idx="2">
                  <c:v>0</c:v>
                </c:pt>
                <c:pt idx="3">
                  <c:v>7</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7830016"/>
        <c:axId val="37848192"/>
      </c:barChart>
      <c:catAx>
        <c:axId val="37830016"/>
        <c:scaling>
          <c:orientation val="maxMin"/>
        </c:scaling>
        <c:delete val="0"/>
        <c:axPos val="l"/>
        <c:numFmt formatCode="ge\r\a\l" sourceLinked="0"/>
        <c:majorTickMark val="out"/>
        <c:minorTickMark val="none"/>
        <c:tickLblPos val="nextTo"/>
        <c:txPr>
          <a:bodyPr/>
          <a:lstStyle/>
          <a:p>
            <a:pPr>
              <a:defRPr sz="1100"/>
            </a:pPr>
            <a:endParaRPr lang="pt-BR"/>
          </a:p>
        </c:txPr>
        <c:crossAx val="37848192"/>
        <c:crosses val="autoZero"/>
        <c:auto val="1"/>
        <c:lblAlgn val="ctr"/>
        <c:lblOffset val="100"/>
        <c:noMultiLvlLbl val="0"/>
      </c:catAx>
      <c:valAx>
        <c:axId val="37848192"/>
        <c:scaling>
          <c:orientation val="minMax"/>
        </c:scaling>
        <c:delete val="0"/>
        <c:axPos val="t"/>
        <c:majorGridlines/>
        <c:numFmt formatCode="General" sourceLinked="1"/>
        <c:majorTickMark val="out"/>
        <c:minorTickMark val="none"/>
        <c:tickLblPos val="nextTo"/>
        <c:crossAx val="378300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- 4'!$C$32:$C$35</c:f>
              <c:strCache>
                <c:ptCount val="4"/>
                <c:pt idx="0">
                  <c:v>OBJETIVO 1</c:v>
                </c:pt>
                <c:pt idx="1">
                  <c:v>OBJETIVO 2</c:v>
                </c:pt>
                <c:pt idx="2">
                  <c:v>OBJETIVO 3</c:v>
                </c:pt>
                <c:pt idx="3">
                  <c:v>OBJETIVO 4</c:v>
                </c:pt>
              </c:strCache>
            </c:strRef>
          </c:cat>
          <c:val>
            <c:numRef>
              <c:f>'Painel de Gestão - 4'!$E$32:$E$35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- 4'!$C$32:$C$35</c:f>
              <c:strCache>
                <c:ptCount val="4"/>
                <c:pt idx="0">
                  <c:v>OBJETIVO 1</c:v>
                </c:pt>
                <c:pt idx="1">
                  <c:v>OBJETIVO 2</c:v>
                </c:pt>
                <c:pt idx="2">
                  <c:v>OBJETIVO 3</c:v>
                </c:pt>
                <c:pt idx="3">
                  <c:v>OBJETIVO 4</c:v>
                </c:pt>
              </c:strCache>
            </c:strRef>
          </c:cat>
          <c:val>
            <c:numRef>
              <c:f>'Painel de Gestão - 4'!$F$32:$F$35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- 4'!$G$32:$G$35</c:f>
              <c:numCache>
                <c:formatCode>General</c:formatCode>
                <c:ptCount val="4"/>
                <c:pt idx="0">
                  <c:v>0</c:v>
                </c:pt>
                <c:pt idx="1">
                  <c:v>3</c:v>
                </c:pt>
                <c:pt idx="2">
                  <c:v>2</c:v>
                </c:pt>
                <c:pt idx="3">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- 4'!$H$32:$H$35</c:f>
              <c:numCache>
                <c:formatCode>General</c:formatCode>
                <c:ptCount val="4"/>
                <c:pt idx="0">
                  <c:v>1</c:v>
                </c:pt>
                <c:pt idx="1">
                  <c:v>1</c:v>
                </c:pt>
                <c:pt idx="2">
                  <c:v>1</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- 4'!$I$32:$I$35</c:f>
              <c:numCache>
                <c:formatCode>General</c:formatCode>
                <c:ptCount val="4"/>
                <c:pt idx="0">
                  <c:v>2</c:v>
                </c:pt>
                <c:pt idx="1">
                  <c:v>4</c:v>
                </c:pt>
                <c:pt idx="2">
                  <c:v>1</c:v>
                </c:pt>
                <c:pt idx="3">
                  <c:v>5</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- 4'!$C$32:$C$35</c:f>
              <c:strCache>
                <c:ptCount val="4"/>
                <c:pt idx="0">
                  <c:v>OBJETIVO 1</c:v>
                </c:pt>
                <c:pt idx="1">
                  <c:v>OBJETIVO 2</c:v>
                </c:pt>
                <c:pt idx="2">
                  <c:v>OBJETIVO 3</c:v>
                </c:pt>
                <c:pt idx="3">
                  <c:v>OBJETIVO 4</c:v>
                </c:pt>
              </c:strCache>
            </c:strRef>
          </c:cat>
          <c:val>
            <c:numRef>
              <c:f>'Painel de Gestão - 4'!$J$32:$J$35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0579456"/>
        <c:axId val="40580992"/>
      </c:barChart>
      <c:catAx>
        <c:axId val="40579456"/>
        <c:scaling>
          <c:orientation val="maxMin"/>
        </c:scaling>
        <c:delete val="0"/>
        <c:axPos val="l"/>
        <c:numFmt formatCode="ge\r\a\l" sourceLinked="0"/>
        <c:majorTickMark val="out"/>
        <c:minorTickMark val="none"/>
        <c:tickLblPos val="nextTo"/>
        <c:txPr>
          <a:bodyPr/>
          <a:lstStyle/>
          <a:p>
            <a:pPr>
              <a:defRPr sz="1100"/>
            </a:pPr>
            <a:endParaRPr lang="pt-BR"/>
          </a:p>
        </c:txPr>
        <c:crossAx val="40580992"/>
        <c:crosses val="autoZero"/>
        <c:auto val="1"/>
        <c:lblAlgn val="ctr"/>
        <c:lblOffset val="100"/>
        <c:noMultiLvlLbl val="0"/>
      </c:catAx>
      <c:valAx>
        <c:axId val="40580992"/>
        <c:scaling>
          <c:orientation val="minMax"/>
        </c:scaling>
        <c:delete val="0"/>
        <c:axPos val="t"/>
        <c:majorGridlines/>
        <c:numFmt formatCode="General" sourceLinked="1"/>
        <c:majorTickMark val="out"/>
        <c:minorTickMark val="none"/>
        <c:tickLblPos val="nextTo"/>
        <c:crossAx val="4057945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0.19230769230769232</c:v>
                </c:pt>
                <c:pt idx="2">
                  <c:v>0.19230769230769232</c:v>
                </c:pt>
                <c:pt idx="3">
                  <c:v>0.46153846153846156</c:v>
                </c:pt>
                <c:pt idx="4">
                  <c:v>0.15384615384615385</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0.2</c:v>
                </c:pt>
                <c:pt idx="2">
                  <c:v>0.16</c:v>
                </c:pt>
                <c:pt idx="3">
                  <c:v>0.48</c:v>
                </c:pt>
                <c:pt idx="4">
                  <c:v>0.16</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Final'!$E$25:$E$28</c:f>
              <c:numCache>
                <c:formatCode>General</c:formatCode>
                <c:ptCount val="4"/>
                <c:pt idx="0">
                  <c:v>1</c:v>
                </c:pt>
                <c:pt idx="1">
                  <c:v>1</c:v>
                </c:pt>
                <c:pt idx="2">
                  <c:v>2</c:v>
                </c:pt>
                <c:pt idx="3">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Final'!$C$25:$C$28</c:f>
              <c:strCache>
                <c:ptCount val="4"/>
                <c:pt idx="0">
                  <c:v>OBJETIVO 1</c:v>
                </c:pt>
                <c:pt idx="1">
                  <c:v>OBJETIVO 2</c:v>
                </c:pt>
                <c:pt idx="2">
                  <c:v>OBJETIVO 3</c:v>
                </c:pt>
                <c:pt idx="3">
                  <c:v>OBJETIVO 4</c:v>
                </c:pt>
              </c:strCache>
            </c:strRef>
          </c:cat>
          <c:val>
            <c:numRef>
              <c:f>'Painel de Gestão Final'!$F$25:$F$28</c:f>
              <c:numCache>
                <c:formatCode>General</c:formatCode>
                <c:ptCount val="4"/>
                <c:pt idx="0">
                  <c:v>0</c:v>
                </c:pt>
                <c:pt idx="1">
                  <c:v>2</c:v>
                </c:pt>
                <c:pt idx="2">
                  <c:v>1</c:v>
                </c:pt>
                <c:pt idx="3">
                  <c:v>0</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Final'!$G$25:$G$28</c:f>
              <c:numCache>
                <c:formatCode>General</c:formatCode>
                <c:ptCount val="4"/>
                <c:pt idx="0">
                  <c:v>4</c:v>
                </c:pt>
                <c:pt idx="1">
                  <c:v>6</c:v>
                </c:pt>
                <c:pt idx="2">
                  <c:v>2</c:v>
                </c:pt>
                <c:pt idx="3">
                  <c:v>7</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86472960"/>
        <c:axId val="86478848"/>
      </c:barChart>
      <c:catAx>
        <c:axId val="86472960"/>
        <c:scaling>
          <c:orientation val="maxMin"/>
        </c:scaling>
        <c:delete val="0"/>
        <c:axPos val="l"/>
        <c:numFmt formatCode="ge\r\a\l" sourceLinked="0"/>
        <c:majorTickMark val="out"/>
        <c:minorTickMark val="none"/>
        <c:tickLblPos val="nextTo"/>
        <c:crossAx val="86478848"/>
        <c:crosses val="autoZero"/>
        <c:auto val="1"/>
        <c:lblAlgn val="ctr"/>
        <c:lblOffset val="100"/>
        <c:noMultiLvlLbl val="0"/>
      </c:catAx>
      <c:valAx>
        <c:axId val="86478848"/>
        <c:scaling>
          <c:orientation val="minMax"/>
        </c:scaling>
        <c:delete val="0"/>
        <c:axPos val="t"/>
        <c:majorGridlines/>
        <c:numFmt formatCode="General" sourceLinked="1"/>
        <c:majorTickMark val="out"/>
        <c:minorTickMark val="none"/>
        <c:tickLblPos val="nextTo"/>
        <c:crossAx val="8647296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0.15384615384615385</c:v>
                </c:pt>
                <c:pt idx="1">
                  <c:v>0.11538461538461539</c:v>
                </c:pt>
                <c:pt idx="2">
                  <c:v>0.73076923076923073</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c:v>
                </c:pt>
                <c:pt idx="1">
                  <c:v>0.2</c:v>
                </c:pt>
                <c:pt idx="2">
                  <c:v>0.08</c:v>
                </c:pt>
                <c:pt idx="3">
                  <c:v>0.6</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0.1111111111111111</c:v>
                </c:pt>
                <c:pt idx="1">
                  <c:v>0.18518518518518517</c:v>
                </c:pt>
                <c:pt idx="2">
                  <c:v>7.407407407407407E-2</c:v>
                </c:pt>
                <c:pt idx="3">
                  <c:v>0.55555555555555558</c:v>
                </c:pt>
                <c:pt idx="4">
                  <c:v>0</c:v>
                </c:pt>
                <c:pt idx="5">
                  <c:v>7.407407407407407E-2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0</c:v>
                </c:pt>
                <c:pt idx="1">
                  <c:v>1</c:v>
                </c:pt>
                <c:pt idx="2">
                  <c:v>2</c:v>
                </c:pt>
                <c:pt idx="3">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3</c:v>
                </c:pt>
                <c:pt idx="1">
                  <c:v>4</c:v>
                </c:pt>
                <c:pt idx="2">
                  <c:v>2</c:v>
                </c:pt>
                <c:pt idx="3">
                  <c:v>4</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2</c:v>
                </c:pt>
                <c:pt idx="1">
                  <c:v>3</c:v>
                </c:pt>
                <c:pt idx="2">
                  <c:v>0</c:v>
                </c:pt>
                <c:pt idx="3">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1</c:v>
                </c:pt>
                <c:pt idx="2">
                  <c:v>1</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0306944"/>
        <c:axId val="40316928"/>
      </c:barChart>
      <c:catAx>
        <c:axId val="40306944"/>
        <c:scaling>
          <c:orientation val="maxMin"/>
        </c:scaling>
        <c:delete val="0"/>
        <c:axPos val="l"/>
        <c:numFmt formatCode="ge\r\a\l" sourceLinked="0"/>
        <c:majorTickMark val="out"/>
        <c:minorTickMark val="none"/>
        <c:tickLblPos val="nextTo"/>
        <c:txPr>
          <a:bodyPr/>
          <a:lstStyle/>
          <a:p>
            <a:pPr>
              <a:defRPr sz="1100"/>
            </a:pPr>
            <a:endParaRPr lang="pt-BR"/>
          </a:p>
        </c:txPr>
        <c:crossAx val="40316928"/>
        <c:crosses val="autoZero"/>
        <c:auto val="1"/>
        <c:lblAlgn val="ctr"/>
        <c:lblOffset val="100"/>
        <c:noMultiLvlLbl val="0"/>
      </c:catAx>
      <c:valAx>
        <c:axId val="40316928"/>
        <c:scaling>
          <c:orientation val="minMax"/>
        </c:scaling>
        <c:delete val="0"/>
        <c:axPos val="t"/>
        <c:majorGridlines/>
        <c:numFmt formatCode="General" sourceLinked="1"/>
        <c:majorTickMark val="out"/>
        <c:minorTickMark val="none"/>
        <c:tickLblPos val="nextTo"/>
        <c:crossAx val="4030694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5-E2B7-434B-B6BC-934A06CA4F3B}"/>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0.14814814814814814</c:v>
                </c:pt>
                <c:pt idx="2">
                  <c:v>0.48148148148148145</c:v>
                </c:pt>
                <c:pt idx="3">
                  <c:v>0.29629629629629628</c:v>
                </c:pt>
                <c:pt idx="4">
                  <c:v>7.407407407407407E-2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0.11538461538461539</c:v>
                </c:pt>
                <c:pt idx="2">
                  <c:v>0.5</c:v>
                </c:pt>
                <c:pt idx="3">
                  <c:v>0.30769230769230771</c:v>
                </c:pt>
                <c:pt idx="4">
                  <c:v>7.6923076923076927E-2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0</c:v>
                </c:pt>
                <c:pt idx="1">
                  <c:v>0</c:v>
                </c:pt>
                <c:pt idx="2">
                  <c:v>2</c:v>
                </c:pt>
                <c:pt idx="3">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2</c:v>
                </c:pt>
                <c:pt idx="1">
                  <c:v>4</c:v>
                </c:pt>
                <c:pt idx="2">
                  <c:v>2</c:v>
                </c:pt>
                <c:pt idx="3">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2</c:v>
                </c:pt>
                <c:pt idx="1">
                  <c:v>4</c:v>
                </c:pt>
                <c:pt idx="2">
                  <c:v>1</c:v>
                </c:pt>
                <c:pt idx="3">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1</c:v>
                </c:pt>
                <c:pt idx="1">
                  <c:v>1</c:v>
                </c:pt>
                <c:pt idx="2">
                  <c:v>0</c:v>
                </c:pt>
                <c:pt idx="3">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0832000"/>
        <c:axId val="40837888"/>
      </c:barChart>
      <c:catAx>
        <c:axId val="40832000"/>
        <c:scaling>
          <c:orientation val="maxMin"/>
        </c:scaling>
        <c:delete val="0"/>
        <c:axPos val="l"/>
        <c:numFmt formatCode="ge\r\a\l" sourceLinked="0"/>
        <c:majorTickMark val="out"/>
        <c:minorTickMark val="none"/>
        <c:tickLblPos val="nextTo"/>
        <c:txPr>
          <a:bodyPr/>
          <a:lstStyle/>
          <a:p>
            <a:pPr>
              <a:defRPr sz="1100"/>
            </a:pPr>
            <a:endParaRPr lang="pt-BR"/>
          </a:p>
        </c:txPr>
        <c:crossAx val="40837888"/>
        <c:crosses val="autoZero"/>
        <c:auto val="1"/>
        <c:lblAlgn val="ctr"/>
        <c:lblOffset val="100"/>
        <c:noMultiLvlLbl val="0"/>
      </c:catAx>
      <c:valAx>
        <c:axId val="40837888"/>
        <c:scaling>
          <c:orientation val="minMax"/>
        </c:scaling>
        <c:delete val="0"/>
        <c:axPos val="t"/>
        <c:majorGridlines/>
        <c:numFmt formatCode="General" sourceLinked="1"/>
        <c:majorTickMark val="out"/>
        <c:minorTickMark val="none"/>
        <c:tickLblPos val="nextTo"/>
        <c:crossAx val="40832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7.6923076923076927E-2</c:v>
                </c:pt>
                <c:pt idx="2">
                  <c:v>0.42307692307692307</c:v>
                </c:pt>
                <c:pt idx="3">
                  <c:v>0.42307692307692307</c:v>
                </c:pt>
                <c:pt idx="4">
                  <c:v>7.6923076923076927E-2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7.6923076923076927E-2</c:v>
                </c:pt>
                <c:pt idx="2">
                  <c:v>0.42307692307692307</c:v>
                </c:pt>
                <c:pt idx="3">
                  <c:v>0.42307692307692307</c:v>
                </c:pt>
                <c:pt idx="4">
                  <c:v>7.6923076923076927E-2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28</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50"/>
  <sheetViews>
    <sheetView showGridLines="0" topLeftCell="J15" zoomScale="80" zoomScaleNormal="80" workbookViewId="0">
      <selection activeCell="A16" sqref="A16:XFD16"/>
    </sheetView>
  </sheetViews>
  <sheetFormatPr defaultColWidth="8.85546875" defaultRowHeight="15"/>
  <cols>
    <col min="1" max="1" width="28.5703125" style="2" customWidth="1"/>
    <col min="2" max="2" width="5.85546875" style="2" customWidth="1"/>
    <col min="3" max="3" width="47.5703125" style="2" customWidth="1"/>
    <col min="4" max="4" width="20.7109375" style="2" customWidth="1"/>
    <col min="5" max="5" width="19.42578125" style="2" customWidth="1"/>
    <col min="6" max="6" width="10.7109375" style="2" customWidth="1"/>
    <col min="7" max="7" width="10.85546875" style="2" customWidth="1"/>
    <col min="8" max="8" width="21.85546875" style="61" customWidth="1"/>
    <col min="9" max="9" width="15.7109375" style="2" customWidth="1"/>
    <col min="10" max="10" width="35.28515625" style="2" customWidth="1"/>
    <col min="11" max="12" width="25.140625" style="2" customWidth="1"/>
    <col min="13" max="13" width="53.85546875" style="2" customWidth="1"/>
    <col min="14" max="14" width="17.85546875" style="61" customWidth="1"/>
    <col min="15" max="15" width="16.85546875" style="61" customWidth="1"/>
    <col min="16" max="16" width="17.85546875" style="61" customWidth="1"/>
    <col min="17" max="17" width="17" style="61" customWidth="1"/>
    <col min="18" max="18" width="17.42578125" style="61" customWidth="1"/>
    <col min="19" max="19" width="16.85546875" style="61" customWidth="1"/>
    <col min="20" max="20" width="59.42578125" style="125"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21" customHeight="1">
      <c r="A1" s="369" t="s">
        <v>0</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8"/>
    </row>
    <row r="2" spans="1:40" ht="33.75" customHeight="1" thickBot="1">
      <c r="A2" s="370" t="s">
        <v>1</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18"/>
    </row>
    <row r="3" spans="1:40" ht="6.75" customHeight="1" thickTop="1">
      <c r="AJ3" s="18"/>
    </row>
    <row r="4" spans="1:40" ht="52.5" customHeight="1">
      <c r="A4" s="54" t="s">
        <v>2</v>
      </c>
      <c r="B4" s="382" t="s">
        <v>3</v>
      </c>
      <c r="C4" s="382"/>
      <c r="D4" s="382"/>
      <c r="E4" s="382"/>
      <c r="F4" s="382"/>
      <c r="G4" s="383"/>
      <c r="H4" s="13"/>
      <c r="I4" s="13"/>
      <c r="J4" s="13"/>
      <c r="K4" s="13"/>
      <c r="L4" s="13"/>
      <c r="M4" s="13"/>
      <c r="N4" s="13"/>
      <c r="O4" s="13"/>
      <c r="P4" s="13"/>
      <c r="Q4" s="13"/>
      <c r="R4" s="13"/>
      <c r="S4" s="2"/>
      <c r="AJ4" s="18"/>
    </row>
    <row r="5" spans="1:40" ht="4.5" customHeight="1">
      <c r="AJ5" s="18"/>
    </row>
    <row r="6" spans="1:40" ht="13.5" customHeight="1">
      <c r="A6" s="54" t="s">
        <v>4</v>
      </c>
      <c r="B6" s="384" t="s">
        <v>5</v>
      </c>
      <c r="C6" s="385"/>
      <c r="M6" s="61"/>
      <c r="AJ6" s="18"/>
      <c r="AN6" s="2" t="s">
        <v>6</v>
      </c>
    </row>
    <row r="7" spans="1:40" ht="17.25" customHeight="1" thickBot="1">
      <c r="AJ7" s="18"/>
      <c r="AN7" s="62" t="s">
        <v>7</v>
      </c>
    </row>
    <row r="8" spans="1:40" ht="16.5" thickBot="1">
      <c r="A8" s="389" t="s">
        <v>8</v>
      </c>
      <c r="B8" s="390"/>
      <c r="C8" s="390"/>
      <c r="D8" s="390"/>
      <c r="E8" s="390"/>
      <c r="F8" s="390"/>
      <c r="G8" s="390"/>
      <c r="H8" s="390"/>
      <c r="I8" s="390"/>
      <c r="J8" s="390"/>
      <c r="K8" s="390"/>
      <c r="L8" s="390"/>
      <c r="M8" s="391"/>
      <c r="N8" s="406" t="s">
        <v>9</v>
      </c>
      <c r="O8" s="407"/>
      <c r="P8" s="407"/>
      <c r="Q8" s="407"/>
      <c r="R8" s="407"/>
      <c r="S8" s="407"/>
      <c r="T8" s="407"/>
      <c r="U8" s="407"/>
      <c r="V8" s="407"/>
      <c r="W8" s="407"/>
      <c r="X8" s="408"/>
      <c r="Y8" s="371" t="s">
        <v>10</v>
      </c>
      <c r="Z8" s="372"/>
      <c r="AA8" s="372"/>
      <c r="AB8" s="372"/>
      <c r="AC8" s="372"/>
      <c r="AD8" s="372"/>
      <c r="AE8" s="372"/>
      <c r="AF8" s="372"/>
      <c r="AG8" s="372"/>
      <c r="AH8" s="372"/>
      <c r="AI8" s="373"/>
      <c r="AJ8" s="18"/>
    </row>
    <row r="9" spans="1:40" s="123" customFormat="1" ht="14.25">
      <c r="A9" s="376" t="s">
        <v>11</v>
      </c>
      <c r="B9" s="374" t="s">
        <v>12</v>
      </c>
      <c r="C9" s="374" t="s">
        <v>13</v>
      </c>
      <c r="D9" s="374" t="s">
        <v>14</v>
      </c>
      <c r="E9" s="378" t="s">
        <v>15</v>
      </c>
      <c r="F9" s="374" t="s">
        <v>16</v>
      </c>
      <c r="G9" s="374"/>
      <c r="H9" s="378" t="s">
        <v>17</v>
      </c>
      <c r="I9" s="378" t="s">
        <v>18</v>
      </c>
      <c r="J9" s="374" t="s">
        <v>19</v>
      </c>
      <c r="K9" s="396" t="s">
        <v>20</v>
      </c>
      <c r="L9" s="397"/>
      <c r="M9" s="374" t="s">
        <v>21</v>
      </c>
      <c r="N9" s="413" t="s">
        <v>22</v>
      </c>
      <c r="O9" s="415" t="s">
        <v>23</v>
      </c>
      <c r="P9" s="417" t="s">
        <v>24</v>
      </c>
      <c r="Q9" s="419" t="s">
        <v>25</v>
      </c>
      <c r="R9" s="421" t="s">
        <v>26</v>
      </c>
      <c r="S9" s="398" t="s">
        <v>27</v>
      </c>
      <c r="T9" s="400" t="s">
        <v>28</v>
      </c>
      <c r="U9" s="400" t="s">
        <v>29</v>
      </c>
      <c r="V9" s="400" t="s">
        <v>30</v>
      </c>
      <c r="W9" s="400" t="s">
        <v>31</v>
      </c>
      <c r="X9" s="409" t="s">
        <v>32</v>
      </c>
      <c r="Y9" s="411" t="s">
        <v>33</v>
      </c>
      <c r="Z9" s="402" t="s">
        <v>34</v>
      </c>
      <c r="AA9" s="404" t="s">
        <v>35</v>
      </c>
      <c r="AB9" s="402" t="s">
        <v>36</v>
      </c>
      <c r="AC9" s="402" t="s">
        <v>37</v>
      </c>
      <c r="AD9" s="402" t="s">
        <v>38</v>
      </c>
      <c r="AE9" s="402" t="s">
        <v>39</v>
      </c>
      <c r="AF9" s="386" t="s">
        <v>40</v>
      </c>
      <c r="AG9" s="402" t="s">
        <v>41</v>
      </c>
      <c r="AH9" s="402" t="s">
        <v>42</v>
      </c>
      <c r="AI9" s="380" t="s">
        <v>43</v>
      </c>
      <c r="AJ9" s="122"/>
    </row>
    <row r="10" spans="1:40" s="123" customFormat="1" ht="41.25" customHeight="1" thickBot="1">
      <c r="A10" s="377"/>
      <c r="B10" s="375"/>
      <c r="C10" s="375"/>
      <c r="D10" s="375"/>
      <c r="E10" s="379"/>
      <c r="F10" s="133" t="s">
        <v>44</v>
      </c>
      <c r="G10" s="133" t="s">
        <v>45</v>
      </c>
      <c r="H10" s="379"/>
      <c r="I10" s="379"/>
      <c r="J10" s="375"/>
      <c r="K10" s="124" t="s">
        <v>46</v>
      </c>
      <c r="L10" s="124" t="s">
        <v>47</v>
      </c>
      <c r="M10" s="375"/>
      <c r="N10" s="414"/>
      <c r="O10" s="416"/>
      <c r="P10" s="418"/>
      <c r="Q10" s="420"/>
      <c r="R10" s="422"/>
      <c r="S10" s="399"/>
      <c r="T10" s="401"/>
      <c r="U10" s="401"/>
      <c r="V10" s="401"/>
      <c r="W10" s="401"/>
      <c r="X10" s="410"/>
      <c r="Y10" s="412"/>
      <c r="Z10" s="403"/>
      <c r="AA10" s="405"/>
      <c r="AB10" s="403"/>
      <c r="AC10" s="403"/>
      <c r="AD10" s="403"/>
      <c r="AE10" s="403"/>
      <c r="AF10" s="387"/>
      <c r="AG10" s="403"/>
      <c r="AH10" s="403"/>
      <c r="AI10" s="381"/>
      <c r="AJ10" s="122"/>
    </row>
    <row r="11" spans="1:40" s="153" customFormat="1" ht="134.25" customHeight="1">
      <c r="A11" s="393" t="s">
        <v>48</v>
      </c>
      <c r="B11" s="145" t="s">
        <v>49</v>
      </c>
      <c r="C11" s="146" t="s">
        <v>50</v>
      </c>
      <c r="D11" s="142" t="s">
        <v>51</v>
      </c>
      <c r="E11" s="142" t="s">
        <v>52</v>
      </c>
      <c r="F11" s="147">
        <v>43709</v>
      </c>
      <c r="G11" s="147">
        <v>45536</v>
      </c>
      <c r="H11" s="142" t="s">
        <v>53</v>
      </c>
      <c r="I11" s="148">
        <v>15000</v>
      </c>
      <c r="J11" s="142" t="s">
        <v>54</v>
      </c>
      <c r="K11" s="142" t="s">
        <v>55</v>
      </c>
      <c r="L11" s="142" t="s">
        <v>56</v>
      </c>
      <c r="M11" s="142" t="s">
        <v>57</v>
      </c>
      <c r="N11" s="149"/>
      <c r="O11" s="150"/>
      <c r="P11" s="149" t="s">
        <v>58</v>
      </c>
      <c r="Q11" s="149"/>
      <c r="R11" s="149"/>
      <c r="S11" s="151"/>
      <c r="T11" s="152" t="s">
        <v>59</v>
      </c>
      <c r="U11" s="142" t="s">
        <v>60</v>
      </c>
      <c r="V11" s="142" t="s">
        <v>61</v>
      </c>
      <c r="W11" s="142" t="s">
        <v>62</v>
      </c>
      <c r="X11" s="142" t="s">
        <v>63</v>
      </c>
      <c r="Y11" s="145"/>
      <c r="Z11" s="142" t="s">
        <v>64</v>
      </c>
      <c r="AA11" s="145"/>
      <c r="AB11" s="145"/>
      <c r="AC11" s="145"/>
      <c r="AD11" s="149"/>
      <c r="AE11" s="145"/>
      <c r="AF11" s="142"/>
      <c r="AG11" s="142"/>
      <c r="AH11" s="149"/>
      <c r="AI11" s="149"/>
      <c r="AJ11" s="122"/>
    </row>
    <row r="12" spans="1:40" s="153" customFormat="1" ht="105">
      <c r="A12" s="394"/>
      <c r="B12" s="154" t="s">
        <v>65</v>
      </c>
      <c r="C12" s="155" t="s">
        <v>66</v>
      </c>
      <c r="D12" s="156" t="s">
        <v>51</v>
      </c>
      <c r="E12" s="156" t="s">
        <v>67</v>
      </c>
      <c r="F12" s="157">
        <v>43709</v>
      </c>
      <c r="G12" s="157">
        <v>45536</v>
      </c>
      <c r="H12" s="156" t="s">
        <v>68</v>
      </c>
      <c r="I12" s="158">
        <v>15000</v>
      </c>
      <c r="J12" s="156" t="s">
        <v>69</v>
      </c>
      <c r="K12" s="156" t="s">
        <v>55</v>
      </c>
      <c r="L12" s="154" t="s">
        <v>56</v>
      </c>
      <c r="M12" s="156" t="s">
        <v>70</v>
      </c>
      <c r="N12" s="149"/>
      <c r="O12" s="149" t="s">
        <v>58</v>
      </c>
      <c r="P12" s="149"/>
      <c r="Q12" s="149"/>
      <c r="R12" s="149"/>
      <c r="S12" s="151"/>
      <c r="T12" s="159" t="s">
        <v>71</v>
      </c>
      <c r="U12" s="154"/>
      <c r="V12" s="156" t="s">
        <v>72</v>
      </c>
      <c r="W12" s="154" t="s">
        <v>73</v>
      </c>
      <c r="X12" s="156" t="s">
        <v>74</v>
      </c>
      <c r="Y12" s="154"/>
      <c r="Z12" s="142" t="s">
        <v>64</v>
      </c>
      <c r="AA12" s="154"/>
      <c r="AB12" s="154"/>
      <c r="AC12" s="154"/>
      <c r="AD12" s="160"/>
      <c r="AE12" s="158"/>
      <c r="AF12" s="156"/>
      <c r="AG12" s="156"/>
      <c r="AH12" s="160"/>
      <c r="AI12" s="160"/>
      <c r="AJ12" s="122"/>
    </row>
    <row r="13" spans="1:40" ht="409.5">
      <c r="A13" s="394"/>
      <c r="B13" s="46" t="s">
        <v>75</v>
      </c>
      <c r="C13" s="130" t="s">
        <v>76</v>
      </c>
      <c r="D13" s="116" t="s">
        <v>77</v>
      </c>
      <c r="E13" s="46" t="s">
        <v>78</v>
      </c>
      <c r="F13" s="118">
        <v>43709</v>
      </c>
      <c r="G13" s="118">
        <v>44166</v>
      </c>
      <c r="H13" s="116" t="s">
        <v>79</v>
      </c>
      <c r="I13" s="119">
        <v>9800</v>
      </c>
      <c r="J13" s="116" t="s">
        <v>80</v>
      </c>
      <c r="K13" s="46" t="s">
        <v>81</v>
      </c>
      <c r="L13" s="116" t="s">
        <v>81</v>
      </c>
      <c r="M13" s="116" t="s">
        <v>82</v>
      </c>
      <c r="N13" s="63"/>
      <c r="O13" s="63"/>
      <c r="P13" s="63"/>
      <c r="Q13" s="63" t="s">
        <v>58</v>
      </c>
      <c r="R13" s="63"/>
      <c r="S13" s="65"/>
      <c r="T13" s="137" t="s">
        <v>83</v>
      </c>
      <c r="U13" s="46"/>
      <c r="V13" s="116" t="s">
        <v>84</v>
      </c>
      <c r="W13" s="116" t="s">
        <v>85</v>
      </c>
      <c r="X13" s="116" t="s">
        <v>86</v>
      </c>
      <c r="Y13" s="138" t="s">
        <v>87</v>
      </c>
      <c r="Z13" s="116" t="s">
        <v>88</v>
      </c>
      <c r="AA13" s="46"/>
      <c r="AB13" s="46"/>
      <c r="AC13" s="118">
        <v>44166</v>
      </c>
      <c r="AD13" s="66"/>
      <c r="AE13" s="119">
        <v>0</v>
      </c>
      <c r="AF13" s="116"/>
      <c r="AG13" s="116"/>
      <c r="AH13" s="66"/>
      <c r="AI13" s="116" t="s">
        <v>89</v>
      </c>
      <c r="AJ13" s="18"/>
    </row>
    <row r="14" spans="1:40" ht="240">
      <c r="A14" s="394"/>
      <c r="B14" s="46" t="s">
        <v>90</v>
      </c>
      <c r="C14" s="130" t="s">
        <v>91</v>
      </c>
      <c r="D14" s="116" t="s">
        <v>92</v>
      </c>
      <c r="E14" s="46" t="s">
        <v>93</v>
      </c>
      <c r="F14" s="118">
        <v>43709</v>
      </c>
      <c r="G14" s="118">
        <v>45536</v>
      </c>
      <c r="H14" s="116" t="s">
        <v>68</v>
      </c>
      <c r="I14" s="119">
        <v>15000</v>
      </c>
      <c r="J14" s="116" t="s">
        <v>94</v>
      </c>
      <c r="K14" s="116" t="s">
        <v>55</v>
      </c>
      <c r="L14" s="46" t="s">
        <v>56</v>
      </c>
      <c r="M14" s="116" t="s">
        <v>70</v>
      </c>
      <c r="N14" s="63"/>
      <c r="O14" s="63"/>
      <c r="P14" s="63"/>
      <c r="Q14" s="63" t="s">
        <v>58</v>
      </c>
      <c r="R14" s="63"/>
      <c r="S14" s="65"/>
      <c r="T14" s="137" t="s">
        <v>95</v>
      </c>
      <c r="U14" s="116" t="s">
        <v>96</v>
      </c>
      <c r="V14" s="46"/>
      <c r="W14" s="116" t="s">
        <v>97</v>
      </c>
      <c r="X14" s="116" t="s">
        <v>98</v>
      </c>
      <c r="Y14" s="46"/>
      <c r="Z14" s="46"/>
      <c r="AA14" s="46"/>
      <c r="AB14" s="46"/>
      <c r="AC14" s="46"/>
      <c r="AD14" s="66"/>
      <c r="AE14" s="46"/>
      <c r="AF14" s="116"/>
      <c r="AG14" s="116"/>
      <c r="AH14" s="66"/>
      <c r="AI14" s="66"/>
      <c r="AJ14" s="18"/>
    </row>
    <row r="15" spans="1:40" ht="150">
      <c r="A15" s="395"/>
      <c r="B15" s="46" t="s">
        <v>99</v>
      </c>
      <c r="C15" s="130" t="s">
        <v>100</v>
      </c>
      <c r="D15" s="116" t="s">
        <v>101</v>
      </c>
      <c r="E15" s="116" t="s">
        <v>102</v>
      </c>
      <c r="F15" s="118">
        <v>43709</v>
      </c>
      <c r="G15" s="118">
        <v>44075</v>
      </c>
      <c r="H15" s="116" t="s">
        <v>103</v>
      </c>
      <c r="I15" s="119">
        <v>20000</v>
      </c>
      <c r="J15" s="116" t="s">
        <v>104</v>
      </c>
      <c r="K15" s="116" t="s">
        <v>55</v>
      </c>
      <c r="L15" s="116" t="s">
        <v>81</v>
      </c>
      <c r="M15" s="116" t="s">
        <v>105</v>
      </c>
      <c r="N15" s="63"/>
      <c r="O15" s="63"/>
      <c r="P15" s="63" t="s">
        <v>58</v>
      </c>
      <c r="Q15" s="63"/>
      <c r="R15" s="63"/>
      <c r="S15" s="65"/>
      <c r="T15" s="137" t="s">
        <v>106</v>
      </c>
      <c r="U15" s="46"/>
      <c r="V15" s="116" t="s">
        <v>107</v>
      </c>
      <c r="W15" s="116" t="s">
        <v>108</v>
      </c>
      <c r="X15" s="116" t="s">
        <v>109</v>
      </c>
      <c r="Y15" s="46"/>
      <c r="Z15" s="46"/>
      <c r="AA15" s="46"/>
      <c r="AB15" s="46"/>
      <c r="AC15" s="118">
        <v>44287</v>
      </c>
      <c r="AD15" s="66"/>
      <c r="AE15" s="119">
        <v>30000</v>
      </c>
      <c r="AF15" s="116" t="s">
        <v>110</v>
      </c>
      <c r="AG15" s="116"/>
      <c r="AH15" s="66"/>
      <c r="AI15" s="66"/>
      <c r="AJ15" s="18"/>
    </row>
    <row r="16" spans="1:40" s="153" customFormat="1" ht="409.5">
      <c r="A16" s="356" t="s">
        <v>111</v>
      </c>
      <c r="B16" s="154" t="s">
        <v>112</v>
      </c>
      <c r="C16" s="155" t="s">
        <v>113</v>
      </c>
      <c r="D16" s="156" t="s">
        <v>114</v>
      </c>
      <c r="E16" s="156" t="s">
        <v>115</v>
      </c>
      <c r="F16" s="157">
        <v>43709</v>
      </c>
      <c r="G16" s="157">
        <v>45536</v>
      </c>
      <c r="H16" s="156" t="s">
        <v>68</v>
      </c>
      <c r="I16" s="158">
        <v>15000</v>
      </c>
      <c r="J16" s="156" t="s">
        <v>116</v>
      </c>
      <c r="K16" s="156" t="s">
        <v>117</v>
      </c>
      <c r="L16" s="156" t="s">
        <v>118</v>
      </c>
      <c r="M16" s="156" t="s">
        <v>119</v>
      </c>
      <c r="N16" s="149"/>
      <c r="O16" s="149"/>
      <c r="P16" s="149"/>
      <c r="Q16" s="149" t="s">
        <v>58</v>
      </c>
      <c r="R16" s="149"/>
      <c r="S16" s="151"/>
      <c r="T16" s="357" t="s">
        <v>120</v>
      </c>
      <c r="U16" s="156" t="s">
        <v>121</v>
      </c>
      <c r="V16" s="156" t="s">
        <v>122</v>
      </c>
      <c r="W16" s="156" t="s">
        <v>123</v>
      </c>
      <c r="X16" s="154"/>
      <c r="Y16" s="154"/>
      <c r="Z16" s="154"/>
      <c r="AA16" s="154"/>
      <c r="AB16" s="154"/>
      <c r="AC16" s="154"/>
      <c r="AD16" s="160"/>
      <c r="AE16" s="154"/>
      <c r="AF16" s="156"/>
      <c r="AG16" s="156"/>
      <c r="AH16" s="160"/>
      <c r="AI16" s="160"/>
      <c r="AJ16" s="18"/>
    </row>
    <row r="17" spans="1:36" ht="300">
      <c r="A17" s="161"/>
      <c r="B17" s="46" t="s">
        <v>124</v>
      </c>
      <c r="C17" s="135" t="s">
        <v>125</v>
      </c>
      <c r="D17" s="114" t="s">
        <v>126</v>
      </c>
      <c r="E17" s="114" t="s">
        <v>127</v>
      </c>
      <c r="F17" s="118">
        <v>43709</v>
      </c>
      <c r="G17" s="118">
        <v>45536</v>
      </c>
      <c r="H17" s="114" t="s">
        <v>68</v>
      </c>
      <c r="I17" s="115">
        <v>8000</v>
      </c>
      <c r="J17" s="139" t="s">
        <v>128</v>
      </c>
      <c r="K17" s="113" t="s">
        <v>129</v>
      </c>
      <c r="L17" s="113" t="s">
        <v>130</v>
      </c>
      <c r="M17" s="156" t="s">
        <v>119</v>
      </c>
      <c r="N17" s="63"/>
      <c r="O17" s="63"/>
      <c r="P17" s="63"/>
      <c r="Q17" s="63" t="s">
        <v>58</v>
      </c>
      <c r="R17" s="63"/>
      <c r="S17" s="65"/>
      <c r="T17" s="137" t="s">
        <v>131</v>
      </c>
      <c r="U17" s="116" t="s">
        <v>132</v>
      </c>
      <c r="V17" s="116" t="s">
        <v>133</v>
      </c>
      <c r="W17" s="116" t="s">
        <v>134</v>
      </c>
      <c r="X17" s="116"/>
      <c r="Y17" s="46"/>
      <c r="Z17" s="46"/>
      <c r="AA17" s="46"/>
      <c r="AB17" s="46"/>
      <c r="AC17" s="46"/>
      <c r="AD17" s="66"/>
      <c r="AE17" s="46"/>
      <c r="AF17" s="116"/>
      <c r="AG17" s="116" t="s">
        <v>135</v>
      </c>
      <c r="AH17" s="66"/>
      <c r="AI17" s="66"/>
      <c r="AJ17" s="18"/>
    </row>
    <row r="18" spans="1:36" s="153" customFormat="1" ht="165">
      <c r="A18" s="358"/>
      <c r="B18" s="154" t="s">
        <v>136</v>
      </c>
      <c r="C18" s="359" t="s">
        <v>137</v>
      </c>
      <c r="D18" s="360" t="s">
        <v>138</v>
      </c>
      <c r="E18" s="153" t="s">
        <v>115</v>
      </c>
      <c r="F18" s="157">
        <v>43709</v>
      </c>
      <c r="G18" s="157">
        <v>45536</v>
      </c>
      <c r="H18" s="360" t="s">
        <v>139</v>
      </c>
      <c r="I18" s="361">
        <v>8000</v>
      </c>
      <c r="J18" s="362" t="s">
        <v>140</v>
      </c>
      <c r="K18" s="363" t="s">
        <v>141</v>
      </c>
      <c r="L18" s="363" t="s">
        <v>142</v>
      </c>
      <c r="M18" s="145"/>
      <c r="N18" s="149"/>
      <c r="O18" s="149"/>
      <c r="P18" s="149"/>
      <c r="Q18" s="149" t="s">
        <v>58</v>
      </c>
      <c r="R18" s="149"/>
      <c r="S18" s="151"/>
      <c r="T18" s="357" t="s">
        <v>143</v>
      </c>
      <c r="U18" s="142" t="s">
        <v>144</v>
      </c>
      <c r="V18" s="145"/>
      <c r="W18" s="142" t="s">
        <v>145</v>
      </c>
      <c r="X18" s="142" t="s">
        <v>146</v>
      </c>
      <c r="Y18" s="145"/>
      <c r="Z18" s="145"/>
      <c r="AA18" s="145"/>
      <c r="AB18" s="145"/>
      <c r="AC18" s="145"/>
      <c r="AD18" s="149"/>
      <c r="AE18" s="145"/>
      <c r="AF18" s="142"/>
      <c r="AG18" s="142"/>
      <c r="AH18" s="149"/>
      <c r="AI18" s="149"/>
      <c r="AJ18" s="18"/>
    </row>
    <row r="19" spans="1:36" ht="360">
      <c r="A19" s="161"/>
      <c r="B19" s="46" t="s">
        <v>147</v>
      </c>
      <c r="C19" s="135" t="s">
        <v>148</v>
      </c>
      <c r="D19" s="114" t="s">
        <v>149</v>
      </c>
      <c r="E19" s="114" t="s">
        <v>150</v>
      </c>
      <c r="F19" s="118">
        <v>43709</v>
      </c>
      <c r="G19" s="118">
        <v>45536</v>
      </c>
      <c r="H19" s="114" t="s">
        <v>68</v>
      </c>
      <c r="I19" s="115">
        <v>40000</v>
      </c>
      <c r="J19" s="139" t="s">
        <v>151</v>
      </c>
      <c r="K19" s="113" t="s">
        <v>152</v>
      </c>
      <c r="L19" s="113" t="s">
        <v>152</v>
      </c>
      <c r="M19" s="113" t="s">
        <v>153</v>
      </c>
      <c r="N19" s="114"/>
      <c r="O19" s="63"/>
      <c r="P19" s="63"/>
      <c r="Q19" s="63" t="s">
        <v>58</v>
      </c>
      <c r="R19" s="63"/>
      <c r="S19" s="65"/>
      <c r="T19" s="137" t="s">
        <v>154</v>
      </c>
      <c r="U19" s="134" t="s">
        <v>155</v>
      </c>
      <c r="V19" s="134" t="s">
        <v>156</v>
      </c>
      <c r="W19" s="134" t="s">
        <v>97</v>
      </c>
      <c r="X19" s="47"/>
      <c r="Y19" s="134" t="s">
        <v>157</v>
      </c>
      <c r="Z19" s="47"/>
      <c r="AA19" s="47"/>
      <c r="AB19" s="47"/>
      <c r="AC19" s="47"/>
      <c r="AD19" s="63"/>
      <c r="AE19" s="47"/>
      <c r="AF19" s="134"/>
      <c r="AG19" s="134"/>
      <c r="AH19" s="63"/>
      <c r="AI19" s="63"/>
      <c r="AJ19" s="18"/>
    </row>
    <row r="20" spans="1:36" ht="150">
      <c r="A20" s="161"/>
      <c r="B20" s="46" t="s">
        <v>158</v>
      </c>
      <c r="C20" s="135" t="s">
        <v>159</v>
      </c>
      <c r="D20" s="114" t="s">
        <v>160</v>
      </c>
      <c r="E20" s="2" t="s">
        <v>161</v>
      </c>
      <c r="F20" s="118">
        <v>43709</v>
      </c>
      <c r="G20" s="118">
        <v>45536</v>
      </c>
      <c r="H20" s="114" t="s">
        <v>162</v>
      </c>
      <c r="I20" s="115">
        <v>50000</v>
      </c>
      <c r="J20" s="139" t="s">
        <v>163</v>
      </c>
      <c r="K20" s="113" t="s">
        <v>164</v>
      </c>
      <c r="L20" s="113" t="s">
        <v>56</v>
      </c>
      <c r="M20" s="114" t="s">
        <v>165</v>
      </c>
      <c r="N20" s="63"/>
      <c r="O20" s="63"/>
      <c r="P20" s="63"/>
      <c r="Q20" s="63" t="s">
        <v>58</v>
      </c>
      <c r="R20" s="63"/>
      <c r="S20" s="65"/>
      <c r="T20" s="137" t="s">
        <v>166</v>
      </c>
      <c r="U20" s="116" t="s">
        <v>167</v>
      </c>
      <c r="V20" s="134" t="s">
        <v>168</v>
      </c>
      <c r="W20" s="134" t="s">
        <v>169</v>
      </c>
      <c r="X20" s="134" t="s">
        <v>170</v>
      </c>
      <c r="Y20" s="47"/>
      <c r="Z20" s="47" t="s">
        <v>171</v>
      </c>
      <c r="AA20" s="47"/>
      <c r="AB20" s="47"/>
      <c r="AC20" s="47"/>
      <c r="AD20" s="63"/>
      <c r="AE20" s="47"/>
      <c r="AF20" s="134"/>
      <c r="AG20" s="134"/>
      <c r="AH20" s="63"/>
      <c r="AI20" s="63"/>
      <c r="AJ20" s="18"/>
    </row>
    <row r="21" spans="1:36" ht="255">
      <c r="A21" s="161"/>
      <c r="B21" s="46" t="s">
        <v>172</v>
      </c>
      <c r="C21" s="135" t="s">
        <v>173</v>
      </c>
      <c r="D21" s="114" t="s">
        <v>174</v>
      </c>
      <c r="E21" s="114" t="s">
        <v>175</v>
      </c>
      <c r="F21" s="118">
        <v>43709</v>
      </c>
      <c r="G21" s="118">
        <v>44075</v>
      </c>
      <c r="H21" s="114" t="s">
        <v>176</v>
      </c>
      <c r="I21" s="115">
        <v>8000</v>
      </c>
      <c r="J21" s="139" t="s">
        <v>177</v>
      </c>
      <c r="K21" s="113" t="s">
        <v>178</v>
      </c>
      <c r="L21" s="113" t="s">
        <v>179</v>
      </c>
      <c r="M21" s="114"/>
      <c r="N21" s="63"/>
      <c r="O21" s="63"/>
      <c r="P21" s="63"/>
      <c r="Q21" s="63" t="s">
        <v>58</v>
      </c>
      <c r="R21" s="63"/>
      <c r="S21" s="65"/>
      <c r="T21" s="137" t="s">
        <v>180</v>
      </c>
      <c r="U21" s="134" t="s">
        <v>181</v>
      </c>
      <c r="V21" s="134" t="s">
        <v>182</v>
      </c>
      <c r="W21" s="134" t="s">
        <v>108</v>
      </c>
      <c r="X21" s="134" t="s">
        <v>183</v>
      </c>
      <c r="Y21" s="47"/>
      <c r="Z21" s="47"/>
      <c r="AA21" s="47"/>
      <c r="AB21" s="47"/>
      <c r="AC21" s="117">
        <v>44531</v>
      </c>
      <c r="AD21" s="63"/>
      <c r="AE21" s="47"/>
      <c r="AF21" s="134"/>
      <c r="AG21" s="134"/>
      <c r="AH21" s="63"/>
      <c r="AI21" s="63"/>
      <c r="AJ21" s="18"/>
    </row>
    <row r="22" spans="1:36" ht="135">
      <c r="A22" s="161"/>
      <c r="B22" s="46" t="s">
        <v>184</v>
      </c>
      <c r="C22" s="135" t="s">
        <v>185</v>
      </c>
      <c r="D22" s="114" t="s">
        <v>186</v>
      </c>
      <c r="E22" s="114"/>
      <c r="F22" s="118">
        <v>43709</v>
      </c>
      <c r="G22" s="118">
        <v>44075</v>
      </c>
      <c r="H22" s="114" t="s">
        <v>187</v>
      </c>
      <c r="I22" s="115">
        <v>2000</v>
      </c>
      <c r="J22" s="139" t="s">
        <v>188</v>
      </c>
      <c r="K22" s="113" t="s">
        <v>189</v>
      </c>
      <c r="L22" s="113" t="s">
        <v>81</v>
      </c>
      <c r="M22" s="114"/>
      <c r="N22" s="63"/>
      <c r="O22" s="63" t="s">
        <v>58</v>
      </c>
      <c r="P22" s="63"/>
      <c r="Q22" s="63"/>
      <c r="R22" s="63"/>
      <c r="S22" s="65"/>
      <c r="T22" s="131" t="s">
        <v>190</v>
      </c>
      <c r="U22" s="47"/>
      <c r="V22" s="134" t="s">
        <v>191</v>
      </c>
      <c r="W22" s="134" t="s">
        <v>53</v>
      </c>
      <c r="X22" s="134" t="s">
        <v>192</v>
      </c>
      <c r="Y22" s="47"/>
      <c r="Z22" s="47"/>
      <c r="AA22" s="47"/>
      <c r="AB22" s="117">
        <v>44348</v>
      </c>
      <c r="AC22" s="117">
        <v>45536</v>
      </c>
      <c r="AD22" s="63"/>
      <c r="AE22" s="47"/>
      <c r="AF22" s="134" t="s">
        <v>193</v>
      </c>
      <c r="AG22" s="134"/>
      <c r="AH22" s="63"/>
      <c r="AI22" s="63"/>
      <c r="AJ22" s="18"/>
    </row>
    <row r="23" spans="1:36" ht="270">
      <c r="A23" s="112"/>
      <c r="B23" s="46" t="s">
        <v>194</v>
      </c>
      <c r="C23" s="135" t="s">
        <v>195</v>
      </c>
      <c r="D23" s="114" t="s">
        <v>196</v>
      </c>
      <c r="E23" s="114" t="s">
        <v>197</v>
      </c>
      <c r="F23" s="118">
        <v>44075</v>
      </c>
      <c r="G23" s="118">
        <v>44805</v>
      </c>
      <c r="H23" s="114" t="s">
        <v>176</v>
      </c>
      <c r="I23" s="115">
        <v>40000</v>
      </c>
      <c r="J23" s="139" t="s">
        <v>198</v>
      </c>
      <c r="K23" s="113" t="s">
        <v>199</v>
      </c>
      <c r="L23" s="113" t="s">
        <v>200</v>
      </c>
      <c r="M23" s="114"/>
      <c r="N23" s="63" t="s">
        <v>58</v>
      </c>
      <c r="O23" s="63"/>
      <c r="P23" s="63"/>
      <c r="Q23" s="63"/>
      <c r="R23" s="63"/>
      <c r="S23" s="65"/>
      <c r="T23" s="140"/>
      <c r="U23" s="47"/>
      <c r="V23" s="47"/>
      <c r="W23" s="47"/>
      <c r="X23" s="134" t="s">
        <v>201</v>
      </c>
      <c r="Y23" s="47"/>
      <c r="Z23" s="47"/>
      <c r="AA23" s="47"/>
      <c r="AB23" s="47"/>
      <c r="AC23" s="47"/>
      <c r="AD23" s="63"/>
      <c r="AE23" s="47"/>
      <c r="AF23" s="134"/>
      <c r="AG23" s="134"/>
      <c r="AH23" s="63"/>
      <c r="AI23" s="63"/>
      <c r="AJ23" s="18"/>
    </row>
    <row r="24" spans="1:36" ht="150" customHeight="1">
      <c r="A24" s="162" t="s">
        <v>202</v>
      </c>
      <c r="B24" s="46" t="s">
        <v>203</v>
      </c>
      <c r="C24" s="135" t="s">
        <v>204</v>
      </c>
      <c r="D24" s="114" t="s">
        <v>205</v>
      </c>
      <c r="E24" s="114" t="s">
        <v>206</v>
      </c>
      <c r="F24" s="118">
        <v>43709</v>
      </c>
      <c r="G24" s="118">
        <v>44075</v>
      </c>
      <c r="H24" s="113" t="s">
        <v>207</v>
      </c>
      <c r="I24" s="115">
        <v>8000</v>
      </c>
      <c r="J24" s="139" t="s">
        <v>208</v>
      </c>
      <c r="K24" s="113" t="s">
        <v>81</v>
      </c>
      <c r="L24" s="113" t="s">
        <v>81</v>
      </c>
      <c r="M24" s="114" t="s">
        <v>209</v>
      </c>
      <c r="N24" s="63"/>
      <c r="O24" s="63" t="s">
        <v>58</v>
      </c>
      <c r="P24" s="63"/>
      <c r="Q24" s="63"/>
      <c r="R24" s="63"/>
      <c r="S24" s="65"/>
      <c r="T24" s="140" t="s">
        <v>210</v>
      </c>
      <c r="U24" s="116" t="s">
        <v>211</v>
      </c>
      <c r="V24" s="116" t="s">
        <v>212</v>
      </c>
      <c r="W24" s="116" t="s">
        <v>213</v>
      </c>
      <c r="X24" s="46"/>
      <c r="Y24" s="46"/>
      <c r="Z24" s="46"/>
      <c r="AA24" s="46"/>
      <c r="AB24" s="118">
        <v>44044</v>
      </c>
      <c r="AC24" s="118">
        <v>44166</v>
      </c>
      <c r="AD24" s="66"/>
      <c r="AE24" s="46"/>
      <c r="AF24" s="116"/>
      <c r="AG24" s="116"/>
      <c r="AH24" s="66"/>
      <c r="AI24" s="66"/>
      <c r="AJ24" s="18"/>
    </row>
    <row r="25" spans="1:36" ht="240">
      <c r="A25" s="161"/>
      <c r="B25" s="46" t="s">
        <v>214</v>
      </c>
      <c r="C25" s="135" t="s">
        <v>215</v>
      </c>
      <c r="D25" s="114" t="s">
        <v>216</v>
      </c>
      <c r="E25" s="114" t="s">
        <v>206</v>
      </c>
      <c r="F25" s="118">
        <v>44075</v>
      </c>
      <c r="G25" s="118">
        <v>45536</v>
      </c>
      <c r="H25" s="113" t="s">
        <v>217</v>
      </c>
      <c r="I25" s="115">
        <v>8000</v>
      </c>
      <c r="J25" s="139" t="s">
        <v>218</v>
      </c>
      <c r="K25" s="113" t="s">
        <v>219</v>
      </c>
      <c r="L25" s="113" t="s">
        <v>56</v>
      </c>
      <c r="M25" s="114" t="s">
        <v>220</v>
      </c>
      <c r="N25" s="63" t="s">
        <v>58</v>
      </c>
      <c r="O25" s="63"/>
      <c r="P25" s="63"/>
      <c r="Q25" s="63"/>
      <c r="R25" s="63"/>
      <c r="S25" s="65"/>
      <c r="T25" s="140" t="s">
        <v>221</v>
      </c>
      <c r="U25" s="46"/>
      <c r="V25" s="46"/>
      <c r="W25" s="116" t="s">
        <v>222</v>
      </c>
      <c r="X25" s="116" t="s">
        <v>223</v>
      </c>
      <c r="Y25" s="46"/>
      <c r="Z25" s="46"/>
      <c r="AA25" s="46"/>
      <c r="AB25" s="46"/>
      <c r="AC25" s="46"/>
      <c r="AD25" s="66"/>
      <c r="AE25" s="46"/>
      <c r="AF25" s="116"/>
      <c r="AG25" s="116"/>
      <c r="AH25" s="66"/>
      <c r="AI25" s="66"/>
      <c r="AJ25" s="18"/>
    </row>
    <row r="26" spans="1:36" ht="135">
      <c r="A26" s="161"/>
      <c r="B26" s="46" t="s">
        <v>224</v>
      </c>
      <c r="C26" s="135" t="s">
        <v>225</v>
      </c>
      <c r="D26" s="114" t="s">
        <v>226</v>
      </c>
      <c r="E26" s="114" t="s">
        <v>227</v>
      </c>
      <c r="F26" s="118">
        <v>43709</v>
      </c>
      <c r="G26" s="118">
        <v>44075</v>
      </c>
      <c r="H26" s="114" t="s">
        <v>228</v>
      </c>
      <c r="I26" s="115">
        <v>8000</v>
      </c>
      <c r="J26" s="141" t="s">
        <v>229</v>
      </c>
      <c r="K26" s="114"/>
      <c r="L26" s="113" t="s">
        <v>81</v>
      </c>
      <c r="M26" s="114"/>
      <c r="N26" s="63"/>
      <c r="O26" s="63" t="s">
        <v>58</v>
      </c>
      <c r="P26" s="63"/>
      <c r="Q26" s="63"/>
      <c r="R26" s="63"/>
      <c r="S26" s="65"/>
      <c r="T26" s="140"/>
      <c r="U26" s="46"/>
      <c r="V26" s="116" t="s">
        <v>230</v>
      </c>
      <c r="W26" s="116" t="s">
        <v>213</v>
      </c>
      <c r="X26" s="116" t="s">
        <v>231</v>
      </c>
      <c r="Y26" s="46"/>
      <c r="Z26" s="46"/>
      <c r="AA26" s="46"/>
      <c r="AB26" s="118">
        <v>44044</v>
      </c>
      <c r="AC26" s="118">
        <v>44531</v>
      </c>
      <c r="AD26" s="66"/>
      <c r="AE26" s="46"/>
      <c r="AF26" s="116"/>
      <c r="AG26" s="116"/>
      <c r="AH26" s="66"/>
      <c r="AI26" s="66"/>
      <c r="AJ26" s="18"/>
    </row>
    <row r="27" spans="1:36" ht="135">
      <c r="A27" s="161"/>
      <c r="B27" s="46" t="s">
        <v>232</v>
      </c>
      <c r="C27" s="135" t="s">
        <v>233</v>
      </c>
      <c r="D27" s="114" t="s">
        <v>234</v>
      </c>
      <c r="E27" s="114" t="s">
        <v>235</v>
      </c>
      <c r="F27" s="118">
        <v>44075</v>
      </c>
      <c r="G27" s="118">
        <v>44805</v>
      </c>
      <c r="H27" s="114" t="s">
        <v>236</v>
      </c>
      <c r="I27" s="115">
        <v>8000</v>
      </c>
      <c r="J27" s="139" t="s">
        <v>237</v>
      </c>
      <c r="K27" s="113"/>
      <c r="L27" s="113" t="s">
        <v>238</v>
      </c>
      <c r="M27" s="114"/>
      <c r="N27" s="63" t="s">
        <v>58</v>
      </c>
      <c r="O27" s="63"/>
      <c r="P27" s="63"/>
      <c r="Q27" s="63"/>
      <c r="R27" s="63"/>
      <c r="S27" s="65"/>
      <c r="T27" s="140" t="s">
        <v>239</v>
      </c>
      <c r="U27" s="47"/>
      <c r="V27" s="47"/>
      <c r="W27" s="47" t="s">
        <v>240</v>
      </c>
      <c r="X27" s="142"/>
      <c r="Y27" s="47"/>
      <c r="Z27" s="47"/>
      <c r="AA27" s="47"/>
      <c r="AB27" s="47"/>
      <c r="AC27" s="47"/>
      <c r="AD27" s="63"/>
      <c r="AE27" s="47"/>
      <c r="AF27" s="134"/>
      <c r="AG27" s="134"/>
      <c r="AH27" s="63"/>
      <c r="AI27" s="63"/>
      <c r="AJ27" s="18"/>
    </row>
    <row r="28" spans="1:36" ht="90">
      <c r="A28" s="112"/>
      <c r="B28" s="46" t="s">
        <v>241</v>
      </c>
      <c r="C28" s="135" t="s">
        <v>242</v>
      </c>
      <c r="D28" s="114" t="s">
        <v>243</v>
      </c>
      <c r="E28" s="114"/>
      <c r="F28" s="118">
        <v>43709</v>
      </c>
      <c r="G28" s="118">
        <v>44805</v>
      </c>
      <c r="H28" s="114" t="s">
        <v>244</v>
      </c>
      <c r="I28" s="115">
        <v>8000</v>
      </c>
      <c r="J28" s="139" t="s">
        <v>245</v>
      </c>
      <c r="K28" s="113"/>
      <c r="L28" s="113" t="s">
        <v>56</v>
      </c>
      <c r="M28" s="114"/>
      <c r="N28" s="63"/>
      <c r="O28" s="63" t="s">
        <v>58</v>
      </c>
      <c r="P28" s="63"/>
      <c r="Q28" s="63"/>
      <c r="R28" s="63"/>
      <c r="S28" s="65"/>
      <c r="T28" s="136" t="s">
        <v>246</v>
      </c>
      <c r="U28" s="47"/>
      <c r="V28" s="134" t="s">
        <v>247</v>
      </c>
      <c r="W28" s="134" t="s">
        <v>248</v>
      </c>
      <c r="X28" s="134"/>
      <c r="Y28" s="47"/>
      <c r="Z28" s="47"/>
      <c r="AA28" s="47"/>
      <c r="AB28" s="47"/>
      <c r="AC28" s="132">
        <v>44531</v>
      </c>
      <c r="AD28" s="63"/>
      <c r="AE28" s="47"/>
      <c r="AF28" s="134"/>
      <c r="AG28" s="134"/>
      <c r="AH28" s="63"/>
      <c r="AI28" s="63"/>
      <c r="AJ28" s="18"/>
    </row>
    <row r="29" spans="1:36" ht="409.5">
      <c r="A29" s="162" t="s">
        <v>249</v>
      </c>
      <c r="B29" s="46" t="s">
        <v>250</v>
      </c>
      <c r="C29" s="135" t="s">
        <v>251</v>
      </c>
      <c r="D29" s="114" t="s">
        <v>252</v>
      </c>
      <c r="E29" s="114" t="s">
        <v>253</v>
      </c>
      <c r="F29" s="118">
        <v>43709</v>
      </c>
      <c r="G29" s="118">
        <v>45536</v>
      </c>
      <c r="H29" s="113" t="s">
        <v>79</v>
      </c>
      <c r="I29" s="115">
        <v>18000</v>
      </c>
      <c r="J29" s="139" t="s">
        <v>254</v>
      </c>
      <c r="K29" s="113" t="s">
        <v>81</v>
      </c>
      <c r="L29" s="113" t="s">
        <v>255</v>
      </c>
      <c r="M29" s="114" t="s">
        <v>256</v>
      </c>
      <c r="N29" s="63"/>
      <c r="O29" s="63"/>
      <c r="P29" s="63"/>
      <c r="Q29" s="63" t="s">
        <v>58</v>
      </c>
      <c r="R29" s="63"/>
      <c r="S29" s="65"/>
      <c r="T29" s="137" t="s">
        <v>257</v>
      </c>
      <c r="U29" s="116" t="s">
        <v>258</v>
      </c>
      <c r="V29" s="46"/>
      <c r="W29" s="116" t="s">
        <v>259</v>
      </c>
      <c r="X29" s="116" t="s">
        <v>260</v>
      </c>
      <c r="Y29" s="46"/>
      <c r="Z29" s="116"/>
      <c r="AA29" s="46"/>
      <c r="AB29" s="46"/>
      <c r="AC29" s="46"/>
      <c r="AD29" s="66"/>
      <c r="AE29" s="116"/>
      <c r="AF29" s="116" t="s">
        <v>261</v>
      </c>
      <c r="AG29" s="116"/>
      <c r="AH29" s="66"/>
      <c r="AI29" s="130" t="s">
        <v>262</v>
      </c>
      <c r="AJ29" s="18"/>
    </row>
    <row r="30" spans="1:36" ht="270">
      <c r="A30" s="161"/>
      <c r="B30" s="46" t="s">
        <v>263</v>
      </c>
      <c r="C30" s="135" t="s">
        <v>264</v>
      </c>
      <c r="D30" s="114" t="s">
        <v>252</v>
      </c>
      <c r="E30" s="114" t="s">
        <v>265</v>
      </c>
      <c r="F30" s="118">
        <v>43709</v>
      </c>
      <c r="G30" s="118">
        <v>45536</v>
      </c>
      <c r="H30" s="114" t="s">
        <v>162</v>
      </c>
      <c r="I30" s="115">
        <v>15000</v>
      </c>
      <c r="J30" s="139" t="s">
        <v>266</v>
      </c>
      <c r="K30" s="114" t="s">
        <v>267</v>
      </c>
      <c r="L30" s="113" t="s">
        <v>255</v>
      </c>
      <c r="M30" s="114" t="s">
        <v>268</v>
      </c>
      <c r="N30" s="63"/>
      <c r="O30" s="63"/>
      <c r="P30" s="63"/>
      <c r="Q30" s="63" t="s">
        <v>58</v>
      </c>
      <c r="R30" s="63"/>
      <c r="S30" s="65"/>
      <c r="T30" s="136" t="s">
        <v>269</v>
      </c>
      <c r="U30" s="116" t="s">
        <v>270</v>
      </c>
      <c r="V30" s="46"/>
      <c r="W30" s="116" t="s">
        <v>271</v>
      </c>
      <c r="X30" s="46"/>
      <c r="Y30" s="46"/>
      <c r="Z30" s="46"/>
      <c r="AA30" s="46"/>
      <c r="AB30" s="46"/>
      <c r="AC30" s="46"/>
      <c r="AD30" s="66"/>
      <c r="AE30" s="46"/>
      <c r="AF30" s="116" t="s">
        <v>272</v>
      </c>
      <c r="AG30" s="116"/>
      <c r="AH30" s="66"/>
      <c r="AI30" s="66"/>
      <c r="AJ30" s="18"/>
    </row>
    <row r="31" spans="1:36" ht="120">
      <c r="A31" s="161"/>
      <c r="B31" s="46" t="s">
        <v>273</v>
      </c>
      <c r="C31" s="135" t="s">
        <v>274</v>
      </c>
      <c r="D31" s="114" t="s">
        <v>252</v>
      </c>
      <c r="E31" s="114" t="s">
        <v>275</v>
      </c>
      <c r="F31" s="118">
        <v>43709</v>
      </c>
      <c r="G31" s="118">
        <v>45536</v>
      </c>
      <c r="H31" s="114" t="s">
        <v>276</v>
      </c>
      <c r="I31" s="115">
        <v>15000</v>
      </c>
      <c r="J31" s="139" t="s">
        <v>277</v>
      </c>
      <c r="K31" s="114" t="s">
        <v>267</v>
      </c>
      <c r="L31" s="113" t="s">
        <v>56</v>
      </c>
      <c r="M31" s="114"/>
      <c r="N31" s="63"/>
      <c r="O31" s="63"/>
      <c r="P31" s="63"/>
      <c r="Q31" s="63" t="s">
        <v>58</v>
      </c>
      <c r="R31" s="63"/>
      <c r="S31" s="65"/>
      <c r="T31" s="137" t="s">
        <v>278</v>
      </c>
      <c r="U31" s="116" t="s">
        <v>279</v>
      </c>
      <c r="V31" s="46"/>
      <c r="W31" s="116" t="s">
        <v>280</v>
      </c>
      <c r="X31" s="116"/>
      <c r="Y31" s="46"/>
      <c r="Z31" s="46"/>
      <c r="AA31" s="46"/>
      <c r="AB31" s="46"/>
      <c r="AC31" s="46"/>
      <c r="AD31" s="66"/>
      <c r="AE31" s="46"/>
      <c r="AF31" s="116"/>
      <c r="AG31" s="116"/>
      <c r="AH31" s="66"/>
      <c r="AI31" s="66"/>
      <c r="AJ31" s="18"/>
    </row>
    <row r="32" spans="1:36" ht="135">
      <c r="A32" s="161"/>
      <c r="B32" s="46" t="s">
        <v>281</v>
      </c>
      <c r="C32" s="135" t="s">
        <v>282</v>
      </c>
      <c r="D32" s="114" t="s">
        <v>252</v>
      </c>
      <c r="E32" s="114"/>
      <c r="F32" s="118">
        <v>43709</v>
      </c>
      <c r="G32" s="118">
        <v>45536</v>
      </c>
      <c r="H32" s="114" t="s">
        <v>283</v>
      </c>
      <c r="I32" s="115">
        <v>9000</v>
      </c>
      <c r="J32" s="139" t="s">
        <v>277</v>
      </c>
      <c r="K32" s="114" t="s">
        <v>267</v>
      </c>
      <c r="L32" s="113" t="s">
        <v>56</v>
      </c>
      <c r="M32" s="114" t="s">
        <v>284</v>
      </c>
      <c r="N32" s="63"/>
      <c r="O32" s="63"/>
      <c r="P32" s="63"/>
      <c r="Q32" s="63" t="s">
        <v>58</v>
      </c>
      <c r="R32" s="63"/>
      <c r="S32" s="65"/>
      <c r="T32" s="137" t="s">
        <v>285</v>
      </c>
      <c r="U32" s="116" t="s">
        <v>286</v>
      </c>
      <c r="V32" s="46"/>
      <c r="W32" s="116" t="s">
        <v>287</v>
      </c>
      <c r="X32" s="116" t="s">
        <v>288</v>
      </c>
      <c r="Y32" s="46"/>
      <c r="Z32" s="46"/>
      <c r="AA32" s="46"/>
      <c r="AB32" s="46"/>
      <c r="AC32" s="46"/>
      <c r="AD32" s="66"/>
      <c r="AE32" s="46"/>
      <c r="AF32" s="116"/>
      <c r="AG32" s="116"/>
      <c r="AH32" s="66"/>
      <c r="AI32" s="66"/>
      <c r="AJ32" s="18"/>
    </row>
    <row r="33" spans="1:36" ht="180">
      <c r="A33" s="161"/>
      <c r="B33" s="46" t="s">
        <v>289</v>
      </c>
      <c r="C33" s="135" t="s">
        <v>290</v>
      </c>
      <c r="D33" s="114" t="s">
        <v>252</v>
      </c>
      <c r="E33" s="114"/>
      <c r="F33" s="118">
        <v>43709</v>
      </c>
      <c r="G33" s="118">
        <v>45536</v>
      </c>
      <c r="H33" s="114" t="s">
        <v>291</v>
      </c>
      <c r="I33" s="115">
        <v>9000</v>
      </c>
      <c r="J33" s="139" t="s">
        <v>292</v>
      </c>
      <c r="K33" s="114" t="s">
        <v>267</v>
      </c>
      <c r="L33" s="113" t="s">
        <v>56</v>
      </c>
      <c r="M33" s="114"/>
      <c r="N33" s="63"/>
      <c r="O33" s="63"/>
      <c r="P33" s="63"/>
      <c r="Q33" s="63" t="s">
        <v>58</v>
      </c>
      <c r="R33" s="63"/>
      <c r="S33" s="65"/>
      <c r="T33" s="140" t="s">
        <v>293</v>
      </c>
      <c r="U33" s="116" t="s">
        <v>294</v>
      </c>
      <c r="V33" s="46"/>
      <c r="W33" s="116" t="s">
        <v>295</v>
      </c>
      <c r="X33" s="46"/>
      <c r="Y33" s="46"/>
      <c r="Z33" s="46"/>
      <c r="AA33" s="46"/>
      <c r="AB33" s="46"/>
      <c r="AC33" s="46"/>
      <c r="AD33" s="66"/>
      <c r="AE33" s="46"/>
      <c r="AF33" s="116"/>
      <c r="AG33" s="116"/>
      <c r="AH33" s="66"/>
      <c r="AI33" s="66"/>
      <c r="AJ33" s="18"/>
    </row>
    <row r="34" spans="1:36" ht="120">
      <c r="A34" s="161"/>
      <c r="B34" s="46" t="s">
        <v>296</v>
      </c>
      <c r="C34" s="135" t="s">
        <v>297</v>
      </c>
      <c r="D34" s="114" t="s">
        <v>252</v>
      </c>
      <c r="E34" s="114"/>
      <c r="F34" s="118">
        <v>43709</v>
      </c>
      <c r="G34" s="118">
        <v>45536</v>
      </c>
      <c r="H34" s="114" t="s">
        <v>162</v>
      </c>
      <c r="I34" s="115">
        <v>30000</v>
      </c>
      <c r="J34" s="139" t="s">
        <v>298</v>
      </c>
      <c r="K34" s="114" t="s">
        <v>267</v>
      </c>
      <c r="L34" s="113" t="s">
        <v>56</v>
      </c>
      <c r="M34" s="114" t="s">
        <v>299</v>
      </c>
      <c r="N34" s="63"/>
      <c r="O34" s="63"/>
      <c r="P34" s="63"/>
      <c r="Q34" s="63" t="s">
        <v>58</v>
      </c>
      <c r="R34" s="63"/>
      <c r="S34" s="65"/>
      <c r="T34" s="140" t="s">
        <v>300</v>
      </c>
      <c r="U34" s="116" t="s">
        <v>301</v>
      </c>
      <c r="V34" s="46"/>
      <c r="W34" s="116" t="s">
        <v>302</v>
      </c>
      <c r="X34" s="46"/>
      <c r="Y34" s="46"/>
      <c r="Z34" s="46"/>
      <c r="AA34" s="46"/>
      <c r="AB34" s="46"/>
      <c r="AC34" s="46"/>
      <c r="AD34" s="66"/>
      <c r="AE34" s="46"/>
      <c r="AF34" s="116"/>
      <c r="AG34" s="116"/>
      <c r="AH34" s="66"/>
      <c r="AI34" s="66"/>
      <c r="AJ34" s="18"/>
    </row>
    <row r="35" spans="1:36" ht="405">
      <c r="A35" s="112"/>
      <c r="B35" s="46" t="s">
        <v>303</v>
      </c>
      <c r="C35" s="135" t="s">
        <v>304</v>
      </c>
      <c r="D35" s="114" t="s">
        <v>305</v>
      </c>
      <c r="E35" s="114" t="s">
        <v>306</v>
      </c>
      <c r="F35" s="118">
        <v>43709</v>
      </c>
      <c r="G35" s="118">
        <v>45536</v>
      </c>
      <c r="H35" s="114" t="s">
        <v>103</v>
      </c>
      <c r="I35" s="115">
        <v>30000</v>
      </c>
      <c r="J35" s="139" t="s">
        <v>298</v>
      </c>
      <c r="K35" s="114" t="s">
        <v>267</v>
      </c>
      <c r="L35" s="113" t="s">
        <v>56</v>
      </c>
      <c r="M35" s="114" t="s">
        <v>307</v>
      </c>
      <c r="N35" s="63"/>
      <c r="O35" s="63"/>
      <c r="P35" s="63"/>
      <c r="Q35" s="63" t="s">
        <v>58</v>
      </c>
      <c r="R35" s="63"/>
      <c r="S35" s="65"/>
      <c r="T35" s="140" t="s">
        <v>308</v>
      </c>
      <c r="U35" s="116"/>
      <c r="V35" s="46"/>
      <c r="W35" s="116" t="s">
        <v>309</v>
      </c>
      <c r="X35" s="46"/>
      <c r="Y35" s="46"/>
      <c r="Z35" s="46"/>
      <c r="AA35" s="46"/>
      <c r="AB35" s="46"/>
      <c r="AC35" s="46"/>
      <c r="AD35" s="66"/>
      <c r="AE35" s="46"/>
      <c r="AF35" s="116" t="s">
        <v>310</v>
      </c>
      <c r="AG35" s="116"/>
      <c r="AH35" s="66"/>
      <c r="AI35" s="66"/>
      <c r="AJ35" s="18"/>
    </row>
    <row r="36" spans="1:36">
      <c r="AJ36" s="18"/>
    </row>
    <row r="37" spans="1:36">
      <c r="B37" s="67"/>
      <c r="AJ37" s="18"/>
    </row>
    <row r="38" spans="1:36" ht="15.75" thickBot="1">
      <c r="L38" s="76"/>
      <c r="AJ38" s="18"/>
    </row>
    <row r="39" spans="1:36" ht="26.25" customHeight="1" thickBot="1">
      <c r="A39" s="72" t="s">
        <v>311</v>
      </c>
      <c r="B39" s="73"/>
      <c r="C39" s="73"/>
      <c r="D39" s="73"/>
      <c r="E39" s="73"/>
      <c r="F39" s="73"/>
      <c r="G39" s="73"/>
      <c r="H39" s="128"/>
      <c r="I39" s="73"/>
      <c r="J39" s="73"/>
      <c r="K39" s="73"/>
      <c r="L39" s="75"/>
      <c r="M39" s="74"/>
      <c r="AJ39" s="18"/>
    </row>
    <row r="40" spans="1:36" ht="26.25" customHeight="1" thickBot="1">
      <c r="A40" s="49"/>
      <c r="B40" s="50"/>
      <c r="C40" s="50"/>
      <c r="D40" s="51"/>
      <c r="E40" s="51"/>
      <c r="F40" s="51"/>
      <c r="G40" s="51"/>
      <c r="H40" s="129"/>
      <c r="I40" s="51"/>
      <c r="J40" s="51"/>
      <c r="K40" s="51"/>
      <c r="L40" s="51"/>
      <c r="M40" s="51"/>
      <c r="N40" s="51"/>
      <c r="AJ40" s="18"/>
    </row>
    <row r="41" spans="1:36" ht="43.5" customHeight="1" thickBot="1">
      <c r="A41" s="55" t="s">
        <v>312</v>
      </c>
      <c r="B41" s="56"/>
      <c r="C41" s="57">
        <f>COUNTA(C45:C45,C48:C48)</f>
        <v>2</v>
      </c>
      <c r="AJ41" s="18"/>
    </row>
    <row r="42" spans="1:36">
      <c r="AJ42" s="18"/>
    </row>
    <row r="43" spans="1:36" ht="15.75">
      <c r="A43" s="364" t="s">
        <v>313</v>
      </c>
      <c r="B43" s="368" t="s">
        <v>12</v>
      </c>
      <c r="C43" s="368" t="s">
        <v>13</v>
      </c>
      <c r="D43" s="368" t="s">
        <v>14</v>
      </c>
      <c r="E43" s="388" t="s">
        <v>15</v>
      </c>
      <c r="F43" s="368" t="s">
        <v>16</v>
      </c>
      <c r="G43" s="368"/>
      <c r="H43" s="388" t="s">
        <v>17</v>
      </c>
      <c r="I43" s="388" t="s">
        <v>18</v>
      </c>
      <c r="J43" s="392" t="s">
        <v>19</v>
      </c>
      <c r="K43" s="392" t="s">
        <v>20</v>
      </c>
      <c r="L43" s="392"/>
      <c r="M43" s="392" t="s">
        <v>21</v>
      </c>
      <c r="N43" s="48"/>
      <c r="AJ43" s="18"/>
    </row>
    <row r="44" spans="1:36" ht="15.75">
      <c r="A44" s="365"/>
      <c r="B44" s="368"/>
      <c r="C44" s="368"/>
      <c r="D44" s="368"/>
      <c r="E44" s="388"/>
      <c r="F44" s="52" t="s">
        <v>44</v>
      </c>
      <c r="G44" s="52" t="s">
        <v>45</v>
      </c>
      <c r="H44" s="388"/>
      <c r="I44" s="388"/>
      <c r="J44" s="392"/>
      <c r="K44" s="101" t="s">
        <v>46</v>
      </c>
      <c r="L44" s="101" t="s">
        <v>47</v>
      </c>
      <c r="M44" s="392"/>
      <c r="N44" s="2"/>
      <c r="AJ44" s="18"/>
    </row>
    <row r="45" spans="1:36" s="61" customFormat="1" ht="144" customHeight="1">
      <c r="A45" s="116" t="s">
        <v>111</v>
      </c>
      <c r="B45" s="46" t="s">
        <v>314</v>
      </c>
      <c r="C45" s="61" t="s">
        <v>315</v>
      </c>
      <c r="D45" s="116" t="s">
        <v>316</v>
      </c>
      <c r="E45" s="61" t="s">
        <v>317</v>
      </c>
      <c r="F45" s="118">
        <v>44013</v>
      </c>
      <c r="G45" s="118">
        <v>44166</v>
      </c>
      <c r="H45" s="116" t="s">
        <v>318</v>
      </c>
      <c r="I45" s="46">
        <v>0</v>
      </c>
      <c r="J45" s="134" t="s">
        <v>319</v>
      </c>
      <c r="K45" s="47"/>
      <c r="L45" s="134" t="s">
        <v>320</v>
      </c>
      <c r="M45" s="63"/>
      <c r="T45" s="126"/>
      <c r="AJ45" s="58"/>
    </row>
    <row r="46" spans="1:36" ht="15.75">
      <c r="A46" s="364" t="s">
        <v>313</v>
      </c>
      <c r="B46" s="366" t="s">
        <v>12</v>
      </c>
      <c r="C46" s="366" t="s">
        <v>13</v>
      </c>
      <c r="D46" s="366" t="s">
        <v>14</v>
      </c>
      <c r="E46" s="425" t="s">
        <v>15</v>
      </c>
      <c r="F46" s="423" t="s">
        <v>16</v>
      </c>
      <c r="G46" s="424"/>
      <c r="H46" s="425" t="s">
        <v>17</v>
      </c>
      <c r="I46" s="425" t="s">
        <v>18</v>
      </c>
      <c r="J46" s="366" t="s">
        <v>19</v>
      </c>
      <c r="K46" s="427" t="s">
        <v>20</v>
      </c>
      <c r="L46" s="428"/>
      <c r="M46" s="366" t="s">
        <v>21</v>
      </c>
      <c r="N46" s="48"/>
      <c r="AJ46" s="18"/>
    </row>
    <row r="47" spans="1:36" ht="15" customHeight="1">
      <c r="A47" s="365"/>
      <c r="B47" s="367"/>
      <c r="C47" s="367"/>
      <c r="D47" s="367"/>
      <c r="E47" s="426"/>
      <c r="F47" s="52" t="s">
        <v>44</v>
      </c>
      <c r="G47" s="52" t="s">
        <v>45</v>
      </c>
      <c r="H47" s="426"/>
      <c r="I47" s="426"/>
      <c r="J47" s="367"/>
      <c r="K47" s="101" t="s">
        <v>46</v>
      </c>
      <c r="L47" s="101" t="s">
        <v>47</v>
      </c>
      <c r="M47" s="367"/>
      <c r="N47" s="2"/>
      <c r="AJ47" s="18"/>
    </row>
    <row r="48" spans="1:36" ht="409.5">
      <c r="A48" s="116" t="s">
        <v>321</v>
      </c>
      <c r="B48" s="116" t="s">
        <v>322</v>
      </c>
      <c r="C48" s="130" t="s">
        <v>323</v>
      </c>
      <c r="D48" s="116" t="s">
        <v>324</v>
      </c>
      <c r="E48" s="116" t="s">
        <v>325</v>
      </c>
      <c r="F48" s="120">
        <v>44044</v>
      </c>
      <c r="G48" s="120">
        <v>45536</v>
      </c>
      <c r="H48" s="116" t="s">
        <v>79</v>
      </c>
      <c r="I48" s="121">
        <v>9800</v>
      </c>
      <c r="J48" s="134" t="s">
        <v>326</v>
      </c>
      <c r="K48" s="134" t="s">
        <v>81</v>
      </c>
      <c r="L48" s="112"/>
      <c r="M48" s="134" t="s">
        <v>327</v>
      </c>
      <c r="N48" s="2"/>
      <c r="AJ48" s="18"/>
    </row>
    <row r="49" spans="1:36">
      <c r="A49" s="18"/>
      <c r="B49" s="18"/>
      <c r="C49" s="18"/>
      <c r="D49" s="18"/>
      <c r="E49" s="18"/>
      <c r="F49" s="18"/>
      <c r="G49" s="18"/>
      <c r="H49" s="58"/>
      <c r="I49" s="18"/>
      <c r="J49" s="18"/>
      <c r="K49" s="18"/>
      <c r="L49" s="18"/>
      <c r="M49" s="18"/>
      <c r="N49" s="58"/>
      <c r="O49" s="58"/>
      <c r="P49" s="58"/>
      <c r="Q49" s="58"/>
      <c r="R49" s="58"/>
      <c r="S49" s="58"/>
      <c r="T49" s="127"/>
      <c r="U49" s="58"/>
      <c r="V49" s="58"/>
      <c r="W49" s="58"/>
      <c r="X49" s="58"/>
      <c r="Y49" s="58"/>
      <c r="Z49" s="58"/>
      <c r="AA49" s="58"/>
      <c r="AB49" s="58"/>
      <c r="AC49" s="58"/>
      <c r="AD49" s="58"/>
      <c r="AE49" s="58"/>
      <c r="AF49" s="58"/>
      <c r="AG49" s="58"/>
      <c r="AH49" s="58"/>
      <c r="AI49" s="58"/>
      <c r="AJ49" s="18"/>
    </row>
    <row r="50" spans="1:36">
      <c r="A50" s="18"/>
      <c r="B50" s="18"/>
      <c r="C50" s="18"/>
      <c r="D50" s="18"/>
      <c r="E50" s="18"/>
      <c r="F50" s="18"/>
      <c r="G50" s="18"/>
      <c r="H50" s="58"/>
      <c r="I50" s="18"/>
      <c r="J50" s="18"/>
      <c r="K50" s="18"/>
      <c r="L50" s="18"/>
      <c r="M50" s="18"/>
      <c r="N50" s="58"/>
      <c r="O50" s="58"/>
      <c r="P50" s="58"/>
      <c r="Q50" s="58"/>
      <c r="R50" s="58"/>
      <c r="S50" s="58"/>
      <c r="T50" s="127"/>
      <c r="U50" s="58"/>
      <c r="V50" s="58"/>
      <c r="W50" s="58"/>
      <c r="X50" s="58"/>
      <c r="Y50" s="58"/>
      <c r="Z50" s="58"/>
      <c r="AA50" s="58"/>
      <c r="AB50" s="58"/>
      <c r="AC50" s="58"/>
      <c r="AD50" s="58"/>
      <c r="AE50" s="58"/>
      <c r="AF50" s="58"/>
      <c r="AG50" s="58"/>
      <c r="AH50" s="58"/>
      <c r="AI50" s="58"/>
      <c r="AJ50" s="18"/>
    </row>
  </sheetData>
  <mergeCells count="63">
    <mergeCell ref="F46:G46"/>
    <mergeCell ref="E46:E47"/>
    <mergeCell ref="M46:M47"/>
    <mergeCell ref="K46:L46"/>
    <mergeCell ref="J46:J47"/>
    <mergeCell ref="I46:I47"/>
    <mergeCell ref="H46:H47"/>
    <mergeCell ref="AG9:AG10"/>
    <mergeCell ref="AH9:AH10"/>
    <mergeCell ref="AA9:AA10"/>
    <mergeCell ref="N8:X8"/>
    <mergeCell ref="AB9:AB10"/>
    <mergeCell ref="X9:X10"/>
    <mergeCell ref="Y9:Y10"/>
    <mergeCell ref="Z9:Z10"/>
    <mergeCell ref="N9:N10"/>
    <mergeCell ref="O9:O10"/>
    <mergeCell ref="P9:P10"/>
    <mergeCell ref="Q9:Q10"/>
    <mergeCell ref="AC9:AC10"/>
    <mergeCell ref="AD9:AD10"/>
    <mergeCell ref="AE9:AE10"/>
    <mergeCell ref="R9:R10"/>
    <mergeCell ref="S9:S10"/>
    <mergeCell ref="T9:T10"/>
    <mergeCell ref="U9:U10"/>
    <mergeCell ref="V9:V10"/>
    <mergeCell ref="W9:W10"/>
    <mergeCell ref="H43:H44"/>
    <mergeCell ref="A8:M8"/>
    <mergeCell ref="I43:I44"/>
    <mergeCell ref="J43:J44"/>
    <mergeCell ref="M43:M44"/>
    <mergeCell ref="K43:L43"/>
    <mergeCell ref="A43:A44"/>
    <mergeCell ref="E43:E44"/>
    <mergeCell ref="F43:G43"/>
    <mergeCell ref="A11:A15"/>
    <mergeCell ref="B9:B10"/>
    <mergeCell ref="K9:L9"/>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46:A47"/>
    <mergeCell ref="B46:B47"/>
    <mergeCell ref="C46:C47"/>
    <mergeCell ref="D46:D47"/>
    <mergeCell ref="B43:B44"/>
    <mergeCell ref="C43:C44"/>
    <mergeCell ref="D43:D44"/>
  </mergeCells>
  <conditionalFormatting sqref="N11:N35">
    <cfRule type="cellIs" dxfId="45" priority="7" stopIfTrue="1" operator="equal">
      <formula>"x"</formula>
    </cfRule>
  </conditionalFormatting>
  <conditionalFormatting sqref="O11:O35">
    <cfRule type="cellIs" dxfId="44" priority="6" operator="equal">
      <formula>"x"</formula>
    </cfRule>
  </conditionalFormatting>
  <conditionalFormatting sqref="P11:P35">
    <cfRule type="cellIs" dxfId="43" priority="5" operator="equal">
      <formula>"x"</formula>
    </cfRule>
  </conditionalFormatting>
  <conditionalFormatting sqref="Q11:Q35">
    <cfRule type="cellIs" dxfId="42" priority="4" stopIfTrue="1" operator="equal">
      <formula>"x"</formula>
    </cfRule>
  </conditionalFormatting>
  <conditionalFormatting sqref="R11:R35">
    <cfRule type="cellIs" dxfId="41" priority="3" operator="equal">
      <formula>"x"</formula>
    </cfRule>
  </conditionalFormatting>
  <conditionalFormatting sqref="S11:S35">
    <cfRule type="cellIs" dxfId="40" priority="1" stopIfTrue="1" operator="equal">
      <formula>$AN$7</formula>
    </cfRule>
    <cfRule type="cellIs" dxfId="39" priority="2" stopIfTrue="1" operator="equal">
      <formula>$AN$6</formula>
    </cfRule>
  </conditionalFormatting>
  <conditionalFormatting sqref="AN6:AN7">
    <cfRule type="cellIs" dxfId="38" priority="324" stopIfTrue="1" operator="equal">
      <formula>$AN$6</formula>
    </cfRule>
  </conditionalFormatting>
  <dataValidations count="1">
    <dataValidation type="list" allowBlank="1" showInputMessage="1" showErrorMessage="1" sqref="S11:S35"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0"/>
  <sheetViews>
    <sheetView showGridLines="0" zoomScale="110" zoomScaleNormal="110" zoomScalePageLayoutView="70" workbookViewId="0">
      <selection activeCell="T9" sqref="T9"/>
    </sheetView>
  </sheetViews>
  <sheetFormatPr defaultColWidth="8.85546875" defaultRowHeight="1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ht="6.75" customHeight="1">
      <c r="A1" s="11"/>
      <c r="B1" s="11"/>
      <c r="C1" s="11"/>
      <c r="D1" s="11"/>
      <c r="E1" s="11"/>
      <c r="F1" s="11"/>
      <c r="G1" s="11"/>
      <c r="H1" s="11"/>
      <c r="I1" s="11"/>
      <c r="J1" s="11"/>
      <c r="K1" s="11"/>
      <c r="L1" s="11"/>
      <c r="M1" s="11"/>
      <c r="N1" s="11"/>
      <c r="O1" s="11"/>
      <c r="P1" s="11"/>
      <c r="Q1" s="11"/>
      <c r="R1" s="11"/>
    </row>
    <row r="2" spans="1:18" s="15" customFormat="1" ht="23.25" customHeight="1">
      <c r="A2" s="16"/>
      <c r="B2" s="429" t="s">
        <v>0</v>
      </c>
      <c r="C2" s="429"/>
      <c r="D2" s="429"/>
      <c r="E2" s="429"/>
      <c r="F2" s="429"/>
      <c r="G2" s="429"/>
      <c r="H2" s="429"/>
      <c r="I2" s="429"/>
      <c r="J2" s="429"/>
      <c r="K2" s="429"/>
      <c r="L2" s="429"/>
      <c r="M2" s="429"/>
      <c r="N2" s="429"/>
      <c r="O2" s="429"/>
      <c r="P2" s="429"/>
      <c r="Q2" s="429"/>
      <c r="R2" s="16"/>
    </row>
    <row r="3" spans="1:18" ht="30.75" customHeight="1">
      <c r="A3" s="11"/>
      <c r="B3" s="578" t="str">
        <f>'Monitoria Anual - 1'!A2</f>
        <v>Plano de Ação Nacional para a Conservação das Aves Limícolas Migratórias - PAN Aves Limícolas Migratórias</v>
      </c>
      <c r="C3" s="578"/>
      <c r="D3" s="578"/>
      <c r="E3" s="578"/>
      <c r="F3" s="578"/>
      <c r="G3" s="578"/>
      <c r="H3" s="578"/>
      <c r="I3" s="578"/>
      <c r="J3" s="578"/>
      <c r="K3" s="578"/>
      <c r="L3" s="578"/>
      <c r="M3" s="578"/>
      <c r="N3" s="578"/>
      <c r="O3" s="578"/>
      <c r="P3" s="578"/>
      <c r="Q3" s="578"/>
      <c r="R3" s="11"/>
    </row>
    <row r="4" spans="1:18" ht="9" customHeight="1">
      <c r="A4" s="11"/>
      <c r="H4" s="12"/>
      <c r="I4" s="12"/>
      <c r="J4" s="12"/>
      <c r="K4" s="12"/>
      <c r="R4" s="11"/>
    </row>
    <row r="5" spans="1:18" s="2" customFormat="1" ht="45" customHeight="1">
      <c r="A5" s="18"/>
      <c r="B5" s="440" t="s">
        <v>328</v>
      </c>
      <c r="C5" s="440"/>
      <c r="D5" s="576" t="str">
        <f>'Monitoria Anual - 1'!B4</f>
        <v>Ampliar e assegurar a conservação das aves limícolas alvo do PAN e seus habitats no Brasil, promovendo a cooperação entre a sociedade civil, poder público e setor produtivo</v>
      </c>
      <c r="E5" s="576"/>
      <c r="F5" s="576"/>
      <c r="G5" s="576"/>
      <c r="H5" s="576"/>
      <c r="I5" s="576"/>
      <c r="J5" s="576"/>
      <c r="K5" s="576"/>
      <c r="L5" s="577"/>
      <c r="M5" s="13"/>
      <c r="N5" s="13"/>
      <c r="R5" s="18"/>
    </row>
    <row r="6" spans="1:18" ht="2.25" customHeight="1">
      <c r="A6" s="11"/>
      <c r="H6" s="12"/>
      <c r="I6" s="12"/>
      <c r="J6" s="12"/>
      <c r="K6" s="12"/>
      <c r="R6" s="11"/>
    </row>
    <row r="7" spans="1:18" ht="26.25" customHeight="1">
      <c r="A7" s="11"/>
      <c r="B7" s="440" t="s">
        <v>4</v>
      </c>
      <c r="C7" s="440"/>
      <c r="D7" s="514" t="s">
        <v>634</v>
      </c>
      <c r="E7" s="515"/>
      <c r="F7" s="515"/>
      <c r="G7" s="515"/>
      <c r="H7" s="515"/>
      <c r="I7" s="516"/>
      <c r="J7" s="45"/>
      <c r="K7" s="45"/>
      <c r="L7" s="45"/>
      <c r="M7" s="45"/>
      <c r="N7" s="45"/>
      <c r="O7" s="45"/>
      <c r="P7" s="45"/>
      <c r="Q7" s="45"/>
      <c r="R7" s="11"/>
    </row>
    <row r="8" spans="1:18" ht="9.75" customHeight="1">
      <c r="A8" s="11"/>
      <c r="R8" s="11"/>
    </row>
    <row r="9" spans="1:18" ht="30" customHeight="1">
      <c r="A9" s="11"/>
      <c r="B9" s="429" t="s">
        <v>329</v>
      </c>
      <c r="C9" s="429"/>
      <c r="D9" s="429"/>
      <c r="E9" s="429"/>
      <c r="F9" s="429"/>
      <c r="G9" s="429"/>
      <c r="H9" s="429"/>
      <c r="I9" s="429"/>
      <c r="J9" s="429"/>
      <c r="K9" s="429"/>
      <c r="L9" s="429"/>
      <c r="M9" s="429"/>
      <c r="N9" s="429"/>
      <c r="O9" s="429"/>
      <c r="P9" s="429"/>
      <c r="Q9" s="429"/>
      <c r="R9" s="11"/>
    </row>
    <row r="10" spans="1:18" ht="10.5" customHeight="1">
      <c r="A10" s="11"/>
      <c r="F10" s="10"/>
      <c r="G10" s="10"/>
      <c r="R10" s="11"/>
    </row>
    <row r="11" spans="1:18" ht="18" customHeight="1">
      <c r="A11" s="11"/>
      <c r="B11" s="430" t="s">
        <v>330</v>
      </c>
      <c r="C11" s="431"/>
      <c r="D11" s="45"/>
      <c r="E11" s="45"/>
      <c r="F11" s="45"/>
      <c r="G11" s="45"/>
      <c r="H11" s="45"/>
      <c r="I11" s="45"/>
      <c r="J11" s="45"/>
      <c r="K11" s="45"/>
      <c r="L11" s="45"/>
      <c r="M11" s="45"/>
      <c r="N11" s="45"/>
      <c r="O11" s="45"/>
      <c r="P11" s="45"/>
      <c r="Q11" s="45"/>
      <c r="R11" s="11"/>
    </row>
    <row r="12" spans="1:18" ht="8.25" customHeight="1" thickBot="1">
      <c r="A12" s="11"/>
      <c r="F12" s="68"/>
      <c r="R12" s="11"/>
    </row>
    <row r="13" spans="1:18" ht="32.25" customHeight="1" thickBot="1">
      <c r="A13" s="11"/>
      <c r="C13" s="437" t="s">
        <v>713</v>
      </c>
      <c r="D13" s="438"/>
      <c r="E13" s="439"/>
      <c r="F13" s="3"/>
      <c r="R13" s="11"/>
    </row>
    <row r="14" spans="1:18" s="2" customFormat="1" ht="32.1" customHeight="1" thickBot="1">
      <c r="A14" s="18"/>
      <c r="C14" s="26" t="s">
        <v>332</v>
      </c>
      <c r="D14" s="7" t="s">
        <v>333</v>
      </c>
      <c r="E14" s="9" t="s">
        <v>334</v>
      </c>
      <c r="F14" s="6"/>
      <c r="R14" s="18"/>
    </row>
    <row r="15" spans="1:18" ht="15.75">
      <c r="A15" s="11"/>
      <c r="C15" s="41" t="s">
        <v>714</v>
      </c>
      <c r="D15" s="28">
        <f>COUNTA('Monitoria Final'!N11:N37)</f>
        <v>4</v>
      </c>
      <c r="E15" s="29">
        <f>D15/$D$18</f>
        <v>0.15384615384615385</v>
      </c>
      <c r="F15" s="4"/>
      <c r="R15" s="11"/>
    </row>
    <row r="16" spans="1:18" ht="15.75">
      <c r="A16" s="11"/>
      <c r="C16" s="42" t="s">
        <v>715</v>
      </c>
      <c r="D16" s="28">
        <f>COUNTA('Monitoria Final'!O11:O37)</f>
        <v>3</v>
      </c>
      <c r="E16" s="29">
        <f>D16/$D$18</f>
        <v>0.11538461538461539</v>
      </c>
      <c r="F16" s="4"/>
      <c r="R16" s="11"/>
    </row>
    <row r="17" spans="1:18" ht="16.5" thickBot="1">
      <c r="A17" s="11"/>
      <c r="C17" s="43" t="s">
        <v>716</v>
      </c>
      <c r="D17" s="28">
        <f>COUNTA('Monitoria Final'!P11:P37)</f>
        <v>19</v>
      </c>
      <c r="E17" s="29">
        <f>D17/$D$18</f>
        <v>0.73076923076923073</v>
      </c>
      <c r="F17" s="4"/>
      <c r="R17" s="11"/>
    </row>
    <row r="18" spans="1:18" ht="15.75" thickBot="1">
      <c r="A18" s="11"/>
      <c r="C18" s="44" t="s">
        <v>717</v>
      </c>
      <c r="D18" s="31">
        <f>SUM(D15:D17)</f>
        <v>26</v>
      </c>
      <c r="E18" s="32">
        <f>SUM(E15:E17)</f>
        <v>1</v>
      </c>
      <c r="F18" s="5"/>
      <c r="R18" s="11"/>
    </row>
    <row r="19" spans="1:18">
      <c r="A19" s="11"/>
      <c r="R19" s="11"/>
    </row>
    <row r="20" spans="1:18" ht="15.75">
      <c r="A20" s="11"/>
      <c r="B20" s="579"/>
      <c r="C20" s="580" t="s">
        <v>346</v>
      </c>
      <c r="D20" s="45"/>
      <c r="E20" s="45"/>
      <c r="F20" s="45"/>
      <c r="G20" s="45"/>
      <c r="H20" s="45"/>
      <c r="I20" s="45"/>
      <c r="J20" s="45"/>
      <c r="K20" s="45"/>
      <c r="L20" s="45"/>
      <c r="M20" s="45"/>
      <c r="N20" s="45"/>
      <c r="O20" s="45"/>
      <c r="P20" s="45"/>
      <c r="Q20" s="45"/>
      <c r="R20" s="11"/>
    </row>
    <row r="21" spans="1:18" ht="9" customHeight="1" thickBot="1">
      <c r="A21" s="11"/>
      <c r="B21" s="17"/>
      <c r="C21" s="17"/>
      <c r="D21" s="17"/>
      <c r="E21" s="17"/>
      <c r="F21" s="17"/>
      <c r="G21" s="17"/>
      <c r="H21" s="17"/>
      <c r="I21" s="17"/>
      <c r="J21" s="17"/>
      <c r="K21" s="17"/>
      <c r="L21" s="17"/>
      <c r="M21" s="17"/>
      <c r="N21" s="17"/>
      <c r="O21" s="17"/>
      <c r="P21" s="17"/>
      <c r="Q21" s="17"/>
      <c r="R21" s="11"/>
    </row>
    <row r="22" spans="1:18" ht="23.25" customHeight="1" thickBot="1">
      <c r="A22" s="11"/>
      <c r="C22" s="33" t="s">
        <v>347</v>
      </c>
      <c r="D22" s="71">
        <f>COUNTA('Monitoria Final'!A11:A37)</f>
        <v>4</v>
      </c>
      <c r="R22" s="11"/>
    </row>
    <row r="23" spans="1:18" ht="10.5" customHeight="1" thickBot="1">
      <c r="A23" s="11"/>
      <c r="R23" s="11"/>
    </row>
    <row r="24" spans="1:18" ht="15.75" thickBot="1">
      <c r="A24" s="11"/>
      <c r="C24" s="82" t="s">
        <v>348</v>
      </c>
      <c r="D24" s="82" t="s">
        <v>349</v>
      </c>
      <c r="E24" s="21"/>
      <c r="F24" s="22"/>
      <c r="G24" s="25"/>
      <c r="R24" s="11"/>
    </row>
    <row r="25" spans="1:18">
      <c r="A25" s="11"/>
      <c r="C25" s="79" t="s">
        <v>350</v>
      </c>
      <c r="D25" s="103">
        <f>SUM(E25:G25)</f>
        <v>5</v>
      </c>
      <c r="E25" s="34">
        <f>COUNTA('Monitoria Final'!N11:N15)</f>
        <v>1</v>
      </c>
      <c r="F25" s="69">
        <f>COUNTA('Monitoria Final'!O11:O15)</f>
        <v>0</v>
      </c>
      <c r="G25" s="70">
        <f>COUNTA('Monitoria Final'!P11:P15)</f>
        <v>4</v>
      </c>
      <c r="R25" s="11"/>
    </row>
    <row r="26" spans="1:18">
      <c r="A26" s="11"/>
      <c r="C26" s="80" t="s">
        <v>351</v>
      </c>
      <c r="D26" s="79">
        <f t="shared" ref="D26:D28" si="0">SUM(E26:G26)</f>
        <v>9</v>
      </c>
      <c r="E26" s="35">
        <f>COUNTA('Monitoria Final'!N16:N24)</f>
        <v>1</v>
      </c>
      <c r="F26" s="36">
        <f>COUNTA('Monitoria Final'!O16:O24)</f>
        <v>2</v>
      </c>
      <c r="G26" s="37">
        <f>COUNTA('Monitoria Final'!P16:P24)</f>
        <v>6</v>
      </c>
      <c r="R26" s="11"/>
    </row>
    <row r="27" spans="1:18">
      <c r="A27" s="11"/>
      <c r="C27" s="80" t="s">
        <v>352</v>
      </c>
      <c r="D27" s="79">
        <f t="shared" si="0"/>
        <v>5</v>
      </c>
      <c r="E27" s="35">
        <f>COUNTA('Monitoria Final'!N25:N29)</f>
        <v>2</v>
      </c>
      <c r="F27" s="36">
        <f>COUNTA('Monitoria Final'!O25:O29)</f>
        <v>1</v>
      </c>
      <c r="G27" s="37">
        <f>COUNTA('Monitoria Final'!P25:P29)</f>
        <v>2</v>
      </c>
      <c r="R27" s="11"/>
    </row>
    <row r="28" spans="1:18">
      <c r="A28" s="11"/>
      <c r="C28" s="80" t="s">
        <v>353</v>
      </c>
      <c r="D28" s="79">
        <f t="shared" si="0"/>
        <v>7</v>
      </c>
      <c r="E28" s="35">
        <f>COUNTA('Monitoria Final'!N30:N37)</f>
        <v>0</v>
      </c>
      <c r="F28" s="36">
        <f>COUNTA('Monitoria Final'!O30:O37)</f>
        <v>0</v>
      </c>
      <c r="G28" s="37">
        <f>COUNTA('Monitoria Final'!P30:P37)</f>
        <v>7</v>
      </c>
      <c r="R28" s="11"/>
    </row>
    <row r="29" spans="1:18" ht="9" customHeight="1">
      <c r="A29" s="11"/>
      <c r="R29" s="11"/>
    </row>
    <row r="30" spans="1:18">
      <c r="A30" s="11"/>
      <c r="B30" s="11"/>
      <c r="C30" s="11"/>
      <c r="D30" s="11"/>
      <c r="E30" s="11"/>
      <c r="F30" s="11"/>
      <c r="G30" s="11"/>
      <c r="H30" s="11"/>
      <c r="I30" s="11"/>
      <c r="J30" s="11"/>
      <c r="K30" s="11"/>
      <c r="L30" s="11"/>
      <c r="M30" s="11"/>
      <c r="N30" s="11"/>
      <c r="O30" s="11"/>
      <c r="P30" s="11"/>
      <c r="Q30" s="11"/>
      <c r="R30" s="11"/>
    </row>
  </sheetData>
  <sheetProtection algorithmName="SHA-512" hashValue="gY8TUgm/poVIcLlOgb/uVYKgh1a/K6753ILdnmeh0XotxEjx2SlIoa6/+dGXY5775PLHietjpbsDKSaZHYsKPw==" saltValue="LErTXInZMKyhNXF9HPxNeA==" spinCount="100000" sheet="1" objects="1" scenarios="1" formatCells="0" formatColumns="0" formatRows="0"/>
  <mergeCells count="9">
    <mergeCell ref="B9:Q9"/>
    <mergeCell ref="B11:C11"/>
    <mergeCell ref="C13:E13"/>
    <mergeCell ref="B2:Q2"/>
    <mergeCell ref="B3:Q3"/>
    <mergeCell ref="B5:C5"/>
    <mergeCell ref="B7:C7"/>
    <mergeCell ref="D7:I7"/>
    <mergeCell ref="D5:L5"/>
  </mergeCells>
  <conditionalFormatting sqref="E25:G25 F25:G28">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1"/>
  <sheetViews>
    <sheetView showGridLines="0" topLeftCell="A11" zoomScale="90" zoomScaleNormal="90" zoomScalePageLayoutView="70" workbookViewId="0">
      <selection activeCell="D16" sqref="D16"/>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19.5" customHeight="1">
      <c r="A3" s="11"/>
      <c r="B3" s="435" t="str">
        <f>'Monitoria Anual - 1'!A2</f>
        <v>Plano de Ação Nacional para a Conservação das Aves Limícolas Migratórias - PAN Aves Limícolas Migratórias</v>
      </c>
      <c r="C3" s="435"/>
      <c r="D3" s="435"/>
      <c r="E3" s="435"/>
      <c r="F3" s="435"/>
      <c r="G3" s="435"/>
      <c r="H3" s="435"/>
      <c r="I3" s="435"/>
      <c r="J3" s="435"/>
      <c r="K3" s="435"/>
      <c r="L3" s="435"/>
      <c r="M3" s="435"/>
      <c r="N3" s="435"/>
      <c r="O3" s="435"/>
      <c r="P3" s="435"/>
      <c r="Q3" s="435"/>
      <c r="R3" s="435"/>
      <c r="S3" s="435"/>
      <c r="T3" s="435"/>
      <c r="U3" s="435"/>
      <c r="V3" s="435"/>
      <c r="W3" s="435"/>
      <c r="X3" s="11"/>
    </row>
    <row r="4" spans="1:28">
      <c r="A4" s="11"/>
      <c r="J4" s="12"/>
      <c r="K4" s="12"/>
      <c r="L4" s="12"/>
      <c r="M4" s="12"/>
      <c r="N4" s="12"/>
      <c r="O4" s="12"/>
      <c r="X4" s="11"/>
    </row>
    <row r="5" spans="1:28" s="2" customFormat="1" ht="45" customHeight="1">
      <c r="A5" s="18"/>
      <c r="B5" s="440" t="s">
        <v>328</v>
      </c>
      <c r="C5" s="440"/>
      <c r="D5" s="441" t="str">
        <f>'Monitoria Anual - 1'!B4</f>
        <v>Ampliar e assegurar a conservação das aves limícolas alvo do PAN e seus habitats no Brasil, promovendo a cooperação entre a sociedade civil, poder público e setor produtivo</v>
      </c>
      <c r="E5" s="441"/>
      <c r="F5" s="441"/>
      <c r="G5" s="441"/>
      <c r="H5" s="441"/>
      <c r="I5" s="441"/>
      <c r="J5" s="441"/>
      <c r="K5" s="441"/>
      <c r="L5" s="441"/>
      <c r="M5" s="442"/>
      <c r="N5" s="13"/>
      <c r="O5" s="13"/>
      <c r="P5" s="13"/>
      <c r="Q5" s="13"/>
      <c r="R5" s="13"/>
      <c r="X5" s="18"/>
    </row>
    <row r="6" spans="1:28" ht="3" customHeight="1">
      <c r="A6" s="11"/>
      <c r="J6" s="12"/>
      <c r="K6" s="12"/>
      <c r="L6" s="12"/>
      <c r="M6" s="12"/>
      <c r="N6" s="12"/>
      <c r="O6" s="12"/>
      <c r="X6" s="11"/>
    </row>
    <row r="7" spans="1:28" ht="26.25" customHeight="1">
      <c r="A7" s="11"/>
      <c r="B7" s="440" t="s">
        <v>4</v>
      </c>
      <c r="C7" s="440"/>
      <c r="D7" s="430" t="str">
        <f>'Monitoria Anual - 1'!B6</f>
        <v>25/06/2020 - 26/06/2020 (virtual)</v>
      </c>
      <c r="E7" s="430"/>
      <c r="F7" s="430"/>
      <c r="G7" s="431"/>
      <c r="H7" s="2"/>
      <c r="I7" s="14"/>
      <c r="J7" s="12"/>
      <c r="K7" s="12"/>
      <c r="L7" s="12"/>
      <c r="M7" s="12"/>
      <c r="N7" s="12"/>
      <c r="O7" s="12"/>
      <c r="X7" s="11"/>
    </row>
    <row r="8" spans="1:28">
      <c r="A8" s="11"/>
      <c r="X8" s="11"/>
    </row>
    <row r="9" spans="1:28" ht="31.5" customHeight="1">
      <c r="A9" s="11"/>
      <c r="B9" s="429" t="s">
        <v>329</v>
      </c>
      <c r="C9" s="429"/>
      <c r="D9" s="429"/>
      <c r="E9" s="429"/>
      <c r="F9" s="429"/>
      <c r="G9" s="429"/>
      <c r="H9" s="429"/>
      <c r="I9" s="429"/>
      <c r="J9" s="429"/>
      <c r="K9" s="429"/>
      <c r="L9" s="429"/>
      <c r="M9" s="429"/>
      <c r="N9" s="429"/>
      <c r="O9" s="429"/>
      <c r="P9" s="429"/>
      <c r="Q9" s="429"/>
      <c r="R9" s="429"/>
      <c r="S9" s="429"/>
      <c r="T9" s="429"/>
      <c r="U9" s="429"/>
      <c r="V9" s="429"/>
      <c r="W9" s="429"/>
      <c r="X9" s="11"/>
    </row>
    <row r="10" spans="1:28">
      <c r="A10" s="11"/>
      <c r="G10" s="10"/>
      <c r="H10" s="10"/>
      <c r="I10" s="10"/>
      <c r="X10" s="11"/>
    </row>
    <row r="11" spans="1:28" ht="15.75">
      <c r="A11" s="11"/>
      <c r="B11" s="430" t="s">
        <v>330</v>
      </c>
      <c r="C11" s="431"/>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36"/>
      <c r="G12" s="436"/>
      <c r="H12" s="68"/>
      <c r="X12" s="11"/>
    </row>
    <row r="13" spans="1:28" ht="33.75" customHeight="1" thickBot="1">
      <c r="A13" s="11"/>
      <c r="C13" s="437" t="s">
        <v>331</v>
      </c>
      <c r="D13" s="438"/>
      <c r="E13" s="438"/>
      <c r="F13" s="438"/>
      <c r="G13" s="439"/>
      <c r="H13" s="3"/>
      <c r="X13" s="11"/>
    </row>
    <row r="14" spans="1:28" s="2" customFormat="1" ht="34.5" customHeight="1" thickBot="1">
      <c r="A14" s="18"/>
      <c r="C14" s="26" t="s">
        <v>332</v>
      </c>
      <c r="D14" s="7" t="s">
        <v>333</v>
      </c>
      <c r="E14" s="8" t="s">
        <v>334</v>
      </c>
      <c r="F14" s="7" t="s">
        <v>335</v>
      </c>
      <c r="G14" s="9" t="s">
        <v>334</v>
      </c>
      <c r="H14" s="6"/>
      <c r="X14" s="18"/>
    </row>
    <row r="15" spans="1:28" ht="15.75">
      <c r="A15" s="11"/>
      <c r="C15" s="83" t="s">
        <v>336</v>
      </c>
      <c r="D15" s="93"/>
      <c r="E15" s="106"/>
      <c r="F15" s="90">
        <f>COUNTA('Monitoria Anual - 1'!S11:S35)</f>
        <v>0</v>
      </c>
      <c r="G15" s="107">
        <f t="shared" ref="G15:G21" si="0">F15/$F$22</f>
        <v>0</v>
      </c>
      <c r="H15" s="108"/>
      <c r="X15" s="11"/>
    </row>
    <row r="16" spans="1:28" ht="15.75">
      <c r="A16" s="11"/>
      <c r="C16" s="84" t="s">
        <v>337</v>
      </c>
      <c r="D16" s="95">
        <f>COUNTA('Monitoria Anual - 1'!N11:N35)</f>
        <v>3</v>
      </c>
      <c r="E16" s="109">
        <f>D16/$D$22</f>
        <v>0.12</v>
      </c>
      <c r="F16" s="91">
        <f>D16-AB16</f>
        <v>3</v>
      </c>
      <c r="G16" s="109">
        <f t="shared" si="0"/>
        <v>0.1111111111111111</v>
      </c>
      <c r="H16" s="108"/>
      <c r="X16" s="11"/>
      <c r="Z16">
        <f>COUNTIFS('Monitoria Anual - 1'!N:N,"x",'Monitoria Anual - 1'!S:S,"Excluída")</f>
        <v>0</v>
      </c>
      <c r="AA16">
        <f>COUNTIFS('Monitoria Anual - 1'!N:N,"x",'Monitoria Anual - 1'!S:S,"Agrupada")</f>
        <v>0</v>
      </c>
      <c r="AB16">
        <f>Z16+AA16</f>
        <v>0</v>
      </c>
    </row>
    <row r="17" spans="1:28" ht="15.75">
      <c r="A17" s="11"/>
      <c r="C17" s="85" t="s">
        <v>338</v>
      </c>
      <c r="D17" s="95">
        <f>COUNTA('Monitoria Anual - 1'!O11:O35)</f>
        <v>5</v>
      </c>
      <c r="E17" s="109">
        <f>D17/$D$22</f>
        <v>0.2</v>
      </c>
      <c r="F17" s="91">
        <f>D17-AB17</f>
        <v>5</v>
      </c>
      <c r="G17" s="109">
        <f t="shared" si="0"/>
        <v>0.18518518518518517</v>
      </c>
      <c r="H17" s="108"/>
      <c r="X17" s="11"/>
      <c r="Z17">
        <f t="array" ref="Z17">COUNTIFS('Monitoria Anual - 1'!O:O,"x",'Monitoria Anual - 1'!S:S,"Excluída")</f>
        <v>0</v>
      </c>
      <c r="AA17">
        <f t="array" ref="AA17">COUNTIFS('Monitoria Anual - 1'!O:O,"x",'Monitoria Anual - 1'!S:S,"Agrupada")</f>
        <v>0</v>
      </c>
      <c r="AB17">
        <f>Z17+AA17</f>
        <v>0</v>
      </c>
    </row>
    <row r="18" spans="1:28" ht="15.75">
      <c r="A18" s="11"/>
      <c r="C18" s="86" t="s">
        <v>339</v>
      </c>
      <c r="D18" s="95">
        <f>COUNTA('Monitoria Anual - 1'!P11:P35)</f>
        <v>2</v>
      </c>
      <c r="E18" s="109">
        <f>D18/$D$22</f>
        <v>0.08</v>
      </c>
      <c r="F18" s="91">
        <f>D18-AB18</f>
        <v>2</v>
      </c>
      <c r="G18" s="109">
        <f t="shared" si="0"/>
        <v>7.407407407407407E-2</v>
      </c>
      <c r="H18" s="108"/>
      <c r="X18" s="11"/>
      <c r="Z18">
        <f t="array" ref="Z18">COUNTIFS('Monitoria Anual - 1'!P:P,"x",'Monitoria Anual - 1'!S:S,"Excluída")</f>
        <v>0</v>
      </c>
      <c r="AA18">
        <f t="array" ref="AA18">COUNTIFS('Monitoria Anual - 1'!P:P,"x",'Monitoria Anual - 1'!S:S,"Agrupada")</f>
        <v>0</v>
      </c>
      <c r="AB18">
        <f>Z18+AA18</f>
        <v>0</v>
      </c>
    </row>
    <row r="19" spans="1:28" ht="15.75">
      <c r="A19" s="11"/>
      <c r="C19" s="87" t="s">
        <v>340</v>
      </c>
      <c r="D19" s="95">
        <f>COUNTA('Monitoria Anual - 1'!Q11:Q35)</f>
        <v>15</v>
      </c>
      <c r="E19" s="109">
        <f>D19/$D$22</f>
        <v>0.6</v>
      </c>
      <c r="F19" s="91">
        <f t="shared" ref="F19:F20" si="1">D19-AB19</f>
        <v>15</v>
      </c>
      <c r="G19" s="109">
        <f t="shared" si="0"/>
        <v>0.55555555555555558</v>
      </c>
      <c r="H19" s="108"/>
      <c r="X19" s="11"/>
      <c r="Z19">
        <f t="array" ref="Z19">COUNTIFS('Monitoria Anual - 1'!Q:Q,"x",'Monitoria Anual - 1'!S:S,"Excluída")</f>
        <v>0</v>
      </c>
      <c r="AA19">
        <f t="array" ref="AA19">COUNTIFS('Monitoria Anual - 1'!Q:Q,"x",'Monitoria Anual - 1'!S:S,"Agrupada")</f>
        <v>0</v>
      </c>
      <c r="AB19">
        <f>Z19+AA19</f>
        <v>0</v>
      </c>
    </row>
    <row r="20" spans="1:28" ht="15.75">
      <c r="A20" s="11"/>
      <c r="C20" s="88" t="s">
        <v>341</v>
      </c>
      <c r="D20" s="95">
        <f>COUNTA('Monitoria Anual - 1'!R11:R35)</f>
        <v>0</v>
      </c>
      <c r="E20" s="109">
        <f>D20/$D$22</f>
        <v>0</v>
      </c>
      <c r="F20" s="91">
        <f t="shared" si="1"/>
        <v>0</v>
      </c>
      <c r="G20" s="109">
        <f t="shared" si="0"/>
        <v>0</v>
      </c>
      <c r="H20" s="108"/>
      <c r="X20" s="11"/>
      <c r="Z20">
        <f t="array" ref="Z20">COUNTIFS('Monitoria Anual - 1'!R:R,"x",'Monitoria Anual - 1'!S:S,"Excluída")</f>
        <v>0</v>
      </c>
      <c r="AA20">
        <f t="array" ref="AA20">COUNTIFS('Monitoria Anual - 1'!R:R,"x",'Monitoria Anual - 1'!S:S,"Agrupada")</f>
        <v>0</v>
      </c>
      <c r="AB20">
        <f>Z20+AA20</f>
        <v>0</v>
      </c>
    </row>
    <row r="21" spans="1:28" ht="16.5" thickBot="1">
      <c r="A21" s="11"/>
      <c r="C21" s="89" t="s">
        <v>342</v>
      </c>
      <c r="D21" s="96"/>
      <c r="E21" s="110"/>
      <c r="F21" s="92">
        <f>'Monitoria Anual - 1'!C41</f>
        <v>2</v>
      </c>
      <c r="G21" s="111">
        <f t="shared" si="0"/>
        <v>7.407407407407407E-2</v>
      </c>
      <c r="H21" s="108"/>
      <c r="X21" s="11"/>
    </row>
    <row r="22" spans="1:28" ht="16.5" thickBot="1">
      <c r="A22" s="11"/>
      <c r="C22" s="98" t="s">
        <v>343</v>
      </c>
      <c r="D22" s="100">
        <f>SUM(D16:D20)</f>
        <v>25</v>
      </c>
      <c r="E22" s="32">
        <f>SUM(E15:E21)</f>
        <v>1</v>
      </c>
      <c r="F22" s="99">
        <f>SUM(F16:F21)</f>
        <v>27</v>
      </c>
      <c r="G22" s="32">
        <f>SUM(G16:G21)</f>
        <v>1</v>
      </c>
      <c r="H22" s="108"/>
      <c r="X22" s="11"/>
    </row>
    <row r="23" spans="1:28" ht="15.75" thickBot="1">
      <c r="A23" s="11"/>
      <c r="C23" s="78" t="s">
        <v>344</v>
      </c>
      <c r="D23" s="432">
        <f>COUNTIF('Monitoria Anual - 1'!S11:S833,"Agrupada")</f>
        <v>0</v>
      </c>
      <c r="E23" s="433"/>
      <c r="F23" s="433"/>
      <c r="G23" s="434"/>
      <c r="H23" s="5"/>
      <c r="X23" s="11"/>
    </row>
    <row r="24" spans="1:28" ht="15.75" thickBot="1">
      <c r="A24" s="11"/>
      <c r="C24" s="77" t="s">
        <v>345</v>
      </c>
      <c r="D24" s="432">
        <f>COUNTIF('Monitoria Anual - 1'!S11:S36,"Excluída")</f>
        <v>0</v>
      </c>
      <c r="E24" s="433"/>
      <c r="F24" s="433"/>
      <c r="G24" s="434"/>
      <c r="X24" s="11"/>
    </row>
    <row r="25" spans="1:28">
      <c r="A25" s="11"/>
      <c r="X25" s="11"/>
    </row>
    <row r="26" spans="1:28">
      <c r="A26" s="11"/>
      <c r="X26" s="11"/>
    </row>
    <row r="27" spans="1:28" ht="15.75">
      <c r="A27" s="11"/>
      <c r="B27" s="430" t="s">
        <v>346</v>
      </c>
      <c r="C27" s="431"/>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347</v>
      </c>
      <c r="D29" s="71">
        <f>COUNTA('Monitoria Anual - 1'!A11:A35)</f>
        <v>4</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348</v>
      </c>
      <c r="D31" s="82" t="s">
        <v>349</v>
      </c>
      <c r="E31" s="19"/>
      <c r="F31" s="20"/>
      <c r="G31" s="21"/>
      <c r="H31" s="23"/>
      <c r="I31" s="24"/>
      <c r="J31" s="25"/>
      <c r="W31" s="1"/>
      <c r="X31" s="11"/>
    </row>
    <row r="32" spans="1:28">
      <c r="A32" s="11"/>
      <c r="C32" s="79" t="s">
        <v>350</v>
      </c>
      <c r="D32" s="103">
        <f>SUM(F32:J32)</f>
        <v>5</v>
      </c>
      <c r="E32" s="143">
        <f>COUNTA('Monitoria Anual - 1'!S11:S15)</f>
        <v>0</v>
      </c>
      <c r="F32" s="69">
        <f>COUNTA('Monitoria Anual - 1'!N11:N15)</f>
        <v>0</v>
      </c>
      <c r="G32" s="69">
        <f>COUNTA('Monitoria Anual - 1'!O11:O15)</f>
        <v>1</v>
      </c>
      <c r="H32" s="69">
        <f>COUNTA('Monitoria Anual - 1'!P11:P15)</f>
        <v>2</v>
      </c>
      <c r="I32" s="69">
        <f>COUNTA('Monitoria Anual - 1'!Q11:Q15)</f>
        <v>2</v>
      </c>
      <c r="J32" s="70">
        <f>COUNTA('Monitoria Anual - 1'!R11:R15)</f>
        <v>0</v>
      </c>
      <c r="W32" s="1"/>
      <c r="X32" s="11"/>
    </row>
    <row r="33" spans="1:30">
      <c r="A33" s="11"/>
      <c r="C33" s="80" t="s">
        <v>351</v>
      </c>
      <c r="D33" s="79">
        <f>SUM(F33:J33)</f>
        <v>8</v>
      </c>
      <c r="E33" s="144">
        <f>COUNTA('Monitoria Anual - 1'!S16:S23)</f>
        <v>0</v>
      </c>
      <c r="F33" s="36">
        <f>COUNTA('Monitoria Anual - 1'!N16:N23)</f>
        <v>1</v>
      </c>
      <c r="G33" s="36">
        <f>COUNTA('Monitoria Anual - 1'!O16:O23)</f>
        <v>1</v>
      </c>
      <c r="H33" s="36">
        <f>COUNTA('Monitoria Anual - 1'!P16:P23)</f>
        <v>0</v>
      </c>
      <c r="I33" s="36">
        <f>COUNTA('Monitoria Anual - 1'!Q16:Q23)</f>
        <v>6</v>
      </c>
      <c r="J33" s="37">
        <f>COUNTA('Monitoria Anual - 1'!R16:R23)</f>
        <v>0</v>
      </c>
      <c r="W33" s="1"/>
      <c r="X33" s="11"/>
    </row>
    <row r="34" spans="1:30">
      <c r="A34" s="11"/>
      <c r="C34" s="80" t="s">
        <v>352</v>
      </c>
      <c r="D34" s="79">
        <f t="shared" ref="D34:D35" si="2">SUM(F34:J34)</f>
        <v>5</v>
      </c>
      <c r="E34" s="144">
        <f>COUNTA('Monitoria Anual - 1'!S24:S28)</f>
        <v>0</v>
      </c>
      <c r="F34" s="36">
        <f>COUNTA('Monitoria Anual - 1'!N24:N28)</f>
        <v>2</v>
      </c>
      <c r="G34" s="36">
        <f>COUNTA('Monitoria Anual - 1'!O24:O28)</f>
        <v>3</v>
      </c>
      <c r="H34" s="36">
        <f>COUNTA('Monitoria Anual - 1'!P24:P28)</f>
        <v>0</v>
      </c>
      <c r="I34" s="36">
        <f>COUNTA('Monitoria Anual - 1'!Q24:Q28)</f>
        <v>0</v>
      </c>
      <c r="J34" s="37">
        <f>COUNTA('Monitoria Anual - 1'!R24:R28)</f>
        <v>0</v>
      </c>
      <c r="W34" s="1"/>
      <c r="X34" s="11"/>
    </row>
    <row r="35" spans="1:30">
      <c r="A35" s="11"/>
      <c r="C35" s="80" t="s">
        <v>353</v>
      </c>
      <c r="D35" s="79">
        <f t="shared" si="2"/>
        <v>7</v>
      </c>
      <c r="E35" s="144">
        <f>COUNTA('Monitoria Anual - 1'!S29:S35)</f>
        <v>0</v>
      </c>
      <c r="F35" s="36">
        <f>COUNTA('Monitoria Anual - 1'!N29:N35)</f>
        <v>0</v>
      </c>
      <c r="G35" s="36">
        <f>COUNTA('Monitoria Anual - 1'!O29:O35)</f>
        <v>0</v>
      </c>
      <c r="H35" s="36">
        <f>COUNTA('Monitoria Anual - 1'!P29:P35)</f>
        <v>0</v>
      </c>
      <c r="I35" s="36">
        <f>COUNTA('Monitoria Anual - 1'!Q29:Q35)</f>
        <v>7</v>
      </c>
      <c r="J35" s="37">
        <f>COUNTA('Monitoria Anual - 1'!R29:R35)</f>
        <v>0</v>
      </c>
      <c r="W35" s="1"/>
      <c r="X35" s="11"/>
    </row>
    <row r="36" spans="1:30">
      <c r="A36" s="11"/>
      <c r="X36" s="11"/>
    </row>
    <row r="37" spans="1:30">
      <c r="A37" s="11"/>
      <c r="B37" s="11"/>
      <c r="C37" s="11"/>
      <c r="D37" s="11"/>
      <c r="E37" s="11"/>
      <c r="F37" s="11"/>
      <c r="G37" s="11"/>
      <c r="H37" s="11"/>
      <c r="I37" s="11"/>
      <c r="J37" s="11"/>
      <c r="K37" s="11"/>
      <c r="L37" s="11"/>
      <c r="M37" s="11"/>
      <c r="N37" s="11"/>
      <c r="O37" s="11"/>
      <c r="P37" s="11"/>
      <c r="Q37" s="11"/>
      <c r="R37" s="11"/>
      <c r="S37" s="11"/>
      <c r="T37" s="11"/>
      <c r="U37" s="11"/>
      <c r="V37" s="11"/>
      <c r="W37" s="11"/>
      <c r="X37" s="11"/>
    </row>
    <row r="39" spans="1:30">
      <c r="A39" s="105"/>
      <c r="B39" s="105"/>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row>
    <row r="40" spans="1:30">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row>
    <row r="41" spans="1:30">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row>
  </sheetData>
  <sheetProtection algorithmName="SHA-512" hashValue="Zb41a5l+ETafZY7hzN6nkySmo4r7v4g5OVJE98i8yAVlNetQtY0gNu7sRxiHllTVlOO9h9e/si9GBhNem8x01Q==" saltValue="6NvVTpV28Fgsio7xO7RGlg==" spinCount="100000" sheet="1" objects="1" scenarios="1" formatCells="0" formatColumns="0" formatRows="0"/>
  <protectedRanges>
    <protectedRange password="ECFE" sqref="A36:AD41 A1:AD3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37"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I114"/>
  <sheetViews>
    <sheetView showGridLines="0" topLeftCell="A8" zoomScale="60" zoomScaleNormal="60" workbookViewId="0">
      <selection activeCell="B18" sqref="A18:XFD18"/>
    </sheetView>
  </sheetViews>
  <sheetFormatPr defaultColWidth="8.85546875" defaultRowHeight="192" customHeight="1"/>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6.7109375" style="2" customWidth="1"/>
    <col min="14" max="17" width="26.7109375" style="61" customWidth="1"/>
    <col min="18" max="18" width="30.42578125" style="61" customWidth="1"/>
    <col min="19" max="19" width="29.28515625" style="61" customWidth="1"/>
    <col min="20" max="20" width="80.85546875" style="2" customWidth="1"/>
    <col min="21" max="21" width="38.14062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44.5703125" style="2" customWidth="1"/>
    <col min="36" max="36" width="7" style="2" customWidth="1"/>
    <col min="37" max="39" width="8.85546875" style="2"/>
    <col min="40" max="40" width="8.85546875" style="2" hidden="1" customWidth="1"/>
    <col min="41" max="16384" width="8.85546875" style="2"/>
  </cols>
  <sheetData>
    <row r="1" spans="1:139" ht="50.25" customHeight="1">
      <c r="A1" s="369" t="s">
        <v>0</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8"/>
    </row>
    <row r="2" spans="1:139" ht="50.25" customHeight="1" thickBot="1">
      <c r="A2" s="370" t="s">
        <v>1</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18"/>
    </row>
    <row r="3" spans="1:139" ht="20.100000000000001" customHeight="1" thickTop="1">
      <c r="AJ3" s="18"/>
    </row>
    <row r="4" spans="1:139" ht="50.1" customHeight="1">
      <c r="A4" s="54" t="s">
        <v>2</v>
      </c>
      <c r="B4" s="481" t="s">
        <v>3</v>
      </c>
      <c r="C4" s="482"/>
      <c r="D4" s="482"/>
      <c r="E4" s="482"/>
      <c r="F4" s="482"/>
      <c r="G4" s="483"/>
      <c r="H4" s="13"/>
      <c r="I4" s="13"/>
      <c r="J4" s="13"/>
      <c r="K4" s="13"/>
      <c r="L4" s="13"/>
      <c r="M4" s="13"/>
      <c r="N4" s="13"/>
      <c r="O4" s="13"/>
      <c r="P4" s="13"/>
      <c r="Q4" s="13"/>
      <c r="R4" s="13"/>
      <c r="S4" s="2"/>
      <c r="AJ4" s="18"/>
    </row>
    <row r="5" spans="1:139" ht="20.25" customHeight="1">
      <c r="AJ5" s="18"/>
    </row>
    <row r="6" spans="1:139" ht="50.25" customHeight="1">
      <c r="A6" s="54" t="s">
        <v>4</v>
      </c>
      <c r="B6" s="484" t="s">
        <v>354</v>
      </c>
      <c r="C6" s="485"/>
      <c r="M6" s="61"/>
      <c r="AJ6" s="18"/>
      <c r="AN6" s="2" t="s">
        <v>6</v>
      </c>
    </row>
    <row r="7" spans="1:139" ht="20.100000000000001" customHeight="1" thickBot="1">
      <c r="AJ7" s="18"/>
      <c r="AN7" s="62" t="s">
        <v>7</v>
      </c>
    </row>
    <row r="8" spans="1:139" ht="50.25" customHeight="1" thickBot="1">
      <c r="A8" s="486" t="s">
        <v>8</v>
      </c>
      <c r="B8" s="487"/>
      <c r="C8" s="487"/>
      <c r="D8" s="487"/>
      <c r="E8" s="487"/>
      <c r="F8" s="487"/>
      <c r="G8" s="487"/>
      <c r="H8" s="487"/>
      <c r="I8" s="487"/>
      <c r="J8" s="487"/>
      <c r="K8" s="487"/>
      <c r="L8" s="487"/>
      <c r="M8" s="488"/>
      <c r="N8" s="489" t="s">
        <v>9</v>
      </c>
      <c r="O8" s="490"/>
      <c r="P8" s="490"/>
      <c r="Q8" s="490"/>
      <c r="R8" s="490"/>
      <c r="S8" s="490"/>
      <c r="T8" s="490"/>
      <c r="U8" s="490"/>
      <c r="V8" s="490"/>
      <c r="W8" s="490"/>
      <c r="X8" s="491"/>
      <c r="Y8" s="371" t="s">
        <v>10</v>
      </c>
      <c r="Z8" s="372"/>
      <c r="AA8" s="372"/>
      <c r="AB8" s="372"/>
      <c r="AC8" s="372"/>
      <c r="AD8" s="372"/>
      <c r="AE8" s="372"/>
      <c r="AF8" s="372"/>
      <c r="AG8" s="372"/>
      <c r="AH8" s="372"/>
      <c r="AI8" s="373"/>
      <c r="AJ8" s="18"/>
    </row>
    <row r="9" spans="1:139" ht="35.1" customHeight="1">
      <c r="A9" s="475" t="s">
        <v>11</v>
      </c>
      <c r="B9" s="367" t="s">
        <v>12</v>
      </c>
      <c r="C9" s="367" t="s">
        <v>13</v>
      </c>
      <c r="D9" s="367" t="s">
        <v>14</v>
      </c>
      <c r="E9" s="426" t="s">
        <v>15</v>
      </c>
      <c r="F9" s="367" t="s">
        <v>16</v>
      </c>
      <c r="G9" s="367"/>
      <c r="H9" s="367" t="s">
        <v>17</v>
      </c>
      <c r="I9" s="367" t="s">
        <v>18</v>
      </c>
      <c r="J9" s="367" t="s">
        <v>19</v>
      </c>
      <c r="K9" s="479" t="s">
        <v>20</v>
      </c>
      <c r="L9" s="480"/>
      <c r="M9" s="367" t="s">
        <v>21</v>
      </c>
      <c r="N9" s="473" t="s">
        <v>22</v>
      </c>
      <c r="O9" s="457" t="s">
        <v>23</v>
      </c>
      <c r="P9" s="459" t="s">
        <v>24</v>
      </c>
      <c r="Q9" s="461" t="s">
        <v>25</v>
      </c>
      <c r="R9" s="463" t="s">
        <v>26</v>
      </c>
      <c r="S9" s="465" t="s">
        <v>27</v>
      </c>
      <c r="T9" s="467" t="s">
        <v>28</v>
      </c>
      <c r="U9" s="467" t="s">
        <v>29</v>
      </c>
      <c r="V9" s="467" t="s">
        <v>30</v>
      </c>
      <c r="W9" s="467" t="s">
        <v>31</v>
      </c>
      <c r="X9" s="469" t="s">
        <v>32</v>
      </c>
      <c r="Y9" s="471" t="s">
        <v>33</v>
      </c>
      <c r="Z9" s="449" t="s">
        <v>34</v>
      </c>
      <c r="AA9" s="453" t="s">
        <v>35</v>
      </c>
      <c r="AB9" s="449" t="s">
        <v>36</v>
      </c>
      <c r="AC9" s="449" t="s">
        <v>37</v>
      </c>
      <c r="AD9" s="449" t="s">
        <v>38</v>
      </c>
      <c r="AE9" s="449" t="s">
        <v>39</v>
      </c>
      <c r="AF9" s="455" t="s">
        <v>40</v>
      </c>
      <c r="AG9" s="449" t="s">
        <v>41</v>
      </c>
      <c r="AH9" s="449" t="s">
        <v>42</v>
      </c>
      <c r="AI9" s="451" t="s">
        <v>43</v>
      </c>
      <c r="AJ9" s="18"/>
    </row>
    <row r="10" spans="1:139" ht="35.1" customHeight="1" thickBot="1">
      <c r="A10" s="476"/>
      <c r="B10" s="477"/>
      <c r="C10" s="477"/>
      <c r="D10" s="477"/>
      <c r="E10" s="478"/>
      <c r="F10" s="53" t="s">
        <v>44</v>
      </c>
      <c r="G10" s="53" t="s">
        <v>45</v>
      </c>
      <c r="H10" s="477"/>
      <c r="I10" s="477"/>
      <c r="J10" s="477"/>
      <c r="K10" s="102" t="s">
        <v>46</v>
      </c>
      <c r="L10" s="102" t="s">
        <v>47</v>
      </c>
      <c r="M10" s="477"/>
      <c r="N10" s="474"/>
      <c r="O10" s="458"/>
      <c r="P10" s="460"/>
      <c r="Q10" s="462"/>
      <c r="R10" s="464"/>
      <c r="S10" s="466"/>
      <c r="T10" s="468"/>
      <c r="U10" s="468"/>
      <c r="V10" s="468"/>
      <c r="W10" s="468"/>
      <c r="X10" s="470"/>
      <c r="Y10" s="472"/>
      <c r="Z10" s="450"/>
      <c r="AA10" s="454"/>
      <c r="AB10" s="450"/>
      <c r="AC10" s="450"/>
      <c r="AD10" s="450"/>
      <c r="AE10" s="450"/>
      <c r="AF10" s="456"/>
      <c r="AG10" s="450"/>
      <c r="AH10" s="450"/>
      <c r="AI10" s="452"/>
      <c r="AJ10" s="18"/>
    </row>
    <row r="11" spans="1:139" s="168" customFormat="1" ht="35.1" customHeight="1">
      <c r="A11" s="443" t="s">
        <v>48</v>
      </c>
      <c r="B11" s="151" t="s">
        <v>49</v>
      </c>
      <c r="C11" s="200" t="s">
        <v>50</v>
      </c>
      <c r="D11" s="206" t="s">
        <v>64</v>
      </c>
      <c r="E11" s="206" t="s">
        <v>52</v>
      </c>
      <c r="F11" s="164">
        <v>43709</v>
      </c>
      <c r="G11" s="164">
        <v>45536</v>
      </c>
      <c r="H11" s="206" t="s">
        <v>318</v>
      </c>
      <c r="I11" s="165">
        <v>15000</v>
      </c>
      <c r="J11" s="206" t="s">
        <v>54</v>
      </c>
      <c r="K11" s="206" t="s">
        <v>55</v>
      </c>
      <c r="L11" s="206" t="s">
        <v>56</v>
      </c>
      <c r="M11" s="200" t="s">
        <v>57</v>
      </c>
      <c r="N11" s="166"/>
      <c r="O11" s="167"/>
      <c r="P11" s="166"/>
      <c r="Q11" s="166" t="s">
        <v>355</v>
      </c>
      <c r="R11" s="166"/>
      <c r="S11" s="151"/>
      <c r="T11" s="220" t="s">
        <v>356</v>
      </c>
      <c r="U11" s="203" t="s">
        <v>357</v>
      </c>
      <c r="V11" s="225"/>
      <c r="W11" s="221" t="s">
        <v>358</v>
      </c>
      <c r="X11" s="200"/>
      <c r="Y11" s="151"/>
      <c r="Z11" s="163"/>
      <c r="AA11" s="151"/>
      <c r="AB11" s="151"/>
      <c r="AC11" s="151"/>
      <c r="AD11" s="228"/>
      <c r="AE11" s="151"/>
      <c r="AF11" s="194"/>
      <c r="AG11" s="206"/>
      <c r="AH11" s="228"/>
      <c r="AI11" s="229"/>
      <c r="AJ11" s="169"/>
    </row>
    <row r="12" spans="1:139" s="168" customFormat="1" ht="35.1" customHeight="1">
      <c r="A12" s="444"/>
      <c r="B12" s="170" t="s">
        <v>65</v>
      </c>
      <c r="C12" s="201" t="s">
        <v>66</v>
      </c>
      <c r="D12" s="206" t="s">
        <v>64</v>
      </c>
      <c r="E12" s="207" t="s">
        <v>67</v>
      </c>
      <c r="F12" s="172">
        <v>43709</v>
      </c>
      <c r="G12" s="172">
        <v>45536</v>
      </c>
      <c r="H12" s="207" t="s">
        <v>68</v>
      </c>
      <c r="I12" s="173">
        <v>15000</v>
      </c>
      <c r="J12" s="207" t="s">
        <v>69</v>
      </c>
      <c r="K12" s="207" t="s">
        <v>55</v>
      </c>
      <c r="L12" s="213" t="s">
        <v>56</v>
      </c>
      <c r="M12" s="201" t="s">
        <v>70</v>
      </c>
      <c r="N12" s="166"/>
      <c r="O12" s="166"/>
      <c r="P12" s="166"/>
      <c r="Q12" s="166" t="s">
        <v>355</v>
      </c>
      <c r="R12" s="166"/>
      <c r="S12" s="151"/>
      <c r="T12" s="220" t="s">
        <v>359</v>
      </c>
      <c r="U12" s="196" t="s">
        <v>360</v>
      </c>
      <c r="V12" s="201" t="s">
        <v>361</v>
      </c>
      <c r="W12" s="221" t="s">
        <v>362</v>
      </c>
      <c r="X12" s="201" t="s">
        <v>363</v>
      </c>
      <c r="Y12" s="170"/>
      <c r="Z12" s="163"/>
      <c r="AA12" s="170"/>
      <c r="AB12" s="170"/>
      <c r="AC12" s="170"/>
      <c r="AD12" s="239" t="s">
        <v>364</v>
      </c>
      <c r="AE12" s="173"/>
      <c r="AF12" s="195"/>
      <c r="AG12" s="207"/>
      <c r="AH12" s="213"/>
      <c r="AI12" s="230"/>
      <c r="AJ12" s="169"/>
    </row>
    <row r="13" spans="1:139" s="45" customFormat="1" ht="35.1" customHeight="1">
      <c r="A13" s="444"/>
      <c r="B13" s="170" t="s">
        <v>75</v>
      </c>
      <c r="C13" s="196" t="s">
        <v>87</v>
      </c>
      <c r="D13" s="208" t="s">
        <v>88</v>
      </c>
      <c r="E13" s="208" t="s">
        <v>78</v>
      </c>
      <c r="F13" s="175">
        <v>43709</v>
      </c>
      <c r="G13" s="175">
        <v>44287</v>
      </c>
      <c r="H13" s="208" t="s">
        <v>79</v>
      </c>
      <c r="I13" s="176">
        <v>30000</v>
      </c>
      <c r="J13" s="208" t="s">
        <v>365</v>
      </c>
      <c r="K13" s="212" t="s">
        <v>81</v>
      </c>
      <c r="L13" s="208" t="s">
        <v>81</v>
      </c>
      <c r="M13" s="196" t="s">
        <v>366</v>
      </c>
      <c r="N13" s="178"/>
      <c r="O13" s="178"/>
      <c r="P13" s="178" t="s">
        <v>58</v>
      </c>
      <c r="Q13" s="178"/>
      <c r="R13" s="178"/>
      <c r="S13" s="65"/>
      <c r="T13" s="220" t="s">
        <v>367</v>
      </c>
      <c r="U13" s="196" t="s">
        <v>368</v>
      </c>
      <c r="V13" s="201" t="s">
        <v>369</v>
      </c>
      <c r="W13" s="221" t="s">
        <v>370</v>
      </c>
      <c r="X13" s="196" t="s">
        <v>371</v>
      </c>
      <c r="Y13" s="196" t="s">
        <v>372</v>
      </c>
      <c r="Z13" s="174"/>
      <c r="AA13" s="177"/>
      <c r="AB13" s="177"/>
      <c r="AC13" s="175">
        <v>44896</v>
      </c>
      <c r="AD13" s="212"/>
      <c r="AE13" s="176"/>
      <c r="AF13" s="197"/>
      <c r="AG13" s="208"/>
      <c r="AH13" s="212"/>
      <c r="AI13" s="196"/>
      <c r="AJ13" s="169"/>
    </row>
    <row r="14" spans="1:139" s="45" customFormat="1" ht="35.1" customHeight="1">
      <c r="A14" s="444"/>
      <c r="B14" s="170" t="s">
        <v>90</v>
      </c>
      <c r="C14" s="196" t="s">
        <v>91</v>
      </c>
      <c r="D14" s="208" t="s">
        <v>92</v>
      </c>
      <c r="E14" s="208" t="s">
        <v>93</v>
      </c>
      <c r="F14" s="175">
        <v>43709</v>
      </c>
      <c r="G14" s="175">
        <v>45536</v>
      </c>
      <c r="H14" s="208" t="s">
        <v>68</v>
      </c>
      <c r="I14" s="176">
        <v>15000</v>
      </c>
      <c r="J14" s="208" t="s">
        <v>94</v>
      </c>
      <c r="K14" s="208" t="s">
        <v>55</v>
      </c>
      <c r="L14" s="212" t="s">
        <v>56</v>
      </c>
      <c r="M14" s="196" t="s">
        <v>70</v>
      </c>
      <c r="N14" s="178"/>
      <c r="O14" s="178"/>
      <c r="P14" s="178" t="s">
        <v>58</v>
      </c>
      <c r="Q14" s="178"/>
      <c r="R14" s="178"/>
      <c r="S14" s="65"/>
      <c r="T14" s="220" t="s">
        <v>373</v>
      </c>
      <c r="U14" s="196" t="s">
        <v>374</v>
      </c>
      <c r="V14" s="196" t="s">
        <v>375</v>
      </c>
      <c r="W14" s="221" t="s">
        <v>362</v>
      </c>
      <c r="X14" s="196"/>
      <c r="Y14" s="177"/>
      <c r="Z14" s="177"/>
      <c r="AA14" s="177"/>
      <c r="AB14" s="177"/>
      <c r="AC14" s="177"/>
      <c r="AD14" s="239" t="s">
        <v>376</v>
      </c>
      <c r="AE14" s="177"/>
      <c r="AF14" s="197"/>
      <c r="AG14" s="208"/>
      <c r="AH14" s="212"/>
      <c r="AI14" s="224"/>
      <c r="AJ14" s="169"/>
    </row>
    <row r="15" spans="1:139" s="45" customFormat="1" ht="35.1" customHeight="1">
      <c r="A15" s="445"/>
      <c r="B15" s="170" t="s">
        <v>99</v>
      </c>
      <c r="C15" s="196" t="s">
        <v>100</v>
      </c>
      <c r="D15" s="208" t="s">
        <v>101</v>
      </c>
      <c r="E15" s="208" t="s">
        <v>102</v>
      </c>
      <c r="F15" s="175">
        <v>43709</v>
      </c>
      <c r="G15" s="175">
        <v>44075</v>
      </c>
      <c r="H15" s="208" t="s">
        <v>103</v>
      </c>
      <c r="I15" s="176">
        <v>20000</v>
      </c>
      <c r="J15" s="208" t="s">
        <v>104</v>
      </c>
      <c r="K15" s="208" t="s">
        <v>55</v>
      </c>
      <c r="L15" s="208" t="s">
        <v>81</v>
      </c>
      <c r="M15" s="196" t="s">
        <v>105</v>
      </c>
      <c r="N15" s="178"/>
      <c r="O15" s="178"/>
      <c r="P15" s="178" t="s">
        <v>58</v>
      </c>
      <c r="Q15" s="178"/>
      <c r="R15" s="178"/>
      <c r="S15" s="65"/>
      <c r="T15" s="220" t="s">
        <v>377</v>
      </c>
      <c r="U15" s="224"/>
      <c r="V15" s="196" t="s">
        <v>378</v>
      </c>
      <c r="W15" s="221" t="s">
        <v>379</v>
      </c>
      <c r="X15" s="196"/>
      <c r="Y15" s="177"/>
      <c r="Z15" s="177"/>
      <c r="AA15" s="177"/>
      <c r="AB15" s="177"/>
      <c r="AC15" s="175">
        <v>44896</v>
      </c>
      <c r="AD15" s="212"/>
      <c r="AE15" s="176"/>
      <c r="AF15" s="197"/>
      <c r="AG15" s="208"/>
      <c r="AH15" s="212"/>
      <c r="AI15" s="224"/>
      <c r="AJ15" s="169"/>
    </row>
    <row r="16" spans="1:139" s="183" customFormat="1" ht="35.1" customHeight="1">
      <c r="A16" s="446" t="s">
        <v>111</v>
      </c>
      <c r="B16" s="170" t="s">
        <v>112</v>
      </c>
      <c r="C16" s="196" t="s">
        <v>113</v>
      </c>
      <c r="D16" s="208" t="s">
        <v>114</v>
      </c>
      <c r="E16" s="208" t="s">
        <v>115</v>
      </c>
      <c r="F16" s="175">
        <v>43709</v>
      </c>
      <c r="G16" s="175">
        <v>45536</v>
      </c>
      <c r="H16" s="208" t="s">
        <v>68</v>
      </c>
      <c r="I16" s="176">
        <v>15000</v>
      </c>
      <c r="J16" s="208" t="s">
        <v>116</v>
      </c>
      <c r="K16" s="208" t="s">
        <v>117</v>
      </c>
      <c r="L16" s="208" t="s">
        <v>118</v>
      </c>
      <c r="M16" s="196" t="s">
        <v>119</v>
      </c>
      <c r="N16" s="178"/>
      <c r="O16" s="178"/>
      <c r="P16" s="182" t="s">
        <v>58</v>
      </c>
      <c r="Q16" s="178"/>
      <c r="R16" s="178"/>
      <c r="S16" s="65"/>
      <c r="T16" s="220" t="s">
        <v>380</v>
      </c>
      <c r="U16" s="196" t="s">
        <v>381</v>
      </c>
      <c r="V16" s="196" t="s">
        <v>382</v>
      </c>
      <c r="W16" s="221" t="s">
        <v>383</v>
      </c>
      <c r="X16" s="201"/>
      <c r="Y16" s="177"/>
      <c r="Z16" s="177"/>
      <c r="AA16" s="177"/>
      <c r="AB16" s="177"/>
      <c r="AC16" s="177"/>
      <c r="AD16" s="239" t="s">
        <v>384</v>
      </c>
      <c r="AE16" s="177"/>
      <c r="AF16" s="197" t="s">
        <v>385</v>
      </c>
      <c r="AG16" s="208" t="s">
        <v>386</v>
      </c>
      <c r="AH16" s="212"/>
      <c r="AI16" s="196" t="s">
        <v>387</v>
      </c>
      <c r="AJ16" s="169"/>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row>
    <row r="17" spans="1:138" s="45" customFormat="1" ht="35.1" customHeight="1">
      <c r="A17" s="444"/>
      <c r="B17" s="170" t="s">
        <v>124</v>
      </c>
      <c r="C17" s="202" t="s">
        <v>125</v>
      </c>
      <c r="D17" s="209" t="s">
        <v>126</v>
      </c>
      <c r="E17" s="209" t="s">
        <v>127</v>
      </c>
      <c r="F17" s="175">
        <v>43709</v>
      </c>
      <c r="G17" s="175">
        <v>45536</v>
      </c>
      <c r="H17" s="209" t="s">
        <v>68</v>
      </c>
      <c r="I17" s="185">
        <v>8000</v>
      </c>
      <c r="J17" s="215" t="s">
        <v>128</v>
      </c>
      <c r="K17" s="211" t="s">
        <v>388</v>
      </c>
      <c r="L17" s="211" t="s">
        <v>130</v>
      </c>
      <c r="M17" s="196" t="s">
        <v>119</v>
      </c>
      <c r="N17" s="178"/>
      <c r="O17" s="178"/>
      <c r="P17" s="178"/>
      <c r="Q17" s="178" t="s">
        <v>58</v>
      </c>
      <c r="R17" s="178"/>
      <c r="S17" s="65"/>
      <c r="T17" s="249" t="s">
        <v>389</v>
      </c>
      <c r="U17" s="196" t="s">
        <v>390</v>
      </c>
      <c r="V17" s="196" t="s">
        <v>391</v>
      </c>
      <c r="W17" s="221" t="s">
        <v>362</v>
      </c>
      <c r="X17" s="196" t="s">
        <v>392</v>
      </c>
      <c r="Y17" s="177"/>
      <c r="Z17" s="177"/>
      <c r="AA17" s="177"/>
      <c r="AB17" s="177"/>
      <c r="AC17" s="177"/>
      <c r="AD17" s="239" t="s">
        <v>376</v>
      </c>
      <c r="AE17" s="177"/>
      <c r="AF17" s="197"/>
      <c r="AG17" s="208"/>
      <c r="AH17" s="212"/>
      <c r="AI17" s="224"/>
      <c r="AJ17" s="169"/>
    </row>
    <row r="18" spans="1:138" s="183" customFormat="1" ht="35.1" customHeight="1">
      <c r="A18" s="444"/>
      <c r="B18" s="170" t="s">
        <v>136</v>
      </c>
      <c r="C18" s="202" t="s">
        <v>137</v>
      </c>
      <c r="D18" s="209" t="s">
        <v>138</v>
      </c>
      <c r="E18" s="199" t="s">
        <v>115</v>
      </c>
      <c r="F18" s="175">
        <v>43709</v>
      </c>
      <c r="G18" s="175">
        <v>45536</v>
      </c>
      <c r="H18" s="209" t="s">
        <v>139</v>
      </c>
      <c r="I18" s="185">
        <v>8000</v>
      </c>
      <c r="J18" s="215" t="s">
        <v>140</v>
      </c>
      <c r="K18" s="211" t="s">
        <v>141</v>
      </c>
      <c r="L18" s="211" t="s">
        <v>142</v>
      </c>
      <c r="M18" s="217"/>
      <c r="N18" s="178"/>
      <c r="O18" s="178"/>
      <c r="P18" s="178"/>
      <c r="Q18" s="178"/>
      <c r="R18" s="182" t="s">
        <v>58</v>
      </c>
      <c r="S18" s="65"/>
      <c r="T18" s="220" t="s">
        <v>393</v>
      </c>
      <c r="U18" s="203" t="s">
        <v>394</v>
      </c>
      <c r="V18" s="217"/>
      <c r="W18" s="221" t="s">
        <v>395</v>
      </c>
      <c r="X18" s="203" t="s">
        <v>396</v>
      </c>
      <c r="Y18" s="65"/>
      <c r="Z18" s="65"/>
      <c r="AA18" s="65"/>
      <c r="AB18" s="65"/>
      <c r="AC18" s="65"/>
      <c r="AD18" s="210"/>
      <c r="AE18" s="65"/>
      <c r="AF18" s="214"/>
      <c r="AG18" s="198"/>
      <c r="AH18" s="210"/>
      <c r="AI18" s="217"/>
      <c r="AJ18" s="169"/>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row>
    <row r="19" spans="1:138" s="45" customFormat="1" ht="35.1" customHeight="1">
      <c r="A19" s="444"/>
      <c r="B19" s="170" t="s">
        <v>147</v>
      </c>
      <c r="C19" s="203" t="s">
        <v>157</v>
      </c>
      <c r="D19" s="209" t="s">
        <v>149</v>
      </c>
      <c r="E19" s="209" t="s">
        <v>150</v>
      </c>
      <c r="F19" s="175">
        <v>43709</v>
      </c>
      <c r="G19" s="175">
        <v>45536</v>
      </c>
      <c r="H19" s="209" t="s">
        <v>68</v>
      </c>
      <c r="I19" s="185">
        <v>40000</v>
      </c>
      <c r="J19" s="215" t="s">
        <v>151</v>
      </c>
      <c r="K19" s="211" t="s">
        <v>152</v>
      </c>
      <c r="L19" s="211" t="s">
        <v>152</v>
      </c>
      <c r="M19" s="218" t="s">
        <v>153</v>
      </c>
      <c r="N19" s="184"/>
      <c r="O19" s="178"/>
      <c r="P19" s="178" t="s">
        <v>58</v>
      </c>
      <c r="Q19" s="178"/>
      <c r="R19" s="178"/>
      <c r="S19" s="65"/>
      <c r="T19" s="249" t="s">
        <v>397</v>
      </c>
      <c r="U19" s="203" t="s">
        <v>398</v>
      </c>
      <c r="V19" s="203" t="s">
        <v>399</v>
      </c>
      <c r="W19" s="221" t="s">
        <v>362</v>
      </c>
      <c r="X19" s="203" t="s">
        <v>400</v>
      </c>
      <c r="Y19" s="181"/>
      <c r="Z19" s="65"/>
      <c r="AA19" s="65"/>
      <c r="AB19" s="65"/>
      <c r="AC19" s="65"/>
      <c r="AD19" s="238" t="s">
        <v>401</v>
      </c>
      <c r="AE19" s="65"/>
      <c r="AF19" s="214" t="s">
        <v>402</v>
      </c>
      <c r="AG19" s="198"/>
      <c r="AH19" s="210"/>
      <c r="AI19" s="200" t="s">
        <v>403</v>
      </c>
      <c r="AJ19" s="169"/>
    </row>
    <row r="20" spans="1:138" s="45" customFormat="1" ht="35.1" customHeight="1">
      <c r="A20" s="444"/>
      <c r="B20" s="170" t="s">
        <v>158</v>
      </c>
      <c r="C20" s="202" t="s">
        <v>159</v>
      </c>
      <c r="D20" s="209" t="s">
        <v>160</v>
      </c>
      <c r="E20" s="210" t="s">
        <v>171</v>
      </c>
      <c r="F20" s="175">
        <v>43709</v>
      </c>
      <c r="G20" s="175">
        <v>45536</v>
      </c>
      <c r="H20" s="209" t="s">
        <v>404</v>
      </c>
      <c r="I20" s="185">
        <v>50000</v>
      </c>
      <c r="J20" s="215" t="s">
        <v>163</v>
      </c>
      <c r="K20" s="211" t="s">
        <v>164</v>
      </c>
      <c r="L20" s="211" t="s">
        <v>56</v>
      </c>
      <c r="M20" s="219" t="s">
        <v>165</v>
      </c>
      <c r="N20" s="178"/>
      <c r="O20" s="178"/>
      <c r="P20" s="178"/>
      <c r="Q20" s="178" t="s">
        <v>58</v>
      </c>
      <c r="R20" s="178"/>
      <c r="S20" s="65"/>
      <c r="T20" s="249" t="s">
        <v>405</v>
      </c>
      <c r="U20" s="196" t="s">
        <v>406</v>
      </c>
      <c r="V20" s="203"/>
      <c r="W20" s="209" t="s">
        <v>162</v>
      </c>
      <c r="X20" s="203" t="s">
        <v>407</v>
      </c>
      <c r="Y20" s="65"/>
      <c r="Z20" s="65"/>
      <c r="AA20" s="65"/>
      <c r="AB20" s="65"/>
      <c r="AC20" s="65"/>
      <c r="AD20" s="210"/>
      <c r="AE20" s="65"/>
      <c r="AF20" s="214"/>
      <c r="AG20" s="198"/>
      <c r="AH20" s="210"/>
      <c r="AI20" s="217"/>
      <c r="AJ20" s="169"/>
    </row>
    <row r="21" spans="1:138" s="45" customFormat="1" ht="35.1" customHeight="1">
      <c r="A21" s="444"/>
      <c r="B21" s="170" t="s">
        <v>172</v>
      </c>
      <c r="C21" s="202" t="s">
        <v>173</v>
      </c>
      <c r="D21" s="209" t="s">
        <v>174</v>
      </c>
      <c r="E21" s="209" t="s">
        <v>175</v>
      </c>
      <c r="F21" s="175">
        <v>43709</v>
      </c>
      <c r="G21" s="187">
        <v>44531</v>
      </c>
      <c r="H21" s="209" t="s">
        <v>408</v>
      </c>
      <c r="I21" s="185">
        <v>8000</v>
      </c>
      <c r="J21" s="215" t="s">
        <v>177</v>
      </c>
      <c r="K21" s="211" t="s">
        <v>178</v>
      </c>
      <c r="L21" s="211" t="s">
        <v>179</v>
      </c>
      <c r="M21" s="219"/>
      <c r="N21" s="178"/>
      <c r="O21" s="178"/>
      <c r="P21" s="178" t="s">
        <v>58</v>
      </c>
      <c r="Q21" s="178"/>
      <c r="R21" s="178"/>
      <c r="S21" s="65"/>
      <c r="T21" s="220" t="s">
        <v>409</v>
      </c>
      <c r="U21" s="203"/>
      <c r="V21" s="203" t="s">
        <v>410</v>
      </c>
      <c r="W21" s="221" t="s">
        <v>379</v>
      </c>
      <c r="X21" s="203"/>
      <c r="Y21" s="65"/>
      <c r="Z21" s="65"/>
      <c r="AA21" s="65"/>
      <c r="AB21" s="65"/>
      <c r="AC21" s="187">
        <v>45108</v>
      </c>
      <c r="AD21" s="210"/>
      <c r="AE21" s="65"/>
      <c r="AF21" s="214"/>
      <c r="AG21" s="198"/>
      <c r="AH21" s="210"/>
      <c r="AI21" s="217"/>
      <c r="AJ21" s="169"/>
    </row>
    <row r="22" spans="1:138" s="45" customFormat="1" ht="35.1" customHeight="1">
      <c r="A22" s="444"/>
      <c r="B22" s="170" t="s">
        <v>184</v>
      </c>
      <c r="C22" s="202" t="s">
        <v>185</v>
      </c>
      <c r="D22" s="209" t="s">
        <v>186</v>
      </c>
      <c r="E22" s="209"/>
      <c r="F22" s="187">
        <v>44348</v>
      </c>
      <c r="G22" s="187">
        <v>45536</v>
      </c>
      <c r="H22" s="209" t="s">
        <v>187</v>
      </c>
      <c r="I22" s="185">
        <v>2000</v>
      </c>
      <c r="J22" s="215" t="s">
        <v>411</v>
      </c>
      <c r="K22" s="211" t="s">
        <v>189</v>
      </c>
      <c r="L22" s="211" t="s">
        <v>81</v>
      </c>
      <c r="M22" s="219"/>
      <c r="N22" s="178"/>
      <c r="O22" s="178" t="s">
        <v>58</v>
      </c>
      <c r="P22" s="178"/>
      <c r="Q22" s="178"/>
      <c r="R22" s="178"/>
      <c r="S22" s="65"/>
      <c r="T22" s="220" t="s">
        <v>412</v>
      </c>
      <c r="U22" s="217"/>
      <c r="V22" s="203" t="s">
        <v>413</v>
      </c>
      <c r="W22" s="221" t="s">
        <v>358</v>
      </c>
      <c r="X22" s="203" t="s">
        <v>414</v>
      </c>
      <c r="Y22" s="65"/>
      <c r="Z22" s="65"/>
      <c r="AA22" s="65"/>
      <c r="AB22" s="187"/>
      <c r="AC22" s="187"/>
      <c r="AD22" s="210"/>
      <c r="AE22" s="65"/>
      <c r="AF22" s="214"/>
      <c r="AG22" s="198"/>
      <c r="AH22" s="210"/>
      <c r="AI22" s="217"/>
      <c r="AJ22" s="169"/>
    </row>
    <row r="23" spans="1:138" s="45" customFormat="1" ht="35.1" customHeight="1">
      <c r="A23" s="444"/>
      <c r="B23" s="170" t="s">
        <v>194</v>
      </c>
      <c r="C23" s="202" t="s">
        <v>195</v>
      </c>
      <c r="D23" s="209" t="s">
        <v>196</v>
      </c>
      <c r="E23" s="209" t="s">
        <v>197</v>
      </c>
      <c r="F23" s="175">
        <v>44075</v>
      </c>
      <c r="G23" s="175">
        <v>44805</v>
      </c>
      <c r="H23" s="209" t="s">
        <v>176</v>
      </c>
      <c r="I23" s="185">
        <v>40000</v>
      </c>
      <c r="J23" s="215" t="s">
        <v>198</v>
      </c>
      <c r="K23" s="211" t="s">
        <v>199</v>
      </c>
      <c r="L23" s="211" t="s">
        <v>200</v>
      </c>
      <c r="M23" s="219"/>
      <c r="N23" s="178"/>
      <c r="O23" s="178"/>
      <c r="P23" s="178"/>
      <c r="Q23" s="178" t="s">
        <v>58</v>
      </c>
      <c r="R23" s="178"/>
      <c r="S23" s="65"/>
      <c r="T23" s="220" t="s">
        <v>415</v>
      </c>
      <c r="U23" s="220" t="s">
        <v>416</v>
      </c>
      <c r="V23" s="217"/>
      <c r="W23" s="221" t="s">
        <v>379</v>
      </c>
      <c r="X23" s="203"/>
      <c r="Y23" s="65"/>
      <c r="Z23" s="65"/>
      <c r="AA23" s="65"/>
      <c r="AB23" s="65"/>
      <c r="AC23" s="65"/>
      <c r="AD23" s="210"/>
      <c r="AE23" s="65"/>
      <c r="AF23" s="214"/>
      <c r="AG23" s="198"/>
      <c r="AH23" s="210"/>
      <c r="AI23" s="217"/>
      <c r="AJ23" s="169"/>
    </row>
    <row r="24" spans="1:138" s="186" customFormat="1" ht="78" customHeight="1">
      <c r="A24" s="445"/>
      <c r="B24" s="170" t="s">
        <v>314</v>
      </c>
      <c r="C24" s="204" t="s">
        <v>315</v>
      </c>
      <c r="D24" s="208" t="s">
        <v>316</v>
      </c>
      <c r="E24" s="199" t="s">
        <v>317</v>
      </c>
      <c r="F24" s="175">
        <v>44013</v>
      </c>
      <c r="G24" s="175">
        <v>44166</v>
      </c>
      <c r="H24" s="208" t="s">
        <v>417</v>
      </c>
      <c r="I24" s="177">
        <v>0</v>
      </c>
      <c r="J24" s="198" t="s">
        <v>319</v>
      </c>
      <c r="K24" s="210"/>
      <c r="L24" s="198" t="s">
        <v>320</v>
      </c>
      <c r="M24" s="217"/>
      <c r="N24" s="178"/>
      <c r="O24" s="178"/>
      <c r="P24" s="178" t="s">
        <v>58</v>
      </c>
      <c r="Q24" s="178"/>
      <c r="R24" s="178"/>
      <c r="S24" s="65"/>
      <c r="T24" s="220" t="s">
        <v>418</v>
      </c>
      <c r="U24" s="196"/>
      <c r="V24" s="196" t="s">
        <v>419</v>
      </c>
      <c r="W24" s="221" t="s">
        <v>358</v>
      </c>
      <c r="X24" s="196"/>
      <c r="Y24" s="180"/>
      <c r="Z24" s="180"/>
      <c r="AA24" s="180"/>
      <c r="AB24" s="180"/>
      <c r="AC24" s="188">
        <v>45627</v>
      </c>
      <c r="AD24" s="208"/>
      <c r="AE24" s="180"/>
      <c r="AF24" s="197"/>
      <c r="AG24" s="208"/>
      <c r="AH24" s="208"/>
      <c r="AI24" s="196"/>
      <c r="AJ24" s="189"/>
    </row>
    <row r="25" spans="1:138" s="45" customFormat="1" ht="35.1" customHeight="1">
      <c r="A25" s="446" t="s">
        <v>202</v>
      </c>
      <c r="B25" s="170" t="s">
        <v>203</v>
      </c>
      <c r="C25" s="202" t="s">
        <v>204</v>
      </c>
      <c r="D25" s="209" t="s">
        <v>205</v>
      </c>
      <c r="E25" s="209" t="s">
        <v>206</v>
      </c>
      <c r="F25" s="175">
        <v>44044</v>
      </c>
      <c r="G25" s="175">
        <v>44166</v>
      </c>
      <c r="H25" s="211" t="s">
        <v>207</v>
      </c>
      <c r="I25" s="185">
        <v>8000</v>
      </c>
      <c r="J25" s="215" t="s">
        <v>208</v>
      </c>
      <c r="K25" s="211" t="s">
        <v>81</v>
      </c>
      <c r="L25" s="211" t="s">
        <v>81</v>
      </c>
      <c r="M25" s="219" t="s">
        <v>209</v>
      </c>
      <c r="N25" s="178"/>
      <c r="O25" s="178" t="s">
        <v>58</v>
      </c>
      <c r="P25" s="178"/>
      <c r="Q25" s="178"/>
      <c r="R25" s="178"/>
      <c r="S25" s="65"/>
      <c r="T25" s="220" t="s">
        <v>420</v>
      </c>
      <c r="U25" s="203"/>
      <c r="V25" s="203" t="s">
        <v>421</v>
      </c>
      <c r="W25" s="221" t="s">
        <v>422</v>
      </c>
      <c r="X25" s="217"/>
      <c r="Y25" s="177"/>
      <c r="Z25" s="177"/>
      <c r="AA25" s="177"/>
      <c r="AB25" s="175"/>
      <c r="AC25" s="175">
        <v>44743</v>
      </c>
      <c r="AD25" s="212"/>
      <c r="AE25" s="177"/>
      <c r="AF25" s="197"/>
      <c r="AG25" s="208"/>
      <c r="AH25" s="212"/>
      <c r="AI25" s="224"/>
      <c r="AJ25" s="169"/>
    </row>
    <row r="26" spans="1:138" s="45" customFormat="1" ht="35.1" customHeight="1">
      <c r="A26" s="444"/>
      <c r="B26" s="190" t="s">
        <v>214</v>
      </c>
      <c r="C26" s="202" t="s">
        <v>215</v>
      </c>
      <c r="D26" s="209" t="s">
        <v>216</v>
      </c>
      <c r="E26" s="209" t="s">
        <v>206</v>
      </c>
      <c r="F26" s="175">
        <v>44075</v>
      </c>
      <c r="G26" s="175">
        <v>45536</v>
      </c>
      <c r="H26" s="211" t="s">
        <v>217</v>
      </c>
      <c r="I26" s="185">
        <v>8000</v>
      </c>
      <c r="J26" s="215" t="s">
        <v>218</v>
      </c>
      <c r="K26" s="211" t="s">
        <v>219</v>
      </c>
      <c r="L26" s="211" t="s">
        <v>56</v>
      </c>
      <c r="M26" s="219" t="s">
        <v>220</v>
      </c>
      <c r="N26" s="178"/>
      <c r="O26" s="178" t="s">
        <v>58</v>
      </c>
      <c r="P26" s="178"/>
      <c r="Q26" s="178"/>
      <c r="R26" s="178"/>
      <c r="S26" s="65"/>
      <c r="T26" s="226" t="s">
        <v>423</v>
      </c>
      <c r="U26" s="224"/>
      <c r="V26" s="196" t="s">
        <v>424</v>
      </c>
      <c r="W26" s="250" t="s">
        <v>425</v>
      </c>
      <c r="X26" s="196"/>
      <c r="Y26" s="177"/>
      <c r="Z26" s="177"/>
      <c r="AA26" s="177"/>
      <c r="AB26" s="177"/>
      <c r="AC26" s="177"/>
      <c r="AD26" s="239" t="s">
        <v>426</v>
      </c>
      <c r="AE26" s="177"/>
      <c r="AF26" s="197"/>
      <c r="AG26" s="208"/>
      <c r="AH26" s="212"/>
      <c r="AI26" s="224"/>
      <c r="AJ26" s="169"/>
    </row>
    <row r="27" spans="1:138" s="45" customFormat="1" ht="71.25" customHeight="1">
      <c r="A27" s="444"/>
      <c r="B27" s="170" t="s">
        <v>224</v>
      </c>
      <c r="C27" s="202" t="s">
        <v>225</v>
      </c>
      <c r="D27" s="209" t="s">
        <v>226</v>
      </c>
      <c r="E27" s="209" t="s">
        <v>227</v>
      </c>
      <c r="F27" s="175">
        <v>44044</v>
      </c>
      <c r="G27" s="175">
        <v>44531</v>
      </c>
      <c r="H27" s="209" t="s">
        <v>228</v>
      </c>
      <c r="I27" s="185">
        <v>8000</v>
      </c>
      <c r="J27" s="216" t="s">
        <v>229</v>
      </c>
      <c r="K27" s="209"/>
      <c r="L27" s="211" t="s">
        <v>81</v>
      </c>
      <c r="M27" s="219"/>
      <c r="N27" s="178"/>
      <c r="O27" s="178"/>
      <c r="P27" s="178"/>
      <c r="Q27" s="178"/>
      <c r="R27" s="178" t="s">
        <v>58</v>
      </c>
      <c r="S27" s="65"/>
      <c r="T27" s="226" t="s">
        <v>427</v>
      </c>
      <c r="U27" s="196" t="s">
        <v>428</v>
      </c>
      <c r="V27" s="196"/>
      <c r="W27" s="221" t="s">
        <v>422</v>
      </c>
      <c r="X27" s="196"/>
      <c r="Y27" s="177"/>
      <c r="Z27" s="177"/>
      <c r="AA27" s="177"/>
      <c r="AB27" s="175"/>
      <c r="AC27" s="175"/>
      <c r="AD27" s="212"/>
      <c r="AE27" s="177"/>
      <c r="AF27" s="197"/>
      <c r="AG27" s="208"/>
      <c r="AH27" s="212"/>
      <c r="AI27" s="224"/>
      <c r="AJ27" s="169"/>
    </row>
    <row r="28" spans="1:138" s="45" customFormat="1" ht="270" customHeight="1">
      <c r="A28" s="444"/>
      <c r="B28" s="170" t="s">
        <v>232</v>
      </c>
      <c r="C28" s="202" t="s">
        <v>233</v>
      </c>
      <c r="D28" s="209" t="s">
        <v>234</v>
      </c>
      <c r="E28" s="209" t="s">
        <v>235</v>
      </c>
      <c r="F28" s="175">
        <v>44075</v>
      </c>
      <c r="G28" s="175">
        <v>44805</v>
      </c>
      <c r="H28" s="209" t="s">
        <v>429</v>
      </c>
      <c r="I28" s="185">
        <v>8000</v>
      </c>
      <c r="J28" s="215" t="s">
        <v>237</v>
      </c>
      <c r="K28" s="211"/>
      <c r="L28" s="211" t="s">
        <v>238</v>
      </c>
      <c r="M28" s="219"/>
      <c r="N28" s="178"/>
      <c r="O28" s="178"/>
      <c r="P28" s="178" t="s">
        <v>58</v>
      </c>
      <c r="Q28" s="178"/>
      <c r="R28" s="178"/>
      <c r="S28" s="65"/>
      <c r="T28" s="226" t="s">
        <v>430</v>
      </c>
      <c r="U28" s="217"/>
      <c r="V28" s="203" t="s">
        <v>431</v>
      </c>
      <c r="W28" s="221" t="s">
        <v>432</v>
      </c>
      <c r="X28" s="200" t="s">
        <v>433</v>
      </c>
      <c r="Y28" s="65"/>
      <c r="Z28" s="65"/>
      <c r="AA28" s="65"/>
      <c r="AB28" s="65"/>
      <c r="AC28" s="65"/>
      <c r="AD28" s="210"/>
      <c r="AE28" s="65"/>
      <c r="AF28" s="214"/>
      <c r="AG28" s="198"/>
      <c r="AH28" s="210"/>
      <c r="AI28" s="217"/>
      <c r="AJ28" s="169"/>
    </row>
    <row r="29" spans="1:138" s="45" customFormat="1" ht="100.5" customHeight="1">
      <c r="A29" s="445"/>
      <c r="B29" s="170" t="s">
        <v>241</v>
      </c>
      <c r="C29" s="202" t="s">
        <v>242</v>
      </c>
      <c r="D29" s="209" t="s">
        <v>243</v>
      </c>
      <c r="E29" s="209"/>
      <c r="F29" s="175">
        <v>43709</v>
      </c>
      <c r="G29" s="191">
        <v>44531</v>
      </c>
      <c r="H29" s="209" t="s">
        <v>244</v>
      </c>
      <c r="I29" s="185">
        <v>8000</v>
      </c>
      <c r="J29" s="215" t="s">
        <v>245</v>
      </c>
      <c r="K29" s="211"/>
      <c r="L29" s="211" t="s">
        <v>56</v>
      </c>
      <c r="M29" s="219"/>
      <c r="N29" s="178"/>
      <c r="O29" s="178"/>
      <c r="P29" s="178" t="s">
        <v>58</v>
      </c>
      <c r="Q29" s="178"/>
      <c r="R29" s="178"/>
      <c r="S29" s="65"/>
      <c r="T29" s="220" t="s">
        <v>434</v>
      </c>
      <c r="U29" s="203" t="s">
        <v>435</v>
      </c>
      <c r="V29" s="203" t="s">
        <v>436</v>
      </c>
      <c r="W29" s="221" t="s">
        <v>437</v>
      </c>
      <c r="X29" s="203" t="s">
        <v>438</v>
      </c>
      <c r="Y29" s="65"/>
      <c r="Z29" s="210"/>
      <c r="AA29" s="65"/>
      <c r="AB29" s="65"/>
      <c r="AC29" s="191">
        <v>44713</v>
      </c>
      <c r="AD29" s="210"/>
      <c r="AE29" s="65"/>
      <c r="AF29" s="214"/>
      <c r="AG29" s="198"/>
      <c r="AH29" s="210"/>
      <c r="AI29" s="231"/>
      <c r="AJ29" s="169"/>
    </row>
    <row r="30" spans="1:138" s="45" customFormat="1" ht="35.1" customHeight="1">
      <c r="A30" s="446" t="s">
        <v>249</v>
      </c>
      <c r="B30" s="170" t="s">
        <v>250</v>
      </c>
      <c r="C30" s="202" t="s">
        <v>251</v>
      </c>
      <c r="D30" s="209" t="s">
        <v>252</v>
      </c>
      <c r="E30" s="209" t="s">
        <v>253</v>
      </c>
      <c r="F30" s="175">
        <v>43709</v>
      </c>
      <c r="G30" s="175">
        <v>45536</v>
      </c>
      <c r="H30" s="211" t="s">
        <v>79</v>
      </c>
      <c r="I30" s="185">
        <v>18000</v>
      </c>
      <c r="J30" s="215" t="s">
        <v>439</v>
      </c>
      <c r="K30" s="211" t="s">
        <v>81</v>
      </c>
      <c r="L30" s="211" t="s">
        <v>255</v>
      </c>
      <c r="M30" s="219" t="s">
        <v>440</v>
      </c>
      <c r="N30" s="178"/>
      <c r="O30" s="178"/>
      <c r="P30" s="178"/>
      <c r="Q30" s="178" t="s">
        <v>58</v>
      </c>
      <c r="R30" s="178"/>
      <c r="S30" s="65"/>
      <c r="T30" s="220" t="s">
        <v>441</v>
      </c>
      <c r="U30" s="196"/>
      <c r="V30" s="196" t="s">
        <v>442</v>
      </c>
      <c r="W30" s="221" t="s">
        <v>443</v>
      </c>
      <c r="X30" s="196"/>
      <c r="Y30" s="177"/>
      <c r="Z30" s="208"/>
      <c r="AA30" s="177"/>
      <c r="AB30" s="177"/>
      <c r="AC30" s="177"/>
      <c r="AD30" s="212"/>
      <c r="AE30" s="174"/>
      <c r="AF30" s="197"/>
      <c r="AG30" s="208"/>
      <c r="AH30" s="212"/>
      <c r="AI30" s="196"/>
      <c r="AJ30" s="169"/>
    </row>
    <row r="31" spans="1:138" s="45" customFormat="1" ht="35.1" customHeight="1">
      <c r="A31" s="444"/>
      <c r="B31" s="170" t="s">
        <v>263</v>
      </c>
      <c r="C31" s="202" t="s">
        <v>264</v>
      </c>
      <c r="D31" s="209" t="s">
        <v>252</v>
      </c>
      <c r="E31" s="209" t="s">
        <v>265</v>
      </c>
      <c r="F31" s="175">
        <v>43709</v>
      </c>
      <c r="G31" s="175">
        <v>45536</v>
      </c>
      <c r="H31" s="209" t="s">
        <v>444</v>
      </c>
      <c r="I31" s="185">
        <v>15000</v>
      </c>
      <c r="J31" s="215" t="s">
        <v>445</v>
      </c>
      <c r="K31" s="209" t="s">
        <v>267</v>
      </c>
      <c r="L31" s="211" t="s">
        <v>255</v>
      </c>
      <c r="M31" s="219" t="s">
        <v>268</v>
      </c>
      <c r="N31" s="178"/>
      <c r="O31" s="178"/>
      <c r="P31" s="178" t="s">
        <v>58</v>
      </c>
      <c r="Q31" s="178"/>
      <c r="R31" s="178"/>
      <c r="S31" s="65"/>
      <c r="T31" s="222" t="s">
        <v>446</v>
      </c>
      <c r="U31" s="196" t="s">
        <v>447</v>
      </c>
      <c r="V31" s="196" t="s">
        <v>448</v>
      </c>
      <c r="W31" s="250" t="s">
        <v>449</v>
      </c>
      <c r="X31" s="196" t="s">
        <v>450</v>
      </c>
      <c r="Y31" s="177"/>
      <c r="Z31" s="208" t="s">
        <v>451</v>
      </c>
      <c r="AA31" s="177"/>
      <c r="AB31" s="177"/>
      <c r="AC31" s="177"/>
      <c r="AD31" s="212"/>
      <c r="AE31" s="177"/>
      <c r="AF31" s="197"/>
      <c r="AG31" s="208"/>
      <c r="AH31" s="212"/>
      <c r="AI31" s="196" t="s">
        <v>452</v>
      </c>
      <c r="AJ31" s="169"/>
    </row>
    <row r="32" spans="1:138" s="45" customFormat="1" ht="35.1" customHeight="1">
      <c r="A32" s="444"/>
      <c r="B32" s="170" t="s">
        <v>273</v>
      </c>
      <c r="C32" s="202" t="s">
        <v>274</v>
      </c>
      <c r="D32" s="209" t="s">
        <v>252</v>
      </c>
      <c r="E32" s="209" t="s">
        <v>275</v>
      </c>
      <c r="F32" s="175">
        <v>43709</v>
      </c>
      <c r="G32" s="175">
        <v>45536</v>
      </c>
      <c r="H32" s="209" t="s">
        <v>453</v>
      </c>
      <c r="I32" s="185">
        <v>15000</v>
      </c>
      <c r="J32" s="215" t="s">
        <v>277</v>
      </c>
      <c r="K32" s="209" t="s">
        <v>267</v>
      </c>
      <c r="L32" s="211" t="s">
        <v>56</v>
      </c>
      <c r="M32" s="219"/>
      <c r="N32" s="178"/>
      <c r="O32" s="178"/>
      <c r="P32" s="178" t="s">
        <v>58</v>
      </c>
      <c r="Q32" s="178"/>
      <c r="R32" s="178"/>
      <c r="S32" s="65"/>
      <c r="T32" s="249" t="s">
        <v>454</v>
      </c>
      <c r="U32" s="196"/>
      <c r="V32" s="196" t="s">
        <v>455</v>
      </c>
      <c r="W32" s="250" t="s">
        <v>456</v>
      </c>
      <c r="X32" s="196" t="s">
        <v>457</v>
      </c>
      <c r="Y32" s="177"/>
      <c r="Z32" s="212"/>
      <c r="AA32" s="177"/>
      <c r="AB32" s="177"/>
      <c r="AC32" s="177"/>
      <c r="AD32" s="239" t="s">
        <v>458</v>
      </c>
      <c r="AE32" s="177"/>
      <c r="AF32" s="197"/>
      <c r="AG32" s="208"/>
      <c r="AH32" s="212"/>
      <c r="AI32" s="227"/>
      <c r="AJ32" s="169"/>
    </row>
    <row r="33" spans="1:36" s="45" customFormat="1" ht="88.5" customHeight="1">
      <c r="A33" s="444"/>
      <c r="B33" s="170" t="s">
        <v>281</v>
      </c>
      <c r="C33" s="202" t="s">
        <v>282</v>
      </c>
      <c r="D33" s="209" t="s">
        <v>252</v>
      </c>
      <c r="E33" s="209"/>
      <c r="F33" s="175">
        <v>43709</v>
      </c>
      <c r="G33" s="175">
        <v>45536</v>
      </c>
      <c r="H33" s="209" t="s">
        <v>459</v>
      </c>
      <c r="I33" s="185">
        <v>9000</v>
      </c>
      <c r="J33" s="215" t="s">
        <v>277</v>
      </c>
      <c r="K33" s="209" t="s">
        <v>267</v>
      </c>
      <c r="L33" s="211" t="s">
        <v>56</v>
      </c>
      <c r="M33" s="219" t="s">
        <v>284</v>
      </c>
      <c r="N33" s="178"/>
      <c r="O33" s="178"/>
      <c r="P33" s="178" t="s">
        <v>58</v>
      </c>
      <c r="Q33" s="178"/>
      <c r="R33" s="178"/>
      <c r="S33" s="65"/>
      <c r="T33" s="220" t="s">
        <v>460</v>
      </c>
      <c r="U33" s="196" t="s">
        <v>461</v>
      </c>
      <c r="V33" s="196" t="s">
        <v>462</v>
      </c>
      <c r="W33" s="221" t="s">
        <v>463</v>
      </c>
      <c r="X33" s="196" t="s">
        <v>464</v>
      </c>
      <c r="Y33" s="177"/>
      <c r="Z33" s="177"/>
      <c r="AA33" s="177"/>
      <c r="AB33" s="177"/>
      <c r="AC33" s="177"/>
      <c r="AD33" s="212"/>
      <c r="AE33" s="177"/>
      <c r="AF33" s="197"/>
      <c r="AG33" s="208"/>
      <c r="AH33" s="212"/>
      <c r="AI33" s="224"/>
      <c r="AJ33" s="169"/>
    </row>
    <row r="34" spans="1:36" s="45" customFormat="1" ht="35.1" customHeight="1">
      <c r="A34" s="444"/>
      <c r="B34" s="170" t="s">
        <v>289</v>
      </c>
      <c r="C34" s="202" t="s">
        <v>290</v>
      </c>
      <c r="D34" s="209" t="s">
        <v>465</v>
      </c>
      <c r="E34" s="209"/>
      <c r="F34" s="175">
        <v>43709</v>
      </c>
      <c r="G34" s="175">
        <v>45536</v>
      </c>
      <c r="H34" s="209" t="s">
        <v>466</v>
      </c>
      <c r="I34" s="185">
        <v>9000</v>
      </c>
      <c r="J34" s="215" t="s">
        <v>292</v>
      </c>
      <c r="K34" s="209" t="s">
        <v>267</v>
      </c>
      <c r="L34" s="211" t="s">
        <v>56</v>
      </c>
      <c r="M34" s="219"/>
      <c r="N34" s="178"/>
      <c r="O34" s="178"/>
      <c r="P34" s="178" t="s">
        <v>58</v>
      </c>
      <c r="Q34" s="178"/>
      <c r="R34" s="178"/>
      <c r="S34" s="65"/>
      <c r="T34" s="249" t="s">
        <v>467</v>
      </c>
      <c r="U34" s="196"/>
      <c r="V34" s="196" t="s">
        <v>468</v>
      </c>
      <c r="W34" s="250" t="s">
        <v>469</v>
      </c>
      <c r="X34" s="224"/>
      <c r="Y34" s="177"/>
      <c r="Z34" s="177"/>
      <c r="AA34" s="177"/>
      <c r="AB34" s="177"/>
      <c r="AC34" s="177"/>
      <c r="AD34" s="212"/>
      <c r="AE34" s="177"/>
      <c r="AF34" s="197"/>
      <c r="AG34" s="208"/>
      <c r="AH34" s="212"/>
      <c r="AI34" s="224"/>
      <c r="AJ34" s="169"/>
    </row>
    <row r="35" spans="1:36" s="45" customFormat="1" ht="35.1" customHeight="1">
      <c r="A35" s="444"/>
      <c r="B35" s="170" t="s">
        <v>296</v>
      </c>
      <c r="C35" s="202" t="s">
        <v>297</v>
      </c>
      <c r="D35" s="209" t="s">
        <v>252</v>
      </c>
      <c r="E35" s="209"/>
      <c r="F35" s="175">
        <v>43709</v>
      </c>
      <c r="G35" s="175">
        <v>45536</v>
      </c>
      <c r="H35" s="209" t="s">
        <v>444</v>
      </c>
      <c r="I35" s="185">
        <v>30000</v>
      </c>
      <c r="J35" s="215" t="s">
        <v>298</v>
      </c>
      <c r="K35" s="209" t="s">
        <v>267</v>
      </c>
      <c r="L35" s="211" t="s">
        <v>56</v>
      </c>
      <c r="M35" s="219" t="s">
        <v>299</v>
      </c>
      <c r="N35" s="178"/>
      <c r="O35" s="178"/>
      <c r="P35" s="178"/>
      <c r="Q35" s="178" t="s">
        <v>58</v>
      </c>
      <c r="R35" s="178"/>
      <c r="S35" s="65"/>
      <c r="T35" s="226" t="s">
        <v>470</v>
      </c>
      <c r="U35" s="226" t="s">
        <v>471</v>
      </c>
      <c r="V35" s="224"/>
      <c r="W35" s="250" t="s">
        <v>162</v>
      </c>
      <c r="X35" s="224"/>
      <c r="Y35" s="177"/>
      <c r="Z35" s="177"/>
      <c r="AA35" s="177"/>
      <c r="AB35" s="177"/>
      <c r="AC35" s="177"/>
      <c r="AD35" s="212"/>
      <c r="AE35" s="177"/>
      <c r="AF35" s="197"/>
      <c r="AG35" s="208"/>
      <c r="AH35" s="212"/>
      <c r="AI35" s="224"/>
      <c r="AJ35" s="169"/>
    </row>
    <row r="36" spans="1:36" s="45" customFormat="1" ht="35.1" customHeight="1">
      <c r="A36" s="444"/>
      <c r="B36" s="170" t="s">
        <v>303</v>
      </c>
      <c r="C36" s="205" t="s">
        <v>304</v>
      </c>
      <c r="D36" s="209" t="s">
        <v>305</v>
      </c>
      <c r="E36" s="209" t="s">
        <v>306</v>
      </c>
      <c r="F36" s="175">
        <v>43709</v>
      </c>
      <c r="G36" s="175">
        <v>45536</v>
      </c>
      <c r="H36" s="209" t="s">
        <v>103</v>
      </c>
      <c r="I36" s="185">
        <v>30000</v>
      </c>
      <c r="J36" s="215" t="s">
        <v>472</v>
      </c>
      <c r="K36" s="209" t="s">
        <v>267</v>
      </c>
      <c r="L36" s="211" t="s">
        <v>56</v>
      </c>
      <c r="M36" s="219" t="s">
        <v>307</v>
      </c>
      <c r="N36" s="178"/>
      <c r="O36" s="178"/>
      <c r="P36" s="178"/>
      <c r="Q36" s="178" t="s">
        <v>58</v>
      </c>
      <c r="R36" s="178"/>
      <c r="S36" s="65"/>
      <c r="T36" s="220" t="s">
        <v>473</v>
      </c>
      <c r="U36" s="196"/>
      <c r="V36" s="196" t="s">
        <v>474</v>
      </c>
      <c r="W36" s="221" t="s">
        <v>379</v>
      </c>
      <c r="X36" s="224"/>
      <c r="Y36" s="177"/>
      <c r="Z36" s="177"/>
      <c r="AA36" s="177"/>
      <c r="AB36" s="177"/>
      <c r="AC36" s="177"/>
      <c r="AD36" s="212"/>
      <c r="AE36" s="177"/>
      <c r="AF36" s="197"/>
      <c r="AG36" s="208"/>
      <c r="AH36" s="212"/>
      <c r="AI36" s="224"/>
      <c r="AJ36" s="169"/>
    </row>
    <row r="37" spans="1:36" s="45" customFormat="1" ht="35.1" customHeight="1">
      <c r="A37" s="445"/>
      <c r="B37" s="171" t="s">
        <v>322</v>
      </c>
      <c r="C37" s="196" t="s">
        <v>323</v>
      </c>
      <c r="D37" s="208" t="s">
        <v>324</v>
      </c>
      <c r="E37" s="208" t="s">
        <v>325</v>
      </c>
      <c r="F37" s="188">
        <v>44044</v>
      </c>
      <c r="G37" s="188">
        <v>45536</v>
      </c>
      <c r="H37" s="208" t="s">
        <v>79</v>
      </c>
      <c r="I37" s="192">
        <v>9800</v>
      </c>
      <c r="J37" s="198" t="s">
        <v>326</v>
      </c>
      <c r="K37" s="198" t="s">
        <v>81</v>
      </c>
      <c r="L37" s="214"/>
      <c r="M37" s="203" t="s">
        <v>327</v>
      </c>
      <c r="N37" s="178"/>
      <c r="O37" s="178" t="s">
        <v>58</v>
      </c>
      <c r="P37" s="178"/>
      <c r="Q37" s="178"/>
      <c r="R37" s="178"/>
      <c r="S37" s="193" t="s">
        <v>7</v>
      </c>
      <c r="T37" s="220" t="s">
        <v>475</v>
      </c>
      <c r="U37" s="224"/>
      <c r="V37" s="226" t="s">
        <v>476</v>
      </c>
      <c r="W37" s="221" t="s">
        <v>370</v>
      </c>
      <c r="X37" s="224"/>
      <c r="Y37" s="179"/>
      <c r="Z37" s="179"/>
      <c r="AA37" s="179"/>
      <c r="AB37" s="179"/>
      <c r="AC37" s="179"/>
      <c r="AD37" s="212"/>
      <c r="AE37" s="179"/>
      <c r="AF37" s="223"/>
      <c r="AG37" s="212"/>
      <c r="AH37" s="212"/>
      <c r="AI37" s="224" t="s">
        <v>477</v>
      </c>
      <c r="AJ37" s="169"/>
    </row>
    <row r="38" spans="1:36" s="45" customFormat="1" ht="35.25" customHeight="1">
      <c r="N38" s="186"/>
      <c r="O38" s="186"/>
      <c r="P38" s="186"/>
      <c r="Q38" s="186"/>
      <c r="R38" s="186"/>
      <c r="S38" s="186"/>
      <c r="X38" s="227"/>
      <c r="AJ38" s="169"/>
    </row>
    <row r="39" spans="1:36" ht="35.25" customHeight="1">
      <c r="B39" s="67"/>
      <c r="AJ39" s="18"/>
    </row>
    <row r="40" spans="1:36" ht="35.25" customHeight="1">
      <c r="L40" s="76"/>
      <c r="AJ40" s="18"/>
    </row>
    <row r="41" spans="1:36" ht="35.25" customHeight="1">
      <c r="A41" s="72" t="s">
        <v>311</v>
      </c>
      <c r="B41" s="73"/>
      <c r="C41" s="73"/>
      <c r="D41" s="73"/>
      <c r="E41" s="73"/>
      <c r="F41" s="73"/>
      <c r="G41" s="73"/>
      <c r="H41" s="73"/>
      <c r="I41" s="73"/>
      <c r="J41" s="73"/>
      <c r="K41" s="73"/>
      <c r="L41" s="75"/>
      <c r="M41" s="74"/>
      <c r="AJ41" s="18"/>
    </row>
    <row r="42" spans="1:36" ht="35.25" customHeight="1">
      <c r="A42" s="49"/>
      <c r="B42" s="50"/>
      <c r="C42" s="50"/>
      <c r="D42" s="51"/>
      <c r="E42" s="51"/>
      <c r="F42" s="51"/>
      <c r="G42" s="51"/>
      <c r="H42" s="51"/>
      <c r="I42" s="51"/>
      <c r="J42" s="51"/>
      <c r="K42" s="51"/>
      <c r="L42" s="51"/>
      <c r="M42" s="51"/>
      <c r="N42" s="51"/>
      <c r="AJ42" s="18"/>
    </row>
    <row r="43" spans="1:36" ht="35.25" customHeight="1">
      <c r="A43" s="55" t="s">
        <v>312</v>
      </c>
      <c r="B43" s="56"/>
      <c r="C43" s="57"/>
      <c r="AJ43" s="18"/>
    </row>
    <row r="44" spans="1:36" ht="35.25" customHeight="1">
      <c r="AJ44" s="18"/>
    </row>
    <row r="45" spans="1:36" ht="35.25" customHeight="1">
      <c r="A45" s="364" t="s">
        <v>313</v>
      </c>
      <c r="B45" s="366" t="s">
        <v>12</v>
      </c>
      <c r="C45" s="366" t="s">
        <v>13</v>
      </c>
      <c r="D45" s="366" t="s">
        <v>14</v>
      </c>
      <c r="E45" s="425" t="s">
        <v>15</v>
      </c>
      <c r="F45" s="423" t="s">
        <v>16</v>
      </c>
      <c r="G45" s="424"/>
      <c r="H45" s="366" t="s">
        <v>17</v>
      </c>
      <c r="I45" s="366" t="s">
        <v>18</v>
      </c>
      <c r="J45" s="447" t="s">
        <v>19</v>
      </c>
      <c r="K45" s="427" t="s">
        <v>20</v>
      </c>
      <c r="L45" s="428"/>
      <c r="M45" s="447" t="s">
        <v>21</v>
      </c>
      <c r="N45" s="48"/>
      <c r="AJ45" s="18"/>
    </row>
    <row r="46" spans="1:36" ht="35.25" customHeight="1">
      <c r="A46" s="365"/>
      <c r="B46" s="367"/>
      <c r="C46" s="367"/>
      <c r="D46" s="367"/>
      <c r="E46" s="426"/>
      <c r="F46" s="52" t="s">
        <v>44</v>
      </c>
      <c r="G46" s="52" t="s">
        <v>45</v>
      </c>
      <c r="H46" s="367"/>
      <c r="I46" s="367"/>
      <c r="J46" s="448"/>
      <c r="K46" s="101" t="s">
        <v>46</v>
      </c>
      <c r="L46" s="101" t="s">
        <v>47</v>
      </c>
      <c r="M46" s="448"/>
      <c r="N46" s="2"/>
      <c r="AJ46" s="18"/>
    </row>
    <row r="47" spans="1:36" ht="35.25" customHeight="1">
      <c r="A47" s="46"/>
      <c r="B47" s="46"/>
      <c r="C47" s="66"/>
      <c r="D47" s="66"/>
      <c r="E47" s="66"/>
      <c r="F47" s="66"/>
      <c r="G47" s="66"/>
      <c r="H47" s="66"/>
      <c r="I47" s="66"/>
      <c r="J47" s="63"/>
      <c r="K47" s="63"/>
      <c r="L47" s="63"/>
      <c r="M47" s="63"/>
      <c r="N47" s="2"/>
      <c r="AJ47" s="18"/>
    </row>
    <row r="48" spans="1:36" ht="35.25" customHeight="1">
      <c r="A48" s="46"/>
      <c r="B48" s="46"/>
      <c r="C48" s="66"/>
      <c r="D48" s="66"/>
      <c r="E48" s="66"/>
      <c r="F48" s="66"/>
      <c r="G48" s="66"/>
      <c r="H48" s="66"/>
      <c r="I48" s="66"/>
      <c r="J48" s="66"/>
      <c r="K48" s="66"/>
      <c r="L48" s="66"/>
      <c r="M48" s="66"/>
      <c r="N48" s="2"/>
      <c r="AJ48" s="18"/>
    </row>
    <row r="49" spans="1:36" ht="35.25" customHeight="1">
      <c r="A49" s="156"/>
      <c r="B49" s="46"/>
      <c r="C49" s="66"/>
      <c r="D49" s="66"/>
      <c r="E49" s="66"/>
      <c r="F49" s="66"/>
      <c r="G49" s="66"/>
      <c r="H49" s="66"/>
      <c r="I49" s="66"/>
      <c r="J49" s="66"/>
      <c r="K49" s="66"/>
      <c r="L49" s="66"/>
      <c r="M49" s="66"/>
      <c r="N49" s="2"/>
      <c r="AJ49" s="18"/>
    </row>
    <row r="50" spans="1:36" ht="35.25" customHeight="1">
      <c r="A50" s="154"/>
      <c r="B50" s="46"/>
      <c r="C50" s="66"/>
      <c r="D50" s="66"/>
      <c r="E50" s="66"/>
      <c r="F50" s="66"/>
      <c r="G50" s="66"/>
      <c r="H50" s="66"/>
      <c r="I50" s="66"/>
      <c r="J50" s="66"/>
      <c r="K50" s="66"/>
      <c r="L50" s="66"/>
      <c r="M50" s="66"/>
      <c r="N50" s="2"/>
      <c r="AJ50" s="18"/>
    </row>
    <row r="51" spans="1:36" ht="35.25" customHeight="1">
      <c r="A51" s="146"/>
      <c r="B51" s="46"/>
      <c r="C51" s="66"/>
      <c r="D51" s="66"/>
      <c r="E51" s="66"/>
      <c r="F51" s="66"/>
      <c r="G51" s="66"/>
      <c r="H51" s="66"/>
      <c r="I51" s="66"/>
      <c r="J51" s="66"/>
      <c r="K51" s="66"/>
      <c r="L51" s="66"/>
      <c r="M51" s="66"/>
      <c r="N51" s="2"/>
      <c r="AJ51" s="18"/>
    </row>
    <row r="52" spans="1:36" ht="35.25" customHeight="1">
      <c r="A52" s="46"/>
      <c r="B52" s="46"/>
      <c r="C52" s="66"/>
      <c r="D52" s="66"/>
      <c r="E52" s="66"/>
      <c r="F52" s="66"/>
      <c r="G52" s="66"/>
      <c r="H52" s="66"/>
      <c r="I52" s="66"/>
      <c r="J52" s="66"/>
      <c r="K52" s="66"/>
      <c r="L52" s="66"/>
      <c r="M52" s="66"/>
      <c r="N52" s="2"/>
      <c r="AJ52" s="18"/>
    </row>
    <row r="53" spans="1:36" ht="35.25" customHeight="1">
      <c r="A53" s="46"/>
      <c r="B53" s="46"/>
      <c r="C53" s="66"/>
      <c r="D53" s="66"/>
      <c r="E53" s="66"/>
      <c r="F53" s="66"/>
      <c r="G53" s="66"/>
      <c r="H53" s="66"/>
      <c r="I53" s="66"/>
      <c r="J53" s="66"/>
      <c r="K53" s="66"/>
      <c r="L53" s="66"/>
      <c r="M53" s="66"/>
      <c r="N53" s="2"/>
      <c r="AJ53" s="18"/>
    </row>
    <row r="54" spans="1:36" ht="35.25" customHeight="1">
      <c r="A54" s="46"/>
      <c r="B54" s="46"/>
      <c r="C54" s="66"/>
      <c r="D54" s="66"/>
      <c r="E54" s="66"/>
      <c r="F54" s="66"/>
      <c r="G54" s="66"/>
      <c r="H54" s="66"/>
      <c r="I54" s="66"/>
      <c r="J54" s="66"/>
      <c r="K54" s="66"/>
      <c r="L54" s="66"/>
      <c r="M54" s="66"/>
      <c r="N54" s="2"/>
      <c r="AJ54" s="18"/>
    </row>
    <row r="55" spans="1:36" ht="35.25" customHeight="1">
      <c r="A55" s="46"/>
      <c r="B55" s="46"/>
      <c r="C55" s="66"/>
      <c r="D55" s="66"/>
      <c r="E55" s="66"/>
      <c r="F55" s="66"/>
      <c r="G55" s="66"/>
      <c r="H55" s="66"/>
      <c r="I55" s="66"/>
      <c r="J55" s="66"/>
      <c r="K55" s="66"/>
      <c r="L55" s="66"/>
      <c r="M55" s="66"/>
      <c r="N55" s="2"/>
      <c r="AJ55" s="18"/>
    </row>
    <row r="56" spans="1:36" ht="35.25" customHeight="1">
      <c r="AJ56" s="18"/>
    </row>
    <row r="57" spans="1:36" ht="35.25" customHeight="1">
      <c r="A57" s="364" t="s">
        <v>313</v>
      </c>
      <c r="B57" s="366" t="s">
        <v>12</v>
      </c>
      <c r="C57" s="366" t="s">
        <v>13</v>
      </c>
      <c r="D57" s="366" t="s">
        <v>14</v>
      </c>
      <c r="E57" s="425" t="s">
        <v>15</v>
      </c>
      <c r="F57" s="423" t="s">
        <v>16</v>
      </c>
      <c r="G57" s="424"/>
      <c r="H57" s="366" t="s">
        <v>17</v>
      </c>
      <c r="I57" s="366" t="s">
        <v>18</v>
      </c>
      <c r="J57" s="366" t="s">
        <v>19</v>
      </c>
      <c r="K57" s="427" t="s">
        <v>20</v>
      </c>
      <c r="L57" s="428"/>
      <c r="M57" s="366" t="s">
        <v>21</v>
      </c>
      <c r="N57" s="48"/>
      <c r="AJ57" s="18"/>
    </row>
    <row r="58" spans="1:36" ht="35.25" customHeight="1">
      <c r="A58" s="365"/>
      <c r="B58" s="367"/>
      <c r="C58" s="367"/>
      <c r="D58" s="367"/>
      <c r="E58" s="426"/>
      <c r="F58" s="52" t="s">
        <v>44</v>
      </c>
      <c r="G58" s="52" t="s">
        <v>45</v>
      </c>
      <c r="H58" s="367"/>
      <c r="I58" s="367"/>
      <c r="J58" s="367"/>
      <c r="K58" s="101" t="s">
        <v>46</v>
      </c>
      <c r="L58" s="101" t="s">
        <v>47</v>
      </c>
      <c r="M58" s="367"/>
      <c r="N58" s="2"/>
      <c r="AJ58" s="18"/>
    </row>
    <row r="59" spans="1:36" ht="35.25" customHeight="1">
      <c r="A59" s="46"/>
      <c r="B59" s="46"/>
      <c r="C59" s="66"/>
      <c r="D59" s="66"/>
      <c r="E59" s="66"/>
      <c r="F59" s="66"/>
      <c r="G59" s="66"/>
      <c r="H59" s="66"/>
      <c r="I59" s="66"/>
      <c r="J59" s="63"/>
      <c r="K59" s="63"/>
      <c r="L59" s="63"/>
      <c r="M59" s="63"/>
      <c r="N59" s="2"/>
      <c r="AJ59" s="18"/>
    </row>
    <row r="60" spans="1:36" ht="35.25" customHeight="1">
      <c r="A60" s="46"/>
      <c r="B60" s="46"/>
      <c r="C60" s="66"/>
      <c r="D60" s="66"/>
      <c r="E60" s="66"/>
      <c r="F60" s="66"/>
      <c r="G60" s="66"/>
      <c r="H60" s="66"/>
      <c r="I60" s="66"/>
      <c r="J60" s="66"/>
      <c r="K60" s="66"/>
      <c r="L60" s="66"/>
      <c r="M60" s="66"/>
      <c r="N60" s="2"/>
      <c r="AJ60" s="18"/>
    </row>
    <row r="61" spans="1:36" ht="35.25" customHeight="1">
      <c r="A61" s="46"/>
      <c r="B61" s="46"/>
      <c r="C61" s="66"/>
      <c r="D61" s="66"/>
      <c r="E61" s="66"/>
      <c r="F61" s="66"/>
      <c r="G61" s="66"/>
      <c r="H61" s="66"/>
      <c r="I61" s="66"/>
      <c r="J61" s="66"/>
      <c r="K61" s="66"/>
      <c r="L61" s="66"/>
      <c r="M61" s="66"/>
      <c r="N61" s="2"/>
      <c r="AJ61" s="18"/>
    </row>
    <row r="62" spans="1:36" ht="35.25" customHeight="1">
      <c r="A62" s="46"/>
      <c r="B62" s="46"/>
      <c r="C62" s="66"/>
      <c r="D62" s="66"/>
      <c r="E62" s="66"/>
      <c r="F62" s="66"/>
      <c r="G62" s="66"/>
      <c r="H62" s="66"/>
      <c r="I62" s="66"/>
      <c r="J62" s="66"/>
      <c r="K62" s="66"/>
      <c r="L62" s="66"/>
      <c r="M62" s="66"/>
      <c r="N62" s="2"/>
      <c r="AJ62" s="18"/>
    </row>
    <row r="63" spans="1:36" ht="35.25" customHeight="1">
      <c r="A63" s="46"/>
      <c r="B63" s="46"/>
      <c r="C63" s="66"/>
      <c r="D63" s="66"/>
      <c r="E63" s="66"/>
      <c r="F63" s="66"/>
      <c r="G63" s="66"/>
      <c r="H63" s="66"/>
      <c r="I63" s="66"/>
      <c r="J63" s="66"/>
      <c r="K63" s="66"/>
      <c r="L63" s="66"/>
      <c r="M63" s="66"/>
      <c r="N63" s="2"/>
      <c r="AJ63" s="18"/>
    </row>
    <row r="64" spans="1:36" ht="35.25" customHeight="1">
      <c r="A64" s="46"/>
      <c r="B64" s="46"/>
      <c r="C64" s="66"/>
      <c r="D64" s="66"/>
      <c r="E64" s="66"/>
      <c r="F64" s="66"/>
      <c r="G64" s="66"/>
      <c r="H64" s="66"/>
      <c r="I64" s="66"/>
      <c r="J64" s="66"/>
      <c r="K64" s="66"/>
      <c r="L64" s="66"/>
      <c r="M64" s="66"/>
      <c r="N64" s="2"/>
      <c r="AJ64" s="18"/>
    </row>
    <row r="65" spans="1:36" ht="35.25" customHeight="1">
      <c r="A65" s="46"/>
      <c r="B65" s="46"/>
      <c r="C65" s="66"/>
      <c r="D65" s="66"/>
      <c r="E65" s="66"/>
      <c r="F65" s="66"/>
      <c r="G65" s="66"/>
      <c r="H65" s="66"/>
      <c r="I65" s="66"/>
      <c r="J65" s="66"/>
      <c r="K65" s="66"/>
      <c r="L65" s="66"/>
      <c r="M65" s="66"/>
      <c r="N65" s="2"/>
      <c r="AJ65" s="18"/>
    </row>
    <row r="66" spans="1:36" ht="35.25" customHeight="1">
      <c r="A66" s="46"/>
      <c r="B66" s="46"/>
      <c r="C66" s="66"/>
      <c r="D66" s="66"/>
      <c r="E66" s="66"/>
      <c r="F66" s="66"/>
      <c r="G66" s="66"/>
      <c r="H66" s="66"/>
      <c r="I66" s="66"/>
      <c r="J66" s="66"/>
      <c r="K66" s="66"/>
      <c r="L66" s="66"/>
      <c r="M66" s="66"/>
      <c r="N66" s="2"/>
      <c r="AJ66" s="18"/>
    </row>
    <row r="67" spans="1:36" ht="35.25" customHeight="1">
      <c r="A67" s="46"/>
      <c r="B67" s="46"/>
      <c r="C67" s="66"/>
      <c r="D67" s="66"/>
      <c r="E67" s="66"/>
      <c r="F67" s="66"/>
      <c r="G67" s="66"/>
      <c r="H67" s="66"/>
      <c r="I67" s="66"/>
      <c r="J67" s="66"/>
      <c r="K67" s="66"/>
      <c r="L67" s="66"/>
      <c r="M67" s="66"/>
      <c r="N67" s="2"/>
      <c r="AJ67" s="18"/>
    </row>
    <row r="68" spans="1:36" ht="35.25" customHeight="1">
      <c r="AJ68" s="18"/>
    </row>
    <row r="69" spans="1:36" ht="35.25" customHeight="1">
      <c r="A69" s="364" t="s">
        <v>313</v>
      </c>
      <c r="B69" s="366" t="s">
        <v>12</v>
      </c>
      <c r="C69" s="366" t="s">
        <v>13</v>
      </c>
      <c r="D69" s="366" t="s">
        <v>14</v>
      </c>
      <c r="E69" s="425" t="s">
        <v>15</v>
      </c>
      <c r="F69" s="423" t="s">
        <v>16</v>
      </c>
      <c r="G69" s="424"/>
      <c r="H69" s="366" t="s">
        <v>17</v>
      </c>
      <c r="I69" s="366" t="s">
        <v>18</v>
      </c>
      <c r="J69" s="366" t="s">
        <v>19</v>
      </c>
      <c r="K69" s="427" t="s">
        <v>20</v>
      </c>
      <c r="L69" s="428"/>
      <c r="M69" s="366" t="s">
        <v>21</v>
      </c>
      <c r="N69" s="48"/>
      <c r="AJ69" s="18"/>
    </row>
    <row r="70" spans="1:36" ht="35.25" customHeight="1">
      <c r="A70" s="365"/>
      <c r="B70" s="367"/>
      <c r="C70" s="367"/>
      <c r="D70" s="367"/>
      <c r="E70" s="426"/>
      <c r="F70" s="52" t="s">
        <v>44</v>
      </c>
      <c r="G70" s="52" t="s">
        <v>45</v>
      </c>
      <c r="H70" s="367"/>
      <c r="I70" s="367"/>
      <c r="J70" s="367"/>
      <c r="K70" s="101" t="s">
        <v>46</v>
      </c>
      <c r="L70" s="101" t="s">
        <v>47</v>
      </c>
      <c r="M70" s="367"/>
      <c r="N70" s="2"/>
      <c r="AJ70" s="18"/>
    </row>
    <row r="71" spans="1:36" ht="35.25" customHeight="1">
      <c r="A71" s="46"/>
      <c r="B71" s="46"/>
      <c r="C71" s="66"/>
      <c r="D71" s="66"/>
      <c r="E71" s="66"/>
      <c r="F71" s="66"/>
      <c r="G71" s="66"/>
      <c r="H71" s="66"/>
      <c r="I71" s="66"/>
      <c r="J71" s="63"/>
      <c r="K71" s="63"/>
      <c r="L71" s="63"/>
      <c r="M71" s="63"/>
      <c r="N71" s="2"/>
      <c r="AJ71" s="18"/>
    </row>
    <row r="72" spans="1:36" ht="35.25" customHeight="1">
      <c r="A72" s="46"/>
      <c r="B72" s="46"/>
      <c r="C72" s="66"/>
      <c r="D72" s="66"/>
      <c r="E72" s="66"/>
      <c r="F72" s="66"/>
      <c r="G72" s="66"/>
      <c r="H72" s="66"/>
      <c r="I72" s="66"/>
      <c r="J72" s="66"/>
      <c r="K72" s="66"/>
      <c r="L72" s="66"/>
      <c r="M72" s="66"/>
      <c r="N72" s="2"/>
      <c r="AJ72" s="18"/>
    </row>
    <row r="73" spans="1:36" ht="35.25" customHeight="1">
      <c r="A73" s="46"/>
      <c r="B73" s="46"/>
      <c r="C73" s="66"/>
      <c r="D73" s="66"/>
      <c r="E73" s="66"/>
      <c r="F73" s="66"/>
      <c r="G73" s="66"/>
      <c r="H73" s="66"/>
      <c r="I73" s="66"/>
      <c r="J73" s="66"/>
      <c r="K73" s="66"/>
      <c r="L73" s="66"/>
      <c r="M73" s="66"/>
      <c r="N73" s="2"/>
      <c r="AJ73" s="18"/>
    </row>
    <row r="74" spans="1:36" ht="35.25" customHeight="1">
      <c r="A74" s="46"/>
      <c r="B74" s="46"/>
      <c r="C74" s="66"/>
      <c r="D74" s="66"/>
      <c r="E74" s="66"/>
      <c r="F74" s="66"/>
      <c r="G74" s="66"/>
      <c r="H74" s="66"/>
      <c r="I74" s="66"/>
      <c r="J74" s="66"/>
      <c r="K74" s="66"/>
      <c r="L74" s="66"/>
      <c r="M74" s="66"/>
      <c r="N74" s="2"/>
      <c r="AJ74" s="18"/>
    </row>
    <row r="75" spans="1:36" ht="35.25" customHeight="1">
      <c r="A75" s="46"/>
      <c r="B75" s="46"/>
      <c r="C75" s="66"/>
      <c r="D75" s="66"/>
      <c r="E75" s="66"/>
      <c r="F75" s="66"/>
      <c r="G75" s="66"/>
      <c r="H75" s="66"/>
      <c r="I75" s="66"/>
      <c r="J75" s="66"/>
      <c r="K75" s="66"/>
      <c r="L75" s="66"/>
      <c r="M75" s="66"/>
      <c r="N75" s="2"/>
      <c r="AJ75" s="18"/>
    </row>
    <row r="76" spans="1:36" ht="35.25" customHeight="1">
      <c r="A76" s="46"/>
      <c r="B76" s="46"/>
      <c r="C76" s="66"/>
      <c r="D76" s="66"/>
      <c r="E76" s="66"/>
      <c r="F76" s="66"/>
      <c r="G76" s="66"/>
      <c r="H76" s="66"/>
      <c r="I76" s="66"/>
      <c r="J76" s="66"/>
      <c r="K76" s="66"/>
      <c r="L76" s="66"/>
      <c r="M76" s="66"/>
      <c r="N76" s="2"/>
      <c r="AJ76" s="18"/>
    </row>
    <row r="77" spans="1:36" ht="35.25" customHeight="1">
      <c r="A77" s="46"/>
      <c r="B77" s="46"/>
      <c r="C77" s="66"/>
      <c r="D77" s="66"/>
      <c r="E77" s="66"/>
      <c r="F77" s="66"/>
      <c r="G77" s="66"/>
      <c r="H77" s="66"/>
      <c r="I77" s="66"/>
      <c r="J77" s="66"/>
      <c r="K77" s="66"/>
      <c r="L77" s="66"/>
      <c r="M77" s="66"/>
      <c r="N77" s="2"/>
      <c r="AJ77" s="18"/>
    </row>
    <row r="78" spans="1:36" ht="35.25" customHeight="1">
      <c r="A78" s="46"/>
      <c r="B78" s="46"/>
      <c r="C78" s="66"/>
      <c r="D78" s="66"/>
      <c r="E78" s="66"/>
      <c r="F78" s="66"/>
      <c r="G78" s="66"/>
      <c r="H78" s="66"/>
      <c r="I78" s="66"/>
      <c r="J78" s="66"/>
      <c r="K78" s="66"/>
      <c r="L78" s="66"/>
      <c r="M78" s="66"/>
      <c r="N78" s="2"/>
      <c r="AJ78" s="18"/>
    </row>
    <row r="79" spans="1:36" ht="35.25" customHeight="1">
      <c r="A79" s="46"/>
      <c r="B79" s="46"/>
      <c r="C79" s="66"/>
      <c r="D79" s="66"/>
      <c r="E79" s="66"/>
      <c r="F79" s="66"/>
      <c r="G79" s="66"/>
      <c r="H79" s="66"/>
      <c r="I79" s="66"/>
      <c r="J79" s="66"/>
      <c r="K79" s="66"/>
      <c r="L79" s="66"/>
      <c r="M79" s="66"/>
      <c r="N79" s="2"/>
      <c r="AJ79" s="18"/>
    </row>
    <row r="80" spans="1:36" ht="35.25" customHeight="1">
      <c r="AJ80" s="18"/>
    </row>
    <row r="81" spans="1:36" ht="35.25" customHeight="1">
      <c r="A81" s="364" t="s">
        <v>478</v>
      </c>
      <c r="B81" s="366" t="s">
        <v>12</v>
      </c>
      <c r="C81" s="366" t="s">
        <v>13</v>
      </c>
      <c r="D81" s="366" t="s">
        <v>14</v>
      </c>
      <c r="E81" s="425" t="s">
        <v>15</v>
      </c>
      <c r="F81" s="423" t="s">
        <v>16</v>
      </c>
      <c r="G81" s="424"/>
      <c r="H81" s="366" t="s">
        <v>17</v>
      </c>
      <c r="I81" s="366" t="s">
        <v>18</v>
      </c>
      <c r="J81" s="366" t="s">
        <v>19</v>
      </c>
      <c r="K81" s="427" t="s">
        <v>20</v>
      </c>
      <c r="L81" s="428"/>
      <c r="M81" s="366" t="s">
        <v>21</v>
      </c>
      <c r="N81" s="48"/>
      <c r="AJ81" s="18"/>
    </row>
    <row r="82" spans="1:36" ht="35.25" customHeight="1">
      <c r="A82" s="365"/>
      <c r="B82" s="367"/>
      <c r="C82" s="367"/>
      <c r="D82" s="367"/>
      <c r="E82" s="426"/>
      <c r="F82" s="52" t="s">
        <v>44</v>
      </c>
      <c r="G82" s="52" t="s">
        <v>45</v>
      </c>
      <c r="H82" s="367"/>
      <c r="I82" s="367"/>
      <c r="J82" s="367"/>
      <c r="K82" s="101" t="s">
        <v>46</v>
      </c>
      <c r="L82" s="101" t="s">
        <v>47</v>
      </c>
      <c r="M82" s="367"/>
      <c r="N82" s="2"/>
      <c r="AJ82" s="18"/>
    </row>
    <row r="83" spans="1:36" ht="35.25" customHeight="1">
      <c r="A83" s="46"/>
      <c r="B83" s="46"/>
      <c r="C83" s="66"/>
      <c r="D83" s="66"/>
      <c r="E83" s="66"/>
      <c r="F83" s="66"/>
      <c r="G83" s="66"/>
      <c r="H83" s="66"/>
      <c r="I83" s="66"/>
      <c r="J83" s="63"/>
      <c r="K83" s="63"/>
      <c r="L83" s="63"/>
      <c r="M83" s="63"/>
      <c r="N83" s="2"/>
      <c r="AJ83" s="18"/>
    </row>
    <row r="84" spans="1:36" ht="35.25" customHeight="1">
      <c r="A84" s="46"/>
      <c r="B84" s="46"/>
      <c r="C84" s="66"/>
      <c r="D84" s="66"/>
      <c r="E84" s="66"/>
      <c r="F84" s="66"/>
      <c r="G84" s="66"/>
      <c r="H84" s="66"/>
      <c r="I84" s="66"/>
      <c r="J84" s="66"/>
      <c r="K84" s="66"/>
      <c r="L84" s="66"/>
      <c r="M84" s="66"/>
      <c r="N84" s="2"/>
      <c r="AJ84" s="18"/>
    </row>
    <row r="85" spans="1:36" ht="35.25" customHeight="1">
      <c r="A85" s="46"/>
      <c r="B85" s="46"/>
      <c r="C85" s="66"/>
      <c r="D85" s="66"/>
      <c r="E85" s="66"/>
      <c r="F85" s="66"/>
      <c r="G85" s="66"/>
      <c r="H85" s="66"/>
      <c r="I85" s="66"/>
      <c r="J85" s="66"/>
      <c r="K85" s="66"/>
      <c r="L85" s="66"/>
      <c r="M85" s="66"/>
      <c r="N85" s="2"/>
      <c r="AJ85" s="18"/>
    </row>
    <row r="86" spans="1:36" ht="35.25" customHeight="1">
      <c r="A86" s="46"/>
      <c r="B86" s="46"/>
      <c r="C86" s="66"/>
      <c r="D86" s="66"/>
      <c r="E86" s="66"/>
      <c r="F86" s="66"/>
      <c r="G86" s="66"/>
      <c r="H86" s="66"/>
      <c r="I86" s="66"/>
      <c r="J86" s="66"/>
      <c r="K86" s="66"/>
      <c r="L86" s="66"/>
      <c r="M86" s="66"/>
      <c r="N86" s="2"/>
      <c r="AJ86" s="18"/>
    </row>
    <row r="87" spans="1:36" ht="35.25" customHeight="1">
      <c r="A87" s="46"/>
      <c r="B87" s="46"/>
      <c r="C87" s="66"/>
      <c r="D87" s="66"/>
      <c r="E87" s="66"/>
      <c r="F87" s="66"/>
      <c r="G87" s="66"/>
      <c r="H87" s="66"/>
      <c r="I87" s="66"/>
      <c r="J87" s="66"/>
      <c r="K87" s="66"/>
      <c r="L87" s="66"/>
      <c r="M87" s="66"/>
      <c r="N87" s="2"/>
      <c r="AJ87" s="18"/>
    </row>
    <row r="88" spans="1:36" ht="35.25" customHeight="1">
      <c r="A88" s="46"/>
      <c r="B88" s="46"/>
      <c r="C88" s="66"/>
      <c r="D88" s="66"/>
      <c r="E88" s="66"/>
      <c r="F88" s="66"/>
      <c r="G88" s="66"/>
      <c r="H88" s="66"/>
      <c r="I88" s="66"/>
      <c r="J88" s="66"/>
      <c r="K88" s="66"/>
      <c r="L88" s="66"/>
      <c r="M88" s="66"/>
      <c r="N88" s="2"/>
      <c r="AJ88" s="18"/>
    </row>
    <row r="89" spans="1:36" ht="35.25" customHeight="1">
      <c r="A89" s="46"/>
      <c r="B89" s="46"/>
      <c r="C89" s="66"/>
      <c r="D89" s="66"/>
      <c r="E89" s="66"/>
      <c r="F89" s="66"/>
      <c r="G89" s="66"/>
      <c r="H89" s="66"/>
      <c r="I89" s="66"/>
      <c r="J89" s="66"/>
      <c r="K89" s="66"/>
      <c r="L89" s="66"/>
      <c r="M89" s="66"/>
      <c r="N89" s="2"/>
      <c r="AJ89" s="18"/>
    </row>
    <row r="90" spans="1:36" ht="35.25" customHeight="1">
      <c r="A90" s="46"/>
      <c r="B90" s="46"/>
      <c r="C90" s="66"/>
      <c r="D90" s="66"/>
      <c r="E90" s="66"/>
      <c r="F90" s="66"/>
      <c r="G90" s="66"/>
      <c r="H90" s="66"/>
      <c r="I90" s="66"/>
      <c r="J90" s="66"/>
      <c r="K90" s="66"/>
      <c r="L90" s="66"/>
      <c r="M90" s="66"/>
      <c r="N90" s="2"/>
      <c r="AJ90" s="18"/>
    </row>
    <row r="91" spans="1:36" ht="35.25" customHeight="1">
      <c r="A91" s="46"/>
      <c r="B91" s="46"/>
      <c r="C91" s="66"/>
      <c r="D91" s="66"/>
      <c r="E91" s="66"/>
      <c r="F91" s="66"/>
      <c r="G91" s="66"/>
      <c r="H91" s="66"/>
      <c r="I91" s="66"/>
      <c r="J91" s="66"/>
      <c r="K91" s="66"/>
      <c r="L91" s="66"/>
      <c r="M91" s="66"/>
      <c r="N91" s="2"/>
      <c r="AJ91" s="18"/>
    </row>
    <row r="92" spans="1:36" ht="35.25" customHeight="1">
      <c r="A92" s="18"/>
      <c r="B92" s="18"/>
      <c r="C92" s="18"/>
      <c r="D92" s="18"/>
      <c r="E92" s="18"/>
      <c r="F92" s="18"/>
      <c r="G92" s="18"/>
      <c r="H92" s="18"/>
      <c r="I92" s="18"/>
      <c r="J92" s="18"/>
      <c r="K92" s="18"/>
      <c r="L92" s="18"/>
      <c r="M92" s="18"/>
      <c r="N92" s="58"/>
      <c r="O92" s="58"/>
      <c r="P92" s="58"/>
      <c r="Q92" s="58"/>
      <c r="R92" s="58"/>
      <c r="S92" s="58"/>
      <c r="T92" s="58"/>
      <c r="U92" s="58"/>
      <c r="V92" s="58"/>
      <c r="W92" s="58"/>
      <c r="X92" s="58"/>
      <c r="Y92" s="58"/>
      <c r="Z92" s="58"/>
      <c r="AA92" s="58"/>
      <c r="AB92" s="58"/>
      <c r="AC92" s="58"/>
      <c r="AD92" s="58"/>
      <c r="AE92" s="58"/>
      <c r="AF92" s="58"/>
      <c r="AG92" s="58"/>
      <c r="AH92" s="58"/>
      <c r="AI92" s="58"/>
      <c r="AJ92" s="18"/>
    </row>
    <row r="93" spans="1:36" ht="35.25" customHeight="1">
      <c r="A93" s="18"/>
      <c r="B93" s="18"/>
      <c r="C93" s="18"/>
      <c r="D93" s="18"/>
      <c r="E93" s="18"/>
      <c r="F93" s="18"/>
      <c r="G93" s="18"/>
      <c r="H93" s="18"/>
      <c r="I93" s="18"/>
      <c r="J93" s="18"/>
      <c r="K93" s="18"/>
      <c r="L93" s="18"/>
      <c r="M93" s="18"/>
      <c r="N93" s="58"/>
      <c r="O93" s="58"/>
      <c r="P93" s="58"/>
      <c r="Q93" s="58"/>
      <c r="R93" s="58"/>
      <c r="S93" s="58"/>
      <c r="T93" s="58"/>
      <c r="U93" s="58"/>
      <c r="V93" s="58"/>
      <c r="W93" s="58"/>
      <c r="X93" s="58"/>
      <c r="Y93" s="58"/>
      <c r="Z93" s="58"/>
      <c r="AA93" s="58"/>
      <c r="AB93" s="58"/>
      <c r="AC93" s="58"/>
      <c r="AD93" s="58"/>
      <c r="AE93" s="58"/>
      <c r="AF93" s="58"/>
      <c r="AG93" s="58"/>
      <c r="AH93" s="58"/>
      <c r="AI93" s="58"/>
      <c r="AJ93" s="18"/>
    </row>
    <row r="94" spans="1:36" ht="35.25" customHeight="1"/>
    <row r="95" spans="1:36" ht="35.25" customHeight="1"/>
    <row r="96" spans="1:36" ht="35.25" customHeight="1"/>
    <row r="97" ht="35.25" customHeight="1"/>
    <row r="98" ht="35.25" customHeight="1"/>
    <row r="99" ht="35.25" customHeight="1"/>
    <row r="100" ht="35.25" customHeight="1"/>
    <row r="101" ht="35.25" customHeight="1"/>
    <row r="102" ht="35.25" customHeight="1"/>
    <row r="103" ht="35.25" customHeight="1"/>
    <row r="104" ht="35.25" customHeight="1"/>
    <row r="105" ht="35.25" customHeight="1"/>
    <row r="106" ht="35.25" customHeight="1"/>
    <row r="107" ht="35.25" customHeight="1"/>
    <row r="108" ht="35.25" customHeight="1"/>
    <row r="109" ht="35.25" customHeight="1"/>
    <row r="110" ht="35.25" customHeight="1"/>
    <row r="111" ht="35.25" customHeight="1"/>
    <row r="112" ht="35.25" customHeight="1"/>
    <row r="113" ht="35.25" customHeight="1"/>
    <row r="114" ht="35.25" customHeight="1"/>
  </sheetData>
  <mergeCells count="88">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Z9:Z10"/>
    <mergeCell ref="O9:O10"/>
    <mergeCell ref="P9:P10"/>
    <mergeCell ref="Q9:Q10"/>
    <mergeCell ref="R9:R10"/>
    <mergeCell ref="S9:S10"/>
    <mergeCell ref="T9:T10"/>
    <mergeCell ref="U9:U10"/>
    <mergeCell ref="V9:V10"/>
    <mergeCell ref="W9:W10"/>
    <mergeCell ref="X9:X10"/>
    <mergeCell ref="Y9:Y10"/>
    <mergeCell ref="AG9:AG10"/>
    <mergeCell ref="AH9:AH10"/>
    <mergeCell ref="AI9:AI10"/>
    <mergeCell ref="AA9:AA10"/>
    <mergeCell ref="AB9:AB10"/>
    <mergeCell ref="AC9:AC10"/>
    <mergeCell ref="AD9:AD10"/>
    <mergeCell ref="AE9:AE10"/>
    <mergeCell ref="AF9:AF10"/>
    <mergeCell ref="M45:M46"/>
    <mergeCell ref="A45:A46"/>
    <mergeCell ref="B45:B46"/>
    <mergeCell ref="C45:C46"/>
    <mergeCell ref="D45:D46"/>
    <mergeCell ref="E45:E46"/>
    <mergeCell ref="F45:G45"/>
    <mergeCell ref="H45:H46"/>
    <mergeCell ref="I45:I46"/>
    <mergeCell ref="J45:J46"/>
    <mergeCell ref="K45:L45"/>
    <mergeCell ref="A11:A15"/>
    <mergeCell ref="A16:A24"/>
    <mergeCell ref="A25:A29"/>
    <mergeCell ref="A30:A37"/>
    <mergeCell ref="K69:L69"/>
    <mergeCell ref="J69:J70"/>
    <mergeCell ref="I69:I70"/>
    <mergeCell ref="H69:H70"/>
    <mergeCell ref="B57:B58"/>
    <mergeCell ref="C57:C58"/>
    <mergeCell ref="D57:D58"/>
    <mergeCell ref="E57:E58"/>
    <mergeCell ref="F57:G57"/>
    <mergeCell ref="H57:H58"/>
    <mergeCell ref="I57:I58"/>
    <mergeCell ref="J57:J58"/>
    <mergeCell ref="M81:M82"/>
    <mergeCell ref="A81:A82"/>
    <mergeCell ref="B81:B82"/>
    <mergeCell ref="C81:C82"/>
    <mergeCell ref="D81:D82"/>
    <mergeCell ref="E81:E82"/>
    <mergeCell ref="F81:G81"/>
    <mergeCell ref="H81:H82"/>
    <mergeCell ref="I81:I82"/>
    <mergeCell ref="J81:J82"/>
    <mergeCell ref="K81:L81"/>
    <mergeCell ref="M69:M70"/>
    <mergeCell ref="A69:A70"/>
    <mergeCell ref="A57:A58"/>
    <mergeCell ref="F69:G69"/>
    <mergeCell ref="E69:E70"/>
    <mergeCell ref="D69:D70"/>
    <mergeCell ref="C69:C70"/>
    <mergeCell ref="B69:B70"/>
    <mergeCell ref="M57:M58"/>
    <mergeCell ref="K57:L57"/>
  </mergeCells>
  <conditionalFormatting sqref="N11:N37">
    <cfRule type="cellIs" dxfId="36" priority="7" stopIfTrue="1" operator="equal">
      <formula>"x"</formula>
    </cfRule>
  </conditionalFormatting>
  <conditionalFormatting sqref="O11:O37">
    <cfRule type="cellIs" dxfId="35" priority="6" operator="equal">
      <formula>"x"</formula>
    </cfRule>
  </conditionalFormatting>
  <conditionalFormatting sqref="P11:P37">
    <cfRule type="cellIs" dxfId="34" priority="5" operator="equal">
      <formula>"x"</formula>
    </cfRule>
  </conditionalFormatting>
  <conditionalFormatting sqref="Q11:Q37">
    <cfRule type="cellIs" dxfId="33" priority="4" stopIfTrue="1" operator="equal">
      <formula>"x"</formula>
    </cfRule>
  </conditionalFormatting>
  <conditionalFormatting sqref="R11:R37">
    <cfRule type="cellIs" dxfId="32" priority="3" operator="equal">
      <formula>"x"</formula>
    </cfRule>
  </conditionalFormatting>
  <conditionalFormatting sqref="S11:S37">
    <cfRule type="cellIs" dxfId="31" priority="1" stopIfTrue="1" operator="equal">
      <formula>$AN$7</formula>
    </cfRule>
    <cfRule type="cellIs" dxfId="30" priority="2" stopIfTrue="1" operator="equal">
      <formula>$AN$6</formula>
    </cfRule>
  </conditionalFormatting>
  <conditionalFormatting sqref="AN6:AN7">
    <cfRule type="cellIs" dxfId="29" priority="65" stopIfTrue="1" operator="equal">
      <formula>$AN$6</formula>
    </cfRule>
  </conditionalFormatting>
  <dataValidations count="1">
    <dataValidation type="list" allowBlank="1" showInputMessage="1" showErrorMessage="1" sqref="S11:S37"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topLeftCell="B13" zoomScale="90" zoomScaleNormal="90" zoomScalePageLayoutView="70" workbookViewId="0">
      <selection activeCell="B3" sqref="B3"/>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c r="A3" s="11"/>
      <c r="B3" s="435" t="str">
        <f>'Monitoria Anual - 2'!A2</f>
        <v>Plano de Ação Nacional para a Conservação das Aves Limícolas Migratórias - PAN Aves Limícolas Migratórias</v>
      </c>
      <c r="C3" s="435"/>
      <c r="D3" s="435"/>
      <c r="E3" s="435"/>
      <c r="F3" s="435"/>
      <c r="G3" s="435"/>
      <c r="H3" s="435"/>
      <c r="I3" s="435"/>
      <c r="J3" s="435"/>
      <c r="K3" s="435"/>
      <c r="L3" s="435"/>
      <c r="M3" s="435"/>
      <c r="N3" s="435"/>
      <c r="O3" s="435"/>
      <c r="P3" s="435"/>
      <c r="Q3" s="435"/>
      <c r="R3" s="435"/>
      <c r="S3" s="435"/>
      <c r="T3" s="435"/>
      <c r="U3" s="435"/>
      <c r="V3" s="435"/>
      <c r="W3" s="435"/>
      <c r="X3" s="11"/>
    </row>
    <row r="4" spans="1:28">
      <c r="A4" s="11"/>
      <c r="J4" s="12"/>
      <c r="K4" s="12"/>
      <c r="L4" s="12"/>
      <c r="M4" s="12"/>
      <c r="N4" s="12"/>
      <c r="O4" s="12"/>
      <c r="X4" s="11"/>
    </row>
    <row r="5" spans="1:28" s="2" customFormat="1" ht="45" customHeight="1">
      <c r="A5" s="18"/>
      <c r="B5" s="440" t="s">
        <v>328</v>
      </c>
      <c r="C5" s="440"/>
      <c r="D5" s="492" t="str">
        <f>'Monitoria Anual - 2'!B4</f>
        <v>Ampliar e assegurar a conservação das aves limícolas alvo do PAN e seus habitats no Brasil, promovendo a cooperação entre a sociedade civil, poder público e setor produtivo</v>
      </c>
      <c r="E5" s="492"/>
      <c r="F5" s="492"/>
      <c r="G5" s="492"/>
      <c r="H5" s="492"/>
      <c r="I5" s="492"/>
      <c r="J5" s="492"/>
      <c r="K5" s="492"/>
      <c r="L5" s="492"/>
      <c r="M5" s="493"/>
      <c r="N5" s="13"/>
      <c r="O5" s="13"/>
      <c r="P5" s="13"/>
      <c r="Q5" s="13"/>
      <c r="R5" s="13"/>
      <c r="X5" s="18"/>
    </row>
    <row r="6" spans="1:28">
      <c r="A6" s="11"/>
      <c r="J6" s="12"/>
      <c r="K6" s="12"/>
      <c r="L6" s="12"/>
      <c r="M6" s="12"/>
      <c r="N6" s="12"/>
      <c r="O6" s="12"/>
      <c r="X6" s="11"/>
    </row>
    <row r="7" spans="1:28" ht="26.25" customHeight="1">
      <c r="A7" s="11"/>
      <c r="B7" s="440" t="s">
        <v>4</v>
      </c>
      <c r="C7" s="440"/>
      <c r="D7" s="430" t="str">
        <f>'Monitoria Anual - 2'!B6</f>
        <v>25,26,27,29/10 e 03/11/2021 (virtual)</v>
      </c>
      <c r="E7" s="430"/>
      <c r="F7" s="430"/>
      <c r="G7" s="431"/>
      <c r="H7" s="2"/>
      <c r="I7" s="14"/>
      <c r="J7" s="12"/>
      <c r="K7" s="12"/>
      <c r="L7" s="12"/>
      <c r="M7" s="12"/>
      <c r="N7" s="12"/>
      <c r="O7" s="12"/>
      <c r="X7" s="11"/>
    </row>
    <row r="8" spans="1:28">
      <c r="A8" s="11"/>
      <c r="X8" s="11"/>
    </row>
    <row r="9" spans="1:28" ht="31.5" customHeight="1">
      <c r="A9" s="11"/>
      <c r="B9" s="429" t="s">
        <v>329</v>
      </c>
      <c r="C9" s="429"/>
      <c r="D9" s="429"/>
      <c r="E9" s="429"/>
      <c r="F9" s="429"/>
      <c r="G9" s="429"/>
      <c r="H9" s="429"/>
      <c r="I9" s="429"/>
      <c r="J9" s="429"/>
      <c r="K9" s="429"/>
      <c r="L9" s="429"/>
      <c r="M9" s="429"/>
      <c r="N9" s="429"/>
      <c r="O9" s="429"/>
      <c r="P9" s="429"/>
      <c r="Q9" s="429"/>
      <c r="R9" s="429"/>
      <c r="S9" s="429"/>
      <c r="T9" s="429"/>
      <c r="U9" s="429"/>
      <c r="V9" s="429"/>
      <c r="W9" s="429"/>
      <c r="X9" s="11"/>
    </row>
    <row r="10" spans="1:28">
      <c r="A10" s="11"/>
      <c r="G10" s="10"/>
      <c r="H10" s="10"/>
      <c r="I10" s="10"/>
      <c r="X10" s="11"/>
    </row>
    <row r="11" spans="1:28" ht="15.75">
      <c r="A11" s="11"/>
      <c r="B11" s="430" t="s">
        <v>330</v>
      </c>
      <c r="C11" s="431"/>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36"/>
      <c r="G12" s="436"/>
      <c r="H12" s="68"/>
      <c r="X12" s="11"/>
    </row>
    <row r="13" spans="1:28" ht="33.75" customHeight="1" thickBot="1">
      <c r="A13" s="11"/>
      <c r="C13" s="437" t="s">
        <v>479</v>
      </c>
      <c r="D13" s="438"/>
      <c r="E13" s="438"/>
      <c r="F13" s="438"/>
      <c r="G13" s="439"/>
      <c r="H13" s="3"/>
      <c r="X13" s="11"/>
    </row>
    <row r="14" spans="1:28" s="2" customFormat="1" ht="34.5" customHeight="1" thickBot="1">
      <c r="A14" s="18"/>
      <c r="C14" s="26" t="s">
        <v>332</v>
      </c>
      <c r="D14" s="7" t="s">
        <v>333</v>
      </c>
      <c r="E14" s="8" t="s">
        <v>334</v>
      </c>
      <c r="F14" s="7" t="s">
        <v>335</v>
      </c>
      <c r="G14" s="9" t="s">
        <v>334</v>
      </c>
      <c r="H14" s="6"/>
      <c r="X14" s="18"/>
    </row>
    <row r="15" spans="1:28" ht="15.75">
      <c r="A15" s="11"/>
      <c r="C15" s="83" t="s">
        <v>336</v>
      </c>
      <c r="D15" s="93"/>
      <c r="E15" s="94"/>
      <c r="F15" s="90">
        <f>COUNTA('Monitoria Anual - 2'!S11:S876)</f>
        <v>1</v>
      </c>
      <c r="G15" s="27">
        <f t="shared" ref="G15:G21" si="0">F15/$F$22</f>
        <v>3.8461538461538464E-2</v>
      </c>
      <c r="H15" s="4"/>
      <c r="X15" s="11"/>
    </row>
    <row r="16" spans="1:28" ht="15.75">
      <c r="A16" s="11"/>
      <c r="C16" s="84" t="s">
        <v>337</v>
      </c>
      <c r="D16" s="95">
        <f>COUNTA('Monitoria Anual - 2'!N11:N876)</f>
        <v>0</v>
      </c>
      <c r="E16" s="29">
        <f>D16/$D$22</f>
        <v>0</v>
      </c>
      <c r="F16" s="91">
        <f>D16-AB16</f>
        <v>0</v>
      </c>
      <c r="G16" s="29">
        <f t="shared" si="0"/>
        <v>0</v>
      </c>
      <c r="H16" s="4"/>
      <c r="X16" s="11"/>
      <c r="Z16">
        <f>COUNTIFS('Monitoria Anual - 2'!N:N,"x",'Monitoria Anual - 2'!S:S,"Excluída")</f>
        <v>0</v>
      </c>
      <c r="AA16">
        <f>COUNTIFS('Monitoria Anual - 2'!N:N,"x",'Monitoria Anual - 2'!S:S,"Agrupada")</f>
        <v>0</v>
      </c>
      <c r="AB16">
        <f>Z16+AA16</f>
        <v>0</v>
      </c>
    </row>
    <row r="17" spans="1:28" ht="15.75">
      <c r="A17" s="11"/>
      <c r="C17" s="85" t="s">
        <v>338</v>
      </c>
      <c r="D17" s="95">
        <f>COUNTA('Monitoria Anual - 2'!O11:O876)</f>
        <v>4</v>
      </c>
      <c r="E17" s="29">
        <f>D17/$D$22</f>
        <v>0.14814814814814814</v>
      </c>
      <c r="F17" s="91">
        <f>D17-AB17</f>
        <v>3</v>
      </c>
      <c r="G17" s="29">
        <f t="shared" si="0"/>
        <v>0.11538461538461539</v>
      </c>
      <c r="H17" s="4"/>
      <c r="X17" s="11"/>
      <c r="Z17">
        <f t="array" ref="Z17">COUNTIFS('Monitoria Anual - 2'!O:O,"x",'Monitoria Anual - 2'!S:S,"Excluída")</f>
        <v>1</v>
      </c>
      <c r="AA17">
        <f t="array" ref="AA17">COUNTIFS('Monitoria Anual - 2'!O:O,"x",'Monitoria Anual - 2'!S:S,"Agrupada")</f>
        <v>0</v>
      </c>
      <c r="AB17">
        <f>Z17+AA17</f>
        <v>1</v>
      </c>
    </row>
    <row r="18" spans="1:28" ht="15.75">
      <c r="A18" s="11"/>
      <c r="C18" s="86" t="s">
        <v>339</v>
      </c>
      <c r="D18" s="95">
        <f>COUNTA('Monitoria Anual - 2'!P11:P876)</f>
        <v>13</v>
      </c>
      <c r="E18" s="29">
        <f>D18/$D$22</f>
        <v>0.48148148148148145</v>
      </c>
      <c r="F18" s="91">
        <f>D18-AB18</f>
        <v>13</v>
      </c>
      <c r="G18" s="29">
        <f t="shared" si="0"/>
        <v>0.5</v>
      </c>
      <c r="H18" s="4"/>
      <c r="X18" s="11"/>
      <c r="Z18">
        <f t="array" ref="Z18">COUNTIFS('Monitoria Anual - 2'!P:P,"x",'Monitoria Anual - 2'!S:S,"Excluída")</f>
        <v>0</v>
      </c>
      <c r="AA18">
        <f t="array" ref="AA18">COUNTIFS('Monitoria Anual - 2'!P:P,"x",'Monitoria Anual - 2'!S:S,"Agrupada")</f>
        <v>0</v>
      </c>
      <c r="AB18">
        <f>Z18+AA18</f>
        <v>0</v>
      </c>
    </row>
    <row r="19" spans="1:28" ht="15.75">
      <c r="A19" s="11"/>
      <c r="C19" s="87" t="s">
        <v>340</v>
      </c>
      <c r="D19" s="95">
        <f>COUNTA('Monitoria Anual - 2'!Q11:Q876)</f>
        <v>8</v>
      </c>
      <c r="E19" s="29">
        <f>D19/$D$22</f>
        <v>0.29629629629629628</v>
      </c>
      <c r="F19" s="91">
        <f t="shared" ref="F19:F20" si="1">D19-AB19</f>
        <v>8</v>
      </c>
      <c r="G19" s="29">
        <f t="shared" si="0"/>
        <v>0.30769230769230771</v>
      </c>
      <c r="H19" s="4"/>
      <c r="X19" s="11"/>
      <c r="Z19">
        <f t="array" ref="Z19">COUNTIFS('Monitoria Anual - 2'!Q:Q,"x",'Monitoria Anual - 2'!S:S,"Excluída")</f>
        <v>0</v>
      </c>
      <c r="AA19">
        <f t="array" ref="AA19">COUNTIFS('Monitoria Anual - 2'!Q:Q,"x",'Monitoria Anual - 2'!S:S,"Agrupada")</f>
        <v>0</v>
      </c>
      <c r="AB19">
        <f>Z19+AA19</f>
        <v>0</v>
      </c>
    </row>
    <row r="20" spans="1:28" ht="15.75">
      <c r="A20" s="11"/>
      <c r="C20" s="88" t="s">
        <v>341</v>
      </c>
      <c r="D20" s="95">
        <f>COUNTA('Monitoria Anual - 2'!R11:R876)</f>
        <v>2</v>
      </c>
      <c r="E20" s="29">
        <f>D20/$D$22</f>
        <v>7.407407407407407E-2</v>
      </c>
      <c r="F20" s="91">
        <f t="shared" si="1"/>
        <v>2</v>
      </c>
      <c r="G20" s="29">
        <f t="shared" si="0"/>
        <v>7.6923076923076927E-2</v>
      </c>
      <c r="H20" s="4"/>
      <c r="X20" s="11"/>
      <c r="Z20">
        <f t="array" ref="Z20">COUNTIFS('Monitoria Anual - 2'!R:R,"x",'Monitoria Anual - 2'!S:S,"Excluída")</f>
        <v>0</v>
      </c>
      <c r="AA20">
        <f t="array" ref="AA20">COUNTIFS('Monitoria Anual - 2'!R:R,"x",'Monitoria Anual - 2'!S:S,"Agrupada")</f>
        <v>0</v>
      </c>
      <c r="AB20">
        <f>Z20+AA20</f>
        <v>0</v>
      </c>
    </row>
    <row r="21" spans="1:28" ht="16.5" thickBot="1">
      <c r="A21" s="11"/>
      <c r="C21" s="89" t="s">
        <v>342</v>
      </c>
      <c r="D21" s="96"/>
      <c r="E21" s="97"/>
      <c r="F21" s="92">
        <f>'Monitoria Anual - 2'!C43</f>
        <v>0</v>
      </c>
      <c r="G21" s="30">
        <f t="shared" si="0"/>
        <v>0</v>
      </c>
      <c r="H21" s="4"/>
      <c r="X21" s="11"/>
    </row>
    <row r="22" spans="1:28" ht="16.5" thickBot="1">
      <c r="A22" s="11"/>
      <c r="C22" s="98" t="s">
        <v>343</v>
      </c>
      <c r="D22" s="100">
        <f>SUM(D16:D20)</f>
        <v>27</v>
      </c>
      <c r="E22" s="32">
        <f>SUM(E15:E21)</f>
        <v>0.99999999999999989</v>
      </c>
      <c r="F22" s="99">
        <f>SUM(F16:F21)</f>
        <v>26</v>
      </c>
      <c r="G22" s="32">
        <f>SUM(G16:G21)</f>
        <v>1</v>
      </c>
      <c r="H22" s="4"/>
      <c r="X22" s="11"/>
    </row>
    <row r="23" spans="1:28" ht="15.75" thickBot="1">
      <c r="A23" s="11"/>
      <c r="C23" s="78" t="s">
        <v>344</v>
      </c>
      <c r="D23" s="432">
        <f>COUNTIF('Monitoria Anual - 2'!S11:S876,"Agrupada")</f>
        <v>0</v>
      </c>
      <c r="E23" s="433"/>
      <c r="F23" s="433"/>
      <c r="G23" s="434"/>
      <c r="H23" s="5"/>
      <c r="X23" s="11"/>
    </row>
    <row r="24" spans="1:28" ht="15.75" thickBot="1">
      <c r="A24" s="11"/>
      <c r="C24" s="77" t="s">
        <v>345</v>
      </c>
      <c r="D24" s="432">
        <f>COUNTIF('Monitoria Anual - 2'!S11:S38,"Excluída")</f>
        <v>1</v>
      </c>
      <c r="E24" s="433"/>
      <c r="F24" s="433"/>
      <c r="G24" s="434"/>
      <c r="X24" s="11"/>
    </row>
    <row r="25" spans="1:28">
      <c r="A25" s="11"/>
      <c r="X25" s="11"/>
    </row>
    <row r="26" spans="1:28">
      <c r="A26" s="11"/>
      <c r="X26" s="11"/>
    </row>
    <row r="27" spans="1:28" ht="15.75">
      <c r="A27" s="11"/>
      <c r="B27" s="430" t="s">
        <v>346</v>
      </c>
      <c r="C27" s="431"/>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347</v>
      </c>
      <c r="D29" s="71">
        <f>COUNTA('Monitoria Anual - 2'!A11:A37)</f>
        <v>4</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348</v>
      </c>
      <c r="D31" s="82" t="s">
        <v>349</v>
      </c>
      <c r="E31" s="19"/>
      <c r="F31" s="20"/>
      <c r="G31" s="21"/>
      <c r="H31" s="23"/>
      <c r="I31" s="24"/>
      <c r="J31" s="25"/>
      <c r="W31" s="1"/>
      <c r="X31" s="11"/>
    </row>
    <row r="32" spans="1:28">
      <c r="A32" s="11"/>
      <c r="C32" s="79" t="s">
        <v>350</v>
      </c>
      <c r="D32" s="103">
        <f>SUM(F32:J32)</f>
        <v>5</v>
      </c>
      <c r="E32" s="34">
        <f>COUNTA('Monitoria Anual - 2'!S11:S15)</f>
        <v>0</v>
      </c>
      <c r="F32" s="69">
        <f>COUNTA('Monitoria Anual - 2'!N11:N15)</f>
        <v>0</v>
      </c>
      <c r="G32" s="69">
        <f>COUNTA('Monitoria Anual - 2'!O11:O15)</f>
        <v>0</v>
      </c>
      <c r="H32" s="69">
        <f>COUNTA('Monitoria Anual - 2'!P11:P15)</f>
        <v>3</v>
      </c>
      <c r="I32" s="69">
        <f>COUNTA('Monitoria Anual - 2'!Q11:Q15)</f>
        <v>2</v>
      </c>
      <c r="J32" s="70">
        <f>COUNTA('Monitoria Anual - 2'!R11:R15)</f>
        <v>0</v>
      </c>
      <c r="W32" s="1"/>
      <c r="X32" s="11"/>
    </row>
    <row r="33" spans="1:24">
      <c r="A33" s="11"/>
      <c r="C33" s="80" t="s">
        <v>351</v>
      </c>
      <c r="D33" s="79">
        <f>SUM(F33:J33)</f>
        <v>9</v>
      </c>
      <c r="E33" s="35">
        <f>COUNTA('Monitoria Anual - 2'!S16:S24)</f>
        <v>0</v>
      </c>
      <c r="F33" s="36">
        <f>COUNTA('Monitoria Anual - 2'!N16:N24)</f>
        <v>0</v>
      </c>
      <c r="G33" s="36">
        <f>COUNTA('Monitoria Anual - 2'!O16:O24)</f>
        <v>1</v>
      </c>
      <c r="H33" s="36">
        <f>COUNTA('Monitoria Anual - 2'!P16:P24)</f>
        <v>4</v>
      </c>
      <c r="I33" s="36">
        <f>COUNTA('Monitoria Anual - 2'!Q16:Q24)</f>
        <v>3</v>
      </c>
      <c r="J33" s="37">
        <f>COUNTA('Monitoria Anual - 2'!R16:R24)</f>
        <v>1</v>
      </c>
      <c r="W33" s="1"/>
      <c r="X33" s="11"/>
    </row>
    <row r="34" spans="1:24">
      <c r="A34" s="11"/>
      <c r="C34" s="80" t="s">
        <v>352</v>
      </c>
      <c r="D34" s="79">
        <f t="shared" ref="D34:D35" si="2">SUM(F34:J34)</f>
        <v>5</v>
      </c>
      <c r="E34" s="35">
        <f>COUNTA('Monitoria Anual - 2'!S25:S29)</f>
        <v>0</v>
      </c>
      <c r="F34" s="36">
        <f>COUNTA('Monitoria Anual - 2'!N25:N29)</f>
        <v>0</v>
      </c>
      <c r="G34" s="36">
        <f>COUNTA('Monitoria Anual - 2'!O25:O29)</f>
        <v>2</v>
      </c>
      <c r="H34" s="36">
        <f>COUNTA('Monitoria Anual - 2'!P25:P29)</f>
        <v>2</v>
      </c>
      <c r="I34" s="36">
        <f>COUNTA('Monitoria Anual - 2'!Q25:Q29)</f>
        <v>0</v>
      </c>
      <c r="J34" s="37">
        <f>COUNTA('Monitoria Anual - 2'!R25:R29)</f>
        <v>1</v>
      </c>
      <c r="W34" s="1"/>
      <c r="X34" s="11"/>
    </row>
    <row r="35" spans="1:24" ht="15.75" thickBot="1">
      <c r="A35" s="11"/>
      <c r="C35" s="81" t="s">
        <v>353</v>
      </c>
      <c r="D35" s="104">
        <f t="shared" si="2"/>
        <v>8</v>
      </c>
      <c r="E35" s="38">
        <f>COUNTA('Monitoria Anual - 2'!S30:S37)</f>
        <v>1</v>
      </c>
      <c r="F35" s="39">
        <f>COUNTA('Monitoria Anual - 2'!N30:N37)</f>
        <v>0</v>
      </c>
      <c r="G35" s="39">
        <f>COUNTA('Monitoria Anual - 2'!O30:O37)</f>
        <v>1</v>
      </c>
      <c r="H35" s="39">
        <f>COUNTA('Monitoria Anual - 2'!P30:P37)</f>
        <v>4</v>
      </c>
      <c r="I35" s="39">
        <f>COUNTA('Monitoria Anual - 2'!Q30:Q37)</f>
        <v>3</v>
      </c>
      <c r="J35" s="40">
        <f>COUNTA('Monitoria Anual - 2'!R30:R37)</f>
        <v>0</v>
      </c>
      <c r="W35" s="1"/>
      <c r="X35" s="11"/>
    </row>
    <row r="36" spans="1:24">
      <c r="A36" s="11"/>
      <c r="C36" s="232"/>
      <c r="D36" s="232"/>
      <c r="E36" s="232"/>
      <c r="F36" s="232"/>
      <c r="G36" s="232"/>
      <c r="H36" s="232"/>
      <c r="I36" s="232"/>
      <c r="J36" s="232"/>
      <c r="W36" s="1"/>
      <c r="X36" s="11"/>
    </row>
    <row r="37" spans="1:24">
      <c r="A37" s="11"/>
      <c r="C37" s="232"/>
      <c r="D37" s="232"/>
      <c r="E37" s="232"/>
      <c r="F37" s="232"/>
      <c r="G37" s="232"/>
      <c r="H37" s="232"/>
      <c r="I37" s="232"/>
      <c r="J37" s="232"/>
      <c r="W37" s="1"/>
      <c r="X37" s="11"/>
    </row>
    <row r="38" spans="1:24">
      <c r="A38" s="11"/>
      <c r="C38" s="232"/>
      <c r="D38" s="232"/>
      <c r="E38" s="232"/>
      <c r="F38" s="232"/>
      <c r="G38" s="232"/>
      <c r="H38" s="232"/>
      <c r="I38" s="232"/>
      <c r="J38" s="232"/>
      <c r="W38" s="1"/>
      <c r="X38" s="11"/>
    </row>
    <row r="39" spans="1:24">
      <c r="A39" s="11"/>
      <c r="C39" s="232"/>
      <c r="D39" s="232"/>
      <c r="E39" s="232"/>
      <c r="F39" s="232"/>
      <c r="G39" s="232"/>
      <c r="H39" s="232"/>
      <c r="I39" s="232"/>
      <c r="J39" s="232"/>
      <c r="W39" s="1"/>
      <c r="X39" s="11"/>
    </row>
    <row r="40" spans="1:24">
      <c r="A40" s="11"/>
      <c r="C40" s="232"/>
      <c r="D40" s="232"/>
      <c r="E40" s="232"/>
      <c r="F40" s="232"/>
      <c r="G40" s="232"/>
      <c r="H40" s="232"/>
      <c r="I40" s="232"/>
      <c r="J40" s="232"/>
      <c r="W40" s="1"/>
      <c r="X40" s="11"/>
    </row>
    <row r="41" spans="1:24">
      <c r="A41" s="11"/>
      <c r="C41" s="232"/>
      <c r="D41" s="232"/>
      <c r="E41" s="232"/>
      <c r="F41" s="232"/>
      <c r="G41" s="232"/>
      <c r="H41" s="232"/>
      <c r="I41" s="232"/>
      <c r="J41" s="232"/>
      <c r="W41" s="1"/>
      <c r="X41" s="11"/>
    </row>
    <row r="42" spans="1:24">
      <c r="A42" s="11"/>
      <c r="X42" s="11"/>
    </row>
    <row r="43" spans="1:24">
      <c r="A43" s="11"/>
      <c r="B43" s="11"/>
      <c r="C43" s="11"/>
      <c r="D43" s="11"/>
      <c r="E43" s="11"/>
      <c r="F43" s="11"/>
      <c r="G43" s="11"/>
      <c r="H43" s="11"/>
      <c r="I43" s="11"/>
      <c r="J43" s="11"/>
      <c r="K43" s="11"/>
      <c r="L43" s="11"/>
      <c r="M43" s="11"/>
      <c r="N43" s="11"/>
      <c r="O43" s="11"/>
      <c r="P43" s="11"/>
      <c r="Q43" s="11"/>
      <c r="R43" s="11"/>
      <c r="S43" s="11"/>
      <c r="T43" s="11"/>
      <c r="U43" s="11"/>
      <c r="V43" s="11"/>
      <c r="W43" s="11"/>
      <c r="X43"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8"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93"/>
  <sheetViews>
    <sheetView showGridLines="0" topLeftCell="A10" zoomScale="80" zoomScaleNormal="80" workbookViewId="0">
      <selection activeCell="B15" sqref="A15:XFD15"/>
    </sheetView>
  </sheetViews>
  <sheetFormatPr defaultColWidth="8.85546875" defaultRowHeight="15"/>
  <cols>
    <col min="1" max="1" width="72.42578125" style="66"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61"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s="45" customFormat="1" ht="45" customHeight="1">
      <c r="A1" s="498" t="s">
        <v>0</v>
      </c>
      <c r="B1" s="498"/>
      <c r="C1" s="498"/>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169"/>
    </row>
    <row r="2" spans="1:40" s="45" customFormat="1" ht="45" customHeight="1">
      <c r="A2" s="370" t="s">
        <v>1</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169"/>
    </row>
    <row r="3" spans="1:40" s="45" customFormat="1" ht="15.75" customHeight="1">
      <c r="A3" s="179"/>
      <c r="N3" s="186"/>
      <c r="O3" s="186"/>
      <c r="P3" s="186"/>
      <c r="Q3" s="186"/>
      <c r="R3" s="186"/>
      <c r="S3" s="186"/>
      <c r="AJ3" s="169"/>
    </row>
    <row r="4" spans="1:40" s="45" customFormat="1" ht="45" customHeight="1">
      <c r="A4" s="260" t="s">
        <v>2</v>
      </c>
      <c r="B4" s="499" t="s">
        <v>3</v>
      </c>
      <c r="C4" s="499"/>
      <c r="D4" s="499"/>
      <c r="E4" s="499"/>
      <c r="F4" s="499"/>
      <c r="G4" s="500"/>
      <c r="H4" s="261"/>
      <c r="I4" s="261"/>
      <c r="J4" s="261"/>
      <c r="K4" s="261"/>
      <c r="L4" s="261"/>
      <c r="M4" s="261"/>
      <c r="N4" s="261"/>
      <c r="O4" s="261"/>
      <c r="P4" s="261"/>
      <c r="Q4" s="261"/>
      <c r="R4" s="261"/>
      <c r="AJ4" s="169"/>
    </row>
    <row r="5" spans="1:40" s="45" customFormat="1" ht="15.75" customHeight="1">
      <c r="A5" s="179"/>
      <c r="N5" s="186"/>
      <c r="O5" s="186"/>
      <c r="P5" s="186"/>
      <c r="Q5" s="186"/>
      <c r="R5" s="186"/>
      <c r="S5" s="186"/>
      <c r="AJ5" s="169"/>
    </row>
    <row r="6" spans="1:40" s="45" customFormat="1" ht="45" customHeight="1">
      <c r="A6" s="260" t="s">
        <v>4</v>
      </c>
      <c r="B6" s="501" t="s">
        <v>480</v>
      </c>
      <c r="C6" s="502"/>
      <c r="M6" s="186"/>
      <c r="N6" s="186"/>
      <c r="O6" s="186"/>
      <c r="P6" s="186"/>
      <c r="Q6" s="186"/>
      <c r="R6" s="186"/>
      <c r="S6" s="186"/>
      <c r="AJ6" s="169"/>
      <c r="AN6" s="45" t="s">
        <v>6</v>
      </c>
    </row>
    <row r="7" spans="1:40" ht="15.75" customHeight="1" thickBot="1">
      <c r="AJ7" s="18"/>
      <c r="AN7" s="62" t="s">
        <v>7</v>
      </c>
    </row>
    <row r="8" spans="1:40" ht="45" customHeight="1" thickBot="1">
      <c r="A8" s="486" t="s">
        <v>8</v>
      </c>
      <c r="B8" s="487"/>
      <c r="C8" s="487"/>
      <c r="D8" s="487"/>
      <c r="E8" s="487"/>
      <c r="F8" s="487"/>
      <c r="G8" s="487"/>
      <c r="H8" s="487"/>
      <c r="I8" s="487"/>
      <c r="J8" s="487"/>
      <c r="K8" s="487"/>
      <c r="L8" s="487"/>
      <c r="M8" s="488"/>
      <c r="N8" s="489" t="s">
        <v>9</v>
      </c>
      <c r="O8" s="490"/>
      <c r="P8" s="490"/>
      <c r="Q8" s="490"/>
      <c r="R8" s="490"/>
      <c r="S8" s="490"/>
      <c r="T8" s="490"/>
      <c r="U8" s="490"/>
      <c r="V8" s="490"/>
      <c r="W8" s="490"/>
      <c r="X8" s="491"/>
      <c r="Y8" s="371" t="s">
        <v>10</v>
      </c>
      <c r="Z8" s="372"/>
      <c r="AA8" s="372"/>
      <c r="AB8" s="372"/>
      <c r="AC8" s="372"/>
      <c r="AD8" s="372"/>
      <c r="AE8" s="372"/>
      <c r="AF8" s="372"/>
      <c r="AG8" s="372"/>
      <c r="AH8" s="372"/>
      <c r="AI8" s="373"/>
      <c r="AJ8" s="18"/>
    </row>
    <row r="9" spans="1:40" ht="64.5" customHeight="1">
      <c r="A9" s="368" t="s">
        <v>11</v>
      </c>
      <c r="B9" s="496" t="s">
        <v>12</v>
      </c>
      <c r="C9" s="367" t="s">
        <v>13</v>
      </c>
      <c r="D9" s="367" t="s">
        <v>14</v>
      </c>
      <c r="E9" s="426" t="s">
        <v>15</v>
      </c>
      <c r="F9" s="367" t="s">
        <v>16</v>
      </c>
      <c r="G9" s="367"/>
      <c r="H9" s="367" t="s">
        <v>17</v>
      </c>
      <c r="I9" s="367" t="s">
        <v>18</v>
      </c>
      <c r="J9" s="367" t="s">
        <v>19</v>
      </c>
      <c r="K9" s="479" t="s">
        <v>20</v>
      </c>
      <c r="L9" s="480"/>
      <c r="M9" s="367" t="s">
        <v>21</v>
      </c>
      <c r="N9" s="473" t="s">
        <v>22</v>
      </c>
      <c r="O9" s="457" t="s">
        <v>23</v>
      </c>
      <c r="P9" s="459" t="s">
        <v>24</v>
      </c>
      <c r="Q9" s="461" t="s">
        <v>25</v>
      </c>
      <c r="R9" s="463" t="s">
        <v>26</v>
      </c>
      <c r="S9" s="465" t="s">
        <v>27</v>
      </c>
      <c r="T9" s="467" t="s">
        <v>28</v>
      </c>
      <c r="U9" s="467" t="s">
        <v>29</v>
      </c>
      <c r="V9" s="467" t="s">
        <v>30</v>
      </c>
      <c r="W9" s="467" t="s">
        <v>31</v>
      </c>
      <c r="X9" s="469" t="s">
        <v>32</v>
      </c>
      <c r="Y9" s="471" t="s">
        <v>33</v>
      </c>
      <c r="Z9" s="449" t="s">
        <v>34</v>
      </c>
      <c r="AA9" s="453" t="s">
        <v>35</v>
      </c>
      <c r="AB9" s="449" t="s">
        <v>36</v>
      </c>
      <c r="AC9" s="449" t="s">
        <v>37</v>
      </c>
      <c r="AD9" s="449" t="s">
        <v>38</v>
      </c>
      <c r="AE9" s="449" t="s">
        <v>39</v>
      </c>
      <c r="AF9" s="455" t="s">
        <v>40</v>
      </c>
      <c r="AG9" s="449" t="s">
        <v>41</v>
      </c>
      <c r="AH9" s="449" t="s">
        <v>42</v>
      </c>
      <c r="AI9" s="451" t="s">
        <v>43</v>
      </c>
      <c r="AJ9" s="18"/>
    </row>
    <row r="10" spans="1:40" ht="45.75" customHeight="1" thickBot="1">
      <c r="A10" s="368"/>
      <c r="B10" s="497"/>
      <c r="C10" s="477"/>
      <c r="D10" s="477"/>
      <c r="E10" s="478"/>
      <c r="F10" s="53" t="s">
        <v>44</v>
      </c>
      <c r="G10" s="53" t="s">
        <v>45</v>
      </c>
      <c r="H10" s="477"/>
      <c r="I10" s="477"/>
      <c r="J10" s="477"/>
      <c r="K10" s="102" t="s">
        <v>46</v>
      </c>
      <c r="L10" s="102" t="s">
        <v>47</v>
      </c>
      <c r="M10" s="477"/>
      <c r="N10" s="474"/>
      <c r="O10" s="458"/>
      <c r="P10" s="460"/>
      <c r="Q10" s="462"/>
      <c r="R10" s="464"/>
      <c r="S10" s="466"/>
      <c r="T10" s="468"/>
      <c r="U10" s="468"/>
      <c r="V10" s="468"/>
      <c r="W10" s="468"/>
      <c r="X10" s="470"/>
      <c r="Y10" s="472"/>
      <c r="Z10" s="450"/>
      <c r="AA10" s="454"/>
      <c r="AB10" s="450"/>
      <c r="AC10" s="450"/>
      <c r="AD10" s="450"/>
      <c r="AE10" s="450"/>
      <c r="AF10" s="456"/>
      <c r="AG10" s="450"/>
      <c r="AH10" s="450"/>
      <c r="AI10" s="452"/>
      <c r="AJ10" s="18"/>
    </row>
    <row r="11" spans="1:40" ht="30" customHeight="1">
      <c r="A11" s="494" t="s">
        <v>48</v>
      </c>
      <c r="B11" s="243" t="s">
        <v>49</v>
      </c>
      <c r="C11" s="201" t="s">
        <v>50</v>
      </c>
      <c r="D11" s="206" t="s">
        <v>64</v>
      </c>
      <c r="E11" s="206" t="s">
        <v>52</v>
      </c>
      <c r="F11" s="264">
        <v>43709</v>
      </c>
      <c r="G11" s="264">
        <v>45536</v>
      </c>
      <c r="H11" s="206" t="s">
        <v>318</v>
      </c>
      <c r="I11" s="165">
        <v>15000</v>
      </c>
      <c r="J11" s="206" t="s">
        <v>54</v>
      </c>
      <c r="K11" s="206" t="s">
        <v>55</v>
      </c>
      <c r="L11" s="206" t="s">
        <v>56</v>
      </c>
      <c r="M11" s="200" t="s">
        <v>57</v>
      </c>
      <c r="N11" s="63"/>
      <c r="O11" s="64"/>
      <c r="P11" s="63" t="s">
        <v>58</v>
      </c>
      <c r="Q11" s="63"/>
      <c r="R11" s="63"/>
      <c r="S11" s="65"/>
      <c r="T11" s="219" t="s">
        <v>481</v>
      </c>
      <c r="U11" s="63"/>
      <c r="V11" s="219" t="s">
        <v>482</v>
      </c>
      <c r="W11" s="251" t="s">
        <v>17</v>
      </c>
      <c r="X11" s="251"/>
      <c r="Y11" s="251"/>
      <c r="Z11" s="255"/>
      <c r="AA11" s="255"/>
      <c r="AB11" s="47"/>
      <c r="AC11" s="47"/>
      <c r="AD11" s="47"/>
      <c r="AE11" s="47"/>
      <c r="AF11" s="255"/>
      <c r="AG11" s="255"/>
      <c r="AH11" s="255"/>
      <c r="AI11" s="258"/>
      <c r="AJ11" s="18"/>
    </row>
    <row r="12" spans="1:40" ht="30" customHeight="1">
      <c r="A12" s="494"/>
      <c r="B12" s="244" t="s">
        <v>65</v>
      </c>
      <c r="C12" s="201" t="s">
        <v>66</v>
      </c>
      <c r="D12" s="206" t="s">
        <v>64</v>
      </c>
      <c r="E12" s="207" t="s">
        <v>67</v>
      </c>
      <c r="F12" s="264">
        <v>43709</v>
      </c>
      <c r="G12" s="264">
        <v>45536</v>
      </c>
      <c r="H12" s="207" t="s">
        <v>483</v>
      </c>
      <c r="I12" s="173">
        <v>15000</v>
      </c>
      <c r="J12" s="207" t="s">
        <v>69</v>
      </c>
      <c r="K12" s="207" t="s">
        <v>55</v>
      </c>
      <c r="L12" s="213" t="s">
        <v>56</v>
      </c>
      <c r="M12" s="201" t="s">
        <v>70</v>
      </c>
      <c r="N12" s="63"/>
      <c r="O12" s="63"/>
      <c r="P12" s="63"/>
      <c r="Q12" s="63" t="s">
        <v>58</v>
      </c>
      <c r="R12" s="63"/>
      <c r="S12" s="65"/>
      <c r="T12" s="219" t="s">
        <v>484</v>
      </c>
      <c r="U12" s="66"/>
      <c r="V12" s="66"/>
      <c r="W12" s="251" t="s">
        <v>17</v>
      </c>
      <c r="X12" s="252"/>
      <c r="Y12" s="252"/>
      <c r="Z12" s="256"/>
      <c r="AA12" s="256"/>
      <c r="AB12" s="46"/>
      <c r="AC12" s="46"/>
      <c r="AD12" s="46"/>
      <c r="AE12" s="46"/>
      <c r="AF12" s="256"/>
      <c r="AG12" s="256"/>
      <c r="AH12" s="256"/>
      <c r="AI12" s="259"/>
      <c r="AJ12" s="18"/>
    </row>
    <row r="13" spans="1:40" ht="30" customHeight="1">
      <c r="A13" s="494"/>
      <c r="B13" s="244" t="s">
        <v>75</v>
      </c>
      <c r="C13" s="201" t="s">
        <v>87</v>
      </c>
      <c r="D13" s="208" t="s">
        <v>88</v>
      </c>
      <c r="E13" s="208" t="s">
        <v>78</v>
      </c>
      <c r="F13" s="264">
        <v>43709</v>
      </c>
      <c r="G13" s="264">
        <v>44287</v>
      </c>
      <c r="H13" s="207" t="s">
        <v>79</v>
      </c>
      <c r="I13" s="176">
        <v>30000</v>
      </c>
      <c r="J13" s="208" t="s">
        <v>365</v>
      </c>
      <c r="K13" s="212" t="s">
        <v>81</v>
      </c>
      <c r="L13" s="208" t="s">
        <v>81</v>
      </c>
      <c r="M13" s="196" t="s">
        <v>366</v>
      </c>
      <c r="N13" s="63"/>
      <c r="O13" s="63"/>
      <c r="P13" s="63"/>
      <c r="Q13" s="63"/>
      <c r="R13" s="63" t="s">
        <v>58</v>
      </c>
      <c r="S13" s="65"/>
      <c r="T13" s="219" t="s">
        <v>485</v>
      </c>
      <c r="U13" s="66"/>
      <c r="V13" s="66"/>
      <c r="W13" s="251" t="s">
        <v>17</v>
      </c>
      <c r="X13" s="252"/>
      <c r="Y13" s="252"/>
      <c r="Z13" s="256"/>
      <c r="AA13" s="256"/>
      <c r="AB13" s="46"/>
      <c r="AC13" s="46"/>
      <c r="AD13" s="46"/>
      <c r="AE13" s="46"/>
      <c r="AF13" s="256"/>
      <c r="AG13" s="256"/>
      <c r="AH13" s="256"/>
      <c r="AI13" s="259"/>
      <c r="AJ13" s="18"/>
    </row>
    <row r="14" spans="1:40" ht="30" customHeight="1">
      <c r="A14" s="494"/>
      <c r="B14" s="244" t="s">
        <v>90</v>
      </c>
      <c r="C14" s="201" t="s">
        <v>91</v>
      </c>
      <c r="D14" s="208" t="s">
        <v>92</v>
      </c>
      <c r="E14" s="208" t="s">
        <v>93</v>
      </c>
      <c r="F14" s="264">
        <v>43709</v>
      </c>
      <c r="G14" s="264">
        <v>45536</v>
      </c>
      <c r="H14" s="207" t="s">
        <v>483</v>
      </c>
      <c r="I14" s="176">
        <v>15000</v>
      </c>
      <c r="J14" s="208" t="s">
        <v>94</v>
      </c>
      <c r="K14" s="208" t="s">
        <v>55</v>
      </c>
      <c r="L14" s="212" t="s">
        <v>56</v>
      </c>
      <c r="M14" s="196" t="s">
        <v>70</v>
      </c>
      <c r="N14" s="63"/>
      <c r="O14" s="63"/>
      <c r="P14" s="63"/>
      <c r="Q14" s="63" t="s">
        <v>58</v>
      </c>
      <c r="R14" s="63"/>
      <c r="S14" s="65"/>
      <c r="T14" s="219" t="s">
        <v>486</v>
      </c>
      <c r="U14" s="66"/>
      <c r="V14" s="66"/>
      <c r="W14" s="251" t="s">
        <v>17</v>
      </c>
      <c r="X14" s="252"/>
      <c r="Y14" s="252"/>
      <c r="Z14" s="256"/>
      <c r="AA14" s="256"/>
      <c r="AB14" s="46"/>
      <c r="AC14" s="46"/>
      <c r="AD14" s="46"/>
      <c r="AE14" s="46"/>
      <c r="AF14" s="256"/>
      <c r="AG14" s="256"/>
      <c r="AH14" s="256"/>
      <c r="AI14" s="259"/>
      <c r="AJ14" s="18"/>
    </row>
    <row r="15" spans="1:40" ht="30" customHeight="1">
      <c r="A15" s="494"/>
      <c r="B15" s="244" t="s">
        <v>99</v>
      </c>
      <c r="C15" s="201" t="s">
        <v>100</v>
      </c>
      <c r="D15" s="208" t="s">
        <v>101</v>
      </c>
      <c r="E15" s="208" t="s">
        <v>102</v>
      </c>
      <c r="F15" s="264">
        <v>43709</v>
      </c>
      <c r="G15" s="264">
        <v>44075</v>
      </c>
      <c r="H15" s="207" t="s">
        <v>103</v>
      </c>
      <c r="I15" s="176">
        <v>20000</v>
      </c>
      <c r="J15" s="208" t="s">
        <v>104</v>
      </c>
      <c r="K15" s="208" t="s">
        <v>55</v>
      </c>
      <c r="L15" s="208" t="s">
        <v>81</v>
      </c>
      <c r="M15" s="196" t="s">
        <v>105</v>
      </c>
      <c r="N15" s="63"/>
      <c r="O15" s="63"/>
      <c r="P15" s="63" t="s">
        <v>58</v>
      </c>
      <c r="Q15" s="63"/>
      <c r="R15" s="63"/>
      <c r="S15" s="65"/>
      <c r="T15" s="219" t="s">
        <v>487</v>
      </c>
      <c r="U15" s="66"/>
      <c r="V15" s="219" t="s">
        <v>488</v>
      </c>
      <c r="W15" s="251" t="s">
        <v>17</v>
      </c>
      <c r="X15" s="252"/>
      <c r="Y15" s="252"/>
      <c r="Z15" s="256"/>
      <c r="AA15" s="256"/>
      <c r="AB15" s="46"/>
      <c r="AC15" s="46"/>
      <c r="AD15" s="46"/>
      <c r="AE15" s="46"/>
      <c r="AF15" s="256"/>
      <c r="AG15" s="256"/>
      <c r="AH15" s="256"/>
      <c r="AI15" s="259"/>
      <c r="AJ15" s="18"/>
    </row>
    <row r="16" spans="1:40" ht="30" customHeight="1">
      <c r="A16" s="494" t="s">
        <v>111</v>
      </c>
      <c r="B16" s="245" t="s">
        <v>112</v>
      </c>
      <c r="C16" s="201" t="s">
        <v>113</v>
      </c>
      <c r="D16" s="208" t="s">
        <v>114</v>
      </c>
      <c r="E16" s="208" t="s">
        <v>489</v>
      </c>
      <c r="F16" s="264">
        <v>43709</v>
      </c>
      <c r="G16" s="264">
        <v>45536</v>
      </c>
      <c r="H16" s="247" t="s">
        <v>404</v>
      </c>
      <c r="I16" s="176">
        <v>15000</v>
      </c>
      <c r="J16" s="208" t="s">
        <v>116</v>
      </c>
      <c r="K16" s="208" t="s">
        <v>117</v>
      </c>
      <c r="L16" s="208" t="s">
        <v>118</v>
      </c>
      <c r="M16" s="196" t="s">
        <v>119</v>
      </c>
      <c r="N16" s="63"/>
      <c r="O16" s="63"/>
      <c r="P16" s="63"/>
      <c r="Q16" s="149" t="s">
        <v>58</v>
      </c>
      <c r="R16" s="63"/>
      <c r="S16" s="65"/>
      <c r="T16" s="219" t="s">
        <v>490</v>
      </c>
      <c r="U16" s="219" t="s">
        <v>491</v>
      </c>
      <c r="V16" s="66"/>
      <c r="W16" s="251" t="s">
        <v>17</v>
      </c>
      <c r="X16" s="252"/>
      <c r="Y16" s="252"/>
      <c r="Z16" s="256"/>
      <c r="AA16" s="256"/>
      <c r="AB16" s="46"/>
      <c r="AC16" s="46"/>
      <c r="AD16" s="46"/>
      <c r="AE16" s="46"/>
      <c r="AF16" s="265" t="s">
        <v>492</v>
      </c>
      <c r="AG16" s="265" t="s">
        <v>493</v>
      </c>
      <c r="AH16" s="256"/>
      <c r="AI16" s="259"/>
      <c r="AJ16" s="18"/>
    </row>
    <row r="17" spans="1:36" ht="30" customHeight="1">
      <c r="A17" s="494"/>
      <c r="B17" s="245" t="s">
        <v>124</v>
      </c>
      <c r="C17" s="240" t="s">
        <v>125</v>
      </c>
      <c r="D17" s="209" t="s">
        <v>126</v>
      </c>
      <c r="E17" s="209" t="s">
        <v>127</v>
      </c>
      <c r="F17" s="264">
        <v>43709</v>
      </c>
      <c r="G17" s="264">
        <v>45536</v>
      </c>
      <c r="H17" s="207" t="s">
        <v>483</v>
      </c>
      <c r="I17" s="185">
        <v>8000</v>
      </c>
      <c r="J17" s="215" t="s">
        <v>128</v>
      </c>
      <c r="K17" s="211" t="s">
        <v>388</v>
      </c>
      <c r="L17" s="211" t="s">
        <v>130</v>
      </c>
      <c r="M17" s="196" t="s">
        <v>119</v>
      </c>
      <c r="N17" s="63"/>
      <c r="O17" s="63"/>
      <c r="P17" s="63"/>
      <c r="Q17" s="63" t="s">
        <v>58</v>
      </c>
      <c r="R17" s="63"/>
      <c r="S17" s="65"/>
      <c r="T17" s="219" t="s">
        <v>494</v>
      </c>
      <c r="U17" s="66"/>
      <c r="V17" s="66"/>
      <c r="W17" s="251" t="s">
        <v>17</v>
      </c>
      <c r="X17" s="252"/>
      <c r="Y17" s="252"/>
      <c r="Z17" s="256"/>
      <c r="AA17" s="256"/>
      <c r="AB17" s="46"/>
      <c r="AC17" s="46"/>
      <c r="AD17" s="46"/>
      <c r="AE17" s="46"/>
      <c r="AF17" s="256"/>
      <c r="AG17" s="256"/>
      <c r="AH17" s="256"/>
      <c r="AI17" s="259"/>
      <c r="AJ17" s="18"/>
    </row>
    <row r="18" spans="1:36" ht="30" customHeight="1">
      <c r="A18" s="494"/>
      <c r="B18" s="245" t="s">
        <v>136</v>
      </c>
      <c r="C18" s="240" t="s">
        <v>137</v>
      </c>
      <c r="D18" s="209" t="s">
        <v>138</v>
      </c>
      <c r="E18" s="199" t="s">
        <v>489</v>
      </c>
      <c r="F18" s="264">
        <v>43709</v>
      </c>
      <c r="G18" s="264">
        <v>45536</v>
      </c>
      <c r="H18" s="247" t="s">
        <v>139</v>
      </c>
      <c r="I18" s="185">
        <v>8000</v>
      </c>
      <c r="J18" s="215" t="s">
        <v>495</v>
      </c>
      <c r="K18" s="211" t="s">
        <v>141</v>
      </c>
      <c r="L18" s="211" t="s">
        <v>142</v>
      </c>
      <c r="M18" s="217"/>
      <c r="N18" s="63"/>
      <c r="O18" s="63"/>
      <c r="P18" s="63"/>
      <c r="Q18" s="63"/>
      <c r="R18" s="63" t="s">
        <v>58</v>
      </c>
      <c r="S18" s="65"/>
      <c r="T18" s="219" t="s">
        <v>496</v>
      </c>
      <c r="U18" s="66"/>
      <c r="V18" s="66"/>
      <c r="W18" s="251" t="s">
        <v>17</v>
      </c>
      <c r="X18" s="252"/>
      <c r="Y18" s="252"/>
      <c r="Z18" s="256"/>
      <c r="AA18" s="256"/>
      <c r="AB18" s="46"/>
      <c r="AC18" s="46"/>
      <c r="AD18" s="46"/>
      <c r="AE18" s="46"/>
      <c r="AF18" s="256"/>
      <c r="AG18" s="256"/>
      <c r="AH18" s="256"/>
      <c r="AI18" s="259"/>
      <c r="AJ18" s="18"/>
    </row>
    <row r="19" spans="1:36" ht="30" customHeight="1">
      <c r="A19" s="494"/>
      <c r="B19" s="245" t="s">
        <v>147</v>
      </c>
      <c r="C19" s="200" t="s">
        <v>157</v>
      </c>
      <c r="D19" s="209" t="s">
        <v>149</v>
      </c>
      <c r="E19" s="209" t="s">
        <v>497</v>
      </c>
      <c r="F19" s="264">
        <v>43709</v>
      </c>
      <c r="G19" s="264">
        <v>45536</v>
      </c>
      <c r="H19" s="247" t="s">
        <v>429</v>
      </c>
      <c r="I19" s="185">
        <v>40000</v>
      </c>
      <c r="J19" s="215" t="s">
        <v>151</v>
      </c>
      <c r="K19" s="211" t="s">
        <v>152</v>
      </c>
      <c r="L19" s="211" t="s">
        <v>152</v>
      </c>
      <c r="M19" s="218" t="s">
        <v>153</v>
      </c>
      <c r="N19" s="63"/>
      <c r="O19" s="63"/>
      <c r="P19" s="63" t="s">
        <v>58</v>
      </c>
      <c r="Q19" s="63"/>
      <c r="R19" s="63"/>
      <c r="S19" s="65"/>
      <c r="T19" s="219" t="s">
        <v>498</v>
      </c>
      <c r="U19" s="66"/>
      <c r="V19" s="219" t="s">
        <v>499</v>
      </c>
      <c r="W19" s="251" t="s">
        <v>17</v>
      </c>
      <c r="X19" s="219" t="s">
        <v>500</v>
      </c>
      <c r="Y19" s="252"/>
      <c r="Z19" s="256"/>
      <c r="AA19" s="256"/>
      <c r="AB19" s="46"/>
      <c r="AC19" s="46"/>
      <c r="AD19" s="46"/>
      <c r="AE19" s="46"/>
      <c r="AF19" s="256"/>
      <c r="AG19" s="256"/>
      <c r="AH19" s="256"/>
      <c r="AI19" s="259"/>
      <c r="AJ19" s="18"/>
    </row>
    <row r="20" spans="1:36" ht="30" customHeight="1">
      <c r="A20" s="494"/>
      <c r="B20" s="245" t="s">
        <v>158</v>
      </c>
      <c r="C20" s="240" t="s">
        <v>159</v>
      </c>
      <c r="D20" s="209" t="s">
        <v>160</v>
      </c>
      <c r="E20" s="209" t="s">
        <v>171</v>
      </c>
      <c r="F20" s="264">
        <v>43709</v>
      </c>
      <c r="G20" s="264">
        <v>45536</v>
      </c>
      <c r="H20" s="247" t="s">
        <v>404</v>
      </c>
      <c r="I20" s="185">
        <v>50000</v>
      </c>
      <c r="J20" s="215" t="s">
        <v>163</v>
      </c>
      <c r="K20" s="211" t="s">
        <v>164</v>
      </c>
      <c r="L20" s="211" t="s">
        <v>56</v>
      </c>
      <c r="M20" s="219" t="s">
        <v>165</v>
      </c>
      <c r="N20" s="63"/>
      <c r="O20" s="63"/>
      <c r="P20" s="63"/>
      <c r="Q20" s="63" t="s">
        <v>58</v>
      </c>
      <c r="R20" s="63"/>
      <c r="S20" s="65"/>
      <c r="T20" s="219" t="s">
        <v>501</v>
      </c>
      <c r="U20" s="66"/>
      <c r="V20" s="66"/>
      <c r="W20" s="251" t="s">
        <v>17</v>
      </c>
      <c r="X20" s="252"/>
      <c r="Y20" s="252"/>
      <c r="Z20" s="256"/>
      <c r="AA20" s="256"/>
      <c r="AB20" s="46"/>
      <c r="AC20" s="46"/>
      <c r="AD20" s="46"/>
      <c r="AE20" s="46"/>
      <c r="AF20" s="256"/>
      <c r="AG20" s="256"/>
      <c r="AH20" s="256"/>
      <c r="AI20" s="259"/>
      <c r="AJ20" s="18"/>
    </row>
    <row r="21" spans="1:36" ht="30" customHeight="1">
      <c r="A21" s="494"/>
      <c r="B21" s="245" t="s">
        <v>172</v>
      </c>
      <c r="C21" s="240" t="s">
        <v>173</v>
      </c>
      <c r="D21" s="209" t="s">
        <v>174</v>
      </c>
      <c r="E21" s="209" t="s">
        <v>175</v>
      </c>
      <c r="F21" s="264">
        <v>43709</v>
      </c>
      <c r="G21" s="264">
        <v>44531</v>
      </c>
      <c r="H21" s="247" t="s">
        <v>408</v>
      </c>
      <c r="I21" s="185">
        <v>8000</v>
      </c>
      <c r="J21" s="215" t="s">
        <v>177</v>
      </c>
      <c r="K21" s="211" t="s">
        <v>178</v>
      </c>
      <c r="L21" s="211" t="s">
        <v>179</v>
      </c>
      <c r="M21" s="219"/>
      <c r="N21" s="63"/>
      <c r="O21" s="63"/>
      <c r="P21" s="63" t="s">
        <v>58</v>
      </c>
      <c r="Q21" s="63"/>
      <c r="R21" s="63"/>
      <c r="S21" s="65"/>
      <c r="T21" s="219" t="s">
        <v>502</v>
      </c>
      <c r="U21" s="66"/>
      <c r="V21" s="219" t="s">
        <v>503</v>
      </c>
      <c r="W21" s="251" t="s">
        <v>17</v>
      </c>
      <c r="X21" s="219" t="s">
        <v>504</v>
      </c>
      <c r="Y21" s="252"/>
      <c r="Z21" s="256"/>
      <c r="AA21" s="256"/>
      <c r="AB21" s="46"/>
      <c r="AC21" s="46"/>
      <c r="AD21" s="46"/>
      <c r="AE21" s="46"/>
      <c r="AF21" s="256"/>
      <c r="AG21" s="256"/>
      <c r="AH21" s="256"/>
      <c r="AI21" s="259"/>
      <c r="AJ21" s="18"/>
    </row>
    <row r="22" spans="1:36" ht="30" customHeight="1">
      <c r="A22" s="494"/>
      <c r="B22" s="245" t="s">
        <v>184</v>
      </c>
      <c r="C22" s="240" t="s">
        <v>185</v>
      </c>
      <c r="D22" s="209" t="s">
        <v>186</v>
      </c>
      <c r="E22" s="209" t="s">
        <v>505</v>
      </c>
      <c r="F22" s="264">
        <v>44348</v>
      </c>
      <c r="G22" s="264">
        <v>45536</v>
      </c>
      <c r="H22" s="247" t="s">
        <v>187</v>
      </c>
      <c r="I22" s="185">
        <v>2000</v>
      </c>
      <c r="J22" s="215" t="s">
        <v>506</v>
      </c>
      <c r="K22" s="211" t="s">
        <v>189</v>
      </c>
      <c r="L22" s="211" t="s">
        <v>81</v>
      </c>
      <c r="M22" s="219"/>
      <c r="N22" s="63"/>
      <c r="O22" s="63"/>
      <c r="P22" s="63" t="s">
        <v>58</v>
      </c>
      <c r="Q22" s="63"/>
      <c r="R22" s="63"/>
      <c r="S22" s="65"/>
      <c r="T22" s="219" t="s">
        <v>507</v>
      </c>
      <c r="U22" s="66"/>
      <c r="V22" s="219" t="s">
        <v>508</v>
      </c>
      <c r="W22" s="251" t="s">
        <v>17</v>
      </c>
      <c r="X22" s="252"/>
      <c r="Y22" s="252"/>
      <c r="Z22" s="256"/>
      <c r="AA22" s="256"/>
      <c r="AB22" s="46"/>
      <c r="AC22" s="46"/>
      <c r="AD22" s="46"/>
      <c r="AE22" s="46"/>
      <c r="AF22" s="256"/>
      <c r="AG22" s="256"/>
      <c r="AH22" s="256"/>
      <c r="AI22" s="259"/>
      <c r="AJ22" s="18"/>
    </row>
    <row r="23" spans="1:36" ht="37.5" customHeight="1">
      <c r="A23" s="494"/>
      <c r="B23" s="328" t="s">
        <v>194</v>
      </c>
      <c r="C23" s="202" t="s">
        <v>195</v>
      </c>
      <c r="D23" s="209" t="s">
        <v>196</v>
      </c>
      <c r="E23" s="209" t="s">
        <v>509</v>
      </c>
      <c r="F23" s="329">
        <v>44075</v>
      </c>
      <c r="G23" s="329">
        <v>44805</v>
      </c>
      <c r="H23" s="209" t="s">
        <v>408</v>
      </c>
      <c r="I23" s="185">
        <v>40000</v>
      </c>
      <c r="J23" s="215" t="s">
        <v>198</v>
      </c>
      <c r="K23" s="211" t="s">
        <v>199</v>
      </c>
      <c r="L23" s="211" t="s">
        <v>200</v>
      </c>
      <c r="M23" s="219"/>
      <c r="N23" s="63"/>
      <c r="O23" s="63"/>
      <c r="P23" s="63"/>
      <c r="Q23" s="63" t="s">
        <v>58</v>
      </c>
      <c r="R23" s="63"/>
      <c r="S23" s="65"/>
      <c r="T23" s="219" t="s">
        <v>510</v>
      </c>
      <c r="U23" s="66"/>
      <c r="V23" s="66"/>
      <c r="W23" s="251" t="s">
        <v>17</v>
      </c>
      <c r="X23" s="252"/>
      <c r="Y23" s="252"/>
      <c r="Z23" s="256"/>
      <c r="AA23" s="256"/>
      <c r="AB23" s="46"/>
      <c r="AC23" s="46"/>
      <c r="AD23" s="46"/>
      <c r="AE23" s="46"/>
      <c r="AF23" s="256"/>
      <c r="AG23" s="256"/>
      <c r="AH23" s="256"/>
      <c r="AI23" s="259"/>
    </row>
    <row r="24" spans="1:36" ht="30" customHeight="1">
      <c r="A24" s="494"/>
      <c r="B24" s="245" t="s">
        <v>314</v>
      </c>
      <c r="C24" s="241" t="s">
        <v>315</v>
      </c>
      <c r="D24" s="208" t="s">
        <v>316</v>
      </c>
      <c r="E24" s="199" t="s">
        <v>317</v>
      </c>
      <c r="F24" s="264">
        <v>44013</v>
      </c>
      <c r="G24" s="264">
        <v>44166</v>
      </c>
      <c r="H24" s="207" t="s">
        <v>417</v>
      </c>
      <c r="I24" s="177">
        <v>0</v>
      </c>
      <c r="J24" s="198" t="s">
        <v>319</v>
      </c>
      <c r="K24" s="210"/>
      <c r="L24" s="198" t="s">
        <v>320</v>
      </c>
      <c r="M24" s="217"/>
      <c r="N24" s="63"/>
      <c r="O24" s="63"/>
      <c r="P24" s="63" t="s">
        <v>58</v>
      </c>
      <c r="Q24" s="63"/>
      <c r="R24" s="63"/>
      <c r="S24" s="65"/>
      <c r="T24" s="219" t="s">
        <v>511</v>
      </c>
      <c r="U24" s="66"/>
      <c r="V24" s="219" t="s">
        <v>512</v>
      </c>
      <c r="W24" s="251" t="s">
        <v>17</v>
      </c>
      <c r="X24" s="252"/>
      <c r="Y24" s="252"/>
      <c r="Z24" s="256"/>
      <c r="AA24" s="256"/>
      <c r="AB24" s="46"/>
      <c r="AC24" s="46"/>
      <c r="AD24" s="46"/>
      <c r="AE24" s="46"/>
      <c r="AF24" s="256"/>
      <c r="AG24" s="256"/>
      <c r="AH24" s="256"/>
      <c r="AI24" s="259"/>
      <c r="AJ24" s="18"/>
    </row>
    <row r="25" spans="1:36" ht="30" customHeight="1">
      <c r="A25" s="494" t="s">
        <v>202</v>
      </c>
      <c r="B25" s="245" t="s">
        <v>203</v>
      </c>
      <c r="C25" s="240" t="s">
        <v>204</v>
      </c>
      <c r="D25" s="209" t="s">
        <v>205</v>
      </c>
      <c r="E25" s="209" t="s">
        <v>513</v>
      </c>
      <c r="F25" s="264">
        <v>44044</v>
      </c>
      <c r="G25" s="264">
        <v>44166</v>
      </c>
      <c r="H25" s="248" t="s">
        <v>207</v>
      </c>
      <c r="I25" s="185">
        <v>8000</v>
      </c>
      <c r="J25" s="215" t="s">
        <v>208</v>
      </c>
      <c r="K25" s="211" t="s">
        <v>81</v>
      </c>
      <c r="L25" s="211" t="s">
        <v>81</v>
      </c>
      <c r="M25" s="219" t="s">
        <v>209</v>
      </c>
      <c r="N25" s="63"/>
      <c r="O25" s="63" t="s">
        <v>58</v>
      </c>
      <c r="P25" s="63"/>
      <c r="Q25" s="63"/>
      <c r="R25" s="63"/>
      <c r="S25" s="65"/>
      <c r="T25" s="219" t="s">
        <v>514</v>
      </c>
      <c r="U25" s="66"/>
      <c r="V25" s="130" t="s">
        <v>515</v>
      </c>
      <c r="W25" s="251" t="s">
        <v>17</v>
      </c>
      <c r="X25" s="253" t="s">
        <v>516</v>
      </c>
      <c r="Y25" s="252"/>
      <c r="Z25" s="256"/>
      <c r="AA25" s="256"/>
      <c r="AB25" s="46"/>
      <c r="AC25" s="46"/>
      <c r="AD25" s="46"/>
      <c r="AE25" s="46"/>
      <c r="AF25" s="256"/>
      <c r="AG25" s="256"/>
      <c r="AH25" s="256"/>
      <c r="AI25" s="259"/>
      <c r="AJ25" s="18"/>
    </row>
    <row r="26" spans="1:36" ht="30" customHeight="1">
      <c r="A26" s="494"/>
      <c r="B26" s="246" t="s">
        <v>214</v>
      </c>
      <c r="C26" s="240" t="s">
        <v>517</v>
      </c>
      <c r="D26" s="209" t="s">
        <v>216</v>
      </c>
      <c r="E26" s="209" t="s">
        <v>513</v>
      </c>
      <c r="F26" s="264">
        <v>44075</v>
      </c>
      <c r="G26" s="264">
        <v>45536</v>
      </c>
      <c r="H26" s="247" t="s">
        <v>408</v>
      </c>
      <c r="I26" s="185">
        <v>8000</v>
      </c>
      <c r="J26" s="215" t="s">
        <v>218</v>
      </c>
      <c r="K26" s="211" t="s">
        <v>219</v>
      </c>
      <c r="L26" s="211" t="s">
        <v>56</v>
      </c>
      <c r="M26" s="219" t="s">
        <v>220</v>
      </c>
      <c r="N26" s="63"/>
      <c r="O26" s="63"/>
      <c r="P26" s="63"/>
      <c r="Q26" s="63" t="s">
        <v>58</v>
      </c>
      <c r="R26" s="63"/>
      <c r="S26" s="65"/>
      <c r="T26" s="219" t="s">
        <v>518</v>
      </c>
      <c r="U26" s="66"/>
      <c r="V26" s="66"/>
      <c r="W26" s="251" t="s">
        <v>17</v>
      </c>
      <c r="X26" s="252"/>
      <c r="Y26" s="252"/>
      <c r="Z26" s="256"/>
      <c r="AA26" s="256"/>
      <c r="AB26" s="46"/>
      <c r="AC26" s="46"/>
      <c r="AD26" s="46"/>
      <c r="AE26" s="46"/>
      <c r="AF26" s="256"/>
      <c r="AG26" s="256"/>
      <c r="AH26" s="256"/>
      <c r="AI26" s="259"/>
      <c r="AJ26" s="18"/>
    </row>
    <row r="27" spans="1:36" ht="30" customHeight="1">
      <c r="A27" s="494"/>
      <c r="B27" s="245" t="s">
        <v>224</v>
      </c>
      <c r="C27" s="240" t="s">
        <v>225</v>
      </c>
      <c r="D27" s="209" t="s">
        <v>226</v>
      </c>
      <c r="E27" s="209" t="s">
        <v>519</v>
      </c>
      <c r="F27" s="264">
        <v>44044</v>
      </c>
      <c r="G27" s="264">
        <v>44531</v>
      </c>
      <c r="H27" s="247" t="s">
        <v>520</v>
      </c>
      <c r="I27" s="185">
        <v>8000</v>
      </c>
      <c r="J27" s="216" t="s">
        <v>229</v>
      </c>
      <c r="K27" s="209"/>
      <c r="L27" s="211" t="s">
        <v>81</v>
      </c>
      <c r="M27" s="219"/>
      <c r="N27" s="63"/>
      <c r="O27" s="63"/>
      <c r="P27" s="63" t="s">
        <v>58</v>
      </c>
      <c r="Q27" s="63"/>
      <c r="R27" s="63"/>
      <c r="S27" s="65"/>
      <c r="T27" s="219" t="s">
        <v>521</v>
      </c>
      <c r="U27" s="66"/>
      <c r="V27" s="130" t="s">
        <v>522</v>
      </c>
      <c r="W27" s="251" t="s">
        <v>17</v>
      </c>
      <c r="X27" s="253" t="s">
        <v>523</v>
      </c>
      <c r="Y27" s="252"/>
      <c r="Z27" s="256"/>
      <c r="AA27" s="256"/>
      <c r="AB27" s="46"/>
      <c r="AC27" s="46"/>
      <c r="AD27" s="46"/>
      <c r="AE27" s="46"/>
      <c r="AF27" s="256"/>
      <c r="AG27" s="256"/>
      <c r="AH27" s="256"/>
      <c r="AI27" s="259"/>
      <c r="AJ27" s="18"/>
    </row>
    <row r="28" spans="1:36" ht="30" customHeight="1">
      <c r="A28" s="494"/>
      <c r="B28" s="245" t="s">
        <v>232</v>
      </c>
      <c r="C28" s="240" t="s">
        <v>233</v>
      </c>
      <c r="D28" s="209" t="s">
        <v>234</v>
      </c>
      <c r="E28" s="209" t="s">
        <v>524</v>
      </c>
      <c r="F28" s="264">
        <v>44075</v>
      </c>
      <c r="G28" s="264">
        <v>44805</v>
      </c>
      <c r="H28" s="247" t="s">
        <v>429</v>
      </c>
      <c r="I28" s="185">
        <v>8000</v>
      </c>
      <c r="J28" s="215" t="s">
        <v>237</v>
      </c>
      <c r="K28" s="211"/>
      <c r="L28" s="211" t="s">
        <v>238</v>
      </c>
      <c r="M28" s="219"/>
      <c r="N28" s="63"/>
      <c r="O28" s="63" t="s">
        <v>58</v>
      </c>
      <c r="P28" s="63"/>
      <c r="Q28" s="63"/>
      <c r="R28" s="63"/>
      <c r="S28" s="65"/>
      <c r="T28" s="219" t="s">
        <v>525</v>
      </c>
      <c r="U28" s="63"/>
      <c r="V28" s="63" t="s">
        <v>526</v>
      </c>
      <c r="W28" s="251" t="s">
        <v>17</v>
      </c>
      <c r="X28" s="219" t="s">
        <v>527</v>
      </c>
      <c r="Y28" s="251"/>
      <c r="Z28" s="255"/>
      <c r="AA28" s="255"/>
      <c r="AB28" s="47"/>
      <c r="AC28" s="47"/>
      <c r="AD28" s="47"/>
      <c r="AE28" s="47"/>
      <c r="AF28" s="255"/>
      <c r="AG28" s="255"/>
      <c r="AH28" s="255"/>
      <c r="AI28" s="258"/>
      <c r="AJ28" s="18"/>
    </row>
    <row r="29" spans="1:36" ht="30" customHeight="1">
      <c r="A29" s="494"/>
      <c r="B29" s="245" t="s">
        <v>241</v>
      </c>
      <c r="C29" s="240" t="s">
        <v>242</v>
      </c>
      <c r="D29" s="209" t="s">
        <v>243</v>
      </c>
      <c r="E29" s="209" t="s">
        <v>528</v>
      </c>
      <c r="F29" s="264">
        <v>43709</v>
      </c>
      <c r="G29" s="264">
        <v>44531</v>
      </c>
      <c r="H29" s="247" t="s">
        <v>244</v>
      </c>
      <c r="I29" s="185">
        <v>8000</v>
      </c>
      <c r="J29" s="215" t="s">
        <v>245</v>
      </c>
      <c r="K29" s="211"/>
      <c r="L29" s="211" t="s">
        <v>56</v>
      </c>
      <c r="M29" s="219"/>
      <c r="N29" s="63"/>
      <c r="O29" s="63"/>
      <c r="P29" s="63" t="s">
        <v>58</v>
      </c>
      <c r="Q29" s="63"/>
      <c r="R29" s="63"/>
      <c r="S29" s="65"/>
      <c r="T29" s="219" t="s">
        <v>529</v>
      </c>
      <c r="U29" s="63"/>
      <c r="V29" s="219" t="s">
        <v>530</v>
      </c>
      <c r="W29" s="251" t="s">
        <v>17</v>
      </c>
      <c r="X29" s="219" t="s">
        <v>531</v>
      </c>
      <c r="Y29" s="251"/>
      <c r="Z29" s="255"/>
      <c r="AA29" s="255"/>
      <c r="AB29" s="47"/>
      <c r="AC29" s="47"/>
      <c r="AD29" s="47"/>
      <c r="AE29" s="47"/>
      <c r="AF29" s="255"/>
      <c r="AG29" s="255"/>
      <c r="AH29" s="255"/>
      <c r="AI29" s="258"/>
      <c r="AJ29" s="18"/>
    </row>
    <row r="30" spans="1:36" ht="30" customHeight="1">
      <c r="A30" s="446" t="s">
        <v>249</v>
      </c>
      <c r="B30" s="170" t="s">
        <v>250</v>
      </c>
      <c r="C30" s="240" t="s">
        <v>251</v>
      </c>
      <c r="D30" s="209" t="s">
        <v>252</v>
      </c>
      <c r="E30" s="209" t="s">
        <v>532</v>
      </c>
      <c r="F30" s="264">
        <v>43709</v>
      </c>
      <c r="G30" s="264">
        <v>45536</v>
      </c>
      <c r="H30" s="248" t="s">
        <v>79</v>
      </c>
      <c r="I30" s="185">
        <v>18000</v>
      </c>
      <c r="J30" s="215" t="s">
        <v>439</v>
      </c>
      <c r="K30" s="211" t="s">
        <v>81</v>
      </c>
      <c r="L30" s="211" t="s">
        <v>255</v>
      </c>
      <c r="M30" s="219" t="s">
        <v>440</v>
      </c>
      <c r="N30" s="63"/>
      <c r="O30" s="63"/>
      <c r="P30" s="63"/>
      <c r="Q30" s="63" t="s">
        <v>58</v>
      </c>
      <c r="R30" s="63"/>
      <c r="S30" s="65"/>
      <c r="T30" s="219" t="s">
        <v>533</v>
      </c>
      <c r="U30" s="63"/>
      <c r="V30" s="63"/>
      <c r="W30" s="251" t="s">
        <v>17</v>
      </c>
      <c r="X30" s="219" t="s">
        <v>534</v>
      </c>
      <c r="Y30" s="251"/>
      <c r="Z30" s="255"/>
      <c r="AA30" s="255"/>
      <c r="AB30" s="47"/>
      <c r="AC30" s="47"/>
      <c r="AD30" s="47"/>
      <c r="AE30" s="47"/>
      <c r="AF30" s="255"/>
      <c r="AG30" s="255"/>
      <c r="AH30" s="255"/>
      <c r="AI30" s="258"/>
      <c r="AJ30" s="18"/>
    </row>
    <row r="31" spans="1:36" ht="30" customHeight="1">
      <c r="A31" s="444"/>
      <c r="B31" s="170" t="s">
        <v>263</v>
      </c>
      <c r="C31" s="240" t="s">
        <v>264</v>
      </c>
      <c r="D31" s="209" t="s">
        <v>252</v>
      </c>
      <c r="E31" s="209" t="s">
        <v>535</v>
      </c>
      <c r="F31" s="264">
        <v>43709</v>
      </c>
      <c r="G31" s="264">
        <v>45536</v>
      </c>
      <c r="H31" s="247" t="s">
        <v>444</v>
      </c>
      <c r="I31" s="185">
        <v>15000</v>
      </c>
      <c r="J31" s="215" t="s">
        <v>445</v>
      </c>
      <c r="K31" s="209" t="s">
        <v>267</v>
      </c>
      <c r="L31" s="211" t="s">
        <v>255</v>
      </c>
      <c r="M31" s="219" t="s">
        <v>268</v>
      </c>
      <c r="N31" s="63"/>
      <c r="O31" s="63"/>
      <c r="P31" s="63"/>
      <c r="Q31" s="63" t="s">
        <v>58</v>
      </c>
      <c r="R31" s="63"/>
      <c r="S31" s="65"/>
      <c r="T31" s="219" t="s">
        <v>536</v>
      </c>
      <c r="U31" s="63"/>
      <c r="W31" s="251" t="s">
        <v>17</v>
      </c>
      <c r="X31" s="251"/>
      <c r="Y31" s="251"/>
      <c r="Z31" s="255"/>
      <c r="AA31" s="255"/>
      <c r="AB31" s="47"/>
      <c r="AC31" s="47"/>
      <c r="AD31" s="47"/>
      <c r="AE31" s="47"/>
      <c r="AF31" s="255"/>
      <c r="AG31" s="255"/>
      <c r="AH31" s="255"/>
      <c r="AI31" s="258"/>
      <c r="AJ31" s="18"/>
    </row>
    <row r="32" spans="1:36" ht="30" customHeight="1">
      <c r="A32" s="444"/>
      <c r="B32" s="177" t="s">
        <v>273</v>
      </c>
      <c r="C32" s="202" t="s">
        <v>274</v>
      </c>
      <c r="D32" s="209" t="s">
        <v>252</v>
      </c>
      <c r="E32" s="209" t="s">
        <v>537</v>
      </c>
      <c r="F32" s="329">
        <v>43709</v>
      </c>
      <c r="G32" s="329">
        <v>45536</v>
      </c>
      <c r="H32" s="209" t="s">
        <v>466</v>
      </c>
      <c r="I32" s="185">
        <v>15000</v>
      </c>
      <c r="J32" s="215" t="s">
        <v>277</v>
      </c>
      <c r="K32" s="209" t="s">
        <v>267</v>
      </c>
      <c r="L32" s="211" t="s">
        <v>56</v>
      </c>
      <c r="M32" s="219"/>
      <c r="N32" s="63"/>
      <c r="O32" s="63"/>
      <c r="P32" s="63" t="s">
        <v>58</v>
      </c>
      <c r="Q32" s="63"/>
      <c r="R32" s="63"/>
      <c r="S32" s="65"/>
      <c r="T32" s="63"/>
      <c r="U32" s="63"/>
      <c r="V32" s="219" t="s">
        <v>538</v>
      </c>
      <c r="W32" s="251" t="s">
        <v>539</v>
      </c>
      <c r="X32" s="330"/>
      <c r="Y32" s="331" t="s">
        <v>540</v>
      </c>
      <c r="Z32" s="255"/>
      <c r="AA32" s="255"/>
      <c r="AB32" s="47"/>
      <c r="AC32" s="47"/>
      <c r="AD32" s="47"/>
      <c r="AE32" s="47"/>
      <c r="AF32" s="255"/>
      <c r="AG32" s="255"/>
      <c r="AH32" s="255"/>
      <c r="AI32" s="258"/>
    </row>
    <row r="33" spans="1:36" ht="30" customHeight="1">
      <c r="A33" s="444"/>
      <c r="B33" s="170" t="s">
        <v>281</v>
      </c>
      <c r="C33" s="240" t="s">
        <v>282</v>
      </c>
      <c r="D33" s="209" t="s">
        <v>252</v>
      </c>
      <c r="E33" s="209" t="s">
        <v>541</v>
      </c>
      <c r="F33" s="264">
        <v>43709</v>
      </c>
      <c r="G33" s="264">
        <v>45536</v>
      </c>
      <c r="H33" s="247" t="s">
        <v>459</v>
      </c>
      <c r="I33" s="185">
        <v>9000</v>
      </c>
      <c r="J33" s="215" t="s">
        <v>277</v>
      </c>
      <c r="K33" s="209" t="s">
        <v>267</v>
      </c>
      <c r="L33" s="211" t="s">
        <v>56</v>
      </c>
      <c r="M33" s="219" t="s">
        <v>284</v>
      </c>
      <c r="N33" s="63"/>
      <c r="O33" s="63"/>
      <c r="P33" s="63" t="s">
        <v>58</v>
      </c>
      <c r="Q33" s="63"/>
      <c r="R33" s="63"/>
      <c r="S33" s="65"/>
      <c r="T33" s="219" t="s">
        <v>542</v>
      </c>
      <c r="U33" s="63"/>
      <c r="V33" s="219" t="s">
        <v>543</v>
      </c>
      <c r="W33" s="251" t="s">
        <v>17</v>
      </c>
      <c r="X33" s="242" t="s">
        <v>544</v>
      </c>
      <c r="Y33" s="252"/>
      <c r="Z33" s="257"/>
      <c r="AA33" s="255"/>
      <c r="AB33" s="47"/>
      <c r="AC33" s="47"/>
      <c r="AD33" s="47"/>
      <c r="AE33" s="47"/>
      <c r="AF33" s="255"/>
      <c r="AG33" s="255"/>
      <c r="AH33" s="255"/>
      <c r="AI33" s="258"/>
      <c r="AJ33" s="18"/>
    </row>
    <row r="34" spans="1:36" ht="30" customHeight="1">
      <c r="A34" s="444"/>
      <c r="B34" s="177" t="s">
        <v>289</v>
      </c>
      <c r="C34" s="202" t="s">
        <v>290</v>
      </c>
      <c r="D34" s="209" t="s">
        <v>465</v>
      </c>
      <c r="E34" s="209" t="s">
        <v>545</v>
      </c>
      <c r="F34" s="329">
        <v>43709</v>
      </c>
      <c r="G34" s="329">
        <v>45536</v>
      </c>
      <c r="H34" s="209" t="s">
        <v>466</v>
      </c>
      <c r="I34" s="185">
        <v>9000</v>
      </c>
      <c r="J34" s="215" t="s">
        <v>292</v>
      </c>
      <c r="K34" s="209" t="s">
        <v>267</v>
      </c>
      <c r="L34" s="211" t="s">
        <v>56</v>
      </c>
      <c r="M34" s="219"/>
      <c r="N34" s="63"/>
      <c r="O34" s="63"/>
      <c r="P34" s="63" t="s">
        <v>58</v>
      </c>
      <c r="Q34" s="63"/>
      <c r="R34" s="63"/>
      <c r="S34" s="65"/>
      <c r="T34" s="219" t="s">
        <v>546</v>
      </c>
      <c r="U34" s="63"/>
      <c r="V34" s="219" t="s">
        <v>547</v>
      </c>
      <c r="W34" s="251" t="s">
        <v>17</v>
      </c>
      <c r="X34" s="254"/>
      <c r="Y34" s="252"/>
      <c r="Z34" s="257"/>
      <c r="AA34" s="255"/>
      <c r="AB34" s="47"/>
      <c r="AC34" s="47"/>
      <c r="AD34" s="47"/>
      <c r="AE34" s="47"/>
      <c r="AF34" s="255"/>
      <c r="AG34" s="255"/>
      <c r="AH34" s="255"/>
      <c r="AI34" s="258"/>
    </row>
    <row r="35" spans="1:36" ht="30" customHeight="1">
      <c r="A35" s="444"/>
      <c r="B35" s="170" t="s">
        <v>296</v>
      </c>
      <c r="C35" s="240" t="s">
        <v>297</v>
      </c>
      <c r="D35" s="209" t="s">
        <v>252</v>
      </c>
      <c r="E35" s="209" t="s">
        <v>548</v>
      </c>
      <c r="F35" s="264">
        <v>43709</v>
      </c>
      <c r="G35" s="264">
        <v>45536</v>
      </c>
      <c r="H35" s="247" t="s">
        <v>444</v>
      </c>
      <c r="I35" s="185">
        <v>30000</v>
      </c>
      <c r="J35" s="215" t="s">
        <v>298</v>
      </c>
      <c r="K35" s="209" t="s">
        <v>267</v>
      </c>
      <c r="L35" s="211" t="s">
        <v>56</v>
      </c>
      <c r="M35" s="219" t="s">
        <v>299</v>
      </c>
      <c r="N35" s="63"/>
      <c r="O35" s="63"/>
      <c r="P35" s="63"/>
      <c r="Q35" s="63" t="s">
        <v>58</v>
      </c>
      <c r="R35" s="63"/>
      <c r="S35" s="65"/>
      <c r="T35" s="219" t="s">
        <v>549</v>
      </c>
      <c r="U35" s="63"/>
      <c r="V35" s="63"/>
      <c r="W35" s="251" t="s">
        <v>17</v>
      </c>
      <c r="X35" s="254"/>
      <c r="Y35" s="252"/>
      <c r="Z35" s="257"/>
      <c r="AA35" s="255"/>
      <c r="AB35" s="47"/>
      <c r="AC35" s="47"/>
      <c r="AD35" s="47"/>
      <c r="AE35" s="47"/>
      <c r="AF35" s="255"/>
      <c r="AG35" s="255"/>
      <c r="AH35" s="255"/>
      <c r="AI35" s="258"/>
      <c r="AJ35" s="18"/>
    </row>
    <row r="36" spans="1:36" ht="30" customHeight="1">
      <c r="A36" s="444"/>
      <c r="B36" s="170" t="s">
        <v>303</v>
      </c>
      <c r="C36" s="240" t="s">
        <v>304</v>
      </c>
      <c r="D36" s="209" t="s">
        <v>305</v>
      </c>
      <c r="E36" s="209" t="s">
        <v>550</v>
      </c>
      <c r="F36" s="264">
        <v>43709</v>
      </c>
      <c r="G36" s="264">
        <v>45536</v>
      </c>
      <c r="H36" s="247" t="s">
        <v>103</v>
      </c>
      <c r="I36" s="185">
        <v>30000</v>
      </c>
      <c r="J36" s="215" t="s">
        <v>472</v>
      </c>
      <c r="K36" s="209" t="s">
        <v>267</v>
      </c>
      <c r="L36" s="211" t="s">
        <v>56</v>
      </c>
      <c r="M36" s="219" t="s">
        <v>307</v>
      </c>
      <c r="N36" s="63"/>
      <c r="O36" s="63"/>
      <c r="P36" s="63"/>
      <c r="Q36" s="63" t="s">
        <v>58</v>
      </c>
      <c r="R36" s="63"/>
      <c r="S36" s="65"/>
      <c r="T36" s="219" t="s">
        <v>551</v>
      </c>
      <c r="U36" s="63"/>
      <c r="V36" s="63"/>
      <c r="W36" s="251" t="s">
        <v>17</v>
      </c>
      <c r="X36" s="251"/>
      <c r="Y36" s="251"/>
      <c r="Z36" s="255"/>
      <c r="AA36" s="255"/>
      <c r="AB36" s="47"/>
      <c r="AC36" s="47"/>
      <c r="AD36" s="47"/>
      <c r="AE36" s="47"/>
      <c r="AF36" s="255"/>
      <c r="AG36" s="255"/>
      <c r="AH36" s="255"/>
      <c r="AI36" s="258"/>
      <c r="AJ36" s="18"/>
    </row>
    <row r="37" spans="1:36" ht="30" customHeight="1">
      <c r="A37" s="445"/>
      <c r="B37" s="171" t="s">
        <v>322</v>
      </c>
      <c r="C37" s="201" t="s">
        <v>552</v>
      </c>
      <c r="D37" s="208"/>
      <c r="E37" s="208"/>
      <c r="F37" s="188"/>
      <c r="G37" s="188"/>
      <c r="H37" s="207"/>
      <c r="I37" s="192"/>
      <c r="J37" s="198"/>
      <c r="K37" s="198"/>
      <c r="L37" s="214"/>
      <c r="M37" s="203"/>
      <c r="N37" s="63"/>
      <c r="O37" s="63"/>
      <c r="P37" s="63"/>
      <c r="Q37" s="63"/>
      <c r="R37" s="63"/>
      <c r="S37" s="65"/>
      <c r="T37" s="219"/>
      <c r="U37" s="63"/>
      <c r="V37" s="63"/>
      <c r="W37" s="251"/>
      <c r="X37" s="251"/>
      <c r="Y37" s="251"/>
      <c r="Z37" s="255"/>
      <c r="AA37" s="255"/>
      <c r="AB37" s="47"/>
      <c r="AC37" s="47"/>
      <c r="AD37" s="47"/>
      <c r="AE37" s="47"/>
      <c r="AF37" s="255"/>
      <c r="AG37" s="255"/>
      <c r="AH37" s="255"/>
      <c r="AI37" s="258"/>
      <c r="AJ37" s="18"/>
    </row>
    <row r="38" spans="1:36" ht="30" customHeight="1">
      <c r="A38" s="46"/>
      <c r="B38" s="233"/>
      <c r="C38" s="63"/>
      <c r="D38" s="63"/>
      <c r="E38" s="63"/>
      <c r="F38" s="63"/>
      <c r="G38" s="63"/>
      <c r="H38" s="63"/>
      <c r="I38" s="63"/>
      <c r="J38" s="63"/>
      <c r="K38" s="63"/>
      <c r="L38" s="63"/>
      <c r="M38" s="63"/>
      <c r="N38" s="63"/>
      <c r="O38" s="63"/>
      <c r="P38" s="63"/>
      <c r="Q38" s="63"/>
      <c r="R38" s="63"/>
      <c r="S38" s="65"/>
      <c r="T38" s="219"/>
      <c r="U38" s="63"/>
      <c r="V38" s="63"/>
      <c r="W38" s="63"/>
      <c r="X38" s="63"/>
      <c r="Y38" s="251"/>
      <c r="Z38" s="255"/>
      <c r="AA38" s="63"/>
      <c r="AB38" s="47"/>
      <c r="AC38" s="47"/>
      <c r="AD38" s="47"/>
      <c r="AE38" s="47"/>
      <c r="AF38" s="255"/>
      <c r="AG38" s="255"/>
      <c r="AH38" s="255"/>
      <c r="AI38" s="258"/>
      <c r="AJ38" s="18"/>
    </row>
    <row r="39" spans="1:36" ht="30" customHeight="1">
      <c r="A39" s="46"/>
      <c r="B39" s="233"/>
      <c r="C39" s="63"/>
      <c r="D39" s="63"/>
      <c r="E39" s="63"/>
      <c r="F39" s="63"/>
      <c r="G39" s="63"/>
      <c r="H39" s="63"/>
      <c r="I39" s="63"/>
      <c r="J39" s="63"/>
      <c r="K39" s="63"/>
      <c r="L39" s="63"/>
      <c r="M39" s="63"/>
      <c r="N39" s="63"/>
      <c r="O39" s="63"/>
      <c r="P39" s="63"/>
      <c r="Q39" s="63"/>
      <c r="R39" s="63"/>
      <c r="S39" s="65"/>
      <c r="T39" s="63"/>
      <c r="U39" s="63"/>
      <c r="V39" s="63"/>
      <c r="W39" s="63"/>
      <c r="X39" s="63"/>
      <c r="Y39" s="251"/>
      <c r="Z39" s="255"/>
      <c r="AA39" s="63"/>
      <c r="AB39" s="63"/>
      <c r="AC39" s="47"/>
      <c r="AD39" s="47"/>
      <c r="AE39" s="47"/>
      <c r="AF39" s="255"/>
      <c r="AG39" s="255"/>
      <c r="AH39" s="255"/>
      <c r="AI39" s="258"/>
      <c r="AJ39" s="18"/>
    </row>
    <row r="40" spans="1:36" ht="30" customHeight="1" thickBot="1">
      <c r="A40" s="46"/>
      <c r="B40" s="233"/>
      <c r="C40" s="63"/>
      <c r="D40" s="63"/>
      <c r="E40" s="63"/>
      <c r="F40" s="63"/>
      <c r="G40" s="63"/>
      <c r="H40" s="63"/>
      <c r="I40" s="63"/>
      <c r="J40" s="63"/>
      <c r="K40" s="63"/>
      <c r="L40" s="63"/>
      <c r="M40" s="63"/>
      <c r="N40" s="63"/>
      <c r="O40" s="63"/>
      <c r="P40" s="63"/>
      <c r="Q40" s="63"/>
      <c r="R40" s="63"/>
      <c r="S40" s="65"/>
      <c r="T40" s="63"/>
      <c r="U40" s="63"/>
      <c r="V40" s="63"/>
      <c r="W40" s="63"/>
      <c r="X40" s="63"/>
      <c r="Y40" s="63"/>
      <c r="Z40" s="63"/>
      <c r="AA40" s="63"/>
      <c r="AB40" s="63"/>
      <c r="AC40" s="63"/>
      <c r="AD40" s="63"/>
      <c r="AE40" s="63"/>
      <c r="AF40" s="63"/>
      <c r="AG40" s="63"/>
      <c r="AH40" s="63"/>
      <c r="AI40" s="63"/>
      <c r="AJ40" s="18"/>
    </row>
    <row r="41" spans="1:36" ht="26.25" customHeight="1" thickBot="1">
      <c r="A41" s="234" t="s">
        <v>311</v>
      </c>
      <c r="B41" s="73"/>
      <c r="C41" s="73"/>
      <c r="D41" s="73"/>
      <c r="E41" s="73"/>
      <c r="F41" s="73"/>
      <c r="G41" s="73"/>
      <c r="H41" s="73"/>
      <c r="I41" s="73"/>
      <c r="J41" s="73"/>
      <c r="K41" s="73"/>
      <c r="L41" s="75"/>
      <c r="M41" s="74"/>
      <c r="AJ41" s="18"/>
    </row>
    <row r="42" spans="1:36" ht="26.25" customHeight="1" thickBot="1">
      <c r="A42" s="235"/>
      <c r="B42" s="50"/>
      <c r="C42" s="50"/>
      <c r="D42" s="51"/>
      <c r="E42" s="51"/>
      <c r="F42" s="51"/>
      <c r="G42" s="51"/>
      <c r="H42" s="51"/>
      <c r="I42" s="51"/>
      <c r="J42" s="51"/>
      <c r="K42" s="51"/>
      <c r="L42" s="51"/>
      <c r="M42" s="51"/>
      <c r="N42" s="51"/>
      <c r="AJ42" s="18"/>
    </row>
    <row r="43" spans="1:36" ht="43.5" customHeight="1" thickBot="1">
      <c r="A43" s="236" t="s">
        <v>312</v>
      </c>
      <c r="B43" s="56"/>
      <c r="C43" s="57"/>
      <c r="AJ43" s="18"/>
    </row>
    <row r="44" spans="1:36">
      <c r="AJ44" s="18"/>
    </row>
    <row r="45" spans="1:36" ht="15.75">
      <c r="A45" s="495" t="s">
        <v>313</v>
      </c>
      <c r="B45" s="424" t="s">
        <v>12</v>
      </c>
      <c r="C45" s="368" t="s">
        <v>13</v>
      </c>
      <c r="D45" s="368" t="s">
        <v>14</v>
      </c>
      <c r="E45" s="388" t="s">
        <v>15</v>
      </c>
      <c r="F45" s="368" t="s">
        <v>16</v>
      </c>
      <c r="G45" s="368"/>
      <c r="H45" s="368" t="s">
        <v>17</v>
      </c>
      <c r="I45" s="368" t="s">
        <v>18</v>
      </c>
      <c r="J45" s="392" t="s">
        <v>19</v>
      </c>
      <c r="K45" s="392" t="s">
        <v>20</v>
      </c>
      <c r="L45" s="392"/>
      <c r="M45" s="392" t="s">
        <v>21</v>
      </c>
      <c r="N45" s="48"/>
      <c r="AJ45" s="18"/>
    </row>
    <row r="46" spans="1:36" ht="15.75">
      <c r="A46" s="495"/>
      <c r="B46" s="424"/>
      <c r="C46" s="368"/>
      <c r="D46" s="368"/>
      <c r="E46" s="388"/>
      <c r="F46" s="52" t="s">
        <v>44</v>
      </c>
      <c r="G46" s="52" t="s">
        <v>45</v>
      </c>
      <c r="H46" s="368"/>
      <c r="I46" s="368"/>
      <c r="J46" s="392"/>
      <c r="K46" s="101" t="s">
        <v>46</v>
      </c>
      <c r="L46" s="101" t="s">
        <v>47</v>
      </c>
      <c r="M46" s="392"/>
      <c r="N46" s="2"/>
      <c r="AJ46" s="18"/>
    </row>
    <row r="47" spans="1:36">
      <c r="A47" s="46" t="s">
        <v>553</v>
      </c>
      <c r="B47" s="233"/>
      <c r="C47" s="66" t="s">
        <v>554</v>
      </c>
      <c r="D47" s="66"/>
      <c r="E47" s="66"/>
      <c r="F47" s="66"/>
      <c r="G47" s="66"/>
      <c r="H47" s="66"/>
      <c r="I47" s="66"/>
      <c r="J47" s="63"/>
      <c r="K47" s="63"/>
      <c r="L47" s="63"/>
      <c r="M47" s="63"/>
      <c r="N47" s="2"/>
      <c r="AJ47" s="18"/>
    </row>
    <row r="48" spans="1:36">
      <c r="A48" s="46"/>
      <c r="B48" s="233"/>
      <c r="C48" s="66"/>
      <c r="D48" s="66"/>
      <c r="E48" s="66"/>
      <c r="F48" s="66"/>
      <c r="G48" s="66"/>
      <c r="H48" s="66"/>
      <c r="I48" s="66"/>
      <c r="J48" s="66"/>
      <c r="K48" s="66"/>
      <c r="L48" s="66"/>
      <c r="M48" s="66"/>
      <c r="N48" s="2"/>
      <c r="AJ48" s="18"/>
    </row>
    <row r="49" spans="1:36">
      <c r="A49" s="46"/>
      <c r="B49" s="233"/>
      <c r="C49" s="66"/>
      <c r="D49" s="66"/>
      <c r="E49" s="66"/>
      <c r="F49" s="66"/>
      <c r="G49" s="66"/>
      <c r="H49" s="66"/>
      <c r="I49" s="66"/>
      <c r="J49" s="66"/>
      <c r="K49" s="66"/>
      <c r="L49" s="66"/>
      <c r="M49" s="66"/>
      <c r="N49" s="2"/>
      <c r="AJ49" s="18"/>
    </row>
    <row r="50" spans="1:36">
      <c r="A50" s="46"/>
      <c r="B50" s="233"/>
      <c r="C50" s="66"/>
      <c r="D50" s="66"/>
      <c r="E50" s="66"/>
      <c r="F50" s="66"/>
      <c r="G50" s="66"/>
      <c r="H50" s="66"/>
      <c r="I50" s="66"/>
      <c r="J50" s="66"/>
      <c r="K50" s="66"/>
      <c r="L50" s="66"/>
      <c r="M50" s="66"/>
      <c r="N50" s="2"/>
      <c r="AJ50" s="18"/>
    </row>
    <row r="51" spans="1:36">
      <c r="A51" s="46"/>
      <c r="B51" s="233"/>
      <c r="C51" s="66"/>
      <c r="D51" s="66"/>
      <c r="E51" s="66"/>
      <c r="F51" s="66"/>
      <c r="G51" s="66"/>
      <c r="H51" s="66"/>
      <c r="I51" s="66"/>
      <c r="J51" s="66"/>
      <c r="K51" s="66"/>
      <c r="L51" s="66"/>
      <c r="M51" s="66"/>
      <c r="N51" s="2"/>
      <c r="AJ51" s="18"/>
    </row>
    <row r="52" spans="1:36">
      <c r="A52" s="46"/>
      <c r="B52" s="233"/>
      <c r="C52" s="66"/>
      <c r="D52" s="66"/>
      <c r="E52" s="66"/>
      <c r="F52" s="66"/>
      <c r="G52" s="66"/>
      <c r="H52" s="66"/>
      <c r="I52" s="66"/>
      <c r="J52" s="66"/>
      <c r="K52" s="66"/>
      <c r="L52" s="66"/>
      <c r="M52" s="66"/>
      <c r="N52" s="2"/>
      <c r="AJ52" s="18"/>
    </row>
    <row r="53" spans="1:36">
      <c r="A53" s="46"/>
      <c r="B53" s="233"/>
      <c r="C53" s="66"/>
      <c r="D53" s="66"/>
      <c r="E53" s="66"/>
      <c r="F53" s="66"/>
      <c r="G53" s="66"/>
      <c r="H53" s="66"/>
      <c r="I53" s="66"/>
      <c r="J53" s="66"/>
      <c r="K53" s="66"/>
      <c r="L53" s="66"/>
      <c r="M53" s="66"/>
      <c r="N53" s="2"/>
      <c r="AJ53" s="18"/>
    </row>
    <row r="54" spans="1:36">
      <c r="A54" s="46"/>
      <c r="B54" s="233"/>
      <c r="C54" s="66"/>
      <c r="D54" s="66"/>
      <c r="E54" s="66"/>
      <c r="F54" s="66"/>
      <c r="G54" s="66"/>
      <c r="H54" s="66"/>
      <c r="I54" s="66"/>
      <c r="J54" s="66"/>
      <c r="K54" s="66"/>
      <c r="L54" s="66"/>
      <c r="M54" s="66"/>
      <c r="N54" s="2"/>
      <c r="AJ54" s="18"/>
    </row>
    <row r="55" spans="1:36">
      <c r="A55" s="46"/>
      <c r="B55" s="233"/>
      <c r="C55" s="66"/>
      <c r="D55" s="66"/>
      <c r="E55" s="66"/>
      <c r="F55" s="66"/>
      <c r="G55" s="66"/>
      <c r="H55" s="66"/>
      <c r="I55" s="66"/>
      <c r="J55" s="66"/>
      <c r="K55" s="66"/>
      <c r="L55" s="66"/>
      <c r="M55" s="66"/>
      <c r="N55" s="2"/>
      <c r="AJ55" s="18"/>
    </row>
    <row r="56" spans="1:36">
      <c r="AJ56" s="18"/>
    </row>
    <row r="57" spans="1:36" ht="15.75">
      <c r="A57" s="495" t="s">
        <v>313</v>
      </c>
      <c r="B57" s="424" t="s">
        <v>12</v>
      </c>
      <c r="C57" s="368" t="s">
        <v>13</v>
      </c>
      <c r="D57" s="368" t="s">
        <v>14</v>
      </c>
      <c r="E57" s="388" t="s">
        <v>15</v>
      </c>
      <c r="F57" s="368" t="s">
        <v>16</v>
      </c>
      <c r="G57" s="368"/>
      <c r="H57" s="368" t="s">
        <v>17</v>
      </c>
      <c r="I57" s="368" t="s">
        <v>18</v>
      </c>
      <c r="J57" s="368" t="s">
        <v>19</v>
      </c>
      <c r="K57" s="392" t="s">
        <v>20</v>
      </c>
      <c r="L57" s="392"/>
      <c r="M57" s="368" t="s">
        <v>21</v>
      </c>
      <c r="N57" s="48"/>
      <c r="AJ57" s="18"/>
    </row>
    <row r="58" spans="1:36" ht="15" customHeight="1">
      <c r="A58" s="495"/>
      <c r="B58" s="424"/>
      <c r="C58" s="368"/>
      <c r="D58" s="368"/>
      <c r="E58" s="388"/>
      <c r="F58" s="52" t="s">
        <v>44</v>
      </c>
      <c r="G58" s="52" t="s">
        <v>45</v>
      </c>
      <c r="H58" s="368"/>
      <c r="I58" s="368"/>
      <c r="J58" s="368"/>
      <c r="K58" s="101" t="s">
        <v>46</v>
      </c>
      <c r="L58" s="101" t="s">
        <v>47</v>
      </c>
      <c r="M58" s="368"/>
      <c r="N58" s="2"/>
      <c r="AJ58" s="18"/>
    </row>
    <row r="59" spans="1:36">
      <c r="A59" s="46" t="s">
        <v>553</v>
      </c>
      <c r="B59" s="233"/>
      <c r="C59" s="66" t="s">
        <v>554</v>
      </c>
      <c r="D59" s="66"/>
      <c r="E59" s="66"/>
      <c r="F59" s="66"/>
      <c r="G59" s="66"/>
      <c r="H59" s="66"/>
      <c r="I59" s="66"/>
      <c r="J59" s="63"/>
      <c r="K59" s="63"/>
      <c r="L59" s="63"/>
      <c r="M59" s="63"/>
      <c r="N59" s="2"/>
      <c r="AJ59" s="18"/>
    </row>
    <row r="60" spans="1:36">
      <c r="A60" s="46"/>
      <c r="B60" s="233"/>
      <c r="C60" s="66"/>
      <c r="D60" s="66"/>
      <c r="E60" s="66"/>
      <c r="F60" s="66"/>
      <c r="G60" s="66"/>
      <c r="H60" s="66"/>
      <c r="I60" s="66"/>
      <c r="J60" s="66"/>
      <c r="K60" s="66"/>
      <c r="L60" s="66"/>
      <c r="M60" s="66"/>
      <c r="N60" s="2"/>
      <c r="AJ60" s="18"/>
    </row>
    <row r="61" spans="1:36">
      <c r="A61" s="46"/>
      <c r="B61" s="233"/>
      <c r="C61" s="66"/>
      <c r="D61" s="66"/>
      <c r="E61" s="66"/>
      <c r="F61" s="66"/>
      <c r="G61" s="66"/>
      <c r="H61" s="66"/>
      <c r="I61" s="66"/>
      <c r="J61" s="66"/>
      <c r="K61" s="66"/>
      <c r="L61" s="66"/>
      <c r="M61" s="66"/>
      <c r="N61" s="2"/>
      <c r="AJ61" s="18"/>
    </row>
    <row r="62" spans="1:36">
      <c r="A62" s="46"/>
      <c r="B62" s="233"/>
      <c r="C62" s="66"/>
      <c r="D62" s="66"/>
      <c r="E62" s="66"/>
      <c r="F62" s="66"/>
      <c r="G62" s="66"/>
      <c r="H62" s="66"/>
      <c r="I62" s="66"/>
      <c r="J62" s="66"/>
      <c r="K62" s="66"/>
      <c r="L62" s="66"/>
      <c r="M62" s="66"/>
      <c r="N62" s="2"/>
      <c r="AJ62" s="18"/>
    </row>
    <row r="63" spans="1:36">
      <c r="A63" s="46"/>
      <c r="B63" s="233"/>
      <c r="C63" s="66"/>
      <c r="D63" s="66"/>
      <c r="E63" s="66"/>
      <c r="F63" s="66"/>
      <c r="G63" s="66"/>
      <c r="H63" s="66"/>
      <c r="I63" s="66"/>
      <c r="J63" s="66"/>
      <c r="K63" s="66"/>
      <c r="L63" s="66"/>
      <c r="M63" s="66"/>
      <c r="N63" s="2"/>
      <c r="AJ63" s="18"/>
    </row>
    <row r="64" spans="1:36">
      <c r="A64" s="46"/>
      <c r="B64" s="233"/>
      <c r="C64" s="66"/>
      <c r="D64" s="66"/>
      <c r="E64" s="66"/>
      <c r="F64" s="66"/>
      <c r="G64" s="66"/>
      <c r="H64" s="66"/>
      <c r="I64" s="66"/>
      <c r="J64" s="66"/>
      <c r="K64" s="66"/>
      <c r="L64" s="66"/>
      <c r="M64" s="66"/>
      <c r="N64" s="2"/>
      <c r="AJ64" s="18"/>
    </row>
    <row r="65" spans="1:36">
      <c r="A65" s="46"/>
      <c r="B65" s="233"/>
      <c r="C65" s="66"/>
      <c r="D65" s="66"/>
      <c r="E65" s="66"/>
      <c r="F65" s="66"/>
      <c r="G65" s="66"/>
      <c r="H65" s="66"/>
      <c r="I65" s="66"/>
      <c r="J65" s="66"/>
      <c r="K65" s="66"/>
      <c r="L65" s="66"/>
      <c r="M65" s="66"/>
      <c r="N65" s="2"/>
      <c r="AJ65" s="18"/>
    </row>
    <row r="66" spans="1:36">
      <c r="A66" s="46"/>
      <c r="B66" s="233"/>
      <c r="C66" s="66"/>
      <c r="D66" s="66"/>
      <c r="E66" s="66"/>
      <c r="F66" s="66"/>
      <c r="G66" s="66"/>
      <c r="H66" s="66"/>
      <c r="I66" s="66"/>
      <c r="J66" s="66"/>
      <c r="K66" s="66"/>
      <c r="L66" s="66"/>
      <c r="M66" s="66"/>
      <c r="N66" s="2"/>
      <c r="AJ66" s="18"/>
    </row>
    <row r="67" spans="1:36">
      <c r="A67" s="46"/>
      <c r="B67" s="233"/>
      <c r="C67" s="66"/>
      <c r="D67" s="66"/>
      <c r="E67" s="66"/>
      <c r="F67" s="66"/>
      <c r="G67" s="66"/>
      <c r="H67" s="66"/>
      <c r="I67" s="66"/>
      <c r="J67" s="66"/>
      <c r="K67" s="66"/>
      <c r="L67" s="66"/>
      <c r="M67" s="66"/>
      <c r="N67" s="2"/>
      <c r="AJ67" s="18"/>
    </row>
    <row r="68" spans="1:36">
      <c r="AJ68" s="18"/>
    </row>
    <row r="69" spans="1:36" ht="15.75">
      <c r="A69" s="495" t="s">
        <v>313</v>
      </c>
      <c r="B69" s="424" t="s">
        <v>12</v>
      </c>
      <c r="C69" s="368" t="s">
        <v>13</v>
      </c>
      <c r="D69" s="368" t="s">
        <v>14</v>
      </c>
      <c r="E69" s="388" t="s">
        <v>15</v>
      </c>
      <c r="F69" s="368" t="s">
        <v>16</v>
      </c>
      <c r="G69" s="368"/>
      <c r="H69" s="368" t="s">
        <v>17</v>
      </c>
      <c r="I69" s="368" t="s">
        <v>18</v>
      </c>
      <c r="J69" s="368" t="s">
        <v>19</v>
      </c>
      <c r="K69" s="392" t="s">
        <v>20</v>
      </c>
      <c r="L69" s="392"/>
      <c r="M69" s="368" t="s">
        <v>21</v>
      </c>
      <c r="N69" s="48"/>
      <c r="AJ69" s="18"/>
    </row>
    <row r="70" spans="1:36" ht="15" customHeight="1">
      <c r="A70" s="495"/>
      <c r="B70" s="424"/>
      <c r="C70" s="368"/>
      <c r="D70" s="368"/>
      <c r="E70" s="388"/>
      <c r="F70" s="52" t="s">
        <v>44</v>
      </c>
      <c r="G70" s="52" t="s">
        <v>45</v>
      </c>
      <c r="H70" s="368"/>
      <c r="I70" s="368"/>
      <c r="J70" s="368"/>
      <c r="K70" s="101" t="s">
        <v>46</v>
      </c>
      <c r="L70" s="101" t="s">
        <v>47</v>
      </c>
      <c r="M70" s="368"/>
      <c r="N70" s="2"/>
      <c r="AJ70" s="18"/>
    </row>
    <row r="71" spans="1:36">
      <c r="A71" s="46"/>
      <c r="B71" s="233"/>
      <c r="C71" s="66" t="s">
        <v>554</v>
      </c>
      <c r="D71" s="66"/>
      <c r="E71" s="66"/>
      <c r="F71" s="66"/>
      <c r="G71" s="66"/>
      <c r="H71" s="66"/>
      <c r="I71" s="66"/>
      <c r="J71" s="63"/>
      <c r="K71" s="63"/>
      <c r="L71" s="63"/>
      <c r="M71" s="63"/>
      <c r="N71" s="2"/>
      <c r="AJ71" s="18"/>
    </row>
    <row r="72" spans="1:36">
      <c r="A72" s="46"/>
      <c r="B72" s="233"/>
      <c r="C72" s="66"/>
      <c r="D72" s="66"/>
      <c r="E72" s="66"/>
      <c r="F72" s="66"/>
      <c r="G72" s="66"/>
      <c r="H72" s="66"/>
      <c r="I72" s="66"/>
      <c r="J72" s="66"/>
      <c r="K72" s="66"/>
      <c r="L72" s="66"/>
      <c r="M72" s="66"/>
      <c r="N72" s="2"/>
      <c r="AJ72" s="18"/>
    </row>
    <row r="73" spans="1:36">
      <c r="A73" s="46"/>
      <c r="B73" s="233"/>
      <c r="C73" s="66"/>
      <c r="D73" s="66"/>
      <c r="E73" s="66"/>
      <c r="F73" s="66"/>
      <c r="G73" s="66"/>
      <c r="H73" s="66"/>
      <c r="I73" s="66"/>
      <c r="J73" s="66"/>
      <c r="K73" s="66"/>
      <c r="L73" s="66"/>
      <c r="M73" s="66"/>
      <c r="N73" s="2"/>
      <c r="AJ73" s="18"/>
    </row>
    <row r="74" spans="1:36">
      <c r="A74" s="46"/>
      <c r="B74" s="233"/>
      <c r="C74" s="66"/>
      <c r="D74" s="66"/>
      <c r="E74" s="66"/>
      <c r="F74" s="66"/>
      <c r="G74" s="66"/>
      <c r="H74" s="66"/>
      <c r="I74" s="66"/>
      <c r="J74" s="66"/>
      <c r="K74" s="66"/>
      <c r="L74" s="66"/>
      <c r="M74" s="66"/>
      <c r="N74" s="2"/>
      <c r="AJ74" s="18"/>
    </row>
    <row r="75" spans="1:36">
      <c r="A75" s="46"/>
      <c r="B75" s="233"/>
      <c r="C75" s="66"/>
      <c r="D75" s="66"/>
      <c r="E75" s="66"/>
      <c r="F75" s="66"/>
      <c r="G75" s="66"/>
      <c r="H75" s="66"/>
      <c r="I75" s="66"/>
      <c r="J75" s="66"/>
      <c r="K75" s="66"/>
      <c r="L75" s="66"/>
      <c r="M75" s="66"/>
      <c r="N75" s="2"/>
      <c r="AJ75" s="18"/>
    </row>
    <row r="76" spans="1:36">
      <c r="A76" s="46"/>
      <c r="B76" s="233"/>
      <c r="C76" s="66"/>
      <c r="D76" s="66"/>
      <c r="E76" s="66"/>
      <c r="F76" s="66"/>
      <c r="G76" s="66"/>
      <c r="H76" s="66"/>
      <c r="I76" s="66"/>
      <c r="J76" s="66"/>
      <c r="K76" s="66"/>
      <c r="L76" s="66"/>
      <c r="M76" s="66"/>
      <c r="N76" s="2"/>
      <c r="AJ76" s="18"/>
    </row>
    <row r="77" spans="1:36">
      <c r="A77" s="46"/>
      <c r="B77" s="233"/>
      <c r="C77" s="66"/>
      <c r="D77" s="66"/>
      <c r="E77" s="66"/>
      <c r="F77" s="66"/>
      <c r="G77" s="66"/>
      <c r="H77" s="66"/>
      <c r="I77" s="66"/>
      <c r="J77" s="66"/>
      <c r="K77" s="66"/>
      <c r="L77" s="66"/>
      <c r="M77" s="66"/>
      <c r="N77" s="2"/>
      <c r="AJ77" s="18"/>
    </row>
    <row r="78" spans="1:36">
      <c r="A78" s="46"/>
      <c r="B78" s="233"/>
      <c r="C78" s="66"/>
      <c r="D78" s="66"/>
      <c r="E78" s="66"/>
      <c r="F78" s="66"/>
      <c r="G78" s="66"/>
      <c r="H78" s="66"/>
      <c r="I78" s="66"/>
      <c r="J78" s="66"/>
      <c r="K78" s="66"/>
      <c r="L78" s="66"/>
      <c r="M78" s="66"/>
      <c r="N78" s="2"/>
      <c r="AJ78" s="18"/>
    </row>
    <row r="79" spans="1:36">
      <c r="A79" s="46"/>
      <c r="B79" s="233"/>
      <c r="C79" s="66"/>
      <c r="D79" s="66"/>
      <c r="E79" s="66"/>
      <c r="F79" s="66"/>
      <c r="G79" s="66"/>
      <c r="H79" s="66"/>
      <c r="I79" s="66"/>
      <c r="J79" s="66"/>
      <c r="K79" s="66"/>
      <c r="L79" s="66"/>
      <c r="M79" s="66"/>
      <c r="N79" s="2"/>
      <c r="AJ79" s="18"/>
    </row>
    <row r="80" spans="1:36">
      <c r="AJ80" s="18"/>
    </row>
    <row r="81" spans="1:36" ht="15.75">
      <c r="A81" s="495" t="s">
        <v>478</v>
      </c>
      <c r="B81" s="424" t="s">
        <v>12</v>
      </c>
      <c r="C81" s="368" t="s">
        <v>13</v>
      </c>
      <c r="D81" s="368" t="s">
        <v>14</v>
      </c>
      <c r="E81" s="388" t="s">
        <v>15</v>
      </c>
      <c r="F81" s="368" t="s">
        <v>16</v>
      </c>
      <c r="G81" s="368"/>
      <c r="H81" s="368" t="s">
        <v>17</v>
      </c>
      <c r="I81" s="368" t="s">
        <v>18</v>
      </c>
      <c r="J81" s="368" t="s">
        <v>19</v>
      </c>
      <c r="K81" s="392" t="s">
        <v>20</v>
      </c>
      <c r="L81" s="392"/>
      <c r="M81" s="368" t="s">
        <v>21</v>
      </c>
      <c r="N81" s="48"/>
      <c r="AJ81" s="18"/>
    </row>
    <row r="82" spans="1:36" ht="15.75">
      <c r="A82" s="495"/>
      <c r="B82" s="424"/>
      <c r="C82" s="368"/>
      <c r="D82" s="368"/>
      <c r="E82" s="388"/>
      <c r="F82" s="52" t="s">
        <v>44</v>
      </c>
      <c r="G82" s="52" t="s">
        <v>45</v>
      </c>
      <c r="H82" s="368"/>
      <c r="I82" s="368"/>
      <c r="J82" s="368"/>
      <c r="K82" s="101" t="s">
        <v>46</v>
      </c>
      <c r="L82" s="101" t="s">
        <v>47</v>
      </c>
      <c r="M82" s="368"/>
      <c r="N82" s="2"/>
      <c r="AJ82" s="18"/>
    </row>
    <row r="83" spans="1:36">
      <c r="A83" s="46"/>
      <c r="B83" s="233"/>
      <c r="C83" s="66"/>
      <c r="D83" s="66"/>
      <c r="E83" s="66"/>
      <c r="F83" s="66"/>
      <c r="G83" s="66"/>
      <c r="H83" s="66"/>
      <c r="I83" s="66"/>
      <c r="J83" s="63"/>
      <c r="K83" s="63"/>
      <c r="L83" s="63"/>
      <c r="M83" s="63"/>
      <c r="N83" s="2"/>
      <c r="AJ83" s="18"/>
    </row>
    <row r="84" spans="1:36">
      <c r="A84" s="46"/>
      <c r="B84" s="233"/>
      <c r="C84" s="66"/>
      <c r="D84" s="66"/>
      <c r="E84" s="66"/>
      <c r="F84" s="66"/>
      <c r="G84" s="66"/>
      <c r="H84" s="66"/>
      <c r="I84" s="66"/>
      <c r="J84" s="66"/>
      <c r="K84" s="66"/>
      <c r="L84" s="66"/>
      <c r="M84" s="66"/>
      <c r="N84" s="2"/>
      <c r="AJ84" s="18"/>
    </row>
    <row r="85" spans="1:36">
      <c r="A85" s="46"/>
      <c r="B85" s="233"/>
      <c r="C85" s="66"/>
      <c r="D85" s="66"/>
      <c r="E85" s="66"/>
      <c r="F85" s="66"/>
      <c r="G85" s="66"/>
      <c r="H85" s="66"/>
      <c r="I85" s="66"/>
      <c r="J85" s="66"/>
      <c r="K85" s="66"/>
      <c r="L85" s="66"/>
      <c r="M85" s="66"/>
      <c r="N85" s="2"/>
      <c r="AJ85" s="18"/>
    </row>
    <row r="86" spans="1:36">
      <c r="A86" s="46"/>
      <c r="B86" s="233"/>
      <c r="C86" s="66"/>
      <c r="D86" s="66"/>
      <c r="E86" s="66"/>
      <c r="F86" s="66"/>
      <c r="G86" s="66"/>
      <c r="H86" s="66"/>
      <c r="I86" s="66"/>
      <c r="J86" s="66"/>
      <c r="K86" s="66"/>
      <c r="L86" s="66"/>
      <c r="M86" s="66"/>
      <c r="N86" s="2"/>
      <c r="AJ86" s="18"/>
    </row>
    <row r="87" spans="1:36">
      <c r="A87" s="46"/>
      <c r="B87" s="233"/>
      <c r="C87" s="66"/>
      <c r="D87" s="66"/>
      <c r="E87" s="66"/>
      <c r="F87" s="66"/>
      <c r="G87" s="66"/>
      <c r="H87" s="66"/>
      <c r="I87" s="66"/>
      <c r="J87" s="66"/>
      <c r="K87" s="66"/>
      <c r="L87" s="66"/>
      <c r="M87" s="66"/>
      <c r="N87" s="2"/>
      <c r="AJ87" s="18"/>
    </row>
    <row r="88" spans="1:36">
      <c r="A88" s="46"/>
      <c r="B88" s="233"/>
      <c r="C88" s="66"/>
      <c r="D88" s="66"/>
      <c r="E88" s="66"/>
      <c r="F88" s="66"/>
      <c r="G88" s="66"/>
      <c r="H88" s="66"/>
      <c r="I88" s="66"/>
      <c r="J88" s="66"/>
      <c r="K88" s="66"/>
      <c r="L88" s="66"/>
      <c r="M88" s="66"/>
      <c r="N88" s="2"/>
      <c r="AJ88" s="18"/>
    </row>
    <row r="89" spans="1:36">
      <c r="A89" s="46"/>
      <c r="B89" s="233"/>
      <c r="C89" s="66"/>
      <c r="D89" s="66"/>
      <c r="E89" s="66"/>
      <c r="F89" s="66"/>
      <c r="G89" s="66"/>
      <c r="H89" s="66"/>
      <c r="I89" s="66"/>
      <c r="J89" s="66"/>
      <c r="K89" s="66"/>
      <c r="L89" s="66"/>
      <c r="M89" s="66"/>
      <c r="N89" s="2"/>
      <c r="AJ89" s="18"/>
    </row>
    <row r="90" spans="1:36">
      <c r="A90" s="46"/>
      <c r="B90" s="233"/>
      <c r="C90" s="66"/>
      <c r="D90" s="66"/>
      <c r="E90" s="66"/>
      <c r="F90" s="66"/>
      <c r="G90" s="66"/>
      <c r="H90" s="66"/>
      <c r="I90" s="66"/>
      <c r="J90" s="66"/>
      <c r="K90" s="66"/>
      <c r="L90" s="66"/>
      <c r="M90" s="66"/>
      <c r="N90" s="2"/>
      <c r="AJ90" s="18"/>
    </row>
    <row r="91" spans="1:36">
      <c r="A91" s="46"/>
      <c r="B91" s="233"/>
      <c r="C91" s="66"/>
      <c r="D91" s="66"/>
      <c r="E91" s="66"/>
      <c r="F91" s="66"/>
      <c r="G91" s="66"/>
      <c r="H91" s="66"/>
      <c r="I91" s="66"/>
      <c r="J91" s="66"/>
      <c r="K91" s="66"/>
      <c r="L91" s="66"/>
      <c r="M91" s="66"/>
      <c r="N91" s="2"/>
      <c r="AJ91" s="18"/>
    </row>
    <row r="92" spans="1:36">
      <c r="A92" s="237"/>
      <c r="B92" s="18"/>
      <c r="C92" s="18"/>
      <c r="D92" s="18"/>
      <c r="E92" s="18"/>
      <c r="F92" s="18"/>
      <c r="G92" s="18"/>
      <c r="H92" s="18"/>
      <c r="I92" s="18"/>
      <c r="J92" s="18"/>
      <c r="K92" s="18"/>
      <c r="L92" s="18"/>
      <c r="M92" s="18"/>
      <c r="N92" s="58"/>
      <c r="O92" s="58"/>
      <c r="P92" s="58"/>
      <c r="Q92" s="58"/>
      <c r="R92" s="58"/>
      <c r="S92" s="58"/>
      <c r="T92" s="58"/>
      <c r="U92" s="58"/>
      <c r="V92" s="58"/>
      <c r="W92" s="58"/>
      <c r="X92" s="58"/>
      <c r="Y92" s="58"/>
      <c r="Z92" s="58"/>
      <c r="AA92" s="58"/>
      <c r="AB92" s="58"/>
      <c r="AC92" s="58"/>
      <c r="AD92" s="58"/>
      <c r="AE92" s="58"/>
      <c r="AF92" s="58"/>
      <c r="AG92" s="58"/>
      <c r="AH92" s="58"/>
      <c r="AI92" s="58"/>
      <c r="AJ92" s="18"/>
    </row>
    <row r="93" spans="1:36">
      <c r="A93" s="237"/>
      <c r="B93" s="18"/>
      <c r="C93" s="18"/>
      <c r="D93" s="18"/>
      <c r="E93" s="18"/>
      <c r="F93" s="18"/>
      <c r="G93" s="18"/>
      <c r="H93" s="18"/>
      <c r="I93" s="18"/>
      <c r="J93" s="18"/>
      <c r="K93" s="18"/>
      <c r="L93" s="18"/>
      <c r="M93" s="18"/>
      <c r="N93" s="58"/>
      <c r="O93" s="58"/>
      <c r="P93" s="58"/>
      <c r="Q93" s="58"/>
      <c r="R93" s="58"/>
      <c r="S93" s="58"/>
      <c r="T93" s="58"/>
      <c r="U93" s="58"/>
      <c r="V93" s="58"/>
      <c r="W93" s="58"/>
      <c r="X93" s="58"/>
      <c r="Y93" s="58"/>
      <c r="Z93" s="58"/>
      <c r="AA93" s="58"/>
      <c r="AB93" s="58"/>
      <c r="AC93" s="58"/>
      <c r="AD93" s="58"/>
      <c r="AE93" s="58"/>
      <c r="AF93" s="58"/>
      <c r="AG93" s="58"/>
      <c r="AH93" s="58"/>
      <c r="AI93" s="58"/>
      <c r="AJ93" s="18"/>
    </row>
  </sheetData>
  <mergeCells count="88">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Z9:Z10"/>
    <mergeCell ref="O9:O10"/>
    <mergeCell ref="P9:P10"/>
    <mergeCell ref="Q9:Q10"/>
    <mergeCell ref="R9:R10"/>
    <mergeCell ref="S9:S10"/>
    <mergeCell ref="T9:T10"/>
    <mergeCell ref="U9:U10"/>
    <mergeCell ref="V9:V10"/>
    <mergeCell ref="W9:W10"/>
    <mergeCell ref="X9:X10"/>
    <mergeCell ref="Y9:Y10"/>
    <mergeCell ref="AG9:AG10"/>
    <mergeCell ref="AH9:AH10"/>
    <mergeCell ref="AI9:AI10"/>
    <mergeCell ref="AA9:AA10"/>
    <mergeCell ref="AB9:AB10"/>
    <mergeCell ref="AC9:AC10"/>
    <mergeCell ref="AD9:AD10"/>
    <mergeCell ref="AE9:AE10"/>
    <mergeCell ref="AF9:AF10"/>
    <mergeCell ref="M45:M46"/>
    <mergeCell ref="A45:A46"/>
    <mergeCell ref="B45:B46"/>
    <mergeCell ref="C45:C46"/>
    <mergeCell ref="D45:D46"/>
    <mergeCell ref="E45:E46"/>
    <mergeCell ref="F45:G45"/>
    <mergeCell ref="H45:H46"/>
    <mergeCell ref="I45:I46"/>
    <mergeCell ref="J45:J46"/>
    <mergeCell ref="K45:L45"/>
    <mergeCell ref="B57:B58"/>
    <mergeCell ref="C57:C58"/>
    <mergeCell ref="D57:D58"/>
    <mergeCell ref="E57:E58"/>
    <mergeCell ref="F57:G57"/>
    <mergeCell ref="M69:M70"/>
    <mergeCell ref="H57:H58"/>
    <mergeCell ref="I57:I58"/>
    <mergeCell ref="J57:J58"/>
    <mergeCell ref="K57:L57"/>
    <mergeCell ref="M57:M58"/>
    <mergeCell ref="M81:M82"/>
    <mergeCell ref="A81:A82"/>
    <mergeCell ref="B81:B82"/>
    <mergeCell ref="C81:C82"/>
    <mergeCell ref="D81:D82"/>
    <mergeCell ref="E81:E82"/>
    <mergeCell ref="F81:G81"/>
    <mergeCell ref="H81:H82"/>
    <mergeCell ref="I81:I82"/>
    <mergeCell ref="J81:J82"/>
    <mergeCell ref="A30:A37"/>
    <mergeCell ref="A11:A15"/>
    <mergeCell ref="A16:A24"/>
    <mergeCell ref="A25:A29"/>
    <mergeCell ref="K81:L81"/>
    <mergeCell ref="F69:G69"/>
    <mergeCell ref="H69:H70"/>
    <mergeCell ref="I69:I70"/>
    <mergeCell ref="J69:J70"/>
    <mergeCell ref="K69:L69"/>
    <mergeCell ref="A69:A70"/>
    <mergeCell ref="B69:B70"/>
    <mergeCell ref="C69:C70"/>
    <mergeCell ref="D69:D70"/>
    <mergeCell ref="E69:E70"/>
    <mergeCell ref="A57:A58"/>
  </mergeCells>
  <conditionalFormatting sqref="N11:N40">
    <cfRule type="cellIs" dxfId="27" priority="8" stopIfTrue="1" operator="equal">
      <formula>"x"</formula>
    </cfRule>
  </conditionalFormatting>
  <conditionalFormatting sqref="O11:O40">
    <cfRule type="cellIs" dxfId="26" priority="7" operator="equal">
      <formula>"x"</formula>
    </cfRule>
  </conditionalFormatting>
  <conditionalFormatting sqref="P11:P40">
    <cfRule type="cellIs" dxfId="25" priority="6" operator="equal">
      <formula>"x"</formula>
    </cfRule>
  </conditionalFormatting>
  <conditionalFormatting sqref="Q11:Q40">
    <cfRule type="cellIs" dxfId="24" priority="5" stopIfTrue="1" operator="equal">
      <formula>"x"</formula>
    </cfRule>
  </conditionalFormatting>
  <conditionalFormatting sqref="R11:R40">
    <cfRule type="cellIs" dxfId="23" priority="4" operator="equal">
      <formula>"x"</formula>
    </cfRule>
  </conditionalFormatting>
  <conditionalFormatting sqref="S11:S40">
    <cfRule type="cellIs" dxfId="22" priority="1" stopIfTrue="1" operator="equal">
      <formula>$AN$7</formula>
    </cfRule>
    <cfRule type="cellIs" dxfId="21" priority="2" stopIfTrue="1" operator="equal">
      <formula>$AN$6</formula>
    </cfRule>
  </conditionalFormatting>
  <conditionalFormatting sqref="AN6:AN7">
    <cfRule type="cellIs" dxfId="20" priority="9" stopIfTrue="1" operator="equal">
      <formula>$AN$6</formula>
    </cfRule>
  </conditionalFormatting>
  <dataValidations count="1">
    <dataValidation type="list" allowBlank="1" showInputMessage="1" showErrorMessage="1" sqref="S11:S40"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7"/>
  <sheetViews>
    <sheetView showGridLines="0" topLeftCell="A13" zoomScale="80" zoomScaleNormal="80" zoomScalePageLayoutView="70" workbookViewId="0">
      <selection activeCell="C13" sqref="C13:G13"/>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c r="A3" s="11"/>
      <c r="B3" s="435" t="str">
        <f>'Monitoria Anual - 2'!A2</f>
        <v>Plano de Ação Nacional para a Conservação das Aves Limícolas Migratórias - PAN Aves Limícolas Migratórias</v>
      </c>
      <c r="C3" s="435"/>
      <c r="D3" s="435"/>
      <c r="E3" s="435"/>
      <c r="F3" s="435"/>
      <c r="G3" s="435"/>
      <c r="H3" s="435"/>
      <c r="I3" s="435"/>
      <c r="J3" s="435"/>
      <c r="K3" s="435"/>
      <c r="L3" s="435"/>
      <c r="M3" s="435"/>
      <c r="N3" s="435"/>
      <c r="O3" s="435"/>
      <c r="P3" s="435"/>
      <c r="Q3" s="435"/>
      <c r="R3" s="435"/>
      <c r="S3" s="435"/>
      <c r="T3" s="435"/>
      <c r="U3" s="435"/>
      <c r="V3" s="435"/>
      <c r="W3" s="435"/>
      <c r="X3" s="11"/>
    </row>
    <row r="4" spans="1:28">
      <c r="A4" s="11"/>
      <c r="J4" s="12"/>
      <c r="K4" s="12"/>
      <c r="L4" s="12"/>
      <c r="M4" s="12"/>
      <c r="N4" s="12"/>
      <c r="O4" s="12"/>
      <c r="X4" s="11"/>
    </row>
    <row r="5" spans="1:28" s="2" customFormat="1" ht="45" customHeight="1">
      <c r="A5" s="18"/>
      <c r="B5" s="440" t="s">
        <v>328</v>
      </c>
      <c r="C5" s="440"/>
      <c r="D5" s="382" t="str">
        <f>'Monitoria Anual - 3'!B4</f>
        <v>Ampliar e assegurar a conservação das aves limícolas alvo do PAN e seus habitats no Brasil, promovendo a cooperação entre a sociedade civil, poder público e setor produtivo</v>
      </c>
      <c r="E5" s="382"/>
      <c r="F5" s="382"/>
      <c r="G5" s="382"/>
      <c r="H5" s="382"/>
      <c r="I5" s="382"/>
      <c r="J5" s="382"/>
      <c r="K5" s="382"/>
      <c r="L5" s="382"/>
      <c r="M5" s="383"/>
      <c r="N5" s="13"/>
      <c r="O5" s="13"/>
      <c r="P5" s="13"/>
      <c r="Q5" s="13"/>
      <c r="R5" s="13"/>
      <c r="X5" s="18"/>
    </row>
    <row r="6" spans="1:28">
      <c r="A6" s="11"/>
      <c r="J6" s="12"/>
      <c r="K6" s="12"/>
      <c r="L6" s="12"/>
      <c r="M6" s="12"/>
      <c r="N6" s="12"/>
      <c r="O6" s="12"/>
      <c r="X6" s="11"/>
    </row>
    <row r="7" spans="1:28" ht="26.25" customHeight="1">
      <c r="A7" s="11"/>
      <c r="B7" s="440" t="s">
        <v>4</v>
      </c>
      <c r="C7" s="440"/>
      <c r="D7" s="430" t="str">
        <f>'Monitoria Anual - 3'!B6</f>
        <v>03/10/2022 a 06/10/2022 (virtual)</v>
      </c>
      <c r="E7" s="430"/>
      <c r="F7" s="430"/>
      <c r="G7" s="431"/>
      <c r="H7" s="2"/>
      <c r="I7" s="14"/>
      <c r="J7" s="12"/>
      <c r="K7" s="12"/>
      <c r="L7" s="12"/>
      <c r="M7" s="12"/>
      <c r="N7" s="12"/>
      <c r="O7" s="12"/>
      <c r="X7" s="11"/>
    </row>
    <row r="8" spans="1:28">
      <c r="A8" s="11"/>
      <c r="X8" s="11"/>
    </row>
    <row r="9" spans="1:28" ht="31.5" customHeight="1">
      <c r="A9" s="11"/>
      <c r="B9" s="429" t="s">
        <v>329</v>
      </c>
      <c r="C9" s="429"/>
      <c r="D9" s="429"/>
      <c r="E9" s="429"/>
      <c r="F9" s="429"/>
      <c r="G9" s="429"/>
      <c r="H9" s="429"/>
      <c r="I9" s="429"/>
      <c r="J9" s="429"/>
      <c r="K9" s="429"/>
      <c r="L9" s="429"/>
      <c r="M9" s="429"/>
      <c r="N9" s="429"/>
      <c r="O9" s="429"/>
      <c r="P9" s="429"/>
      <c r="Q9" s="429"/>
      <c r="R9" s="429"/>
      <c r="S9" s="429"/>
      <c r="T9" s="429"/>
      <c r="U9" s="429"/>
      <c r="V9" s="429"/>
      <c r="W9" s="429"/>
      <c r="X9" s="11"/>
    </row>
    <row r="10" spans="1:28">
      <c r="A10" s="11"/>
      <c r="G10" s="10"/>
      <c r="H10" s="10"/>
      <c r="I10" s="10"/>
      <c r="X10" s="11"/>
    </row>
    <row r="11" spans="1:28" ht="15.75">
      <c r="A11" s="11"/>
      <c r="B11" s="430" t="s">
        <v>330</v>
      </c>
      <c r="C11" s="431"/>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36"/>
      <c r="G12" s="436"/>
      <c r="H12" s="68"/>
      <c r="X12" s="11"/>
    </row>
    <row r="13" spans="1:28" ht="33.75" customHeight="1" thickBot="1">
      <c r="A13" s="11"/>
      <c r="C13" s="503" t="s">
        <v>555</v>
      </c>
      <c r="D13" s="504"/>
      <c r="E13" s="504"/>
      <c r="F13" s="504"/>
      <c r="G13" s="505"/>
      <c r="H13" s="3"/>
      <c r="X13" s="11"/>
    </row>
    <row r="14" spans="1:28" s="2" customFormat="1" ht="34.5" customHeight="1" thickBot="1">
      <c r="A14" s="18"/>
      <c r="C14" s="26" t="s">
        <v>332</v>
      </c>
      <c r="D14" s="7" t="s">
        <v>333</v>
      </c>
      <c r="E14" s="8" t="s">
        <v>334</v>
      </c>
      <c r="F14" s="7" t="s">
        <v>335</v>
      </c>
      <c r="G14" s="9" t="s">
        <v>334</v>
      </c>
      <c r="H14" s="6"/>
      <c r="X14" s="18"/>
    </row>
    <row r="15" spans="1:28" ht="15.75">
      <c r="A15" s="11"/>
      <c r="C15" s="83" t="s">
        <v>336</v>
      </c>
      <c r="D15" s="93"/>
      <c r="E15" s="94"/>
      <c r="F15" s="90">
        <f>COUNTA('Monitoria Anual - 3'!S11:S876)</f>
        <v>0</v>
      </c>
      <c r="G15" s="27">
        <f t="shared" ref="G15:G21" si="0">F15/$F$22</f>
        <v>0</v>
      </c>
      <c r="H15" s="4"/>
      <c r="X15" s="11"/>
    </row>
    <row r="16" spans="1:28" ht="15.75">
      <c r="A16" s="11"/>
      <c r="C16" s="84" t="s">
        <v>337</v>
      </c>
      <c r="D16" s="95">
        <f>COUNTA('Monitoria Anual - 3'!N11:N876)</f>
        <v>0</v>
      </c>
      <c r="E16" s="29">
        <f>D16/$D$22</f>
        <v>0</v>
      </c>
      <c r="F16" s="91">
        <f>D16-AB16</f>
        <v>0</v>
      </c>
      <c r="G16" s="29">
        <f t="shared" si="0"/>
        <v>0</v>
      </c>
      <c r="H16" s="4"/>
      <c r="X16" s="11"/>
      <c r="Z16">
        <f>COUNTIFS('Monitoria Anual - 3'!N:N,"x",'Monitoria Anual - 3'!S:S,"Excluída")</f>
        <v>0</v>
      </c>
      <c r="AA16">
        <f>COUNTIFS('Monitoria Anual - 3'!N:N,"x",'Monitoria Anual - 3'!S:S,"Agrupada")</f>
        <v>0</v>
      </c>
      <c r="AB16">
        <f>Z16+AA16</f>
        <v>0</v>
      </c>
    </row>
    <row r="17" spans="1:28" ht="15.75">
      <c r="A17" s="11"/>
      <c r="C17" s="85" t="s">
        <v>338</v>
      </c>
      <c r="D17" s="95">
        <f>COUNTA('Monitoria Anual - 3'!O11:O876)</f>
        <v>2</v>
      </c>
      <c r="E17" s="29">
        <f>D17/$D$22</f>
        <v>7.6923076923076927E-2</v>
      </c>
      <c r="F17" s="91">
        <f>D17-AB17</f>
        <v>2</v>
      </c>
      <c r="G17" s="29">
        <f t="shared" si="0"/>
        <v>7.6923076923076927E-2</v>
      </c>
      <c r="H17" s="4"/>
      <c r="X17" s="11"/>
      <c r="Z17">
        <f t="array" ref="Z17">COUNTIFS('Monitoria Anual - 3'!O:O,"x",'Monitoria Anual - 3'!S:S,"Excluída")</f>
        <v>0</v>
      </c>
      <c r="AA17">
        <f t="array" ref="AA17">COUNTIFS('Monitoria Anual - 3'!O:O,"x",'Monitoria Anual - 3'!S:S,"Agrupada")</f>
        <v>0</v>
      </c>
      <c r="AB17">
        <f>Z17+AA17</f>
        <v>0</v>
      </c>
    </row>
    <row r="18" spans="1:28" ht="15.75">
      <c r="A18" s="11"/>
      <c r="C18" s="86" t="s">
        <v>339</v>
      </c>
      <c r="D18" s="95">
        <f>COUNTA('Monitoria Anual - 3'!P11:P876)</f>
        <v>11</v>
      </c>
      <c r="E18" s="29">
        <f>D18/$D$22</f>
        <v>0.42307692307692307</v>
      </c>
      <c r="F18" s="91">
        <f>D18-AB18</f>
        <v>11</v>
      </c>
      <c r="G18" s="29">
        <f t="shared" si="0"/>
        <v>0.42307692307692307</v>
      </c>
      <c r="H18" s="4"/>
      <c r="X18" s="11"/>
      <c r="Z18">
        <f t="array" ref="Z18">COUNTIFS('Monitoria Anual - 3'!P:P,"x",'Monitoria Anual - 3'!S:S,"Excluída")</f>
        <v>0</v>
      </c>
      <c r="AA18">
        <f t="array" ref="AA18">COUNTIFS('Monitoria Anual - 3'!P:P,"x",'Monitoria Anual - 3'!S:S,"Agrupada")</f>
        <v>0</v>
      </c>
      <c r="AB18">
        <f>Z18+AA18</f>
        <v>0</v>
      </c>
    </row>
    <row r="19" spans="1:28" ht="15.75">
      <c r="A19" s="11"/>
      <c r="C19" s="87" t="s">
        <v>340</v>
      </c>
      <c r="D19" s="95">
        <f>COUNTA('Monitoria Anual - 3'!Q11:Q876)</f>
        <v>11</v>
      </c>
      <c r="E19" s="29">
        <f>D19/$D$22</f>
        <v>0.42307692307692307</v>
      </c>
      <c r="F19" s="91">
        <f t="shared" ref="F19:F20" si="1">D19-AB19</f>
        <v>11</v>
      </c>
      <c r="G19" s="29">
        <f t="shared" si="0"/>
        <v>0.42307692307692307</v>
      </c>
      <c r="H19" s="4"/>
      <c r="X19" s="11"/>
      <c r="Z19">
        <f t="array" ref="Z19">COUNTIFS('Monitoria Anual - 3'!Q:Q,"x",'Monitoria Anual - 3'!S:S,"Excluída")</f>
        <v>0</v>
      </c>
      <c r="AA19">
        <f t="array" ref="AA19">COUNTIFS('Monitoria Anual - 3'!Q:Q,"x",'Monitoria Anual - 3'!S:S,"Agrupada")</f>
        <v>0</v>
      </c>
      <c r="AB19">
        <f>Z19+AA19</f>
        <v>0</v>
      </c>
    </row>
    <row r="20" spans="1:28" ht="15.75">
      <c r="A20" s="11"/>
      <c r="C20" s="88" t="s">
        <v>341</v>
      </c>
      <c r="D20" s="95">
        <f>COUNTA('Monitoria Anual - 3'!R11:R876)</f>
        <v>2</v>
      </c>
      <c r="E20" s="29">
        <f>D20/$D$22</f>
        <v>7.6923076923076927E-2</v>
      </c>
      <c r="F20" s="91">
        <f t="shared" si="1"/>
        <v>2</v>
      </c>
      <c r="G20" s="29">
        <f t="shared" si="0"/>
        <v>7.6923076923076927E-2</v>
      </c>
      <c r="H20" s="4"/>
      <c r="X20" s="11"/>
      <c r="Z20">
        <f t="array" ref="Z20">COUNTIFS('Monitoria Anual - 3'!R:R,"x",'Monitoria Anual - 3'!S:S,"Excluída")</f>
        <v>0</v>
      </c>
      <c r="AA20">
        <f t="array" ref="AA20">COUNTIFS('Monitoria Anual - 3'!R:R,"x",'Monitoria Anual - 3'!S:S,"Agrupada")</f>
        <v>0</v>
      </c>
      <c r="AB20">
        <f>Z20+AA20</f>
        <v>0</v>
      </c>
    </row>
    <row r="21" spans="1:28" ht="16.5" thickBot="1">
      <c r="A21" s="11"/>
      <c r="C21" s="89" t="s">
        <v>342</v>
      </c>
      <c r="D21" s="96"/>
      <c r="E21" s="97"/>
      <c r="F21" s="92">
        <f>'Monitoria Anual - 3'!C43</f>
        <v>0</v>
      </c>
      <c r="G21" s="30">
        <f t="shared" si="0"/>
        <v>0</v>
      </c>
      <c r="H21" s="4"/>
      <c r="X21" s="11"/>
    </row>
    <row r="22" spans="1:28" ht="16.5" thickBot="1">
      <c r="A22" s="11"/>
      <c r="C22" s="98" t="s">
        <v>343</v>
      </c>
      <c r="D22" s="100">
        <f>SUM(D16:D20)</f>
        <v>26</v>
      </c>
      <c r="E22" s="32">
        <f>SUM(E15:E21)</f>
        <v>1</v>
      </c>
      <c r="F22" s="99">
        <f>SUM(F16:F21)</f>
        <v>26</v>
      </c>
      <c r="G22" s="32">
        <f>SUM(G16:G21)</f>
        <v>1</v>
      </c>
      <c r="H22" s="4"/>
      <c r="X22" s="11"/>
    </row>
    <row r="23" spans="1:28" ht="15.75" thickBot="1">
      <c r="A23" s="11"/>
      <c r="C23" s="78" t="s">
        <v>344</v>
      </c>
      <c r="D23" s="432">
        <f>COUNTIF('Monitoria Anual - 3'!S11:S876,"Agrupada")</f>
        <v>0</v>
      </c>
      <c r="E23" s="433"/>
      <c r="F23" s="433"/>
      <c r="G23" s="434"/>
      <c r="H23" s="5"/>
      <c r="X23" s="11"/>
    </row>
    <row r="24" spans="1:28" ht="15.75" thickBot="1">
      <c r="A24" s="11"/>
      <c r="C24" s="77" t="s">
        <v>345</v>
      </c>
      <c r="D24" s="432">
        <f>COUNTIF('Monitoria Anual - 3'!S11:S40,"Excluída")</f>
        <v>0</v>
      </c>
      <c r="E24" s="433"/>
      <c r="F24" s="433"/>
      <c r="G24" s="434"/>
      <c r="X24" s="11"/>
    </row>
    <row r="25" spans="1:28">
      <c r="A25" s="11"/>
      <c r="X25" s="11"/>
    </row>
    <row r="26" spans="1:28">
      <c r="A26" s="11"/>
      <c r="X26" s="11"/>
    </row>
    <row r="27" spans="1:28" ht="15.75">
      <c r="A27" s="11"/>
      <c r="B27" s="430" t="s">
        <v>346</v>
      </c>
      <c r="C27" s="431"/>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347</v>
      </c>
      <c r="D29" s="71">
        <f>COUNTA('Monitoria Anual - 3'!A11:A40)</f>
        <v>4</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348</v>
      </c>
      <c r="D31" s="82" t="s">
        <v>349</v>
      </c>
      <c r="E31" s="19"/>
      <c r="F31" s="20"/>
      <c r="G31" s="21"/>
      <c r="H31" s="23"/>
      <c r="I31" s="24"/>
      <c r="J31" s="25"/>
      <c r="W31" s="1"/>
      <c r="X31" s="11"/>
    </row>
    <row r="32" spans="1:28">
      <c r="A32" s="11"/>
      <c r="C32" s="79" t="s">
        <v>350</v>
      </c>
      <c r="D32" s="103">
        <f>SUM(F32:J32)</f>
        <v>5</v>
      </c>
      <c r="E32" s="35">
        <f>COUNTA('Monitoria Anual - 3'!S11:S15)</f>
        <v>0</v>
      </c>
      <c r="F32" s="35">
        <f>COUNTA('Monitoria Anual - 3'!N11:N15)</f>
        <v>0</v>
      </c>
      <c r="G32" s="35">
        <f>COUNTA('Monitoria Anual - 3'!O11:O15)</f>
        <v>0</v>
      </c>
      <c r="H32" s="69">
        <f>COUNTA('Monitoria Anual - 3'!P11:P15)</f>
        <v>2</v>
      </c>
      <c r="I32" s="69">
        <f>COUNTA('Monitoria Anual - 3'!Q11:Q15)</f>
        <v>2</v>
      </c>
      <c r="J32" s="69">
        <f>COUNTA('Monitoria Anual - 3'!R11:R15)</f>
        <v>1</v>
      </c>
      <c r="W32" s="1"/>
      <c r="X32" s="11"/>
    </row>
    <row r="33" spans="1:24">
      <c r="A33" s="11"/>
      <c r="C33" s="80" t="s">
        <v>351</v>
      </c>
      <c r="D33" s="79">
        <f>SUM(F33:J33)</f>
        <v>9</v>
      </c>
      <c r="E33" s="35">
        <f>COUNTA('Monitoria Anual - 3'!S16:S24)</f>
        <v>0</v>
      </c>
      <c r="F33" s="35">
        <f>COUNTA('Monitoria Anual - 3'!N16:N24)</f>
        <v>0</v>
      </c>
      <c r="G33" s="35">
        <f>COUNTA('Monitoria Anual - 3'!O16:O24)</f>
        <v>0</v>
      </c>
      <c r="H33" s="35">
        <f>COUNTA('Monitoria Anual - 3'!P16:P24)</f>
        <v>4</v>
      </c>
      <c r="I33" s="35">
        <f>COUNTA('Monitoria Anual - 3'!Q16:Q24)</f>
        <v>4</v>
      </c>
      <c r="J33" s="35">
        <f>COUNTA('Monitoria Anual - 3'!R16:R24)</f>
        <v>1</v>
      </c>
      <c r="W33" s="1"/>
      <c r="X33" s="11"/>
    </row>
    <row r="34" spans="1:24">
      <c r="A34" s="11"/>
      <c r="C34" s="262" t="s">
        <v>352</v>
      </c>
      <c r="D34" s="79">
        <f t="shared" ref="D34:D35" si="2">SUM(F34:J34)</f>
        <v>5</v>
      </c>
      <c r="E34" s="35">
        <f>COUNTA('Monitoria Anual - 3'!S25:S29)</f>
        <v>0</v>
      </c>
      <c r="F34" s="35">
        <f>COUNTA('Monitoria Anual - 3'!N25:N29)</f>
        <v>0</v>
      </c>
      <c r="G34" s="35">
        <f>COUNTA('Monitoria Anual - 3'!O25:O29)</f>
        <v>2</v>
      </c>
      <c r="H34" s="35">
        <f>COUNTA('Monitoria Anual - 3'!P25:P29)</f>
        <v>2</v>
      </c>
      <c r="I34" s="35">
        <f>COUNTA('Monitoria Anual - 3'!Q25:Q29)</f>
        <v>1</v>
      </c>
      <c r="J34" s="35">
        <f>COUNTA('Monitoria Anual - 3'!R25:R29)</f>
        <v>0</v>
      </c>
      <c r="W34" s="1"/>
      <c r="X34" s="11"/>
    </row>
    <row r="35" spans="1:24">
      <c r="A35" s="11"/>
      <c r="C35" s="263" t="s">
        <v>353</v>
      </c>
      <c r="D35" s="79">
        <f t="shared" si="2"/>
        <v>7</v>
      </c>
      <c r="E35" s="35">
        <f>COUNTA('Monitoria Anual - 3'!S30:S37)</f>
        <v>0</v>
      </c>
      <c r="F35" s="35">
        <f>COUNTA('Monitoria Anual - 3'!N30:N37)</f>
        <v>0</v>
      </c>
      <c r="G35" s="35">
        <f>COUNTA('Monitoria Anual - 3'!O30:O37)</f>
        <v>0</v>
      </c>
      <c r="H35" s="35">
        <f>COUNTA('Monitoria Anual - 3'!P30:P37)</f>
        <v>3</v>
      </c>
      <c r="I35" s="35">
        <f>COUNTA('Monitoria Anual - 3'!Q30:Q37)</f>
        <v>4</v>
      </c>
      <c r="J35" s="35">
        <f>COUNTA('Monitoria Anual - 3'!R30:R37)</f>
        <v>0</v>
      </c>
      <c r="W35" s="1"/>
      <c r="X35" s="11"/>
    </row>
    <row r="36" spans="1:24">
      <c r="A36" s="11"/>
      <c r="X36" s="11"/>
    </row>
    <row r="37" spans="1:24">
      <c r="A37" s="11"/>
      <c r="B37" s="11"/>
      <c r="C37" s="11"/>
      <c r="D37" s="11"/>
      <c r="E37" s="11"/>
      <c r="F37" s="11"/>
      <c r="G37" s="11"/>
      <c r="H37" s="11"/>
      <c r="I37" s="11"/>
      <c r="J37" s="11"/>
      <c r="K37" s="11"/>
      <c r="L37" s="11"/>
      <c r="M37" s="11"/>
      <c r="N37" s="11"/>
      <c r="O37" s="11"/>
      <c r="P37" s="11"/>
      <c r="Q37" s="11"/>
      <c r="R37" s="11"/>
      <c r="S37" s="11"/>
      <c r="T37" s="11"/>
      <c r="U37" s="11"/>
      <c r="V37" s="11"/>
      <c r="W37" s="11"/>
      <c r="X37"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H32:J32">
    <cfRule type="cellIs" dxfId="19"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93"/>
  <sheetViews>
    <sheetView showGridLines="0" topLeftCell="A31" zoomScale="80" zoomScaleNormal="80" workbookViewId="0">
      <pane xSplit="1" topLeftCell="M1" activePane="topRight" state="frozen"/>
      <selection pane="topRight" activeCell="B32" sqref="A32:XFD32"/>
      <selection activeCell="A9" sqref="A9"/>
    </sheetView>
  </sheetViews>
  <sheetFormatPr defaultColWidth="8.85546875" defaultRowHeight="15"/>
  <cols>
    <col min="1" max="1" width="20.85546875" style="2" customWidth="1"/>
    <col min="2" max="2" width="7.28515625" style="2" customWidth="1"/>
    <col min="3" max="3" width="39.85546875" style="2" customWidth="1"/>
    <col min="4" max="4" width="18.7109375" style="2" customWidth="1"/>
    <col min="5" max="5" width="19.42578125" style="2" customWidth="1"/>
    <col min="6" max="6" width="16" style="2" customWidth="1"/>
    <col min="7" max="7" width="18.28515625" style="2" customWidth="1"/>
    <col min="8" max="10" width="17" style="2" customWidth="1"/>
    <col min="11" max="12" width="17.42578125" style="2" customWidth="1"/>
    <col min="13" max="13" width="27.7109375" style="2" bestFit="1" customWidth="1"/>
    <col min="14" max="19" width="3.7109375" style="61" customWidth="1"/>
    <col min="20" max="20" width="37.85546875" style="2" customWidth="1"/>
    <col min="21" max="21" width="28.7109375" style="2" customWidth="1"/>
    <col min="22" max="22" width="40" style="2" customWidth="1"/>
    <col min="23" max="24" width="26.7109375" style="2" customWidth="1"/>
    <col min="25" max="25" width="13.42578125" style="2" customWidth="1"/>
    <col min="26" max="28" width="3.85546875" style="2" customWidth="1"/>
    <col min="29" max="32" width="18.7109375" style="2" customWidth="1"/>
    <col min="33" max="34" width="10.140625" style="2" customWidth="1"/>
    <col min="35" max="35" width="42.140625" style="2" customWidth="1"/>
    <col min="36" max="36" width="7" style="2" customWidth="1"/>
    <col min="37" max="39" width="8.85546875" style="2"/>
    <col min="40" max="40" width="8.85546875" style="2" hidden="1" customWidth="1"/>
    <col min="41" max="16384" width="8.85546875" style="2"/>
  </cols>
  <sheetData>
    <row r="1" spans="1:40" ht="33.75" customHeight="1">
      <c r="A1" s="369" t="s">
        <v>0</v>
      </c>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8"/>
    </row>
    <row r="2" spans="1:40" ht="33.75" customHeight="1" thickBot="1">
      <c r="A2" s="370" t="s">
        <v>1</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18"/>
    </row>
    <row r="3" spans="1:40" ht="12" customHeight="1" thickTop="1">
      <c r="AJ3" s="18"/>
    </row>
    <row r="4" spans="1:40" ht="33.75" customHeight="1">
      <c r="A4" s="54" t="s">
        <v>2</v>
      </c>
      <c r="B4" s="508" t="s">
        <v>3</v>
      </c>
      <c r="C4" s="508"/>
      <c r="D4" s="508"/>
      <c r="E4" s="508"/>
      <c r="F4" s="508"/>
      <c r="G4" s="509"/>
      <c r="H4" s="13"/>
      <c r="I4" s="13"/>
      <c r="J4" s="13"/>
      <c r="K4" s="13"/>
      <c r="L4" s="13"/>
      <c r="M4" s="13"/>
      <c r="N4" s="13"/>
      <c r="O4" s="13"/>
      <c r="P4" s="13"/>
      <c r="Q4" s="13"/>
      <c r="R4" s="13"/>
      <c r="S4" s="2"/>
      <c r="AJ4" s="18"/>
    </row>
    <row r="5" spans="1:40" ht="12" customHeight="1">
      <c r="AJ5" s="18"/>
    </row>
    <row r="6" spans="1:40" ht="33.75" customHeight="1">
      <c r="A6" s="54" t="s">
        <v>4</v>
      </c>
      <c r="B6" s="384" t="s">
        <v>556</v>
      </c>
      <c r="C6" s="385"/>
      <c r="M6" s="61"/>
      <c r="AJ6" s="18"/>
      <c r="AN6" s="2" t="s">
        <v>6</v>
      </c>
    </row>
    <row r="7" spans="1:40" ht="12" customHeight="1" thickBot="1">
      <c r="AJ7" s="18"/>
      <c r="AN7" s="62" t="s">
        <v>7</v>
      </c>
    </row>
    <row r="8" spans="1:40" ht="33.75" customHeight="1" thickBot="1">
      <c r="A8" s="486" t="s">
        <v>8</v>
      </c>
      <c r="B8" s="487"/>
      <c r="C8" s="487"/>
      <c r="D8" s="487"/>
      <c r="E8" s="487"/>
      <c r="F8" s="487"/>
      <c r="G8" s="487"/>
      <c r="H8" s="487"/>
      <c r="I8" s="487"/>
      <c r="J8" s="487"/>
      <c r="K8" s="487"/>
      <c r="L8" s="487"/>
      <c r="M8" s="488"/>
      <c r="N8" s="489" t="s">
        <v>9</v>
      </c>
      <c r="O8" s="490"/>
      <c r="P8" s="490"/>
      <c r="Q8" s="490"/>
      <c r="R8" s="490"/>
      <c r="S8" s="490"/>
      <c r="T8" s="490"/>
      <c r="U8" s="490"/>
      <c r="V8" s="490"/>
      <c r="W8" s="490"/>
      <c r="X8" s="491"/>
      <c r="Y8" s="371" t="s">
        <v>10</v>
      </c>
      <c r="Z8" s="372"/>
      <c r="AA8" s="372"/>
      <c r="AB8" s="372"/>
      <c r="AC8" s="372"/>
      <c r="AD8" s="372"/>
      <c r="AE8" s="372"/>
      <c r="AF8" s="372"/>
      <c r="AG8" s="372"/>
      <c r="AH8" s="372"/>
      <c r="AI8" s="373"/>
      <c r="AJ8" s="18"/>
    </row>
    <row r="9" spans="1:40" ht="48" customHeight="1">
      <c r="A9" s="475" t="s">
        <v>11</v>
      </c>
      <c r="B9" s="367" t="s">
        <v>12</v>
      </c>
      <c r="C9" s="367" t="s">
        <v>13</v>
      </c>
      <c r="D9" s="367" t="s">
        <v>14</v>
      </c>
      <c r="E9" s="426" t="s">
        <v>15</v>
      </c>
      <c r="F9" s="367" t="s">
        <v>16</v>
      </c>
      <c r="G9" s="367"/>
      <c r="H9" s="367" t="s">
        <v>17</v>
      </c>
      <c r="I9" s="367" t="s">
        <v>18</v>
      </c>
      <c r="J9" s="367" t="s">
        <v>19</v>
      </c>
      <c r="K9" s="479" t="s">
        <v>20</v>
      </c>
      <c r="L9" s="480"/>
      <c r="M9" s="367" t="s">
        <v>21</v>
      </c>
      <c r="N9" s="473" t="s">
        <v>22</v>
      </c>
      <c r="O9" s="457" t="s">
        <v>23</v>
      </c>
      <c r="P9" s="459" t="s">
        <v>24</v>
      </c>
      <c r="Q9" s="461" t="s">
        <v>25</v>
      </c>
      <c r="R9" s="463" t="s">
        <v>26</v>
      </c>
      <c r="S9" s="465" t="s">
        <v>27</v>
      </c>
      <c r="T9" s="467" t="s">
        <v>28</v>
      </c>
      <c r="U9" s="467" t="s">
        <v>29</v>
      </c>
      <c r="V9" s="467" t="s">
        <v>30</v>
      </c>
      <c r="W9" s="467" t="s">
        <v>31</v>
      </c>
      <c r="X9" s="469" t="s">
        <v>32</v>
      </c>
      <c r="Y9" s="471" t="s">
        <v>33</v>
      </c>
      <c r="Z9" s="449" t="s">
        <v>34</v>
      </c>
      <c r="AA9" s="453" t="s">
        <v>35</v>
      </c>
      <c r="AB9" s="449" t="s">
        <v>36</v>
      </c>
      <c r="AC9" s="449" t="s">
        <v>37</v>
      </c>
      <c r="AD9" s="449" t="s">
        <v>38</v>
      </c>
      <c r="AE9" s="449" t="s">
        <v>39</v>
      </c>
      <c r="AF9" s="455" t="s">
        <v>40</v>
      </c>
      <c r="AG9" s="449" t="s">
        <v>41</v>
      </c>
      <c r="AH9" s="449" t="s">
        <v>42</v>
      </c>
      <c r="AI9" s="451" t="s">
        <v>43</v>
      </c>
      <c r="AJ9" s="18"/>
    </row>
    <row r="10" spans="1:40" ht="33.75" customHeight="1" thickBot="1">
      <c r="A10" s="476"/>
      <c r="B10" s="477"/>
      <c r="C10" s="477"/>
      <c r="D10" s="477"/>
      <c r="E10" s="478"/>
      <c r="F10" s="53" t="s">
        <v>44</v>
      </c>
      <c r="G10" s="53" t="s">
        <v>45</v>
      </c>
      <c r="H10" s="477"/>
      <c r="I10" s="477"/>
      <c r="J10" s="477"/>
      <c r="K10" s="102" t="s">
        <v>46</v>
      </c>
      <c r="L10" s="102" t="s">
        <v>47</v>
      </c>
      <c r="M10" s="477"/>
      <c r="N10" s="474"/>
      <c r="O10" s="458"/>
      <c r="P10" s="460"/>
      <c r="Q10" s="462"/>
      <c r="R10" s="464"/>
      <c r="S10" s="466"/>
      <c r="T10" s="507"/>
      <c r="U10" s="468"/>
      <c r="V10" s="468"/>
      <c r="W10" s="468"/>
      <c r="X10" s="470"/>
      <c r="Y10" s="472"/>
      <c r="Z10" s="450"/>
      <c r="AA10" s="454"/>
      <c r="AB10" s="450"/>
      <c r="AC10" s="450"/>
      <c r="AD10" s="450"/>
      <c r="AE10" s="450"/>
      <c r="AF10" s="456"/>
      <c r="AG10" s="450"/>
      <c r="AH10" s="450"/>
      <c r="AI10" s="452"/>
      <c r="AJ10" s="18"/>
    </row>
    <row r="11" spans="1:40" ht="62.25" customHeight="1">
      <c r="A11" s="393" t="s">
        <v>48</v>
      </c>
      <c r="B11" s="47" t="s">
        <v>49</v>
      </c>
      <c r="C11" s="266" t="s">
        <v>50</v>
      </c>
      <c r="D11" s="267" t="s">
        <v>64</v>
      </c>
      <c r="E11" s="267" t="s">
        <v>52</v>
      </c>
      <c r="F11" s="268">
        <v>43709</v>
      </c>
      <c r="G11" s="264">
        <v>45536</v>
      </c>
      <c r="H11" s="267" t="s">
        <v>318</v>
      </c>
      <c r="I11" s="269">
        <v>15000</v>
      </c>
      <c r="J11" s="267" t="s">
        <v>54</v>
      </c>
      <c r="K11" s="267" t="s">
        <v>55</v>
      </c>
      <c r="L11" s="267" t="s">
        <v>56</v>
      </c>
      <c r="M11" s="270" t="s">
        <v>57</v>
      </c>
      <c r="N11" s="271"/>
      <c r="O11" s="271"/>
      <c r="P11" s="271" t="s">
        <v>58</v>
      </c>
      <c r="Q11" s="271"/>
      <c r="R11" s="271"/>
      <c r="S11" s="278"/>
      <c r="T11" s="196" t="s">
        <v>557</v>
      </c>
      <c r="U11" s="342"/>
      <c r="V11" s="204" t="s">
        <v>558</v>
      </c>
      <c r="W11" s="270" t="s">
        <v>318</v>
      </c>
      <c r="X11" s="311"/>
      <c r="Y11" s="311"/>
      <c r="Z11" s="312"/>
      <c r="AA11" s="312"/>
      <c r="AB11" s="313"/>
      <c r="AC11" s="314"/>
      <c r="AD11" s="313"/>
      <c r="AE11" s="313"/>
      <c r="AF11" s="318" t="s">
        <v>559</v>
      </c>
      <c r="AG11" s="312"/>
      <c r="AH11" s="312"/>
      <c r="AI11" s="312"/>
      <c r="AJ11" s="18"/>
    </row>
    <row r="12" spans="1:40" ht="62.25" customHeight="1">
      <c r="A12" s="394"/>
      <c r="B12" s="46" t="s">
        <v>65</v>
      </c>
      <c r="C12" s="272" t="s">
        <v>66</v>
      </c>
      <c r="D12" s="273" t="s">
        <v>64</v>
      </c>
      <c r="E12" s="274" t="s">
        <v>67</v>
      </c>
      <c r="F12" s="268">
        <v>43709</v>
      </c>
      <c r="G12" s="264">
        <v>45536</v>
      </c>
      <c r="H12" s="274" t="s">
        <v>483</v>
      </c>
      <c r="I12" s="276">
        <v>15000</v>
      </c>
      <c r="J12" s="274" t="s">
        <v>69</v>
      </c>
      <c r="K12" s="274" t="s">
        <v>55</v>
      </c>
      <c r="L12" s="277" t="s">
        <v>56</v>
      </c>
      <c r="M12" s="272" t="s">
        <v>70</v>
      </c>
      <c r="N12" s="278"/>
      <c r="O12" s="278"/>
      <c r="P12" s="278"/>
      <c r="Q12" s="278" t="s">
        <v>58</v>
      </c>
      <c r="R12" s="278"/>
      <c r="S12" s="279"/>
      <c r="T12" s="204" t="s">
        <v>560</v>
      </c>
      <c r="U12" s="318"/>
      <c r="V12" s="315"/>
      <c r="W12" s="272" t="s">
        <v>483</v>
      </c>
      <c r="X12" s="315"/>
      <c r="Y12" s="315"/>
      <c r="Z12" s="316"/>
      <c r="AA12" s="316"/>
      <c r="AB12" s="317"/>
      <c r="AC12" s="317"/>
      <c r="AD12" s="317"/>
      <c r="AE12" s="317"/>
      <c r="AF12" s="318" t="s">
        <v>559</v>
      </c>
      <c r="AG12" s="316"/>
      <c r="AH12" s="316"/>
      <c r="AI12" s="316"/>
      <c r="AJ12" s="18"/>
    </row>
    <row r="13" spans="1:40" ht="62.25" customHeight="1">
      <c r="A13" s="394"/>
      <c r="B13" s="46" t="s">
        <v>75</v>
      </c>
      <c r="C13" s="272" t="s">
        <v>87</v>
      </c>
      <c r="D13" s="282" t="s">
        <v>88</v>
      </c>
      <c r="E13" s="282" t="s">
        <v>78</v>
      </c>
      <c r="F13" s="275">
        <v>43709</v>
      </c>
      <c r="G13" s="264">
        <v>44287</v>
      </c>
      <c r="H13" s="274" t="s">
        <v>79</v>
      </c>
      <c r="I13" s="283">
        <v>30000</v>
      </c>
      <c r="J13" s="282" t="s">
        <v>365</v>
      </c>
      <c r="K13" s="284" t="s">
        <v>81</v>
      </c>
      <c r="L13" s="282" t="s">
        <v>81</v>
      </c>
      <c r="M13" s="280" t="s">
        <v>366</v>
      </c>
      <c r="N13" s="278"/>
      <c r="O13" s="278"/>
      <c r="P13" s="278"/>
      <c r="Q13" s="278"/>
      <c r="R13" s="278" t="s">
        <v>58</v>
      </c>
      <c r="S13" s="279"/>
      <c r="T13" s="310" t="s">
        <v>561</v>
      </c>
      <c r="U13" s="204" t="s">
        <v>562</v>
      </c>
      <c r="V13" s="315"/>
      <c r="W13" s="272" t="s">
        <v>79</v>
      </c>
      <c r="X13" s="318" t="s">
        <v>563</v>
      </c>
      <c r="Y13" s="315"/>
      <c r="Z13" s="316"/>
      <c r="AA13" s="316"/>
      <c r="AB13" s="317"/>
      <c r="AC13" s="317"/>
      <c r="AD13" s="317"/>
      <c r="AE13" s="317"/>
      <c r="AF13" s="318" t="s">
        <v>559</v>
      </c>
      <c r="AG13" s="316"/>
      <c r="AH13" s="316"/>
      <c r="AI13" s="321" t="s">
        <v>563</v>
      </c>
      <c r="AJ13" s="18"/>
    </row>
    <row r="14" spans="1:40" ht="90.75" customHeight="1">
      <c r="A14" s="394"/>
      <c r="B14" s="46" t="s">
        <v>90</v>
      </c>
      <c r="C14" s="272" t="s">
        <v>91</v>
      </c>
      <c r="D14" s="282" t="s">
        <v>92</v>
      </c>
      <c r="E14" s="282" t="s">
        <v>93</v>
      </c>
      <c r="F14" s="275">
        <v>43709</v>
      </c>
      <c r="G14" s="264">
        <v>45536</v>
      </c>
      <c r="H14" s="274" t="s">
        <v>483</v>
      </c>
      <c r="I14" s="283">
        <v>15000</v>
      </c>
      <c r="J14" s="282" t="s">
        <v>94</v>
      </c>
      <c r="K14" s="282" t="s">
        <v>55</v>
      </c>
      <c r="L14" s="284" t="s">
        <v>56</v>
      </c>
      <c r="M14" s="280" t="s">
        <v>70</v>
      </c>
      <c r="N14" s="278"/>
      <c r="O14" s="278"/>
      <c r="P14" s="278"/>
      <c r="Q14" s="278" t="s">
        <v>58</v>
      </c>
      <c r="R14" s="278"/>
      <c r="S14" s="279"/>
      <c r="T14" s="310" t="s">
        <v>564</v>
      </c>
      <c r="U14" s="315"/>
      <c r="V14" s="315"/>
      <c r="W14" s="272" t="s">
        <v>483</v>
      </c>
      <c r="X14" s="318" t="s">
        <v>565</v>
      </c>
      <c r="Y14" s="315"/>
      <c r="Z14" s="316"/>
      <c r="AA14" s="316"/>
      <c r="AB14" s="317"/>
      <c r="AC14" s="317"/>
      <c r="AD14" s="317"/>
      <c r="AE14" s="317"/>
      <c r="AF14" s="316"/>
      <c r="AG14" s="316"/>
      <c r="AH14" s="316"/>
      <c r="AI14" s="321" t="s">
        <v>565</v>
      </c>
      <c r="AJ14" s="18"/>
    </row>
    <row r="15" spans="1:40" ht="144" customHeight="1">
      <c r="A15" s="394"/>
      <c r="B15" s="46" t="s">
        <v>99</v>
      </c>
      <c r="C15" s="272" t="s">
        <v>100</v>
      </c>
      <c r="D15" s="282" t="s">
        <v>101</v>
      </c>
      <c r="E15" s="282" t="s">
        <v>102</v>
      </c>
      <c r="F15" s="275">
        <v>43709</v>
      </c>
      <c r="G15" s="264">
        <v>44075</v>
      </c>
      <c r="H15" s="274" t="s">
        <v>103</v>
      </c>
      <c r="I15" s="283">
        <v>20000</v>
      </c>
      <c r="J15" s="285" t="s">
        <v>566</v>
      </c>
      <c r="K15" s="285" t="s">
        <v>493</v>
      </c>
      <c r="L15" s="282" t="s">
        <v>81</v>
      </c>
      <c r="M15" s="280" t="s">
        <v>105</v>
      </c>
      <c r="N15" s="278"/>
      <c r="O15" s="278"/>
      <c r="P15" s="278"/>
      <c r="Q15" s="278"/>
      <c r="R15" s="278" t="s">
        <v>58</v>
      </c>
      <c r="S15" s="279"/>
      <c r="T15" s="310" t="s">
        <v>567</v>
      </c>
      <c r="U15" s="310" t="s">
        <v>568</v>
      </c>
      <c r="V15" s="338"/>
      <c r="W15" s="319" t="s">
        <v>569</v>
      </c>
      <c r="X15" s="318" t="s">
        <v>570</v>
      </c>
      <c r="Y15" s="315"/>
      <c r="Z15" s="316"/>
      <c r="AA15" s="316"/>
      <c r="AB15" s="317"/>
      <c r="AC15" s="317"/>
      <c r="AD15" s="320" t="s">
        <v>571</v>
      </c>
      <c r="AE15" s="317"/>
      <c r="AF15" s="316"/>
      <c r="AG15" s="316"/>
      <c r="AH15" s="316"/>
      <c r="AI15" s="321" t="s">
        <v>572</v>
      </c>
      <c r="AJ15" s="18"/>
    </row>
    <row r="16" spans="1:40" ht="62.25" customHeight="1">
      <c r="A16" s="506" t="s">
        <v>111</v>
      </c>
      <c r="B16" s="46" t="s">
        <v>112</v>
      </c>
      <c r="C16" s="272" t="s">
        <v>113</v>
      </c>
      <c r="D16" s="282" t="s">
        <v>114</v>
      </c>
      <c r="E16" s="282" t="s">
        <v>489</v>
      </c>
      <c r="F16" s="268">
        <v>43709</v>
      </c>
      <c r="G16" s="264">
        <v>45536</v>
      </c>
      <c r="H16" s="274" t="s">
        <v>404</v>
      </c>
      <c r="I16" s="283">
        <v>15000</v>
      </c>
      <c r="J16" s="282" t="s">
        <v>492</v>
      </c>
      <c r="K16" s="282" t="s">
        <v>493</v>
      </c>
      <c r="L16" s="282" t="s">
        <v>118</v>
      </c>
      <c r="M16" s="280" t="s">
        <v>119</v>
      </c>
      <c r="N16" s="278"/>
      <c r="O16" s="278"/>
      <c r="P16" s="278"/>
      <c r="Q16" s="278" t="s">
        <v>58</v>
      </c>
      <c r="R16" s="278"/>
      <c r="S16" s="279"/>
      <c r="T16" s="343" t="s">
        <v>573</v>
      </c>
      <c r="U16" s="310"/>
      <c r="V16" s="315"/>
      <c r="W16" s="272" t="s">
        <v>404</v>
      </c>
      <c r="X16" s="318" t="s">
        <v>574</v>
      </c>
      <c r="Y16" s="315"/>
      <c r="Z16" s="316"/>
      <c r="AA16" s="316"/>
      <c r="AB16" s="317"/>
      <c r="AC16" s="314"/>
      <c r="AD16" s="317"/>
      <c r="AE16" s="317"/>
      <c r="AF16" s="318" t="s">
        <v>559</v>
      </c>
      <c r="AG16" s="321"/>
      <c r="AH16" s="316"/>
      <c r="AI16" s="321"/>
      <c r="AJ16" s="18"/>
    </row>
    <row r="17" spans="1:36" ht="62.25" customHeight="1">
      <c r="A17" s="394"/>
      <c r="B17" s="46" t="s">
        <v>124</v>
      </c>
      <c r="C17" s="286" t="s">
        <v>125</v>
      </c>
      <c r="D17" s="282" t="s">
        <v>126</v>
      </c>
      <c r="E17" s="282" t="s">
        <v>127</v>
      </c>
      <c r="F17" s="275">
        <v>43709</v>
      </c>
      <c r="G17" s="264">
        <v>45536</v>
      </c>
      <c r="H17" s="274" t="s">
        <v>483</v>
      </c>
      <c r="I17" s="287">
        <v>8000</v>
      </c>
      <c r="J17" s="288" t="s">
        <v>128</v>
      </c>
      <c r="K17" s="288" t="s">
        <v>388</v>
      </c>
      <c r="L17" s="288" t="s">
        <v>130</v>
      </c>
      <c r="M17" s="280" t="s">
        <v>119</v>
      </c>
      <c r="N17" s="278"/>
      <c r="O17" s="278"/>
      <c r="P17" s="278"/>
      <c r="Q17" s="278" t="s">
        <v>58</v>
      </c>
      <c r="R17" s="278"/>
      <c r="S17" s="279"/>
      <c r="T17" s="280" t="s">
        <v>575</v>
      </c>
      <c r="U17" s="310"/>
      <c r="V17" s="315"/>
      <c r="W17" s="272" t="s">
        <v>483</v>
      </c>
      <c r="X17" s="318" t="s">
        <v>576</v>
      </c>
      <c r="Y17" s="315"/>
      <c r="Z17" s="316"/>
      <c r="AA17" s="316"/>
      <c r="AB17" s="317"/>
      <c r="AC17" s="314"/>
      <c r="AD17" s="317"/>
      <c r="AE17" s="317"/>
      <c r="AF17" s="318" t="s">
        <v>559</v>
      </c>
      <c r="AG17" s="316"/>
      <c r="AH17" s="316"/>
      <c r="AI17" s="339"/>
      <c r="AJ17" s="18"/>
    </row>
    <row r="18" spans="1:36" ht="62.25" customHeight="1">
      <c r="A18" s="394"/>
      <c r="B18" s="46" t="s">
        <v>136</v>
      </c>
      <c r="C18" s="286" t="s">
        <v>137</v>
      </c>
      <c r="D18" s="282" t="s">
        <v>138</v>
      </c>
      <c r="E18" s="289" t="s">
        <v>489</v>
      </c>
      <c r="F18" s="275">
        <v>43709</v>
      </c>
      <c r="G18" s="264">
        <v>45536</v>
      </c>
      <c r="H18" s="274" t="s">
        <v>139</v>
      </c>
      <c r="I18" s="287">
        <v>8000</v>
      </c>
      <c r="J18" s="288" t="s">
        <v>577</v>
      </c>
      <c r="K18" s="288" t="s">
        <v>141</v>
      </c>
      <c r="L18" s="288" t="s">
        <v>142</v>
      </c>
      <c r="M18" s="290"/>
      <c r="N18" s="278"/>
      <c r="O18" s="278"/>
      <c r="P18" s="278"/>
      <c r="Q18" s="278"/>
      <c r="R18" s="278" t="s">
        <v>58</v>
      </c>
      <c r="S18" s="279"/>
      <c r="T18" s="280" t="s">
        <v>578</v>
      </c>
      <c r="U18" s="203" t="s">
        <v>579</v>
      </c>
      <c r="V18" s="315"/>
      <c r="W18" s="311"/>
      <c r="X18" s="318"/>
      <c r="Y18" s="315"/>
      <c r="Z18" s="316"/>
      <c r="AA18" s="316"/>
      <c r="AB18" s="317"/>
      <c r="AC18" s="314"/>
      <c r="AD18" s="317"/>
      <c r="AE18" s="317"/>
      <c r="AF18" s="316"/>
      <c r="AG18" s="316"/>
      <c r="AH18" s="316"/>
      <c r="AI18" s="316"/>
      <c r="AJ18" s="18"/>
    </row>
    <row r="19" spans="1:36" ht="62.25" customHeight="1">
      <c r="A19" s="394"/>
      <c r="B19" s="46" t="s">
        <v>147</v>
      </c>
      <c r="C19" s="291" t="s">
        <v>157</v>
      </c>
      <c r="D19" s="282" t="s">
        <v>149</v>
      </c>
      <c r="E19" s="282" t="s">
        <v>497</v>
      </c>
      <c r="F19" s="275">
        <v>43709</v>
      </c>
      <c r="G19" s="264">
        <v>45536</v>
      </c>
      <c r="H19" s="274" t="s">
        <v>429</v>
      </c>
      <c r="I19" s="287">
        <v>40000</v>
      </c>
      <c r="J19" s="288" t="s">
        <v>151</v>
      </c>
      <c r="K19" s="288" t="s">
        <v>152</v>
      </c>
      <c r="L19" s="288" t="s">
        <v>152</v>
      </c>
      <c r="M19" s="292" t="s">
        <v>153</v>
      </c>
      <c r="N19" s="278"/>
      <c r="O19" s="278"/>
      <c r="P19" s="278"/>
      <c r="Q19" s="278" t="s">
        <v>355</v>
      </c>
      <c r="R19" s="278"/>
      <c r="S19" s="279"/>
      <c r="T19" s="280" t="s">
        <v>580</v>
      </c>
      <c r="U19" s="310"/>
      <c r="V19" s="310"/>
      <c r="W19" s="272" t="s">
        <v>429</v>
      </c>
      <c r="X19" s="322"/>
      <c r="Y19" s="315"/>
      <c r="Z19" s="316"/>
      <c r="AA19" s="316"/>
      <c r="AB19" s="317"/>
      <c r="AC19" s="314"/>
      <c r="AD19" s="317"/>
      <c r="AE19" s="317"/>
      <c r="AF19" s="316"/>
      <c r="AG19" s="316"/>
      <c r="AH19" s="316"/>
      <c r="AI19" s="316"/>
      <c r="AJ19" s="18"/>
    </row>
    <row r="20" spans="1:36" ht="62.25" customHeight="1">
      <c r="A20" s="394"/>
      <c r="B20" s="46" t="s">
        <v>158</v>
      </c>
      <c r="C20" s="286" t="s">
        <v>159</v>
      </c>
      <c r="D20" s="282" t="s">
        <v>160</v>
      </c>
      <c r="E20" s="282" t="s">
        <v>171</v>
      </c>
      <c r="F20" s="275">
        <v>43709</v>
      </c>
      <c r="G20" s="264">
        <v>45536</v>
      </c>
      <c r="H20" s="274" t="s">
        <v>404</v>
      </c>
      <c r="I20" s="287">
        <v>50000</v>
      </c>
      <c r="J20" s="288" t="s">
        <v>163</v>
      </c>
      <c r="K20" s="288" t="s">
        <v>164</v>
      </c>
      <c r="L20" s="288" t="s">
        <v>56</v>
      </c>
      <c r="M20" s="280" t="s">
        <v>165</v>
      </c>
      <c r="N20" s="278"/>
      <c r="O20" s="278"/>
      <c r="P20" s="278"/>
      <c r="Q20" s="278" t="s">
        <v>58</v>
      </c>
      <c r="R20" s="278"/>
      <c r="S20" s="279"/>
      <c r="T20" s="344" t="s">
        <v>581</v>
      </c>
      <c r="U20" s="310"/>
      <c r="V20" s="315"/>
      <c r="W20" s="272" t="s">
        <v>404</v>
      </c>
      <c r="X20" s="318" t="s">
        <v>582</v>
      </c>
      <c r="Y20" s="315"/>
      <c r="Z20" s="316"/>
      <c r="AA20" s="316"/>
      <c r="AB20" s="317"/>
      <c r="AC20" s="314"/>
      <c r="AD20" s="317"/>
      <c r="AE20" s="317"/>
      <c r="AF20" s="320" t="s">
        <v>571</v>
      </c>
      <c r="AG20" s="316"/>
      <c r="AH20" s="316"/>
      <c r="AI20" s="321" t="s">
        <v>583</v>
      </c>
      <c r="AJ20" s="18"/>
    </row>
    <row r="21" spans="1:36" ht="62.25" customHeight="1">
      <c r="A21" s="394"/>
      <c r="B21" s="46" t="s">
        <v>172</v>
      </c>
      <c r="C21" s="286" t="s">
        <v>173</v>
      </c>
      <c r="D21" s="282" t="s">
        <v>174</v>
      </c>
      <c r="E21" s="282" t="s">
        <v>584</v>
      </c>
      <c r="F21" s="275">
        <v>43709</v>
      </c>
      <c r="G21" s="353">
        <v>44531</v>
      </c>
      <c r="H21" s="274" t="s">
        <v>408</v>
      </c>
      <c r="I21" s="287">
        <v>8000</v>
      </c>
      <c r="J21" s="288" t="s">
        <v>177</v>
      </c>
      <c r="K21" s="288" t="s">
        <v>178</v>
      </c>
      <c r="L21" s="288" t="s">
        <v>179</v>
      </c>
      <c r="M21" s="280"/>
      <c r="N21" s="278"/>
      <c r="O21" s="278" t="s">
        <v>58</v>
      </c>
      <c r="P21" s="278"/>
      <c r="Q21" s="278"/>
      <c r="R21" s="278"/>
      <c r="S21" s="335"/>
      <c r="T21" s="350" t="s">
        <v>585</v>
      </c>
      <c r="U21" s="345"/>
      <c r="V21" s="351" t="s">
        <v>586</v>
      </c>
      <c r="W21" s="272" t="s">
        <v>408</v>
      </c>
      <c r="X21" s="330"/>
      <c r="Y21" s="315"/>
      <c r="Z21" s="316"/>
      <c r="AA21" s="316"/>
      <c r="AB21" s="317"/>
      <c r="AC21" s="314">
        <v>45009</v>
      </c>
      <c r="AD21" s="318" t="s">
        <v>571</v>
      </c>
      <c r="AE21" s="317"/>
      <c r="AF21" s="316"/>
      <c r="AG21" s="316"/>
      <c r="AH21" s="316"/>
      <c r="AI21" s="321"/>
      <c r="AJ21" s="18"/>
    </row>
    <row r="22" spans="1:36" ht="62.25" customHeight="1">
      <c r="A22" s="394"/>
      <c r="B22" s="46" t="s">
        <v>184</v>
      </c>
      <c r="C22" s="293" t="s">
        <v>185</v>
      </c>
      <c r="D22" s="294" t="s">
        <v>186</v>
      </c>
      <c r="E22" s="294" t="s">
        <v>505</v>
      </c>
      <c r="F22" s="295">
        <v>44348</v>
      </c>
      <c r="G22" s="264">
        <v>45536</v>
      </c>
      <c r="H22" s="294" t="s">
        <v>187</v>
      </c>
      <c r="I22" s="296">
        <v>2000</v>
      </c>
      <c r="J22" s="297" t="s">
        <v>506</v>
      </c>
      <c r="K22" s="297" t="s">
        <v>189</v>
      </c>
      <c r="L22" s="297" t="s">
        <v>81</v>
      </c>
      <c r="M22" s="298"/>
      <c r="N22" s="278"/>
      <c r="O22" s="278"/>
      <c r="P22" s="278" t="s">
        <v>58</v>
      </c>
      <c r="Q22" s="278"/>
      <c r="R22" s="278"/>
      <c r="S22" s="279"/>
      <c r="T22" s="350" t="s">
        <v>557</v>
      </c>
      <c r="U22" s="344"/>
      <c r="V22" s="333" t="s">
        <v>558</v>
      </c>
      <c r="W22" s="298" t="s">
        <v>187</v>
      </c>
      <c r="X22" s="345" t="s">
        <v>587</v>
      </c>
      <c r="Y22" s="315"/>
      <c r="Z22" s="316"/>
      <c r="AA22" s="316"/>
      <c r="AB22" s="317"/>
      <c r="AC22" s="314"/>
      <c r="AD22" s="317"/>
      <c r="AE22" s="317"/>
      <c r="AF22" s="316"/>
      <c r="AG22" s="316"/>
      <c r="AH22" s="316"/>
      <c r="AI22" s="114" t="s">
        <v>588</v>
      </c>
      <c r="AJ22" s="18"/>
    </row>
    <row r="23" spans="1:36" ht="87.75" customHeight="1">
      <c r="A23" s="394"/>
      <c r="B23" s="46" t="s">
        <v>194</v>
      </c>
      <c r="C23" s="332" t="s">
        <v>195</v>
      </c>
      <c r="D23" s="282" t="s">
        <v>196</v>
      </c>
      <c r="E23" s="282" t="s">
        <v>509</v>
      </c>
      <c r="F23" s="300">
        <v>44075</v>
      </c>
      <c r="G23" s="329">
        <v>44805</v>
      </c>
      <c r="H23" s="282" t="s">
        <v>589</v>
      </c>
      <c r="I23" s="287">
        <v>40000</v>
      </c>
      <c r="J23" s="288" t="s">
        <v>590</v>
      </c>
      <c r="K23" s="288" t="s">
        <v>591</v>
      </c>
      <c r="L23" s="288" t="s">
        <v>200</v>
      </c>
      <c r="M23" s="280"/>
      <c r="N23" s="278"/>
      <c r="O23" s="278" t="s">
        <v>58</v>
      </c>
      <c r="P23" s="278"/>
      <c r="Q23" s="278"/>
      <c r="R23" s="278"/>
      <c r="S23" s="279"/>
      <c r="T23" s="336" t="s">
        <v>592</v>
      </c>
      <c r="U23" s="333"/>
      <c r="V23" s="311" t="s">
        <v>593</v>
      </c>
      <c r="W23" s="280" t="s">
        <v>408</v>
      </c>
      <c r="X23" s="345" t="s">
        <v>594</v>
      </c>
      <c r="Y23" s="315"/>
      <c r="Z23" s="316"/>
      <c r="AA23" s="316"/>
      <c r="AB23" s="317"/>
      <c r="AC23" s="334">
        <v>45193</v>
      </c>
      <c r="AD23" s="318" t="s">
        <v>571</v>
      </c>
      <c r="AE23" s="317"/>
      <c r="AF23" s="316"/>
      <c r="AG23" s="316"/>
      <c r="AH23" s="316"/>
      <c r="AI23" s="114" t="s">
        <v>595</v>
      </c>
      <c r="AJ23" s="18"/>
    </row>
    <row r="24" spans="1:36" ht="62.25" customHeight="1">
      <c r="A24" s="394"/>
      <c r="B24" s="46" t="s">
        <v>314</v>
      </c>
      <c r="C24" s="299" t="s">
        <v>315</v>
      </c>
      <c r="D24" s="282" t="s">
        <v>316</v>
      </c>
      <c r="E24" s="289" t="s">
        <v>317</v>
      </c>
      <c r="F24" s="300">
        <v>44013</v>
      </c>
      <c r="G24" s="264">
        <v>44166</v>
      </c>
      <c r="H24" s="282" t="s">
        <v>417</v>
      </c>
      <c r="I24" s="301">
        <v>0</v>
      </c>
      <c r="J24" s="302" t="s">
        <v>319</v>
      </c>
      <c r="K24" s="303"/>
      <c r="L24" s="302" t="s">
        <v>320</v>
      </c>
      <c r="M24" s="290"/>
      <c r="N24" s="278"/>
      <c r="O24" s="278" t="s">
        <v>58</v>
      </c>
      <c r="P24" s="278"/>
      <c r="Q24" s="278"/>
      <c r="R24" s="278"/>
      <c r="S24" s="279"/>
      <c r="T24" s="280" t="s">
        <v>596</v>
      </c>
      <c r="U24" s="310"/>
      <c r="V24" s="333" t="s">
        <v>558</v>
      </c>
      <c r="W24" s="280" t="s">
        <v>417</v>
      </c>
      <c r="X24" s="323"/>
      <c r="Y24" s="315"/>
      <c r="Z24" s="316"/>
      <c r="AA24" s="316"/>
      <c r="AB24" s="317"/>
      <c r="AC24" s="314">
        <v>45193</v>
      </c>
      <c r="AD24" s="317"/>
      <c r="AE24" s="317"/>
      <c r="AF24" s="316"/>
      <c r="AG24" s="316"/>
      <c r="AH24" s="316"/>
      <c r="AI24" s="316"/>
      <c r="AJ24" s="18"/>
    </row>
    <row r="25" spans="1:36" ht="62.25" customHeight="1">
      <c r="A25" s="506" t="s">
        <v>202</v>
      </c>
      <c r="B25" s="46" t="s">
        <v>203</v>
      </c>
      <c r="C25" s="286" t="s">
        <v>204</v>
      </c>
      <c r="D25" s="282" t="s">
        <v>205</v>
      </c>
      <c r="E25" s="282" t="s">
        <v>513</v>
      </c>
      <c r="F25" s="275">
        <v>44044</v>
      </c>
      <c r="G25" s="264">
        <v>44166</v>
      </c>
      <c r="H25" s="304" t="s">
        <v>207</v>
      </c>
      <c r="I25" s="287">
        <v>8000</v>
      </c>
      <c r="J25" s="288" t="s">
        <v>208</v>
      </c>
      <c r="K25" s="288" t="s">
        <v>81</v>
      </c>
      <c r="L25" s="288" t="s">
        <v>81</v>
      </c>
      <c r="M25" s="280" t="s">
        <v>209</v>
      </c>
      <c r="N25" s="278"/>
      <c r="O25" s="278"/>
      <c r="P25" s="278"/>
      <c r="Q25" s="278"/>
      <c r="R25" s="278" t="s">
        <v>58</v>
      </c>
      <c r="S25" s="279"/>
      <c r="T25" s="280" t="s">
        <v>597</v>
      </c>
      <c r="U25" s="280" t="s">
        <v>598</v>
      </c>
      <c r="V25" s="318"/>
      <c r="W25" s="341" t="s">
        <v>207</v>
      </c>
      <c r="X25" s="318"/>
      <c r="Y25" s="315"/>
      <c r="Z25" s="316"/>
      <c r="AA25" s="316"/>
      <c r="AB25" s="317"/>
      <c r="AC25" s="317"/>
      <c r="AD25" s="317"/>
      <c r="AE25" s="317"/>
      <c r="AF25" s="316"/>
      <c r="AG25" s="316"/>
      <c r="AH25" s="316"/>
      <c r="AI25" s="316"/>
      <c r="AJ25" s="18"/>
    </row>
    <row r="26" spans="1:36" ht="62.25" customHeight="1">
      <c r="A26" s="394"/>
      <c r="B26" s="46" t="s">
        <v>214</v>
      </c>
      <c r="C26" s="286" t="s">
        <v>517</v>
      </c>
      <c r="D26" s="282" t="s">
        <v>216</v>
      </c>
      <c r="E26" s="282" t="s">
        <v>513</v>
      </c>
      <c r="F26" s="275">
        <v>44075</v>
      </c>
      <c r="G26" s="264">
        <v>45536</v>
      </c>
      <c r="H26" s="274" t="s">
        <v>589</v>
      </c>
      <c r="I26" s="287">
        <v>8000</v>
      </c>
      <c r="J26" s="288" t="s">
        <v>218</v>
      </c>
      <c r="K26" s="288" t="s">
        <v>219</v>
      </c>
      <c r="L26" s="288" t="s">
        <v>56</v>
      </c>
      <c r="M26" s="280" t="s">
        <v>220</v>
      </c>
      <c r="N26" s="278"/>
      <c r="O26" s="278"/>
      <c r="P26" s="278" t="s">
        <v>58</v>
      </c>
      <c r="Q26" s="278"/>
      <c r="R26" s="278"/>
      <c r="S26" s="279"/>
      <c r="T26" s="280" t="s">
        <v>599</v>
      </c>
      <c r="U26" s="315"/>
      <c r="V26" s="280" t="s">
        <v>600</v>
      </c>
      <c r="W26" s="272" t="s">
        <v>408</v>
      </c>
      <c r="X26" s="315"/>
      <c r="Y26" s="315"/>
      <c r="Z26" s="316"/>
      <c r="AA26" s="316"/>
      <c r="AB26" s="317"/>
      <c r="AC26" s="314"/>
      <c r="AD26" s="337" t="s">
        <v>571</v>
      </c>
      <c r="AE26" s="317"/>
      <c r="AF26" s="316"/>
      <c r="AG26" s="316"/>
      <c r="AH26" s="316"/>
      <c r="AI26" s="321" t="s">
        <v>601</v>
      </c>
      <c r="AJ26" s="18"/>
    </row>
    <row r="27" spans="1:36" ht="62.25" customHeight="1">
      <c r="A27" s="394"/>
      <c r="B27" s="46" t="s">
        <v>224</v>
      </c>
      <c r="C27" s="286" t="s">
        <v>225</v>
      </c>
      <c r="D27" s="282" t="s">
        <v>226</v>
      </c>
      <c r="E27" s="282" t="s">
        <v>519</v>
      </c>
      <c r="F27" s="275">
        <v>44044</v>
      </c>
      <c r="G27" s="264">
        <v>44531</v>
      </c>
      <c r="H27" s="274" t="s">
        <v>520</v>
      </c>
      <c r="I27" s="287">
        <v>8000</v>
      </c>
      <c r="J27" s="282" t="s">
        <v>229</v>
      </c>
      <c r="K27" s="282"/>
      <c r="L27" s="288" t="s">
        <v>81</v>
      </c>
      <c r="M27" s="280"/>
      <c r="N27" s="278"/>
      <c r="O27" s="278"/>
      <c r="P27" s="278"/>
      <c r="Q27" s="278" t="s">
        <v>58</v>
      </c>
      <c r="R27" s="309"/>
      <c r="S27" s="279"/>
      <c r="T27" s="266" t="s">
        <v>602</v>
      </c>
      <c r="U27" s="280" t="s">
        <v>603</v>
      </c>
      <c r="V27" s="318"/>
      <c r="W27" s="272" t="s">
        <v>520</v>
      </c>
      <c r="X27" s="318"/>
      <c r="Y27" s="315"/>
      <c r="Z27" s="316"/>
      <c r="AA27" s="316"/>
      <c r="AB27" s="317"/>
      <c r="AC27" s="352">
        <v>45193</v>
      </c>
      <c r="AD27" s="317"/>
      <c r="AE27" s="317"/>
      <c r="AF27" s="316"/>
      <c r="AG27" s="316"/>
      <c r="AH27" s="316"/>
      <c r="AI27" s="321" t="s">
        <v>604</v>
      </c>
      <c r="AJ27" s="18"/>
    </row>
    <row r="28" spans="1:36" ht="62.25" customHeight="1">
      <c r="A28" s="394"/>
      <c r="B28" s="46" t="s">
        <v>232</v>
      </c>
      <c r="C28" s="286" t="s">
        <v>233</v>
      </c>
      <c r="D28" s="282" t="s">
        <v>243</v>
      </c>
      <c r="E28" s="282" t="s">
        <v>524</v>
      </c>
      <c r="F28" s="275">
        <v>44075</v>
      </c>
      <c r="G28" s="264">
        <v>44805</v>
      </c>
      <c r="H28" s="274" t="s">
        <v>429</v>
      </c>
      <c r="I28" s="287">
        <v>8000</v>
      </c>
      <c r="J28" s="288" t="s">
        <v>237</v>
      </c>
      <c r="K28" s="288"/>
      <c r="L28" s="288" t="s">
        <v>238</v>
      </c>
      <c r="M28" s="280"/>
      <c r="N28" s="278"/>
      <c r="O28" s="306" t="s">
        <v>355</v>
      </c>
      <c r="P28" s="278"/>
      <c r="Q28" s="278"/>
      <c r="R28" s="278"/>
      <c r="S28" s="279"/>
      <c r="T28" s="266" t="s">
        <v>557</v>
      </c>
      <c r="U28" s="311"/>
      <c r="V28" s="280" t="s">
        <v>605</v>
      </c>
      <c r="W28" s="272" t="s">
        <v>429</v>
      </c>
      <c r="X28" s="310"/>
      <c r="Y28" s="311"/>
      <c r="Z28" s="312"/>
      <c r="AA28" s="312"/>
      <c r="AB28" s="313"/>
      <c r="AC28" s="314">
        <v>45193</v>
      </c>
      <c r="AD28" s="313"/>
      <c r="AE28" s="313"/>
      <c r="AF28" s="312"/>
      <c r="AG28" s="312"/>
      <c r="AH28" s="312"/>
      <c r="AI28" s="312"/>
      <c r="AJ28" s="18"/>
    </row>
    <row r="29" spans="1:36" ht="62.25" customHeight="1">
      <c r="A29" s="394"/>
      <c r="B29" s="46" t="s">
        <v>241</v>
      </c>
      <c r="C29" s="286" t="s">
        <v>242</v>
      </c>
      <c r="D29" s="282" t="s">
        <v>243</v>
      </c>
      <c r="E29" s="282" t="s">
        <v>528</v>
      </c>
      <c r="F29" s="275">
        <v>43709</v>
      </c>
      <c r="G29" s="264">
        <v>44531</v>
      </c>
      <c r="H29" s="274" t="s">
        <v>244</v>
      </c>
      <c r="I29" s="287">
        <v>8000</v>
      </c>
      <c r="J29" s="288" t="s">
        <v>245</v>
      </c>
      <c r="K29" s="288"/>
      <c r="L29" s="288" t="s">
        <v>56</v>
      </c>
      <c r="M29" s="280"/>
      <c r="N29" s="278"/>
      <c r="O29" s="278" t="s">
        <v>58</v>
      </c>
      <c r="P29" s="278"/>
      <c r="Q29" s="278"/>
      <c r="R29" s="278"/>
      <c r="S29" s="279"/>
      <c r="T29" s="280" t="s">
        <v>606</v>
      </c>
      <c r="U29" s="310" t="s">
        <v>607</v>
      </c>
      <c r="V29" s="280" t="s">
        <v>608</v>
      </c>
      <c r="W29" s="272" t="s">
        <v>244</v>
      </c>
      <c r="X29" s="310"/>
      <c r="Y29" s="311"/>
      <c r="Z29" s="312"/>
      <c r="AA29" s="312"/>
      <c r="AB29" s="313"/>
      <c r="AC29" s="314">
        <v>45193</v>
      </c>
      <c r="AD29" s="313"/>
      <c r="AE29" s="313"/>
      <c r="AF29" s="312"/>
      <c r="AG29" s="312"/>
      <c r="AH29" s="312"/>
      <c r="AI29" s="321" t="s">
        <v>609</v>
      </c>
      <c r="AJ29" s="18"/>
    </row>
    <row r="30" spans="1:36" ht="62.25" customHeight="1">
      <c r="A30" s="506" t="s">
        <v>249</v>
      </c>
      <c r="B30" s="46" t="s">
        <v>250</v>
      </c>
      <c r="C30" s="286" t="s">
        <v>251</v>
      </c>
      <c r="D30" s="282" t="s">
        <v>252</v>
      </c>
      <c r="E30" s="282" t="s">
        <v>532</v>
      </c>
      <c r="F30" s="275">
        <v>43709</v>
      </c>
      <c r="G30" s="264">
        <v>45536</v>
      </c>
      <c r="H30" s="304" t="s">
        <v>79</v>
      </c>
      <c r="I30" s="287">
        <v>18000</v>
      </c>
      <c r="J30" s="288" t="s">
        <v>439</v>
      </c>
      <c r="K30" s="288" t="s">
        <v>81</v>
      </c>
      <c r="L30" s="288" t="s">
        <v>255</v>
      </c>
      <c r="M30" s="280" t="s">
        <v>440</v>
      </c>
      <c r="N30" s="278"/>
      <c r="O30" s="278"/>
      <c r="P30" s="278"/>
      <c r="Q30" s="278" t="s">
        <v>58</v>
      </c>
      <c r="R30" s="278"/>
      <c r="S30" s="279"/>
      <c r="T30" s="310" t="s">
        <v>610</v>
      </c>
      <c r="U30" s="318" t="s">
        <v>611</v>
      </c>
      <c r="V30" s="346"/>
      <c r="W30" s="311" t="s">
        <v>612</v>
      </c>
      <c r="X30" s="310"/>
      <c r="Y30" s="311"/>
      <c r="Z30" s="312"/>
      <c r="AA30" s="312"/>
      <c r="AB30" s="314"/>
      <c r="AC30" s="314"/>
      <c r="AD30" s="318" t="s">
        <v>613</v>
      </c>
      <c r="AE30" s="313"/>
      <c r="AF30" s="318" t="s">
        <v>614</v>
      </c>
      <c r="AG30" s="312"/>
      <c r="AH30" s="312"/>
      <c r="AI30" s="312"/>
      <c r="AJ30" s="18"/>
    </row>
    <row r="31" spans="1:36" ht="62.25" customHeight="1">
      <c r="A31" s="394"/>
      <c r="B31" s="46" t="s">
        <v>263</v>
      </c>
      <c r="C31" s="286" t="s">
        <v>264</v>
      </c>
      <c r="D31" s="282" t="s">
        <v>252</v>
      </c>
      <c r="E31" s="282" t="s">
        <v>535</v>
      </c>
      <c r="F31" s="275">
        <v>43709</v>
      </c>
      <c r="G31" s="264">
        <v>45536</v>
      </c>
      <c r="H31" s="274" t="s">
        <v>444</v>
      </c>
      <c r="I31" s="287">
        <v>15000</v>
      </c>
      <c r="J31" s="288" t="s">
        <v>445</v>
      </c>
      <c r="K31" s="282" t="s">
        <v>267</v>
      </c>
      <c r="L31" s="288" t="s">
        <v>255</v>
      </c>
      <c r="M31" s="280" t="s">
        <v>268</v>
      </c>
      <c r="N31" s="278"/>
      <c r="O31" s="278"/>
      <c r="P31" s="278"/>
      <c r="Q31" s="278" t="s">
        <v>58</v>
      </c>
      <c r="R31" s="278"/>
      <c r="S31" s="279"/>
      <c r="T31" s="310" t="s">
        <v>615</v>
      </c>
      <c r="U31" s="347" t="s">
        <v>616</v>
      </c>
      <c r="V31" s="348"/>
      <c r="W31" s="272" t="s">
        <v>444</v>
      </c>
      <c r="X31" s="318" t="s">
        <v>617</v>
      </c>
      <c r="Y31" s="311"/>
      <c r="Z31" s="312"/>
      <c r="AA31" s="312"/>
      <c r="AB31" s="313"/>
      <c r="AC31" s="313"/>
      <c r="AD31" s="313"/>
      <c r="AE31" s="313"/>
      <c r="AF31" s="318" t="s">
        <v>614</v>
      </c>
      <c r="AG31" s="312"/>
      <c r="AH31" s="312"/>
      <c r="AI31" s="340"/>
      <c r="AJ31" s="18"/>
    </row>
    <row r="32" spans="1:36" ht="62.25" customHeight="1">
      <c r="A32" s="394"/>
      <c r="B32" s="46" t="s">
        <v>273</v>
      </c>
      <c r="C32" s="286" t="s">
        <v>274</v>
      </c>
      <c r="D32" s="282" t="s">
        <v>252</v>
      </c>
      <c r="E32" s="282" t="s">
        <v>537</v>
      </c>
      <c r="F32" s="275">
        <v>43709</v>
      </c>
      <c r="G32" s="329">
        <v>45536</v>
      </c>
      <c r="H32" s="274" t="s">
        <v>466</v>
      </c>
      <c r="I32" s="287">
        <v>15000</v>
      </c>
      <c r="J32" s="288" t="s">
        <v>277</v>
      </c>
      <c r="K32" s="282" t="s">
        <v>267</v>
      </c>
      <c r="L32" s="288" t="s">
        <v>56</v>
      </c>
      <c r="M32" s="280"/>
      <c r="N32" s="278"/>
      <c r="O32" s="278"/>
      <c r="P32" s="278" t="s">
        <v>58</v>
      </c>
      <c r="Q32" s="278"/>
      <c r="R32" s="278"/>
      <c r="S32" s="65" t="s">
        <v>7</v>
      </c>
      <c r="T32" s="310" t="s">
        <v>618</v>
      </c>
      <c r="U32" s="347"/>
      <c r="V32" s="310" t="s">
        <v>619</v>
      </c>
      <c r="W32" s="272" t="s">
        <v>483</v>
      </c>
      <c r="X32" s="315"/>
      <c r="Y32" s="324"/>
      <c r="Z32" s="312"/>
      <c r="AA32" s="312"/>
      <c r="AB32" s="313"/>
      <c r="AC32" s="313"/>
      <c r="AD32" s="313"/>
      <c r="AE32" s="313"/>
      <c r="AF32" s="312"/>
      <c r="AG32" s="312"/>
      <c r="AH32" s="312"/>
      <c r="AI32" s="312"/>
      <c r="AJ32" s="18"/>
    </row>
    <row r="33" spans="1:36" ht="62.25" customHeight="1">
      <c r="A33" s="394"/>
      <c r="B33" s="46" t="s">
        <v>281</v>
      </c>
      <c r="C33" s="286" t="s">
        <v>282</v>
      </c>
      <c r="D33" s="282" t="s">
        <v>252</v>
      </c>
      <c r="E33" s="282" t="s">
        <v>541</v>
      </c>
      <c r="F33" s="275">
        <v>43709</v>
      </c>
      <c r="G33" s="264">
        <v>45536</v>
      </c>
      <c r="H33" s="274" t="s">
        <v>459</v>
      </c>
      <c r="I33" s="287">
        <v>9000</v>
      </c>
      <c r="J33" s="288" t="s">
        <v>277</v>
      </c>
      <c r="K33" s="282" t="s">
        <v>267</v>
      </c>
      <c r="L33" s="288" t="s">
        <v>56</v>
      </c>
      <c r="M33" s="280" t="s">
        <v>284</v>
      </c>
      <c r="N33" s="278"/>
      <c r="O33" s="278"/>
      <c r="P33" s="278"/>
      <c r="Q33" s="278" t="s">
        <v>58</v>
      </c>
      <c r="R33" s="278"/>
      <c r="S33" s="279"/>
      <c r="T33" s="204" t="s">
        <v>620</v>
      </c>
      <c r="U33" s="310" t="s">
        <v>621</v>
      </c>
      <c r="V33" s="349" t="s">
        <v>622</v>
      </c>
      <c r="W33" s="272" t="s">
        <v>459</v>
      </c>
      <c r="X33" s="325"/>
      <c r="Y33" s="315"/>
      <c r="Z33" s="326"/>
      <c r="AA33" s="312"/>
      <c r="AB33" s="313"/>
      <c r="AC33" s="313"/>
      <c r="AD33" s="313"/>
      <c r="AE33" s="313"/>
      <c r="AF33" s="312"/>
      <c r="AG33" s="312"/>
      <c r="AH33" s="312"/>
      <c r="AI33" s="312"/>
      <c r="AJ33" s="18"/>
    </row>
    <row r="34" spans="1:36" ht="62.25" customHeight="1">
      <c r="A34" s="394"/>
      <c r="B34" s="46" t="s">
        <v>289</v>
      </c>
      <c r="C34" s="286" t="s">
        <v>290</v>
      </c>
      <c r="D34" s="282" t="s">
        <v>465</v>
      </c>
      <c r="E34" s="282" t="s">
        <v>545</v>
      </c>
      <c r="F34" s="275">
        <v>43709</v>
      </c>
      <c r="G34" s="329">
        <v>45536</v>
      </c>
      <c r="H34" s="274" t="s">
        <v>466</v>
      </c>
      <c r="I34" s="287">
        <v>9000</v>
      </c>
      <c r="J34" s="288" t="s">
        <v>292</v>
      </c>
      <c r="K34" s="282" t="s">
        <v>267</v>
      </c>
      <c r="L34" s="288" t="s">
        <v>56</v>
      </c>
      <c r="M34" s="280"/>
      <c r="N34" s="278"/>
      <c r="O34" s="278"/>
      <c r="P34" s="278" t="s">
        <v>58</v>
      </c>
      <c r="Q34" s="278"/>
      <c r="R34" s="278"/>
      <c r="S34" s="279"/>
      <c r="T34" s="280" t="s">
        <v>623</v>
      </c>
      <c r="U34" s="310" t="s">
        <v>624</v>
      </c>
      <c r="V34" s="280" t="s">
        <v>625</v>
      </c>
      <c r="W34" s="272" t="s">
        <v>483</v>
      </c>
      <c r="X34" s="327"/>
      <c r="Y34" s="315"/>
      <c r="Z34" s="326"/>
      <c r="AA34" s="312"/>
      <c r="AB34" s="313"/>
      <c r="AC34" s="314"/>
      <c r="AD34" s="337" t="s">
        <v>626</v>
      </c>
      <c r="AE34" s="313"/>
      <c r="AF34" s="318" t="s">
        <v>627</v>
      </c>
      <c r="AG34" s="312"/>
      <c r="AH34" s="312"/>
      <c r="AI34" s="312"/>
      <c r="AJ34" s="18"/>
    </row>
    <row r="35" spans="1:36" ht="62.25" customHeight="1">
      <c r="A35" s="394"/>
      <c r="B35" s="46" t="s">
        <v>296</v>
      </c>
      <c r="C35" s="286" t="s">
        <v>297</v>
      </c>
      <c r="D35" s="282" t="s">
        <v>252</v>
      </c>
      <c r="E35" s="282" t="s">
        <v>548</v>
      </c>
      <c r="F35" s="275">
        <v>43709</v>
      </c>
      <c r="G35" s="264">
        <v>45536</v>
      </c>
      <c r="H35" s="274" t="s">
        <v>444</v>
      </c>
      <c r="I35" s="287">
        <v>30000</v>
      </c>
      <c r="J35" s="288" t="s">
        <v>298</v>
      </c>
      <c r="K35" s="282" t="s">
        <v>267</v>
      </c>
      <c r="L35" s="288" t="s">
        <v>56</v>
      </c>
      <c r="M35" s="280" t="s">
        <v>299</v>
      </c>
      <c r="N35" s="278"/>
      <c r="O35" s="278"/>
      <c r="P35" s="278"/>
      <c r="Q35" s="308" t="s">
        <v>58</v>
      </c>
      <c r="R35" s="278"/>
      <c r="S35" s="279"/>
      <c r="T35" s="280" t="s">
        <v>628</v>
      </c>
      <c r="U35" s="310" t="s">
        <v>629</v>
      </c>
      <c r="V35" s="581"/>
      <c r="W35" s="272" t="s">
        <v>444</v>
      </c>
      <c r="X35" s="327"/>
      <c r="Y35" s="315"/>
      <c r="Z35" s="326"/>
      <c r="AA35" s="312"/>
      <c r="AB35" s="313"/>
      <c r="AC35" s="313"/>
      <c r="AD35" s="313"/>
      <c r="AE35" s="313"/>
      <c r="AF35" s="312"/>
      <c r="AG35" s="312"/>
      <c r="AH35" s="312"/>
      <c r="AI35" s="312"/>
      <c r="AJ35" s="18"/>
    </row>
    <row r="36" spans="1:36" ht="62.25" customHeight="1">
      <c r="A36" s="394"/>
      <c r="B36" s="46" t="s">
        <v>303</v>
      </c>
      <c r="C36" s="286" t="s">
        <v>304</v>
      </c>
      <c r="D36" s="282" t="s">
        <v>305</v>
      </c>
      <c r="E36" s="282" t="s">
        <v>550</v>
      </c>
      <c r="F36" s="275">
        <v>43709</v>
      </c>
      <c r="G36" s="264">
        <v>45536</v>
      </c>
      <c r="H36" s="274" t="s">
        <v>103</v>
      </c>
      <c r="I36" s="287">
        <v>30000</v>
      </c>
      <c r="J36" s="288" t="s">
        <v>630</v>
      </c>
      <c r="K36" s="282" t="s">
        <v>267</v>
      </c>
      <c r="L36" s="288" t="s">
        <v>56</v>
      </c>
      <c r="M36" s="280" t="s">
        <v>307</v>
      </c>
      <c r="N36" s="278"/>
      <c r="O36" s="278"/>
      <c r="P36" s="278"/>
      <c r="Q36" s="278" t="s">
        <v>58</v>
      </c>
      <c r="R36" s="278"/>
      <c r="S36" s="279"/>
      <c r="T36" s="280" t="s">
        <v>631</v>
      </c>
      <c r="U36" s="337" t="s">
        <v>632</v>
      </c>
      <c r="V36" s="315"/>
      <c r="W36" s="272" t="s">
        <v>103</v>
      </c>
      <c r="X36" s="311"/>
      <c r="Y36" s="311"/>
      <c r="Z36" s="312"/>
      <c r="AA36" s="312"/>
      <c r="AB36" s="313"/>
      <c r="AC36" s="313"/>
      <c r="AD36" s="318" t="s">
        <v>571</v>
      </c>
      <c r="AE36" s="313"/>
      <c r="AF36" s="312"/>
      <c r="AG36" s="312"/>
      <c r="AH36" s="318"/>
      <c r="AI36" s="321"/>
      <c r="AJ36" s="18"/>
    </row>
    <row r="37" spans="1:36" ht="62.25" customHeight="1">
      <c r="A37" s="395"/>
      <c r="B37" s="46" t="s">
        <v>322</v>
      </c>
      <c r="C37" s="201" t="s">
        <v>552</v>
      </c>
      <c r="D37" s="282"/>
      <c r="E37" s="282"/>
      <c r="F37" s="275"/>
      <c r="G37" s="275"/>
      <c r="H37" s="304"/>
      <c r="I37" s="287"/>
      <c r="J37" s="288"/>
      <c r="K37" s="288"/>
      <c r="L37" s="288"/>
      <c r="M37" s="280"/>
      <c r="N37" s="278"/>
      <c r="O37" s="278"/>
      <c r="P37" s="278"/>
      <c r="Q37" s="278"/>
      <c r="R37" s="278"/>
      <c r="S37" s="279"/>
      <c r="T37" s="280"/>
      <c r="U37" s="305"/>
      <c r="V37" s="307"/>
      <c r="W37" s="281"/>
      <c r="X37" s="280"/>
      <c r="Y37" s="66"/>
      <c r="Z37" s="66"/>
      <c r="AA37" s="66"/>
      <c r="AB37" s="66"/>
      <c r="AC37" s="66"/>
      <c r="AD37" s="66"/>
      <c r="AE37" s="66"/>
      <c r="AF37" s="66"/>
      <c r="AG37" s="66"/>
      <c r="AH37" s="66"/>
      <c r="AI37" s="66"/>
      <c r="AJ37" s="18"/>
    </row>
    <row r="38" spans="1:36">
      <c r="AJ38" s="18"/>
    </row>
    <row r="39" spans="1:36">
      <c r="B39" s="67"/>
      <c r="AJ39" s="18"/>
    </row>
    <row r="40" spans="1:36" ht="15.75" thickBot="1">
      <c r="L40" s="76"/>
      <c r="AJ40" s="18"/>
    </row>
    <row r="41" spans="1:36" ht="26.25" customHeight="1" thickBot="1">
      <c r="A41" s="72" t="s">
        <v>311</v>
      </c>
      <c r="B41" s="73"/>
      <c r="C41" s="73"/>
      <c r="D41" s="73"/>
      <c r="E41" s="73"/>
      <c r="F41" s="73"/>
      <c r="G41" s="73"/>
      <c r="H41" s="73"/>
      <c r="I41" s="73"/>
      <c r="J41" s="73"/>
      <c r="K41" s="73"/>
      <c r="L41" s="75"/>
      <c r="M41" s="74"/>
      <c r="AJ41" s="18"/>
    </row>
    <row r="42" spans="1:36" ht="26.25" customHeight="1" thickBot="1">
      <c r="A42" s="49"/>
      <c r="B42" s="50"/>
      <c r="C42" s="50"/>
      <c r="D42" s="51"/>
      <c r="E42" s="51"/>
      <c r="F42" s="51"/>
      <c r="G42" s="51"/>
      <c r="H42" s="51"/>
      <c r="I42" s="51"/>
      <c r="J42" s="51"/>
      <c r="K42" s="51"/>
      <c r="L42" s="51"/>
      <c r="M42" s="51"/>
      <c r="N42" s="51"/>
      <c r="AJ42" s="18"/>
    </row>
    <row r="43" spans="1:36" ht="43.5" customHeight="1" thickBot="1">
      <c r="A43" s="55" t="s">
        <v>312</v>
      </c>
      <c r="B43" s="56"/>
      <c r="C43" s="57">
        <v>0</v>
      </c>
      <c r="AJ43" s="18"/>
    </row>
    <row r="44" spans="1:36">
      <c r="AJ44" s="18"/>
    </row>
    <row r="45" spans="1:36" ht="15.75">
      <c r="A45" s="364" t="s">
        <v>313</v>
      </c>
      <c r="B45" s="368" t="s">
        <v>12</v>
      </c>
      <c r="C45" s="368" t="s">
        <v>13</v>
      </c>
      <c r="D45" s="368" t="s">
        <v>14</v>
      </c>
      <c r="E45" s="388" t="s">
        <v>15</v>
      </c>
      <c r="F45" s="368" t="s">
        <v>16</v>
      </c>
      <c r="G45" s="368"/>
      <c r="H45" s="368" t="s">
        <v>17</v>
      </c>
      <c r="I45" s="368" t="s">
        <v>18</v>
      </c>
      <c r="J45" s="392" t="s">
        <v>19</v>
      </c>
      <c r="K45" s="392" t="s">
        <v>20</v>
      </c>
      <c r="L45" s="392"/>
      <c r="M45" s="392" t="s">
        <v>21</v>
      </c>
      <c r="N45" s="48"/>
      <c r="AJ45" s="18"/>
    </row>
    <row r="46" spans="1:36" ht="31.5">
      <c r="A46" s="365"/>
      <c r="B46" s="368"/>
      <c r="C46" s="368"/>
      <c r="D46" s="368"/>
      <c r="E46" s="388"/>
      <c r="F46" s="52" t="s">
        <v>44</v>
      </c>
      <c r="G46" s="52" t="s">
        <v>45</v>
      </c>
      <c r="H46" s="368"/>
      <c r="I46" s="368"/>
      <c r="J46" s="392"/>
      <c r="K46" s="101" t="s">
        <v>46</v>
      </c>
      <c r="L46" s="101" t="s">
        <v>47</v>
      </c>
      <c r="M46" s="392"/>
      <c r="N46" s="2"/>
      <c r="AJ46" s="18"/>
    </row>
    <row r="47" spans="1:36">
      <c r="A47" s="46" t="s">
        <v>553</v>
      </c>
      <c r="B47" s="46"/>
      <c r="C47" s="66" t="s">
        <v>554</v>
      </c>
      <c r="D47" s="66"/>
      <c r="E47" s="66"/>
      <c r="F47" s="66"/>
      <c r="G47" s="66"/>
      <c r="H47" s="66"/>
      <c r="I47" s="66"/>
      <c r="J47" s="63"/>
      <c r="K47" s="63"/>
      <c r="L47" s="63"/>
      <c r="M47" s="63"/>
      <c r="N47" s="2"/>
      <c r="AJ47" s="18"/>
    </row>
    <row r="48" spans="1:36">
      <c r="A48" s="46"/>
      <c r="B48" s="46"/>
      <c r="C48" s="66"/>
      <c r="D48" s="66"/>
      <c r="E48" s="66"/>
      <c r="F48" s="66"/>
      <c r="G48" s="66"/>
      <c r="H48" s="66"/>
      <c r="I48" s="66"/>
      <c r="J48" s="66"/>
      <c r="K48" s="66"/>
      <c r="L48" s="66"/>
      <c r="M48" s="66"/>
      <c r="N48" s="2"/>
      <c r="AJ48" s="18"/>
    </row>
    <row r="49" spans="1:36">
      <c r="A49" s="46"/>
      <c r="B49" s="46"/>
      <c r="C49" s="66"/>
      <c r="D49" s="66"/>
      <c r="E49" s="66"/>
      <c r="F49" s="66"/>
      <c r="G49" s="66"/>
      <c r="H49" s="66"/>
      <c r="I49" s="66"/>
      <c r="J49" s="66"/>
      <c r="K49" s="66"/>
      <c r="L49" s="66"/>
      <c r="M49" s="66"/>
      <c r="N49" s="2"/>
      <c r="AJ49" s="18"/>
    </row>
    <row r="50" spans="1:36">
      <c r="A50" s="46"/>
      <c r="B50" s="46"/>
      <c r="C50" s="66"/>
      <c r="D50" s="66"/>
      <c r="E50" s="66"/>
      <c r="F50" s="66"/>
      <c r="G50" s="66"/>
      <c r="H50" s="66"/>
      <c r="I50" s="66"/>
      <c r="J50" s="66"/>
      <c r="K50" s="66"/>
      <c r="L50" s="66"/>
      <c r="M50" s="66"/>
      <c r="N50" s="2"/>
      <c r="AJ50" s="18"/>
    </row>
    <row r="51" spans="1:36">
      <c r="A51" s="46"/>
      <c r="B51" s="46"/>
      <c r="C51" s="66"/>
      <c r="D51" s="66"/>
      <c r="E51" s="66"/>
      <c r="F51" s="66"/>
      <c r="G51" s="66"/>
      <c r="H51" s="66"/>
      <c r="I51" s="66"/>
      <c r="J51" s="66"/>
      <c r="K51" s="66"/>
      <c r="L51" s="66"/>
      <c r="M51" s="66"/>
      <c r="N51" s="2"/>
      <c r="AJ51" s="18"/>
    </row>
    <row r="52" spans="1:36">
      <c r="A52" s="46"/>
      <c r="B52" s="46"/>
      <c r="C52" s="66"/>
      <c r="D52" s="66"/>
      <c r="E52" s="66"/>
      <c r="F52" s="66"/>
      <c r="G52" s="66"/>
      <c r="H52" s="66"/>
      <c r="I52" s="66"/>
      <c r="J52" s="66"/>
      <c r="K52" s="66"/>
      <c r="L52" s="66"/>
      <c r="M52" s="66"/>
      <c r="N52" s="2"/>
      <c r="AJ52" s="18"/>
    </row>
    <row r="53" spans="1:36">
      <c r="A53" s="46"/>
      <c r="B53" s="46"/>
      <c r="C53" s="66"/>
      <c r="D53" s="66"/>
      <c r="E53" s="66"/>
      <c r="F53" s="66"/>
      <c r="G53" s="66"/>
      <c r="H53" s="66"/>
      <c r="I53" s="66"/>
      <c r="J53" s="66"/>
      <c r="K53" s="66"/>
      <c r="L53" s="66"/>
      <c r="M53" s="66"/>
      <c r="N53" s="2"/>
      <c r="AJ53" s="18"/>
    </row>
    <row r="54" spans="1:36">
      <c r="A54" s="46"/>
      <c r="B54" s="46"/>
      <c r="C54" s="66"/>
      <c r="D54" s="66"/>
      <c r="E54" s="66"/>
      <c r="F54" s="66"/>
      <c r="G54" s="66"/>
      <c r="H54" s="66"/>
      <c r="I54" s="66"/>
      <c r="J54" s="66"/>
      <c r="K54" s="66"/>
      <c r="L54" s="66"/>
      <c r="M54" s="66"/>
      <c r="N54" s="2"/>
      <c r="AJ54" s="18"/>
    </row>
    <row r="55" spans="1:36">
      <c r="A55" s="46"/>
      <c r="B55" s="46"/>
      <c r="C55" s="66"/>
      <c r="D55" s="66"/>
      <c r="E55" s="66"/>
      <c r="F55" s="66"/>
      <c r="G55" s="66"/>
      <c r="H55" s="66"/>
      <c r="I55" s="66"/>
      <c r="J55" s="66"/>
      <c r="K55" s="66"/>
      <c r="L55" s="66"/>
      <c r="M55" s="66"/>
      <c r="N55" s="2"/>
      <c r="AJ55" s="18"/>
    </row>
    <row r="56" spans="1:36">
      <c r="AJ56" s="18"/>
    </row>
    <row r="57" spans="1:36" ht="15.75">
      <c r="A57" s="364" t="s">
        <v>313</v>
      </c>
      <c r="B57" s="368" t="s">
        <v>12</v>
      </c>
      <c r="C57" s="368" t="s">
        <v>13</v>
      </c>
      <c r="D57" s="368" t="s">
        <v>14</v>
      </c>
      <c r="E57" s="388" t="s">
        <v>15</v>
      </c>
      <c r="F57" s="368" t="s">
        <v>16</v>
      </c>
      <c r="G57" s="368"/>
      <c r="H57" s="368" t="s">
        <v>17</v>
      </c>
      <c r="I57" s="368" t="s">
        <v>18</v>
      </c>
      <c r="J57" s="368" t="s">
        <v>19</v>
      </c>
      <c r="K57" s="392" t="s">
        <v>20</v>
      </c>
      <c r="L57" s="392"/>
      <c r="M57" s="368" t="s">
        <v>21</v>
      </c>
      <c r="N57" s="48"/>
      <c r="AJ57" s="18"/>
    </row>
    <row r="58" spans="1:36" ht="15" customHeight="1">
      <c r="A58" s="365"/>
      <c r="B58" s="368"/>
      <c r="C58" s="368"/>
      <c r="D58" s="368"/>
      <c r="E58" s="388"/>
      <c r="F58" s="52" t="s">
        <v>44</v>
      </c>
      <c r="G58" s="52" t="s">
        <v>45</v>
      </c>
      <c r="H58" s="368"/>
      <c r="I58" s="368"/>
      <c r="J58" s="368"/>
      <c r="K58" s="101" t="s">
        <v>46</v>
      </c>
      <c r="L58" s="101" t="s">
        <v>47</v>
      </c>
      <c r="M58" s="368"/>
      <c r="N58" s="2"/>
      <c r="AJ58" s="18"/>
    </row>
    <row r="59" spans="1:36">
      <c r="A59" s="46" t="s">
        <v>553</v>
      </c>
      <c r="B59" s="46"/>
      <c r="C59" s="66" t="s">
        <v>554</v>
      </c>
      <c r="D59" s="66"/>
      <c r="E59" s="66"/>
      <c r="F59" s="66"/>
      <c r="G59" s="66"/>
      <c r="H59" s="66"/>
      <c r="I59" s="66"/>
      <c r="J59" s="63"/>
      <c r="K59" s="63"/>
      <c r="L59" s="63"/>
      <c r="M59" s="63"/>
      <c r="N59" s="2"/>
      <c r="AJ59" s="18"/>
    </row>
    <row r="60" spans="1:36">
      <c r="A60" s="46"/>
      <c r="B60" s="46"/>
      <c r="C60" s="66"/>
      <c r="D60" s="66"/>
      <c r="E60" s="66"/>
      <c r="F60" s="66"/>
      <c r="G60" s="66"/>
      <c r="H60" s="66"/>
      <c r="I60" s="66"/>
      <c r="J60" s="66"/>
      <c r="K60" s="66"/>
      <c r="L60" s="66"/>
      <c r="M60" s="66"/>
      <c r="N60" s="2"/>
      <c r="AJ60" s="18"/>
    </row>
    <row r="61" spans="1:36">
      <c r="A61" s="46"/>
      <c r="B61" s="46"/>
      <c r="C61" s="66"/>
      <c r="D61" s="66"/>
      <c r="E61" s="66"/>
      <c r="F61" s="66"/>
      <c r="G61" s="66"/>
      <c r="H61" s="66"/>
      <c r="I61" s="66"/>
      <c r="J61" s="66"/>
      <c r="K61" s="66"/>
      <c r="L61" s="66"/>
      <c r="M61" s="66"/>
      <c r="N61" s="2"/>
      <c r="AJ61" s="18"/>
    </row>
    <row r="62" spans="1:36">
      <c r="A62" s="46"/>
      <c r="B62" s="46"/>
      <c r="C62" s="66"/>
      <c r="D62" s="66"/>
      <c r="E62" s="66"/>
      <c r="F62" s="66"/>
      <c r="G62" s="66"/>
      <c r="H62" s="66"/>
      <c r="I62" s="66"/>
      <c r="J62" s="66"/>
      <c r="K62" s="66"/>
      <c r="L62" s="66"/>
      <c r="M62" s="66"/>
      <c r="N62" s="2"/>
      <c r="AJ62" s="18"/>
    </row>
    <row r="63" spans="1:36">
      <c r="A63" s="46"/>
      <c r="B63" s="46"/>
      <c r="C63" s="66"/>
      <c r="D63" s="66"/>
      <c r="E63" s="66"/>
      <c r="F63" s="66"/>
      <c r="G63" s="66"/>
      <c r="H63" s="66"/>
      <c r="I63" s="66"/>
      <c r="J63" s="66"/>
      <c r="K63" s="66"/>
      <c r="L63" s="66"/>
      <c r="M63" s="66"/>
      <c r="N63" s="2"/>
      <c r="AJ63" s="18"/>
    </row>
    <row r="64" spans="1:36">
      <c r="A64" s="46"/>
      <c r="B64" s="46"/>
      <c r="C64" s="66"/>
      <c r="D64" s="66"/>
      <c r="E64" s="66"/>
      <c r="F64" s="66"/>
      <c r="G64" s="66"/>
      <c r="H64" s="66"/>
      <c r="I64" s="66"/>
      <c r="J64" s="66"/>
      <c r="K64" s="66"/>
      <c r="L64" s="66"/>
      <c r="M64" s="66"/>
      <c r="N64" s="2"/>
      <c r="AJ64" s="18"/>
    </row>
    <row r="65" spans="1:36">
      <c r="A65" s="46"/>
      <c r="B65" s="46"/>
      <c r="C65" s="66"/>
      <c r="D65" s="66"/>
      <c r="E65" s="66"/>
      <c r="F65" s="66"/>
      <c r="G65" s="66"/>
      <c r="H65" s="66"/>
      <c r="I65" s="66"/>
      <c r="J65" s="66"/>
      <c r="K65" s="66"/>
      <c r="L65" s="66"/>
      <c r="M65" s="66"/>
      <c r="N65" s="2"/>
      <c r="AJ65" s="18"/>
    </row>
    <row r="66" spans="1:36">
      <c r="A66" s="46"/>
      <c r="B66" s="46"/>
      <c r="C66" s="66"/>
      <c r="D66" s="66"/>
      <c r="E66" s="66"/>
      <c r="F66" s="66"/>
      <c r="G66" s="66"/>
      <c r="H66" s="66"/>
      <c r="I66" s="66"/>
      <c r="J66" s="66"/>
      <c r="K66" s="66"/>
      <c r="L66" s="66"/>
      <c r="M66" s="66"/>
      <c r="N66" s="2"/>
      <c r="AJ66" s="18"/>
    </row>
    <row r="67" spans="1:36">
      <c r="A67" s="46"/>
      <c r="B67" s="46"/>
      <c r="C67" s="66"/>
      <c r="D67" s="66"/>
      <c r="E67" s="66"/>
      <c r="F67" s="66"/>
      <c r="G67" s="66"/>
      <c r="H67" s="66"/>
      <c r="I67" s="66"/>
      <c r="J67" s="66"/>
      <c r="K67" s="66"/>
      <c r="L67" s="66"/>
      <c r="M67" s="66"/>
      <c r="N67" s="2"/>
      <c r="AJ67" s="18"/>
    </row>
    <row r="68" spans="1:36">
      <c r="AJ68" s="18"/>
    </row>
    <row r="69" spans="1:36" ht="15.75">
      <c r="A69" s="364" t="s">
        <v>313</v>
      </c>
      <c r="B69" s="368" t="s">
        <v>12</v>
      </c>
      <c r="C69" s="368" t="s">
        <v>13</v>
      </c>
      <c r="D69" s="368" t="s">
        <v>14</v>
      </c>
      <c r="E69" s="388" t="s">
        <v>15</v>
      </c>
      <c r="F69" s="368" t="s">
        <v>16</v>
      </c>
      <c r="G69" s="368"/>
      <c r="H69" s="368" t="s">
        <v>17</v>
      </c>
      <c r="I69" s="368" t="s">
        <v>18</v>
      </c>
      <c r="J69" s="368" t="s">
        <v>19</v>
      </c>
      <c r="K69" s="392" t="s">
        <v>20</v>
      </c>
      <c r="L69" s="392"/>
      <c r="M69" s="368" t="s">
        <v>21</v>
      </c>
      <c r="N69" s="48"/>
      <c r="AJ69" s="18"/>
    </row>
    <row r="70" spans="1:36" ht="15" customHeight="1">
      <c r="A70" s="365"/>
      <c r="B70" s="368"/>
      <c r="C70" s="368"/>
      <c r="D70" s="368"/>
      <c r="E70" s="388"/>
      <c r="F70" s="52" t="s">
        <v>44</v>
      </c>
      <c r="G70" s="52" t="s">
        <v>45</v>
      </c>
      <c r="H70" s="368"/>
      <c r="I70" s="368"/>
      <c r="J70" s="368"/>
      <c r="K70" s="101" t="s">
        <v>46</v>
      </c>
      <c r="L70" s="101" t="s">
        <v>47</v>
      </c>
      <c r="M70" s="368"/>
      <c r="N70" s="2"/>
      <c r="AJ70" s="18"/>
    </row>
    <row r="71" spans="1:36">
      <c r="A71" s="46"/>
      <c r="B71" s="46"/>
      <c r="C71" s="66" t="s">
        <v>554</v>
      </c>
      <c r="D71" s="66"/>
      <c r="E71" s="66"/>
      <c r="F71" s="66"/>
      <c r="G71" s="66"/>
      <c r="H71" s="66"/>
      <c r="I71" s="66"/>
      <c r="J71" s="63"/>
      <c r="K71" s="63"/>
      <c r="L71" s="63"/>
      <c r="M71" s="63"/>
      <c r="N71" s="2"/>
      <c r="AJ71" s="18"/>
    </row>
    <row r="72" spans="1:36">
      <c r="A72" s="46"/>
      <c r="B72" s="46"/>
      <c r="C72" s="66"/>
      <c r="D72" s="66"/>
      <c r="E72" s="66"/>
      <c r="F72" s="66"/>
      <c r="G72" s="66"/>
      <c r="H72" s="66"/>
      <c r="I72" s="66"/>
      <c r="J72" s="66"/>
      <c r="K72" s="66"/>
      <c r="L72" s="66"/>
      <c r="M72" s="66"/>
      <c r="N72" s="2"/>
      <c r="AJ72" s="18"/>
    </row>
    <row r="73" spans="1:36">
      <c r="A73" s="46"/>
      <c r="B73" s="46"/>
      <c r="C73" s="66"/>
      <c r="D73" s="66"/>
      <c r="E73" s="66"/>
      <c r="F73" s="66"/>
      <c r="G73" s="66"/>
      <c r="H73" s="66"/>
      <c r="I73" s="66"/>
      <c r="J73" s="66"/>
      <c r="K73" s="66"/>
      <c r="L73" s="66"/>
      <c r="M73" s="66"/>
      <c r="N73" s="2"/>
      <c r="AJ73" s="18"/>
    </row>
    <row r="74" spans="1:36">
      <c r="A74" s="46"/>
      <c r="B74" s="46"/>
      <c r="C74" s="66"/>
      <c r="D74" s="66"/>
      <c r="E74" s="66"/>
      <c r="F74" s="66"/>
      <c r="G74" s="66"/>
      <c r="H74" s="66"/>
      <c r="I74" s="66"/>
      <c r="J74" s="66"/>
      <c r="K74" s="66"/>
      <c r="L74" s="66"/>
      <c r="M74" s="66"/>
      <c r="N74" s="2"/>
      <c r="AJ74" s="18"/>
    </row>
    <row r="75" spans="1:36">
      <c r="A75" s="46"/>
      <c r="B75" s="46"/>
      <c r="C75" s="66"/>
      <c r="D75" s="66"/>
      <c r="E75" s="66"/>
      <c r="F75" s="66"/>
      <c r="G75" s="66"/>
      <c r="H75" s="66"/>
      <c r="I75" s="66"/>
      <c r="J75" s="66"/>
      <c r="K75" s="66"/>
      <c r="L75" s="66"/>
      <c r="M75" s="66"/>
      <c r="N75" s="2"/>
      <c r="AJ75" s="18"/>
    </row>
    <row r="76" spans="1:36">
      <c r="A76" s="46"/>
      <c r="B76" s="46"/>
      <c r="C76" s="66"/>
      <c r="D76" s="66"/>
      <c r="E76" s="66"/>
      <c r="F76" s="66"/>
      <c r="G76" s="66"/>
      <c r="H76" s="66"/>
      <c r="I76" s="66"/>
      <c r="J76" s="66"/>
      <c r="K76" s="66"/>
      <c r="L76" s="66"/>
      <c r="M76" s="66"/>
      <c r="N76" s="2"/>
      <c r="AJ76" s="18"/>
    </row>
    <row r="77" spans="1:36">
      <c r="A77" s="46"/>
      <c r="B77" s="46"/>
      <c r="C77" s="66"/>
      <c r="D77" s="66"/>
      <c r="E77" s="66"/>
      <c r="F77" s="66"/>
      <c r="G77" s="66"/>
      <c r="H77" s="66"/>
      <c r="I77" s="66"/>
      <c r="J77" s="66"/>
      <c r="K77" s="66"/>
      <c r="L77" s="66"/>
      <c r="M77" s="66"/>
      <c r="N77" s="2"/>
      <c r="AJ77" s="18"/>
    </row>
    <row r="78" spans="1:36">
      <c r="A78" s="46"/>
      <c r="B78" s="46"/>
      <c r="C78" s="66"/>
      <c r="D78" s="66"/>
      <c r="E78" s="66"/>
      <c r="F78" s="66"/>
      <c r="G78" s="66"/>
      <c r="H78" s="66"/>
      <c r="I78" s="66"/>
      <c r="J78" s="66"/>
      <c r="K78" s="66"/>
      <c r="L78" s="66"/>
      <c r="M78" s="66"/>
      <c r="N78" s="2"/>
      <c r="AJ78" s="18"/>
    </row>
    <row r="79" spans="1:36">
      <c r="A79" s="46"/>
      <c r="B79" s="46"/>
      <c r="C79" s="66"/>
      <c r="D79" s="66"/>
      <c r="E79" s="66"/>
      <c r="F79" s="66"/>
      <c r="G79" s="66"/>
      <c r="H79" s="66"/>
      <c r="I79" s="66"/>
      <c r="J79" s="66"/>
      <c r="K79" s="66"/>
      <c r="L79" s="66"/>
      <c r="M79" s="66"/>
      <c r="N79" s="2"/>
      <c r="AJ79" s="18"/>
    </row>
    <row r="80" spans="1:36">
      <c r="AJ80" s="18"/>
    </row>
    <row r="81" spans="1:36" ht="15.75">
      <c r="A81" s="495" t="s">
        <v>478</v>
      </c>
      <c r="B81" s="368" t="s">
        <v>12</v>
      </c>
      <c r="C81" s="368" t="s">
        <v>13</v>
      </c>
      <c r="D81" s="368" t="s">
        <v>14</v>
      </c>
      <c r="E81" s="388" t="s">
        <v>15</v>
      </c>
      <c r="F81" s="368" t="s">
        <v>16</v>
      </c>
      <c r="G81" s="368"/>
      <c r="H81" s="368" t="s">
        <v>17</v>
      </c>
      <c r="I81" s="368" t="s">
        <v>18</v>
      </c>
      <c r="J81" s="368" t="s">
        <v>19</v>
      </c>
      <c r="K81" s="392" t="s">
        <v>20</v>
      </c>
      <c r="L81" s="392"/>
      <c r="M81" s="368" t="s">
        <v>21</v>
      </c>
      <c r="N81" s="48"/>
      <c r="AJ81" s="18"/>
    </row>
    <row r="82" spans="1:36" ht="31.5">
      <c r="A82" s="495"/>
      <c r="B82" s="368"/>
      <c r="C82" s="368"/>
      <c r="D82" s="368"/>
      <c r="E82" s="388"/>
      <c r="F82" s="52" t="s">
        <v>44</v>
      </c>
      <c r="G82" s="52" t="s">
        <v>45</v>
      </c>
      <c r="H82" s="368"/>
      <c r="I82" s="368"/>
      <c r="J82" s="368"/>
      <c r="K82" s="101" t="s">
        <v>46</v>
      </c>
      <c r="L82" s="101" t="s">
        <v>47</v>
      </c>
      <c r="M82" s="368"/>
      <c r="N82" s="2"/>
      <c r="AJ82" s="18"/>
    </row>
    <row r="83" spans="1:36">
      <c r="A83" s="46"/>
      <c r="B83" s="46"/>
      <c r="C83" s="66"/>
      <c r="D83" s="66"/>
      <c r="E83" s="66"/>
      <c r="F83" s="66"/>
      <c r="G83" s="66"/>
      <c r="H83" s="66"/>
      <c r="I83" s="66"/>
      <c r="J83" s="63"/>
      <c r="K83" s="63"/>
      <c r="L83" s="63"/>
      <c r="M83" s="63"/>
      <c r="N83" s="2"/>
      <c r="AJ83" s="18"/>
    </row>
    <row r="84" spans="1:36">
      <c r="A84" s="46"/>
      <c r="B84" s="46"/>
      <c r="C84" s="66"/>
      <c r="D84" s="66"/>
      <c r="E84" s="66"/>
      <c r="F84" s="66"/>
      <c r="G84" s="66"/>
      <c r="H84" s="66"/>
      <c r="I84" s="66"/>
      <c r="J84" s="66"/>
      <c r="K84" s="66"/>
      <c r="L84" s="66"/>
      <c r="M84" s="66"/>
      <c r="N84" s="2"/>
      <c r="AJ84" s="18"/>
    </row>
    <row r="85" spans="1:36">
      <c r="A85" s="46"/>
      <c r="B85" s="46"/>
      <c r="C85" s="66"/>
      <c r="D85" s="66"/>
      <c r="E85" s="66"/>
      <c r="F85" s="66"/>
      <c r="G85" s="66"/>
      <c r="H85" s="66"/>
      <c r="I85" s="66"/>
      <c r="J85" s="66"/>
      <c r="K85" s="66"/>
      <c r="L85" s="66"/>
      <c r="M85" s="66"/>
      <c r="N85" s="2"/>
      <c r="AJ85" s="18"/>
    </row>
    <row r="86" spans="1:36">
      <c r="A86" s="46"/>
      <c r="B86" s="46"/>
      <c r="C86" s="66"/>
      <c r="D86" s="66"/>
      <c r="E86" s="66"/>
      <c r="F86" s="66"/>
      <c r="G86" s="66"/>
      <c r="H86" s="66"/>
      <c r="I86" s="66"/>
      <c r="J86" s="66"/>
      <c r="K86" s="66"/>
      <c r="L86" s="66"/>
      <c r="M86" s="66"/>
      <c r="N86" s="2"/>
      <c r="AJ86" s="18"/>
    </row>
    <row r="87" spans="1:36">
      <c r="A87" s="46"/>
      <c r="B87" s="46"/>
      <c r="C87" s="66"/>
      <c r="D87" s="66"/>
      <c r="E87" s="66"/>
      <c r="F87" s="66"/>
      <c r="G87" s="66"/>
      <c r="H87" s="66"/>
      <c r="I87" s="66"/>
      <c r="J87" s="66"/>
      <c r="K87" s="66"/>
      <c r="L87" s="66"/>
      <c r="M87" s="66"/>
      <c r="N87" s="2"/>
      <c r="AJ87" s="18"/>
    </row>
    <row r="88" spans="1:36">
      <c r="A88" s="46"/>
      <c r="B88" s="46"/>
      <c r="C88" s="66"/>
      <c r="D88" s="66"/>
      <c r="E88" s="66"/>
      <c r="F88" s="66"/>
      <c r="G88" s="66"/>
      <c r="H88" s="66"/>
      <c r="I88" s="66"/>
      <c r="J88" s="66"/>
      <c r="K88" s="66"/>
      <c r="L88" s="66"/>
      <c r="M88" s="66"/>
      <c r="N88" s="2"/>
      <c r="AJ88" s="18"/>
    </row>
    <row r="89" spans="1:36">
      <c r="A89" s="46"/>
      <c r="B89" s="46"/>
      <c r="C89" s="66"/>
      <c r="D89" s="66"/>
      <c r="E89" s="66"/>
      <c r="F89" s="66"/>
      <c r="G89" s="66"/>
      <c r="H89" s="66"/>
      <c r="I89" s="66"/>
      <c r="J89" s="66"/>
      <c r="K89" s="66"/>
      <c r="L89" s="66"/>
      <c r="M89" s="66"/>
      <c r="N89" s="2"/>
      <c r="AJ89" s="18"/>
    </row>
    <row r="90" spans="1:36">
      <c r="A90" s="46"/>
      <c r="B90" s="46"/>
      <c r="C90" s="66"/>
      <c r="D90" s="66"/>
      <c r="E90" s="66"/>
      <c r="F90" s="66"/>
      <c r="G90" s="66"/>
      <c r="H90" s="66"/>
      <c r="I90" s="66"/>
      <c r="J90" s="66"/>
      <c r="K90" s="66"/>
      <c r="L90" s="66"/>
      <c r="M90" s="66"/>
      <c r="N90" s="2"/>
      <c r="AJ90" s="18"/>
    </row>
    <row r="91" spans="1:36">
      <c r="A91" s="46"/>
      <c r="B91" s="46"/>
      <c r="C91" s="66"/>
      <c r="D91" s="66"/>
      <c r="E91" s="66"/>
      <c r="F91" s="66"/>
      <c r="G91" s="66"/>
      <c r="H91" s="66"/>
      <c r="I91" s="66"/>
      <c r="J91" s="66"/>
      <c r="K91" s="66"/>
      <c r="L91" s="66"/>
      <c r="M91" s="66"/>
      <c r="N91" s="2"/>
      <c r="AJ91" s="18"/>
    </row>
    <row r="92" spans="1:36">
      <c r="A92" s="18"/>
      <c r="B92" s="18"/>
      <c r="C92" s="18"/>
      <c r="D92" s="18"/>
      <c r="E92" s="18"/>
      <c r="F92" s="18"/>
      <c r="G92" s="18"/>
      <c r="H92" s="18"/>
      <c r="I92" s="18"/>
      <c r="J92" s="18"/>
      <c r="K92" s="18"/>
      <c r="L92" s="18"/>
      <c r="M92" s="18"/>
      <c r="N92" s="58"/>
      <c r="O92" s="58"/>
      <c r="P92" s="58"/>
      <c r="Q92" s="58"/>
      <c r="R92" s="58"/>
      <c r="S92" s="58"/>
      <c r="T92" s="58"/>
      <c r="U92" s="58"/>
      <c r="V92" s="58"/>
      <c r="W92" s="58"/>
      <c r="X92" s="58"/>
      <c r="Y92" s="58"/>
      <c r="Z92" s="58"/>
      <c r="AA92" s="58"/>
      <c r="AB92" s="58"/>
      <c r="AC92" s="58"/>
      <c r="AD92" s="58"/>
      <c r="AE92" s="58"/>
      <c r="AF92" s="58"/>
      <c r="AG92" s="58"/>
      <c r="AH92" s="58"/>
      <c r="AI92" s="58"/>
      <c r="AJ92" s="18"/>
    </row>
    <row r="93" spans="1:36">
      <c r="A93" s="18"/>
      <c r="B93" s="18"/>
      <c r="C93" s="18"/>
      <c r="D93" s="18"/>
      <c r="E93" s="18"/>
      <c r="F93" s="18"/>
      <c r="G93" s="18"/>
      <c r="H93" s="18"/>
      <c r="I93" s="18"/>
      <c r="J93" s="18"/>
      <c r="K93" s="18"/>
      <c r="L93" s="18"/>
      <c r="M93" s="18"/>
      <c r="N93" s="58"/>
      <c r="O93" s="58"/>
      <c r="P93" s="58"/>
      <c r="Q93" s="58"/>
      <c r="R93" s="58"/>
      <c r="S93" s="58"/>
      <c r="T93" s="58"/>
      <c r="U93" s="58"/>
      <c r="V93" s="58"/>
      <c r="W93" s="58"/>
      <c r="X93" s="58"/>
      <c r="Y93" s="58"/>
      <c r="Z93" s="58"/>
      <c r="AA93" s="58"/>
      <c r="AB93" s="58"/>
      <c r="AC93" s="58"/>
      <c r="AD93" s="58"/>
      <c r="AE93" s="58"/>
      <c r="AF93" s="58"/>
      <c r="AG93" s="58"/>
      <c r="AH93" s="58"/>
      <c r="AI93" s="58"/>
      <c r="AJ93" s="18"/>
    </row>
  </sheetData>
  <mergeCells count="88">
    <mergeCell ref="M9:M10"/>
    <mergeCell ref="A1:AI1"/>
    <mergeCell ref="A2:AI2"/>
    <mergeCell ref="B4:G4"/>
    <mergeCell ref="B6:C6"/>
    <mergeCell ref="A8:M8"/>
    <mergeCell ref="N8:X8"/>
    <mergeCell ref="Y8:AI8"/>
    <mergeCell ref="AG9:AG10"/>
    <mergeCell ref="AH9:AH10"/>
    <mergeCell ref="AI9:AI10"/>
    <mergeCell ref="A11:A15"/>
    <mergeCell ref="A16:A24"/>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25:A29"/>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30:A37"/>
    <mergeCell ref="K45:L45"/>
    <mergeCell ref="M45:M46"/>
    <mergeCell ref="A45:A46"/>
    <mergeCell ref="B45:B46"/>
    <mergeCell ref="C45:C46"/>
    <mergeCell ref="D45:D46"/>
    <mergeCell ref="E45:E46"/>
    <mergeCell ref="F57:G57"/>
    <mergeCell ref="F45:G45"/>
    <mergeCell ref="H45:H46"/>
    <mergeCell ref="I45:I46"/>
    <mergeCell ref="J45:J46"/>
    <mergeCell ref="A57:A58"/>
    <mergeCell ref="B57:B58"/>
    <mergeCell ref="C57:C58"/>
    <mergeCell ref="D57:D58"/>
    <mergeCell ref="E57:E58"/>
    <mergeCell ref="A69:A70"/>
    <mergeCell ref="B69:B70"/>
    <mergeCell ref="C69:C70"/>
    <mergeCell ref="D69:D70"/>
    <mergeCell ref="E69:E70"/>
    <mergeCell ref="K69:L69"/>
    <mergeCell ref="M69:M70"/>
    <mergeCell ref="H57:H58"/>
    <mergeCell ref="I57:I58"/>
    <mergeCell ref="J57:J58"/>
    <mergeCell ref="K57:L57"/>
    <mergeCell ref="M57:M58"/>
    <mergeCell ref="F69:G69"/>
    <mergeCell ref="H69:H70"/>
    <mergeCell ref="I69:I70"/>
    <mergeCell ref="J69:J70"/>
    <mergeCell ref="H81:H82"/>
    <mergeCell ref="I81:I82"/>
    <mergeCell ref="J81:J82"/>
    <mergeCell ref="K81:L81"/>
    <mergeCell ref="M81:M82"/>
    <mergeCell ref="A81:A82"/>
    <mergeCell ref="B81:B82"/>
    <mergeCell ref="C81:C82"/>
    <mergeCell ref="D81:D82"/>
    <mergeCell ref="E81:E82"/>
    <mergeCell ref="F81:G81"/>
  </mergeCells>
  <conditionalFormatting sqref="N11:N37">
    <cfRule type="cellIs" dxfId="18" priority="13" stopIfTrue="1" operator="equal">
      <formula>"x"</formula>
    </cfRule>
  </conditionalFormatting>
  <conditionalFormatting sqref="O11:O37">
    <cfRule type="cellIs" dxfId="17" priority="14" operator="equal">
      <formula>"x"</formula>
    </cfRule>
  </conditionalFormatting>
  <conditionalFormatting sqref="P11:P37">
    <cfRule type="cellIs" dxfId="16" priority="15" operator="equal">
      <formula>"x"</formula>
    </cfRule>
  </conditionalFormatting>
  <conditionalFormatting sqref="Q11:Q37">
    <cfRule type="cellIs" dxfId="15" priority="16" stopIfTrue="1" operator="equal">
      <formula>"x"</formula>
    </cfRule>
  </conditionalFormatting>
  <conditionalFormatting sqref="R11:R37">
    <cfRule type="cellIs" dxfId="14" priority="17" operator="equal">
      <formula>"x"</formula>
    </cfRule>
  </conditionalFormatting>
  <conditionalFormatting sqref="S12:S15">
    <cfRule type="cellIs" dxfId="13" priority="39" stopIfTrue="1" operator="equal">
      <formula>#REF!</formula>
    </cfRule>
    <cfRule type="cellIs" dxfId="12" priority="40" stopIfTrue="1" operator="equal">
      <formula>#REF!</formula>
    </cfRule>
  </conditionalFormatting>
  <conditionalFormatting sqref="S16:S31 S33:S37">
    <cfRule type="cellIs" dxfId="11" priority="18" stopIfTrue="1" operator="equal">
      <formula>#REF!</formula>
    </cfRule>
    <cfRule type="cellIs" dxfId="10" priority="19" stopIfTrue="1" operator="equal">
      <formula>#REF!</formula>
    </cfRule>
  </conditionalFormatting>
  <conditionalFormatting sqref="S32">
    <cfRule type="cellIs" dxfId="9" priority="2" stopIfTrue="1" operator="equal">
      <formula>$AN$7</formula>
    </cfRule>
    <cfRule type="cellIs" dxfId="8" priority="3" stopIfTrue="1" operator="equal">
      <formula>$AN$6</formula>
    </cfRule>
  </conditionalFormatting>
  <conditionalFormatting sqref="AN6:AN7">
    <cfRule type="cellIs" dxfId="7" priority="49" stopIfTrue="1" operator="equal">
      <formula>$AN$6</formula>
    </cfRule>
  </conditionalFormatting>
  <conditionalFormatting sqref="S11">
    <cfRule type="cellIs" dxfId="6" priority="1" stopIfTrue="1" operator="equal">
      <formula>"x"</formula>
    </cfRule>
  </conditionalFormatting>
  <dataValidations count="2">
    <dataValidation type="list" allowBlank="1" showErrorMessage="1" sqref="S11:S31 S33:S37" xr:uid="{EDDC0376-7946-4718-BF1E-90426E0A1B6D}">
      <formula1>#REF!</formula1>
    </dataValidation>
    <dataValidation type="list" allowBlank="1" showInputMessage="1" showErrorMessage="1" sqref="S32" xr:uid="{7929432C-9466-4CB1-AFCC-1CD1D2E7842E}">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7"/>
  <sheetViews>
    <sheetView showGridLines="0" topLeftCell="A13" zoomScaleNormal="100" zoomScalePageLayoutView="70" workbookViewId="0">
      <selection activeCell="D7" sqref="D7:G7"/>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5" max="25" width="10" customWidth="1"/>
    <col min="26" max="26" width="0.28515625" customWidth="1"/>
    <col min="27" max="27" width="0.42578125" customWidth="1"/>
    <col min="28" max="28" width="0.85546875" customWidth="1"/>
    <col min="29" max="29" width="0.7109375" customWidth="1"/>
  </cols>
  <sheetData>
    <row r="1" spans="1:28">
      <c r="A1" s="11"/>
      <c r="B1" s="429" t="s">
        <v>0</v>
      </c>
      <c r="C1" s="429"/>
      <c r="D1" s="429"/>
      <c r="E1" s="429"/>
      <c r="F1" s="429"/>
      <c r="G1" s="429"/>
      <c r="H1" s="429"/>
      <c r="I1" s="429"/>
      <c r="J1" s="429"/>
      <c r="K1" s="429"/>
      <c r="L1" s="429"/>
      <c r="M1" s="429"/>
      <c r="N1" s="429"/>
      <c r="O1" s="429"/>
      <c r="P1" s="429"/>
      <c r="Q1" s="429"/>
      <c r="R1" s="429"/>
      <c r="S1" s="429"/>
      <c r="T1" s="429"/>
      <c r="U1" s="429"/>
      <c r="V1" s="429"/>
      <c r="W1" s="429"/>
      <c r="X1" s="11"/>
    </row>
    <row r="2" spans="1:28" s="15" customFormat="1" ht="21" customHeight="1">
      <c r="A2" s="16"/>
      <c r="B2" s="429"/>
      <c r="C2" s="429"/>
      <c r="D2" s="429"/>
      <c r="E2" s="429"/>
      <c r="F2" s="429"/>
      <c r="G2" s="429"/>
      <c r="H2" s="429"/>
      <c r="I2" s="429"/>
      <c r="J2" s="429"/>
      <c r="K2" s="429"/>
      <c r="L2" s="429"/>
      <c r="M2" s="429"/>
      <c r="N2" s="429"/>
      <c r="O2" s="429"/>
      <c r="P2" s="429"/>
      <c r="Q2" s="429"/>
      <c r="R2" s="429"/>
      <c r="S2" s="429"/>
      <c r="T2" s="429"/>
      <c r="U2" s="429"/>
      <c r="V2" s="429"/>
      <c r="W2" s="429"/>
      <c r="X2" s="16"/>
    </row>
    <row r="3" spans="1:28" ht="33.75" customHeight="1">
      <c r="A3" s="11"/>
      <c r="B3" s="435" t="str">
        <f>'Monitoria Anual - 4'!A2</f>
        <v>Plano de Ação Nacional para a Conservação das Aves Limícolas Migratórias - PAN Aves Limícolas Migratórias</v>
      </c>
      <c r="C3" s="435"/>
      <c r="D3" s="435"/>
      <c r="E3" s="435"/>
      <c r="F3" s="435"/>
      <c r="G3" s="435"/>
      <c r="H3" s="435"/>
      <c r="I3" s="435"/>
      <c r="J3" s="435"/>
      <c r="K3" s="435"/>
      <c r="L3" s="435"/>
      <c r="M3" s="435"/>
      <c r="N3" s="435"/>
      <c r="O3" s="435"/>
      <c r="P3" s="435"/>
      <c r="Q3" s="435"/>
      <c r="R3" s="435"/>
      <c r="S3" s="435"/>
      <c r="T3" s="435"/>
      <c r="U3" s="435"/>
      <c r="V3" s="435"/>
      <c r="W3" s="435"/>
      <c r="X3" s="11"/>
    </row>
    <row r="4" spans="1:28">
      <c r="A4" s="11"/>
      <c r="J4" s="12"/>
      <c r="K4" s="12"/>
      <c r="L4" s="12"/>
      <c r="M4" s="12"/>
      <c r="N4" s="12"/>
      <c r="O4" s="12"/>
      <c r="X4" s="11"/>
    </row>
    <row r="5" spans="1:28" s="2" customFormat="1" ht="45" customHeight="1">
      <c r="A5" s="18"/>
      <c r="B5" s="440" t="s">
        <v>328</v>
      </c>
      <c r="C5" s="440"/>
      <c r="D5" s="382" t="str">
        <f>'Monitoria Anual - 4'!B4</f>
        <v>Ampliar e assegurar a conservação das aves limícolas alvo do PAN e seus habitats no Brasil, promovendo a cooperação entre a sociedade civil, poder público e setor produtivo</v>
      </c>
      <c r="E5" s="382"/>
      <c r="F5" s="382"/>
      <c r="G5" s="382"/>
      <c r="H5" s="382"/>
      <c r="I5" s="382"/>
      <c r="J5" s="382"/>
      <c r="K5" s="382"/>
      <c r="L5" s="382"/>
      <c r="M5" s="383"/>
      <c r="N5" s="13"/>
      <c r="O5" s="13"/>
      <c r="P5" s="13"/>
      <c r="Q5" s="13"/>
      <c r="R5" s="13"/>
      <c r="X5" s="18"/>
    </row>
    <row r="6" spans="1:28">
      <c r="A6" s="11"/>
      <c r="J6" s="12"/>
      <c r="K6" s="12"/>
      <c r="L6" s="12"/>
      <c r="M6" s="12"/>
      <c r="N6" s="12"/>
      <c r="O6" s="12"/>
      <c r="X6" s="11"/>
    </row>
    <row r="7" spans="1:28" ht="26.25" customHeight="1">
      <c r="A7" s="11"/>
      <c r="B7" s="440" t="s">
        <v>4</v>
      </c>
      <c r="C7" s="440"/>
      <c r="D7" s="430" t="str">
        <f>'Monitoria Anual - 4'!B6</f>
        <v>02/10/2023 - 05/10/2023 (virtual)</v>
      </c>
      <c r="E7" s="430"/>
      <c r="F7" s="430"/>
      <c r="G7" s="431"/>
      <c r="H7" s="2"/>
      <c r="I7" s="14"/>
      <c r="J7" s="12"/>
      <c r="K7" s="12"/>
      <c r="L7" s="12"/>
      <c r="M7" s="12"/>
      <c r="N7" s="12"/>
      <c r="O7" s="12"/>
      <c r="X7" s="11"/>
    </row>
    <row r="8" spans="1:28">
      <c r="A8" s="11"/>
      <c r="X8" s="11"/>
    </row>
    <row r="9" spans="1:28" ht="31.5" customHeight="1">
      <c r="A9" s="11"/>
      <c r="B9" s="429" t="s">
        <v>329</v>
      </c>
      <c r="C9" s="429"/>
      <c r="D9" s="429"/>
      <c r="E9" s="429"/>
      <c r="F9" s="429"/>
      <c r="G9" s="429"/>
      <c r="H9" s="429"/>
      <c r="I9" s="429"/>
      <c r="J9" s="429"/>
      <c r="K9" s="429"/>
      <c r="L9" s="429"/>
      <c r="M9" s="429"/>
      <c r="N9" s="429"/>
      <c r="O9" s="429"/>
      <c r="P9" s="429"/>
      <c r="Q9" s="429"/>
      <c r="R9" s="429"/>
      <c r="S9" s="429"/>
      <c r="T9" s="429"/>
      <c r="U9" s="429"/>
      <c r="V9" s="429"/>
      <c r="W9" s="429"/>
      <c r="X9" s="11"/>
    </row>
    <row r="10" spans="1:28">
      <c r="A10" s="11"/>
      <c r="G10" s="10"/>
      <c r="H10" s="10"/>
      <c r="I10" s="10"/>
      <c r="X10" s="11"/>
    </row>
    <row r="11" spans="1:28" ht="15.75">
      <c r="A11" s="11"/>
      <c r="B11" s="430" t="s">
        <v>330</v>
      </c>
      <c r="C11" s="431"/>
      <c r="D11" s="45"/>
      <c r="E11" s="45"/>
      <c r="F11" s="45"/>
      <c r="G11" s="45"/>
      <c r="H11" s="45"/>
      <c r="I11" s="45"/>
      <c r="J11" s="45"/>
      <c r="K11" s="45"/>
      <c r="L11" s="45"/>
      <c r="M11" s="45"/>
      <c r="N11" s="45"/>
      <c r="O11" s="45"/>
      <c r="P11" s="45"/>
      <c r="Q11" s="45"/>
      <c r="R11" s="45"/>
      <c r="S11" s="45"/>
      <c r="T11" s="45"/>
      <c r="U11" s="45"/>
      <c r="V11" s="45"/>
      <c r="W11" s="45"/>
      <c r="X11" s="11"/>
    </row>
    <row r="12" spans="1:28" ht="15.75" thickBot="1">
      <c r="A12" s="11"/>
      <c r="F12" s="436"/>
      <c r="G12" s="436"/>
      <c r="H12" s="68"/>
      <c r="X12" s="11"/>
    </row>
    <row r="13" spans="1:28" ht="33.75" customHeight="1" thickBot="1">
      <c r="A13" s="11"/>
      <c r="C13" s="503" t="s">
        <v>633</v>
      </c>
      <c r="D13" s="504"/>
      <c r="E13" s="504"/>
      <c r="F13" s="504"/>
      <c r="G13" s="505"/>
      <c r="H13" s="3"/>
      <c r="X13" s="11"/>
    </row>
    <row r="14" spans="1:28" s="2" customFormat="1" ht="34.5" customHeight="1" thickBot="1">
      <c r="A14" s="18"/>
      <c r="C14" s="26" t="s">
        <v>332</v>
      </c>
      <c r="D14" s="7" t="s">
        <v>333</v>
      </c>
      <c r="E14" s="8" t="s">
        <v>334</v>
      </c>
      <c r="F14" s="7" t="s">
        <v>335</v>
      </c>
      <c r="G14" s="9" t="s">
        <v>334</v>
      </c>
      <c r="H14" s="6"/>
      <c r="X14" s="18"/>
    </row>
    <row r="15" spans="1:28" ht="15.75">
      <c r="A15" s="11"/>
      <c r="C15" s="83" t="s">
        <v>336</v>
      </c>
      <c r="D15" s="93"/>
      <c r="E15" s="94"/>
      <c r="F15" s="90">
        <f>COUNTA('Monitoria Anual - 4'!S11:S876)</f>
        <v>1</v>
      </c>
      <c r="G15" s="27">
        <f t="shared" ref="G15:G21" si="0">F15/$F$22</f>
        <v>0.04</v>
      </c>
      <c r="H15" s="4"/>
      <c r="X15" s="11"/>
    </row>
    <row r="16" spans="1:28" ht="15.75">
      <c r="A16" s="11"/>
      <c r="C16" s="84" t="s">
        <v>337</v>
      </c>
      <c r="D16" s="95">
        <f>COUNTA('Monitoria Anual - 4'!N11:N876)</f>
        <v>0</v>
      </c>
      <c r="E16" s="29">
        <f>D16/$D$22</f>
        <v>0</v>
      </c>
      <c r="F16" s="91">
        <f>D16-AB16</f>
        <v>0</v>
      </c>
      <c r="G16" s="29">
        <f t="shared" si="0"/>
        <v>0</v>
      </c>
      <c r="H16" s="4"/>
      <c r="X16" s="11"/>
      <c r="Z16">
        <f>COUNTIFS('Monitoria Anual - 4'!N:N,"x",'Monitoria Anual - 4'!S:S,"Excluída")</f>
        <v>0</v>
      </c>
      <c r="AA16">
        <f>COUNTIFS('Monitoria Anual - 4'!N:N,"x",'Monitoria Anual - 4'!S:S,"Agrupada")</f>
        <v>0</v>
      </c>
      <c r="AB16">
        <f>Z16+AA16</f>
        <v>0</v>
      </c>
    </row>
    <row r="17" spans="1:28" ht="15.75">
      <c r="A17" s="11"/>
      <c r="C17" s="85" t="s">
        <v>338</v>
      </c>
      <c r="D17" s="95">
        <f>COUNTA('Monitoria Anual - 4'!O11:O876)</f>
        <v>5</v>
      </c>
      <c r="E17" s="29">
        <f>D17/$D$22</f>
        <v>0.19230769230769232</v>
      </c>
      <c r="F17" s="91">
        <f>D17-AB17</f>
        <v>5</v>
      </c>
      <c r="G17" s="29">
        <f t="shared" si="0"/>
        <v>0.2</v>
      </c>
      <c r="H17" s="4"/>
      <c r="X17" s="11"/>
      <c r="Z17">
        <f t="array" ref="Z17">COUNTIFS('Monitoria Anual - 4'!O:O,"x",'Monitoria Anual - 4'!S:S,"Excluída")</f>
        <v>0</v>
      </c>
      <c r="AA17">
        <f t="array" ref="AA17">COUNTIFS('Monitoria Anual - 4'!O:O,"x",'Monitoria Anual - 4'!S:S,"Agrupada")</f>
        <v>0</v>
      </c>
      <c r="AB17">
        <f>Z17+AA17</f>
        <v>0</v>
      </c>
    </row>
    <row r="18" spans="1:28" ht="15.75">
      <c r="A18" s="11"/>
      <c r="C18" s="86" t="s">
        <v>339</v>
      </c>
      <c r="D18" s="95">
        <f>COUNTA('Monitoria Anual - 4'!P11:P876)</f>
        <v>5</v>
      </c>
      <c r="E18" s="29">
        <f>D18/$D$22</f>
        <v>0.19230769230769232</v>
      </c>
      <c r="F18" s="91">
        <f>D18-AB18</f>
        <v>4</v>
      </c>
      <c r="G18" s="29">
        <f t="shared" si="0"/>
        <v>0.16</v>
      </c>
      <c r="H18" s="4"/>
      <c r="X18" s="11"/>
      <c r="Z18">
        <f t="array" ref="Z18">COUNTIFS('Monitoria Anual - 4'!P:P,"x",'Monitoria Anual - 4'!S:S,"Excluída")</f>
        <v>1</v>
      </c>
      <c r="AA18">
        <f t="array" ref="AA18">COUNTIFS('Monitoria Anual - 4'!P:P,"x",'Monitoria Anual - 4'!S:S,"Agrupada")</f>
        <v>0</v>
      </c>
      <c r="AB18">
        <f>Z18+AA18</f>
        <v>1</v>
      </c>
    </row>
    <row r="19" spans="1:28" ht="15.75">
      <c r="A19" s="11"/>
      <c r="C19" s="87" t="s">
        <v>340</v>
      </c>
      <c r="D19" s="95">
        <f>COUNTA('Monitoria Anual - 4'!Q11:Q876)</f>
        <v>12</v>
      </c>
      <c r="E19" s="29">
        <f>D19/$D$22</f>
        <v>0.46153846153846156</v>
      </c>
      <c r="F19" s="91">
        <f t="shared" ref="F19:F20" si="1">D19-AB19</f>
        <v>12</v>
      </c>
      <c r="G19" s="29">
        <f t="shared" si="0"/>
        <v>0.48</v>
      </c>
      <c r="H19" s="4"/>
      <c r="X19" s="11"/>
      <c r="Z19">
        <f t="array" ref="Z19">COUNTIFS('Monitoria Anual - 4'!Q:Q,"x",'Monitoria Anual - 4'!S:S,"Excluída")</f>
        <v>0</v>
      </c>
      <c r="AA19">
        <f t="array" ref="AA19">COUNTIFS('Monitoria Anual - 4'!Q:Q,"x",'Monitoria Anual - 4'!S:S,"Agrupada")</f>
        <v>0</v>
      </c>
      <c r="AB19">
        <f>Z19+AA19</f>
        <v>0</v>
      </c>
    </row>
    <row r="20" spans="1:28" ht="15.75">
      <c r="A20" s="11"/>
      <c r="C20" s="88" t="s">
        <v>341</v>
      </c>
      <c r="D20" s="95">
        <f>COUNTA('Monitoria Anual - 4'!R11:R876)</f>
        <v>4</v>
      </c>
      <c r="E20" s="29">
        <f>D20/$D$22</f>
        <v>0.15384615384615385</v>
      </c>
      <c r="F20" s="91">
        <f t="shared" si="1"/>
        <v>4</v>
      </c>
      <c r="G20" s="29">
        <f t="shared" si="0"/>
        <v>0.16</v>
      </c>
      <c r="H20" s="4"/>
      <c r="X20" s="11"/>
      <c r="Z20">
        <f t="array" ref="Z20">COUNTIFS('Monitoria Anual - 4'!R:R,"x",'Monitoria Anual - 4'!S:S,"Excluída")</f>
        <v>0</v>
      </c>
      <c r="AA20">
        <f t="array" ref="AA20">COUNTIFS('Monitoria Anual - 4'!R:R,"x",'Monitoria Anual - 4'!S:S,"Agrupada")</f>
        <v>0</v>
      </c>
      <c r="AB20">
        <f>Z20+AA20</f>
        <v>0</v>
      </c>
    </row>
    <row r="21" spans="1:28" ht="16.5" thickBot="1">
      <c r="A21" s="11"/>
      <c r="C21" s="89" t="s">
        <v>342</v>
      </c>
      <c r="D21" s="96"/>
      <c r="E21" s="97"/>
      <c r="F21" s="92">
        <f>'Monitoria Anual - 4'!C43</f>
        <v>0</v>
      </c>
      <c r="G21" s="30">
        <f t="shared" si="0"/>
        <v>0</v>
      </c>
      <c r="H21" s="4"/>
      <c r="X21" s="11"/>
    </row>
    <row r="22" spans="1:28" ht="16.5" thickBot="1">
      <c r="A22" s="11"/>
      <c r="C22" s="98" t="s">
        <v>343</v>
      </c>
      <c r="D22" s="100">
        <f>SUM(D16:D20)</f>
        <v>26</v>
      </c>
      <c r="E22" s="32">
        <f>SUM(E15:E21)</f>
        <v>1</v>
      </c>
      <c r="F22" s="99">
        <f>SUM(F16:F21)</f>
        <v>25</v>
      </c>
      <c r="G22" s="32">
        <f>SUM(G16:G21)</f>
        <v>1</v>
      </c>
      <c r="H22" s="4"/>
      <c r="X22" s="11"/>
    </row>
    <row r="23" spans="1:28" ht="15.75" thickBot="1">
      <c r="A23" s="11"/>
      <c r="C23" s="78" t="s">
        <v>344</v>
      </c>
      <c r="D23" s="432">
        <f>COUNTIF('Monitoria Anual - 4'!S11:S876,"Agrupada")</f>
        <v>0</v>
      </c>
      <c r="E23" s="433"/>
      <c r="F23" s="433"/>
      <c r="G23" s="434"/>
      <c r="H23" s="5"/>
      <c r="X23" s="11"/>
    </row>
    <row r="24" spans="1:28" ht="15.75" thickBot="1">
      <c r="A24" s="11"/>
      <c r="C24" s="77" t="s">
        <v>345</v>
      </c>
      <c r="D24" s="432">
        <f>COUNTIF('Monitoria Anual - 4'!S11:S38,"Excluída")</f>
        <v>1</v>
      </c>
      <c r="E24" s="433"/>
      <c r="F24" s="433"/>
      <c r="G24" s="434"/>
      <c r="X24" s="11"/>
    </row>
    <row r="25" spans="1:28">
      <c r="A25" s="11"/>
      <c r="X25" s="11"/>
    </row>
    <row r="26" spans="1:28">
      <c r="A26" s="11"/>
      <c r="X26" s="11"/>
    </row>
    <row r="27" spans="1:28" ht="15.75">
      <c r="A27" s="11"/>
      <c r="B27" s="430" t="s">
        <v>346</v>
      </c>
      <c r="C27" s="431"/>
      <c r="D27" s="45"/>
      <c r="E27" s="45"/>
      <c r="F27" s="45"/>
      <c r="G27" s="45"/>
      <c r="X27" s="11"/>
    </row>
    <row r="28" spans="1:28" ht="16.5" thickBot="1">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c r="A29" s="11"/>
      <c r="B29" s="17"/>
      <c r="C29" s="33" t="s">
        <v>347</v>
      </c>
      <c r="D29" s="71">
        <f>COUNTA('Monitoria Anual - 4'!A11:A37)</f>
        <v>4</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82" t="s">
        <v>348</v>
      </c>
      <c r="D31" s="82" t="s">
        <v>349</v>
      </c>
      <c r="E31" s="19"/>
      <c r="F31" s="20"/>
      <c r="G31" s="21"/>
      <c r="H31" s="23"/>
      <c r="I31" s="24"/>
      <c r="J31" s="25"/>
      <c r="W31" s="1"/>
      <c r="X31" s="11"/>
    </row>
    <row r="32" spans="1:28">
      <c r="A32" s="11"/>
      <c r="C32" s="79" t="s">
        <v>350</v>
      </c>
      <c r="D32" s="103">
        <f>SUM(F32:J32)</f>
        <v>5</v>
      </c>
      <c r="E32" s="34">
        <f>COUNTA('Monitoria Anual - 4'!S11:S15)</f>
        <v>0</v>
      </c>
      <c r="F32" s="69">
        <f>COUNTA('Monitoria Anual - 4'!N11:N15)</f>
        <v>0</v>
      </c>
      <c r="G32" s="69">
        <f>COUNTA('Monitoria Anual - 4'!O11:O15)</f>
        <v>0</v>
      </c>
      <c r="H32" s="69">
        <f>COUNTA('Monitoria Anual - 4'!P11:P15)</f>
        <v>1</v>
      </c>
      <c r="I32" s="69">
        <f>COUNTA('Monitoria Anual - 4'!Q11:Q15)</f>
        <v>2</v>
      </c>
      <c r="J32" s="70">
        <f>COUNTA('Monitoria Anual - 4'!R11:R15)</f>
        <v>2</v>
      </c>
      <c r="W32" s="1"/>
      <c r="X32" s="11"/>
    </row>
    <row r="33" spans="1:24">
      <c r="A33" s="11"/>
      <c r="C33" s="80" t="s">
        <v>351</v>
      </c>
      <c r="D33" s="79">
        <f>SUM(F33:J33)</f>
        <v>9</v>
      </c>
      <c r="E33" s="35">
        <f>COUNTA('Monitoria Anual - 4'!S16:S24)</f>
        <v>0</v>
      </c>
      <c r="F33" s="36">
        <f>COUNTA('Monitoria Anual - 4'!N16:N24)</f>
        <v>0</v>
      </c>
      <c r="G33" s="36">
        <f>COUNTA('Monitoria Anual - 4'!O16:O24)</f>
        <v>3</v>
      </c>
      <c r="H33" s="36">
        <f>COUNTA('Monitoria Anual - 4'!P16:P24)</f>
        <v>1</v>
      </c>
      <c r="I33" s="36">
        <f>COUNTA('Monitoria Anual - 4'!Q16:Q24)</f>
        <v>4</v>
      </c>
      <c r="J33" s="37">
        <f>COUNTA('Monitoria Anual - 4'!R16:R24)</f>
        <v>1</v>
      </c>
      <c r="W33" s="1"/>
      <c r="X33" s="11"/>
    </row>
    <row r="34" spans="1:24">
      <c r="A34" s="11"/>
      <c r="C34" s="80" t="s">
        <v>352</v>
      </c>
      <c r="D34" s="79">
        <f t="shared" ref="D34:D35" si="2">SUM(F34:J34)</f>
        <v>5</v>
      </c>
      <c r="E34" s="35">
        <f>COUNTA('Monitoria Anual - 4'!S25:S29)</f>
        <v>0</v>
      </c>
      <c r="F34" s="36">
        <f>COUNTA('Monitoria Anual - 4'!N25:N29)</f>
        <v>0</v>
      </c>
      <c r="G34" s="36">
        <f>COUNTA('Monitoria Anual - 4'!O25:O29)</f>
        <v>2</v>
      </c>
      <c r="H34" s="36">
        <f>COUNTA('Monitoria Anual - 4'!P25:P29)</f>
        <v>1</v>
      </c>
      <c r="I34" s="36">
        <f>COUNTA('Monitoria Anual - 4'!Q25:Q29)</f>
        <v>1</v>
      </c>
      <c r="J34" s="37">
        <f>COUNTA('Monitoria Anual - 4'!R25:R29)</f>
        <v>1</v>
      </c>
      <c r="W34" s="1"/>
      <c r="X34" s="11"/>
    </row>
    <row r="35" spans="1:24">
      <c r="A35" s="11"/>
      <c r="C35" s="80" t="s">
        <v>353</v>
      </c>
      <c r="D35" s="79">
        <f t="shared" si="2"/>
        <v>7</v>
      </c>
      <c r="E35" s="35">
        <f>COUNTA('Monitoria Anual - 4'!S30:S37)</f>
        <v>1</v>
      </c>
      <c r="F35" s="36">
        <f>COUNTA('Monitoria Anual - 4'!N30:N37)</f>
        <v>0</v>
      </c>
      <c r="G35" s="36">
        <f>COUNTA('Monitoria Anual - 4'!O30:O37)</f>
        <v>0</v>
      </c>
      <c r="H35" s="36">
        <f>COUNTA('Monitoria Anual - 4'!P30:P37)</f>
        <v>2</v>
      </c>
      <c r="I35" s="36">
        <f>COUNTA('Monitoria Anual - 4'!Q30:Q37)</f>
        <v>5</v>
      </c>
      <c r="J35" s="37">
        <f>COUNTA('Monitoria Anual - 4'!R30:R37)</f>
        <v>0</v>
      </c>
      <c r="W35" s="1"/>
      <c r="X35" s="11"/>
    </row>
    <row r="36" spans="1:24">
      <c r="A36" s="11"/>
      <c r="X36" s="11"/>
    </row>
    <row r="37" spans="1:24">
      <c r="A37" s="11"/>
      <c r="B37" s="11"/>
      <c r="C37" s="11"/>
      <c r="D37" s="11"/>
      <c r="E37" s="11"/>
      <c r="F37" s="11"/>
      <c r="G37" s="11"/>
      <c r="H37" s="11"/>
      <c r="I37" s="11"/>
      <c r="J37" s="11"/>
      <c r="K37" s="11"/>
      <c r="L37" s="11"/>
      <c r="M37" s="11"/>
      <c r="N37" s="11"/>
      <c r="O37" s="11"/>
      <c r="P37" s="11"/>
      <c r="Q37" s="11"/>
      <c r="R37" s="11"/>
      <c r="S37" s="11"/>
      <c r="T37" s="11"/>
      <c r="U37" s="11"/>
      <c r="V37" s="11"/>
      <c r="W37" s="11"/>
      <c r="X37" s="11"/>
    </row>
  </sheetData>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5 F33:F35">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201"/>
  <sheetViews>
    <sheetView showGridLines="0" tabSelected="1" zoomScale="70" zoomScaleNormal="70" workbookViewId="0">
      <selection activeCell="O43" sqref="N42:O43"/>
    </sheetView>
  </sheetViews>
  <sheetFormatPr defaultColWidth="8.85546875" defaultRowHeight="15"/>
  <cols>
    <col min="1" max="1" width="29.140625" style="2" customWidth="1"/>
    <col min="2" max="2" width="7.28515625" style="2" customWidth="1"/>
    <col min="3" max="3" width="73.42578125" style="2" customWidth="1"/>
    <col min="4" max="5" width="40.140625" style="2" customWidth="1"/>
    <col min="6" max="7" width="15.28515625" style="2" customWidth="1"/>
    <col min="8" max="9" width="25.140625" style="2" customWidth="1"/>
    <col min="10" max="10" width="60.28515625" style="2" customWidth="1"/>
    <col min="11" max="12" width="32.28515625" style="2" customWidth="1"/>
    <col min="13" max="13" width="52.140625" style="2" customWidth="1"/>
    <col min="14" max="16" width="26.7109375" style="61" customWidth="1"/>
    <col min="17" max="17" width="78.42578125" style="2" customWidth="1"/>
    <col min="18" max="18" width="91.28515625" style="2" customWidth="1"/>
    <col min="19" max="19" width="74.140625" style="2" customWidth="1"/>
    <col min="20" max="20" width="26.7109375" style="2" customWidth="1"/>
    <col min="21" max="21" width="109.5703125" style="2" customWidth="1"/>
    <col min="22" max="22" width="2.7109375" style="2" customWidth="1"/>
    <col min="23" max="25" width="8.85546875" style="2"/>
    <col min="26" max="26" width="8.85546875" style="2" hidden="1" customWidth="1"/>
    <col min="27" max="16384" width="8.85546875" style="2"/>
  </cols>
  <sheetData>
    <row r="1" spans="1:26" ht="33.75" customHeight="1">
      <c r="A1" s="369" t="s">
        <v>0</v>
      </c>
      <c r="B1" s="369"/>
      <c r="C1" s="369"/>
      <c r="D1" s="369"/>
      <c r="E1" s="369"/>
      <c r="F1" s="369"/>
      <c r="G1" s="369"/>
      <c r="H1" s="369"/>
      <c r="I1" s="369"/>
      <c r="J1" s="369"/>
      <c r="K1" s="369"/>
      <c r="L1" s="369"/>
      <c r="M1" s="369"/>
      <c r="N1" s="58"/>
      <c r="O1" s="58"/>
      <c r="P1" s="58"/>
      <c r="Q1" s="18"/>
      <c r="R1" s="18"/>
      <c r="S1" s="18"/>
      <c r="T1" s="18"/>
      <c r="U1" s="18"/>
      <c r="V1" s="18"/>
      <c r="W1" s="18"/>
    </row>
    <row r="2" spans="1:26" ht="33.75" customHeight="1" thickBot="1">
      <c r="A2" s="370" t="s">
        <v>1</v>
      </c>
      <c r="B2" s="370"/>
      <c r="C2" s="370"/>
      <c r="D2" s="370"/>
      <c r="E2" s="370"/>
      <c r="F2" s="370"/>
      <c r="G2" s="370"/>
      <c r="H2" s="370"/>
      <c r="I2" s="370"/>
      <c r="J2" s="370"/>
      <c r="K2" s="370"/>
      <c r="L2" s="370"/>
      <c r="M2" s="370"/>
      <c r="N2" s="59"/>
      <c r="O2" s="59"/>
      <c r="P2" s="59"/>
      <c r="Q2" s="59"/>
      <c r="R2" s="59"/>
      <c r="S2" s="59"/>
      <c r="T2" s="60"/>
      <c r="U2" s="60"/>
      <c r="W2" s="18"/>
    </row>
    <row r="3" spans="1:26" ht="12" customHeight="1" thickTop="1">
      <c r="W3" s="18"/>
    </row>
    <row r="4" spans="1:26" ht="33.75" customHeight="1">
      <c r="A4" s="54" t="s">
        <v>2</v>
      </c>
      <c r="B4" s="512" t="s">
        <v>3</v>
      </c>
      <c r="C4" s="512"/>
      <c r="D4" s="512"/>
      <c r="E4" s="512"/>
      <c r="F4" s="512"/>
      <c r="G4" s="513"/>
      <c r="H4" s="13"/>
      <c r="I4" s="13"/>
      <c r="J4" s="13"/>
      <c r="K4" s="13"/>
      <c r="L4" s="13"/>
      <c r="M4" s="13"/>
      <c r="N4" s="13"/>
      <c r="O4" s="13"/>
      <c r="P4" s="13"/>
      <c r="W4" s="18"/>
    </row>
    <row r="5" spans="1:26" ht="6.75" customHeight="1">
      <c r="W5" s="18"/>
    </row>
    <row r="6" spans="1:26" ht="33.75" customHeight="1">
      <c r="A6" s="54" t="s">
        <v>4</v>
      </c>
      <c r="B6" s="384" t="s">
        <v>634</v>
      </c>
      <c r="C6" s="385"/>
      <c r="M6" s="61"/>
      <c r="W6" s="18"/>
      <c r="Z6" s="2" t="s">
        <v>6</v>
      </c>
    </row>
    <row r="7" spans="1:26" ht="12" customHeight="1" thickBot="1">
      <c r="W7" s="18"/>
      <c r="Z7" s="62" t="s">
        <v>7</v>
      </c>
    </row>
    <row r="8" spans="1:26" ht="33.75" customHeight="1" thickBot="1">
      <c r="A8" s="486" t="s">
        <v>8</v>
      </c>
      <c r="B8" s="487"/>
      <c r="C8" s="487"/>
      <c r="D8" s="487"/>
      <c r="E8" s="487"/>
      <c r="F8" s="487"/>
      <c r="G8" s="487"/>
      <c r="H8" s="487"/>
      <c r="I8" s="487"/>
      <c r="J8" s="487"/>
      <c r="K8" s="487"/>
      <c r="L8" s="487"/>
      <c r="M8" s="488"/>
      <c r="N8" s="489" t="s">
        <v>9</v>
      </c>
      <c r="O8" s="490"/>
      <c r="P8" s="490"/>
      <c r="Q8" s="490"/>
      <c r="R8" s="490"/>
      <c r="S8" s="490"/>
      <c r="T8" s="490"/>
      <c r="U8" s="491"/>
      <c r="W8" s="18"/>
    </row>
    <row r="9" spans="1:26" ht="48" customHeight="1">
      <c r="A9" s="475" t="s">
        <v>11</v>
      </c>
      <c r="B9" s="367" t="s">
        <v>12</v>
      </c>
      <c r="C9" s="367" t="s">
        <v>13</v>
      </c>
      <c r="D9" s="367" t="s">
        <v>14</v>
      </c>
      <c r="E9" s="426" t="s">
        <v>15</v>
      </c>
      <c r="F9" s="367" t="s">
        <v>16</v>
      </c>
      <c r="G9" s="367"/>
      <c r="H9" s="367" t="s">
        <v>17</v>
      </c>
      <c r="I9" s="367" t="s">
        <v>18</v>
      </c>
      <c r="J9" s="367" t="s">
        <v>19</v>
      </c>
      <c r="K9" s="479" t="s">
        <v>20</v>
      </c>
      <c r="L9" s="480"/>
      <c r="M9" s="367" t="s">
        <v>21</v>
      </c>
      <c r="N9" s="457" t="s">
        <v>23</v>
      </c>
      <c r="O9" s="510" t="s">
        <v>635</v>
      </c>
      <c r="P9" s="463" t="s">
        <v>26</v>
      </c>
      <c r="Q9" s="467" t="s">
        <v>28</v>
      </c>
      <c r="R9" s="467" t="s">
        <v>29</v>
      </c>
      <c r="S9" s="467" t="s">
        <v>30</v>
      </c>
      <c r="T9" s="467" t="s">
        <v>31</v>
      </c>
      <c r="U9" s="467" t="s">
        <v>32</v>
      </c>
      <c r="W9" s="18"/>
    </row>
    <row r="10" spans="1:26" ht="33.75" customHeight="1" thickBot="1">
      <c r="A10" s="476"/>
      <c r="B10" s="477"/>
      <c r="C10" s="477"/>
      <c r="D10" s="477"/>
      <c r="E10" s="478"/>
      <c r="F10" s="53" t="s">
        <v>44</v>
      </c>
      <c r="G10" s="53" t="s">
        <v>45</v>
      </c>
      <c r="H10" s="477"/>
      <c r="I10" s="477"/>
      <c r="J10" s="477"/>
      <c r="K10" s="102" t="s">
        <v>46</v>
      </c>
      <c r="L10" s="102" t="s">
        <v>47</v>
      </c>
      <c r="M10" s="477"/>
      <c r="N10" s="458"/>
      <c r="O10" s="511"/>
      <c r="P10" s="464"/>
      <c r="Q10" s="468"/>
      <c r="R10" s="468"/>
      <c r="S10" s="468"/>
      <c r="T10" s="468"/>
      <c r="U10" s="468"/>
      <c r="W10" s="18"/>
    </row>
    <row r="11" spans="1:26" s="354" customFormat="1" ht="60.75">
      <c r="A11" s="517" t="s">
        <v>48</v>
      </c>
      <c r="B11" s="518" t="s">
        <v>49</v>
      </c>
      <c r="C11" s="519" t="s">
        <v>50</v>
      </c>
      <c r="D11" s="520" t="s">
        <v>64</v>
      </c>
      <c r="E11" s="520" t="s">
        <v>52</v>
      </c>
      <c r="F11" s="521">
        <v>43727</v>
      </c>
      <c r="G11" s="522">
        <v>45559</v>
      </c>
      <c r="H11" s="523" t="s">
        <v>318</v>
      </c>
      <c r="I11" s="524">
        <v>15000</v>
      </c>
      <c r="J11" s="523" t="s">
        <v>636</v>
      </c>
      <c r="K11" s="520" t="s">
        <v>55</v>
      </c>
      <c r="L11" s="520" t="s">
        <v>56</v>
      </c>
      <c r="M11" s="525" t="s">
        <v>57</v>
      </c>
      <c r="N11" s="526" t="s">
        <v>58</v>
      </c>
      <c r="O11" s="527"/>
      <c r="P11" s="528"/>
      <c r="Q11" s="529" t="s">
        <v>637</v>
      </c>
      <c r="R11" s="530"/>
      <c r="S11" s="530" t="s">
        <v>638</v>
      </c>
      <c r="T11" s="531" t="s">
        <v>318</v>
      </c>
      <c r="U11" s="530" t="s">
        <v>639</v>
      </c>
      <c r="W11" s="355"/>
    </row>
    <row r="12" spans="1:26" s="354" customFormat="1" ht="229.5">
      <c r="A12" s="532"/>
      <c r="B12" s="533" t="s">
        <v>65</v>
      </c>
      <c r="C12" s="519" t="s">
        <v>66</v>
      </c>
      <c r="D12" s="534" t="s">
        <v>64</v>
      </c>
      <c r="E12" s="535" t="s">
        <v>67</v>
      </c>
      <c r="F12" s="521">
        <v>43728</v>
      </c>
      <c r="G12" s="522">
        <v>45559</v>
      </c>
      <c r="H12" s="535" t="s">
        <v>483</v>
      </c>
      <c r="I12" s="536">
        <v>15000</v>
      </c>
      <c r="J12" s="537" t="s">
        <v>640</v>
      </c>
      <c r="K12" s="535" t="s">
        <v>55</v>
      </c>
      <c r="L12" s="535" t="s">
        <v>56</v>
      </c>
      <c r="M12" s="538" t="s">
        <v>70</v>
      </c>
      <c r="N12" s="527"/>
      <c r="O12" s="527"/>
      <c r="P12" s="539" t="s">
        <v>58</v>
      </c>
      <c r="Q12" s="531" t="s">
        <v>641</v>
      </c>
      <c r="R12" s="540" t="s">
        <v>642</v>
      </c>
      <c r="S12" s="530"/>
      <c r="T12" s="535" t="s">
        <v>483</v>
      </c>
      <c r="U12" s="530" t="s">
        <v>643</v>
      </c>
      <c r="W12" s="355"/>
    </row>
    <row r="13" spans="1:26" s="354" customFormat="1" ht="259.5">
      <c r="A13" s="532"/>
      <c r="B13" s="533" t="s">
        <v>75</v>
      </c>
      <c r="C13" s="519" t="s">
        <v>644</v>
      </c>
      <c r="D13" s="320" t="s">
        <v>88</v>
      </c>
      <c r="E13" s="320" t="s">
        <v>78</v>
      </c>
      <c r="F13" s="521">
        <v>43729</v>
      </c>
      <c r="G13" s="522">
        <v>45403</v>
      </c>
      <c r="H13" s="537" t="s">
        <v>613</v>
      </c>
      <c r="I13" s="541">
        <v>30000</v>
      </c>
      <c r="J13" s="542" t="s">
        <v>645</v>
      </c>
      <c r="K13" s="320" t="s">
        <v>81</v>
      </c>
      <c r="L13" s="320" t="s">
        <v>81</v>
      </c>
      <c r="M13" s="519" t="s">
        <v>366</v>
      </c>
      <c r="N13" s="527"/>
      <c r="O13" s="527"/>
      <c r="P13" s="543" t="s">
        <v>58</v>
      </c>
      <c r="Q13" s="531" t="s">
        <v>646</v>
      </c>
      <c r="R13" s="540" t="s">
        <v>647</v>
      </c>
      <c r="S13" s="530"/>
      <c r="T13" s="537" t="s">
        <v>613</v>
      </c>
      <c r="U13" s="544" t="s">
        <v>648</v>
      </c>
      <c r="W13" s="355"/>
    </row>
    <row r="14" spans="1:26" s="354" customFormat="1" ht="106.5">
      <c r="A14" s="532"/>
      <c r="B14" s="533" t="s">
        <v>90</v>
      </c>
      <c r="C14" s="519" t="s">
        <v>649</v>
      </c>
      <c r="D14" s="320" t="s">
        <v>92</v>
      </c>
      <c r="E14" s="320" t="s">
        <v>93</v>
      </c>
      <c r="F14" s="521">
        <v>43730</v>
      </c>
      <c r="G14" s="522">
        <v>45559</v>
      </c>
      <c r="H14" s="535" t="s">
        <v>483</v>
      </c>
      <c r="I14" s="541">
        <v>15000</v>
      </c>
      <c r="J14" s="320" t="s">
        <v>94</v>
      </c>
      <c r="K14" s="320" t="s">
        <v>55</v>
      </c>
      <c r="L14" s="320" t="s">
        <v>56</v>
      </c>
      <c r="M14" s="519" t="s">
        <v>70</v>
      </c>
      <c r="N14" s="527"/>
      <c r="O14" s="545"/>
      <c r="P14" s="539" t="s">
        <v>58</v>
      </c>
      <c r="Q14" s="544" t="s">
        <v>650</v>
      </c>
      <c r="R14" s="530" t="s">
        <v>651</v>
      </c>
      <c r="S14" s="530"/>
      <c r="T14" s="535" t="s">
        <v>483</v>
      </c>
      <c r="U14" s="531" t="s">
        <v>565</v>
      </c>
      <c r="W14" s="355"/>
    </row>
    <row r="15" spans="1:26" s="354" customFormat="1" ht="152.25">
      <c r="A15" s="546"/>
      <c r="B15" s="533" t="s">
        <v>99</v>
      </c>
      <c r="C15" s="519" t="s">
        <v>100</v>
      </c>
      <c r="D15" s="320" t="s">
        <v>101</v>
      </c>
      <c r="E15" s="320" t="s">
        <v>652</v>
      </c>
      <c r="F15" s="521">
        <v>43731</v>
      </c>
      <c r="G15" s="522">
        <v>45555</v>
      </c>
      <c r="H15" s="537" t="s">
        <v>571</v>
      </c>
      <c r="I15" s="541">
        <v>20000</v>
      </c>
      <c r="J15" s="542" t="s">
        <v>653</v>
      </c>
      <c r="K15" s="320" t="s">
        <v>493</v>
      </c>
      <c r="L15" s="320" t="s">
        <v>81</v>
      </c>
      <c r="M15" s="519" t="s">
        <v>105</v>
      </c>
      <c r="N15" s="527"/>
      <c r="O15" s="527"/>
      <c r="P15" s="543" t="s">
        <v>58</v>
      </c>
      <c r="Q15" s="531" t="s">
        <v>654</v>
      </c>
      <c r="R15" s="540" t="s">
        <v>655</v>
      </c>
      <c r="S15" s="530"/>
      <c r="T15" s="537" t="s">
        <v>571</v>
      </c>
      <c r="U15" s="544" t="s">
        <v>656</v>
      </c>
      <c r="W15" s="355"/>
    </row>
    <row r="16" spans="1:26" s="354" customFormat="1" ht="152.25">
      <c r="A16" s="547" t="s">
        <v>111</v>
      </c>
      <c r="B16" s="533" t="s">
        <v>112</v>
      </c>
      <c r="C16" s="519" t="s">
        <v>113</v>
      </c>
      <c r="D16" s="320" t="s">
        <v>114</v>
      </c>
      <c r="E16" s="320" t="s">
        <v>489</v>
      </c>
      <c r="F16" s="521">
        <v>43732</v>
      </c>
      <c r="G16" s="522">
        <v>45559</v>
      </c>
      <c r="H16" s="535" t="s">
        <v>404</v>
      </c>
      <c r="I16" s="541">
        <v>15000</v>
      </c>
      <c r="J16" s="542" t="s">
        <v>657</v>
      </c>
      <c r="K16" s="320" t="s">
        <v>493</v>
      </c>
      <c r="L16" s="320" t="s">
        <v>118</v>
      </c>
      <c r="M16" s="519" t="s">
        <v>119</v>
      </c>
      <c r="N16" s="527"/>
      <c r="O16" s="527"/>
      <c r="P16" s="539" t="s">
        <v>58</v>
      </c>
      <c r="Q16" s="531" t="s">
        <v>641</v>
      </c>
      <c r="R16" s="548" t="s">
        <v>658</v>
      </c>
      <c r="S16" s="530" t="s">
        <v>659</v>
      </c>
      <c r="T16" s="535" t="s">
        <v>404</v>
      </c>
      <c r="U16" s="549" t="s">
        <v>660</v>
      </c>
      <c r="W16" s="355"/>
    </row>
    <row r="17" spans="1:23" s="354" customFormat="1" ht="167.25">
      <c r="A17" s="532"/>
      <c r="B17" s="533" t="s">
        <v>124</v>
      </c>
      <c r="C17" s="519" t="s">
        <v>125</v>
      </c>
      <c r="D17" s="320" t="s">
        <v>126</v>
      </c>
      <c r="E17" s="320" t="s">
        <v>127</v>
      </c>
      <c r="F17" s="521">
        <v>43733</v>
      </c>
      <c r="G17" s="522">
        <v>45559</v>
      </c>
      <c r="H17" s="535" t="s">
        <v>483</v>
      </c>
      <c r="I17" s="541">
        <v>8000</v>
      </c>
      <c r="J17" s="320" t="s">
        <v>128</v>
      </c>
      <c r="K17" s="320" t="s">
        <v>661</v>
      </c>
      <c r="L17" s="320" t="s">
        <v>130</v>
      </c>
      <c r="M17" s="519" t="s">
        <v>119</v>
      </c>
      <c r="N17" s="527"/>
      <c r="O17" s="527"/>
      <c r="P17" s="539" t="s">
        <v>58</v>
      </c>
      <c r="Q17" s="550" t="s">
        <v>662</v>
      </c>
      <c r="R17" s="540" t="s">
        <v>663</v>
      </c>
      <c r="S17" s="530"/>
      <c r="T17" s="535" t="s">
        <v>483</v>
      </c>
      <c r="U17" s="551"/>
      <c r="W17" s="355"/>
    </row>
    <row r="18" spans="1:23" s="354" customFormat="1" ht="91.5">
      <c r="A18" s="532"/>
      <c r="B18" s="533" t="s">
        <v>136</v>
      </c>
      <c r="C18" s="519" t="s">
        <v>137</v>
      </c>
      <c r="D18" s="320" t="s">
        <v>138</v>
      </c>
      <c r="E18" s="552" t="s">
        <v>489</v>
      </c>
      <c r="F18" s="521">
        <v>43734</v>
      </c>
      <c r="G18" s="522">
        <v>45559</v>
      </c>
      <c r="H18" s="535" t="s">
        <v>139</v>
      </c>
      <c r="I18" s="541">
        <v>8000</v>
      </c>
      <c r="J18" s="320" t="s">
        <v>577</v>
      </c>
      <c r="K18" s="320" t="s">
        <v>141</v>
      </c>
      <c r="L18" s="320" t="s">
        <v>142</v>
      </c>
      <c r="M18" s="553"/>
      <c r="N18" s="527"/>
      <c r="O18" s="527"/>
      <c r="P18" s="543" t="s">
        <v>58</v>
      </c>
      <c r="Q18" s="531" t="s">
        <v>664</v>
      </c>
      <c r="R18" s="540" t="s">
        <v>665</v>
      </c>
      <c r="S18" s="530"/>
      <c r="T18" s="535" t="s">
        <v>139</v>
      </c>
      <c r="U18" s="554" t="s">
        <v>666</v>
      </c>
      <c r="W18" s="355"/>
    </row>
    <row r="19" spans="1:23" s="354" customFormat="1" ht="336">
      <c r="A19" s="532"/>
      <c r="B19" s="533" t="s">
        <v>147</v>
      </c>
      <c r="C19" s="553" t="s">
        <v>157</v>
      </c>
      <c r="D19" s="320" t="s">
        <v>149</v>
      </c>
      <c r="E19" s="320" t="s">
        <v>497</v>
      </c>
      <c r="F19" s="521">
        <v>43735</v>
      </c>
      <c r="G19" s="522">
        <v>45559</v>
      </c>
      <c r="H19" s="535" t="s">
        <v>429</v>
      </c>
      <c r="I19" s="541">
        <v>40000</v>
      </c>
      <c r="J19" s="542" t="s">
        <v>667</v>
      </c>
      <c r="K19" s="320" t="s">
        <v>152</v>
      </c>
      <c r="L19" s="320" t="s">
        <v>152</v>
      </c>
      <c r="M19" s="519" t="s">
        <v>153</v>
      </c>
      <c r="N19" s="527"/>
      <c r="O19" s="555"/>
      <c r="P19" s="556" t="s">
        <v>58</v>
      </c>
      <c r="Q19" s="557" t="s">
        <v>668</v>
      </c>
      <c r="R19" s="540" t="s">
        <v>669</v>
      </c>
      <c r="S19" s="530"/>
      <c r="T19" s="535" t="s">
        <v>429</v>
      </c>
      <c r="U19" s="530"/>
      <c r="W19" s="355"/>
    </row>
    <row r="20" spans="1:23" s="354" customFormat="1" ht="60.75">
      <c r="A20" s="532"/>
      <c r="B20" s="533" t="s">
        <v>158</v>
      </c>
      <c r="C20" s="519" t="s">
        <v>159</v>
      </c>
      <c r="D20" s="320" t="s">
        <v>160</v>
      </c>
      <c r="E20" s="320" t="s">
        <v>171</v>
      </c>
      <c r="F20" s="521">
        <v>43736</v>
      </c>
      <c r="G20" s="522">
        <v>45559</v>
      </c>
      <c r="H20" s="535" t="s">
        <v>404</v>
      </c>
      <c r="I20" s="541">
        <v>50000</v>
      </c>
      <c r="J20" s="542" t="s">
        <v>670</v>
      </c>
      <c r="K20" s="320" t="s">
        <v>164</v>
      </c>
      <c r="L20" s="320" t="s">
        <v>56</v>
      </c>
      <c r="M20" s="519" t="s">
        <v>671</v>
      </c>
      <c r="N20" s="527"/>
      <c r="O20" s="558"/>
      <c r="P20" s="559" t="s">
        <v>58</v>
      </c>
      <c r="Q20" s="560" t="s">
        <v>672</v>
      </c>
      <c r="R20" s="530" t="s">
        <v>673</v>
      </c>
      <c r="S20" s="530"/>
      <c r="T20" s="535" t="s">
        <v>404</v>
      </c>
      <c r="U20" s="549"/>
      <c r="W20" s="355"/>
    </row>
    <row r="21" spans="1:23" s="354" customFormat="1" ht="45.75">
      <c r="A21" s="532"/>
      <c r="B21" s="533" t="s">
        <v>172</v>
      </c>
      <c r="C21" s="553" t="s">
        <v>173</v>
      </c>
      <c r="D21" s="320" t="s">
        <v>174</v>
      </c>
      <c r="E21" s="320" t="s">
        <v>584</v>
      </c>
      <c r="F21" s="521">
        <v>43737</v>
      </c>
      <c r="G21" s="522">
        <v>45647</v>
      </c>
      <c r="H21" s="537" t="s">
        <v>674</v>
      </c>
      <c r="I21" s="541">
        <v>8000</v>
      </c>
      <c r="J21" s="320" t="s">
        <v>675</v>
      </c>
      <c r="K21" s="320" t="s">
        <v>178</v>
      </c>
      <c r="L21" s="320" t="s">
        <v>179</v>
      </c>
      <c r="M21" s="519"/>
      <c r="N21" s="526" t="s">
        <v>58</v>
      </c>
      <c r="O21" s="558"/>
      <c r="P21" s="527"/>
      <c r="Q21" s="561" t="s">
        <v>676</v>
      </c>
      <c r="R21" s="530"/>
      <c r="S21" s="530" t="s">
        <v>677</v>
      </c>
      <c r="T21" s="537" t="s">
        <v>674</v>
      </c>
      <c r="U21" s="551"/>
      <c r="W21" s="355"/>
    </row>
    <row r="22" spans="1:23" s="354" customFormat="1" ht="45.75">
      <c r="A22" s="532"/>
      <c r="B22" s="533" t="s">
        <v>184</v>
      </c>
      <c r="C22" s="519" t="s">
        <v>185</v>
      </c>
      <c r="D22" s="562" t="s">
        <v>186</v>
      </c>
      <c r="E22" s="562" t="s">
        <v>505</v>
      </c>
      <c r="F22" s="521">
        <v>44348</v>
      </c>
      <c r="G22" s="522">
        <v>45559</v>
      </c>
      <c r="H22" s="535" t="s">
        <v>187</v>
      </c>
      <c r="I22" s="563">
        <v>2000</v>
      </c>
      <c r="J22" s="562" t="s">
        <v>506</v>
      </c>
      <c r="K22" s="320" t="s">
        <v>81</v>
      </c>
      <c r="L22" s="562" t="s">
        <v>81</v>
      </c>
      <c r="M22" s="564"/>
      <c r="N22" s="527"/>
      <c r="O22" s="527" t="s">
        <v>58</v>
      </c>
      <c r="P22" s="527"/>
      <c r="Q22" s="531" t="s">
        <v>678</v>
      </c>
      <c r="R22" s="530"/>
      <c r="S22" s="530" t="s">
        <v>558</v>
      </c>
      <c r="T22" s="535" t="s">
        <v>187</v>
      </c>
      <c r="U22" s="530"/>
      <c r="W22" s="355"/>
    </row>
    <row r="23" spans="1:23" s="354" customFormat="1" ht="106.5">
      <c r="A23" s="532"/>
      <c r="B23" s="533" t="s">
        <v>194</v>
      </c>
      <c r="C23" s="553" t="s">
        <v>195</v>
      </c>
      <c r="D23" s="320" t="s">
        <v>196</v>
      </c>
      <c r="E23" s="320" t="s">
        <v>679</v>
      </c>
      <c r="F23" s="521">
        <v>44094</v>
      </c>
      <c r="G23" s="565">
        <v>45557</v>
      </c>
      <c r="H23" s="537" t="s">
        <v>674</v>
      </c>
      <c r="I23" s="541">
        <v>40000</v>
      </c>
      <c r="J23" s="320" t="s">
        <v>590</v>
      </c>
      <c r="K23" s="320" t="s">
        <v>591</v>
      </c>
      <c r="L23" s="320" t="s">
        <v>200</v>
      </c>
      <c r="M23" s="519"/>
      <c r="N23" s="527"/>
      <c r="O23" s="527"/>
      <c r="P23" s="539" t="s">
        <v>58</v>
      </c>
      <c r="Q23" s="531" t="s">
        <v>641</v>
      </c>
      <c r="R23" s="540" t="s">
        <v>680</v>
      </c>
      <c r="S23" s="530"/>
      <c r="T23" s="537" t="s">
        <v>674</v>
      </c>
      <c r="U23" s="530" t="s">
        <v>681</v>
      </c>
      <c r="W23" s="355"/>
    </row>
    <row r="24" spans="1:23" s="354" customFormat="1" ht="45.75">
      <c r="A24" s="532"/>
      <c r="B24" s="533" t="s">
        <v>314</v>
      </c>
      <c r="C24" s="566" t="s">
        <v>315</v>
      </c>
      <c r="D24" s="562" t="s">
        <v>316</v>
      </c>
      <c r="E24" s="567" t="s">
        <v>317</v>
      </c>
      <c r="F24" s="521">
        <v>44032</v>
      </c>
      <c r="G24" s="522">
        <v>45646</v>
      </c>
      <c r="H24" s="535" t="s">
        <v>417</v>
      </c>
      <c r="I24" s="562">
        <v>0</v>
      </c>
      <c r="J24" s="520" t="s">
        <v>319</v>
      </c>
      <c r="K24" s="520"/>
      <c r="L24" s="520" t="s">
        <v>682</v>
      </c>
      <c r="M24" s="525"/>
      <c r="N24" s="527"/>
      <c r="O24" s="527" t="s">
        <v>58</v>
      </c>
      <c r="P24" s="527"/>
      <c r="Q24" s="531" t="s">
        <v>683</v>
      </c>
      <c r="R24" s="530"/>
      <c r="S24" s="530"/>
      <c r="T24" s="535" t="s">
        <v>417</v>
      </c>
      <c r="U24" s="530"/>
      <c r="W24" s="355"/>
    </row>
    <row r="25" spans="1:23" s="354" customFormat="1" ht="76.5">
      <c r="A25" s="547" t="s">
        <v>202</v>
      </c>
      <c r="B25" s="533" t="s">
        <v>203</v>
      </c>
      <c r="C25" s="519" t="s">
        <v>204</v>
      </c>
      <c r="D25" s="320" t="s">
        <v>205</v>
      </c>
      <c r="E25" s="320" t="s">
        <v>513</v>
      </c>
      <c r="F25" s="521">
        <v>44063</v>
      </c>
      <c r="G25" s="522">
        <v>45646</v>
      </c>
      <c r="H25" s="535" t="s">
        <v>207</v>
      </c>
      <c r="I25" s="541">
        <v>8000</v>
      </c>
      <c r="J25" s="320" t="s">
        <v>208</v>
      </c>
      <c r="K25" s="320" t="s">
        <v>81</v>
      </c>
      <c r="L25" s="320" t="s">
        <v>81</v>
      </c>
      <c r="M25" s="519" t="s">
        <v>209</v>
      </c>
      <c r="N25" s="527"/>
      <c r="O25" s="527"/>
      <c r="P25" s="543" t="s">
        <v>58</v>
      </c>
      <c r="Q25" s="531" t="s">
        <v>654</v>
      </c>
      <c r="R25" s="568" t="s">
        <v>684</v>
      </c>
      <c r="S25" s="530"/>
      <c r="T25" s="535" t="s">
        <v>207</v>
      </c>
      <c r="U25" s="530"/>
      <c r="W25" s="355"/>
    </row>
    <row r="26" spans="1:23" s="354" customFormat="1" ht="60.75">
      <c r="A26" s="532"/>
      <c r="B26" s="533" t="s">
        <v>214</v>
      </c>
      <c r="C26" s="519" t="s">
        <v>517</v>
      </c>
      <c r="D26" s="320" t="s">
        <v>216</v>
      </c>
      <c r="E26" s="320" t="s">
        <v>513</v>
      </c>
      <c r="F26" s="521">
        <v>44094</v>
      </c>
      <c r="G26" s="522">
        <v>45559</v>
      </c>
      <c r="H26" s="537" t="s">
        <v>674</v>
      </c>
      <c r="I26" s="541">
        <v>8000</v>
      </c>
      <c r="J26" s="320" t="s">
        <v>685</v>
      </c>
      <c r="K26" s="320" t="s">
        <v>219</v>
      </c>
      <c r="L26" s="320" t="s">
        <v>56</v>
      </c>
      <c r="M26" s="519" t="s">
        <v>220</v>
      </c>
      <c r="N26" s="526" t="s">
        <v>58</v>
      </c>
      <c r="O26" s="527"/>
      <c r="P26" s="527"/>
      <c r="Q26" s="569" t="s">
        <v>676</v>
      </c>
      <c r="R26" s="570"/>
      <c r="S26" s="530" t="s">
        <v>600</v>
      </c>
      <c r="T26" s="537" t="s">
        <v>674</v>
      </c>
      <c r="U26" s="530"/>
      <c r="W26" s="355"/>
    </row>
    <row r="27" spans="1:23" s="354" customFormat="1" ht="275.25">
      <c r="A27" s="532"/>
      <c r="B27" s="533" t="s">
        <v>224</v>
      </c>
      <c r="C27" s="519" t="s">
        <v>686</v>
      </c>
      <c r="D27" s="320" t="s">
        <v>226</v>
      </c>
      <c r="E27" s="320" t="s">
        <v>519</v>
      </c>
      <c r="F27" s="521">
        <v>44063</v>
      </c>
      <c r="G27" s="522">
        <v>45647</v>
      </c>
      <c r="H27" s="535" t="s">
        <v>520</v>
      </c>
      <c r="I27" s="541">
        <v>8000</v>
      </c>
      <c r="J27" s="320" t="s">
        <v>229</v>
      </c>
      <c r="K27" s="320"/>
      <c r="L27" s="320" t="s">
        <v>81</v>
      </c>
      <c r="M27" s="519"/>
      <c r="N27" s="527"/>
      <c r="O27" s="527"/>
      <c r="P27" s="543" t="s">
        <v>58</v>
      </c>
      <c r="Q27" s="531" t="s">
        <v>641</v>
      </c>
      <c r="R27" s="530" t="s">
        <v>687</v>
      </c>
      <c r="S27" s="530"/>
      <c r="T27" s="535" t="s">
        <v>520</v>
      </c>
      <c r="U27" s="530"/>
      <c r="W27" s="355"/>
    </row>
    <row r="28" spans="1:23" s="354" customFormat="1" ht="60.75">
      <c r="A28" s="532"/>
      <c r="B28" s="533" t="s">
        <v>232</v>
      </c>
      <c r="C28" s="519" t="s">
        <v>233</v>
      </c>
      <c r="D28" s="320" t="s">
        <v>243</v>
      </c>
      <c r="E28" s="320" t="s">
        <v>688</v>
      </c>
      <c r="F28" s="521">
        <v>44094</v>
      </c>
      <c r="G28" s="522">
        <v>45557</v>
      </c>
      <c r="H28" s="535" t="s">
        <v>429</v>
      </c>
      <c r="I28" s="541">
        <v>8000</v>
      </c>
      <c r="J28" s="320" t="s">
        <v>237</v>
      </c>
      <c r="K28" s="571"/>
      <c r="L28" s="320" t="s">
        <v>238</v>
      </c>
      <c r="M28" s="519"/>
      <c r="N28" s="572"/>
      <c r="O28" s="527" t="s">
        <v>58</v>
      </c>
      <c r="P28" s="527"/>
      <c r="Q28" s="531" t="s">
        <v>689</v>
      </c>
      <c r="R28" s="530"/>
      <c r="S28" s="530"/>
      <c r="T28" s="535" t="s">
        <v>429</v>
      </c>
      <c r="U28" s="530" t="s">
        <v>690</v>
      </c>
      <c r="W28" s="355"/>
    </row>
    <row r="29" spans="1:23" s="354" customFormat="1" ht="106.5">
      <c r="A29" s="532"/>
      <c r="B29" s="533" t="s">
        <v>241</v>
      </c>
      <c r="C29" s="519" t="s">
        <v>242</v>
      </c>
      <c r="D29" s="320" t="s">
        <v>243</v>
      </c>
      <c r="E29" s="320" t="s">
        <v>528</v>
      </c>
      <c r="F29" s="521">
        <v>43727</v>
      </c>
      <c r="G29" s="522">
        <v>45647</v>
      </c>
      <c r="H29" s="535" t="s">
        <v>244</v>
      </c>
      <c r="I29" s="541">
        <v>8000</v>
      </c>
      <c r="J29" s="542" t="s">
        <v>691</v>
      </c>
      <c r="K29" s="571"/>
      <c r="L29" s="320" t="s">
        <v>56</v>
      </c>
      <c r="M29" s="519"/>
      <c r="N29" s="526" t="s">
        <v>58</v>
      </c>
      <c r="O29" s="531"/>
      <c r="P29" s="527"/>
      <c r="Q29" s="531"/>
      <c r="R29" s="540" t="s">
        <v>692</v>
      </c>
      <c r="S29" s="530" t="s">
        <v>693</v>
      </c>
      <c r="T29" s="535" t="s">
        <v>244</v>
      </c>
      <c r="U29" s="530"/>
      <c r="W29" s="355"/>
    </row>
    <row r="30" spans="1:23" s="354" customFormat="1" ht="409.6">
      <c r="A30" s="547" t="s">
        <v>249</v>
      </c>
      <c r="B30" s="535" t="s">
        <v>250</v>
      </c>
      <c r="C30" s="573" t="s">
        <v>251</v>
      </c>
      <c r="D30" s="320" t="s">
        <v>252</v>
      </c>
      <c r="E30" s="320" t="s">
        <v>532</v>
      </c>
      <c r="F30" s="521">
        <v>43727</v>
      </c>
      <c r="G30" s="522">
        <v>45559</v>
      </c>
      <c r="H30" s="537" t="s">
        <v>613</v>
      </c>
      <c r="I30" s="541">
        <v>18000</v>
      </c>
      <c r="J30" s="542" t="s">
        <v>694</v>
      </c>
      <c r="K30" s="320" t="s">
        <v>81</v>
      </c>
      <c r="L30" s="320" t="s">
        <v>255</v>
      </c>
      <c r="M30" s="519" t="s">
        <v>440</v>
      </c>
      <c r="N30" s="527"/>
      <c r="O30" s="527"/>
      <c r="P30" s="539" t="s">
        <v>58</v>
      </c>
      <c r="Q30" s="531" t="s">
        <v>641</v>
      </c>
      <c r="R30" s="540" t="s">
        <v>695</v>
      </c>
      <c r="S30" s="530"/>
      <c r="T30" s="537" t="s">
        <v>613</v>
      </c>
      <c r="U30" s="530" t="s">
        <v>696</v>
      </c>
      <c r="W30" s="355"/>
    </row>
    <row r="31" spans="1:23" s="354" customFormat="1" ht="244.5">
      <c r="A31" s="532"/>
      <c r="B31" s="535" t="s">
        <v>263</v>
      </c>
      <c r="C31" s="519" t="s">
        <v>264</v>
      </c>
      <c r="D31" s="320" t="s">
        <v>252</v>
      </c>
      <c r="E31" s="320" t="s">
        <v>535</v>
      </c>
      <c r="F31" s="521">
        <v>43728</v>
      </c>
      <c r="G31" s="522">
        <v>45559</v>
      </c>
      <c r="H31" s="535" t="s">
        <v>444</v>
      </c>
      <c r="I31" s="541">
        <v>15000</v>
      </c>
      <c r="J31" s="542" t="s">
        <v>697</v>
      </c>
      <c r="K31" s="320" t="s">
        <v>81</v>
      </c>
      <c r="L31" s="320" t="s">
        <v>255</v>
      </c>
      <c r="M31" s="519" t="s">
        <v>268</v>
      </c>
      <c r="N31" s="527"/>
      <c r="O31" s="531"/>
      <c r="P31" s="539" t="s">
        <v>58</v>
      </c>
      <c r="Q31" s="531" t="s">
        <v>641</v>
      </c>
      <c r="R31" s="530" t="s">
        <v>698</v>
      </c>
      <c r="S31" s="530"/>
      <c r="T31" s="535" t="s">
        <v>444</v>
      </c>
      <c r="U31" s="530"/>
      <c r="W31" s="355"/>
    </row>
    <row r="32" spans="1:23" s="354" customFormat="1" ht="244.5">
      <c r="A32" s="532"/>
      <c r="B32" s="535" t="s">
        <v>273</v>
      </c>
      <c r="C32" s="519" t="s">
        <v>274</v>
      </c>
      <c r="D32" s="320" t="s">
        <v>252</v>
      </c>
      <c r="E32" s="320" t="s">
        <v>537</v>
      </c>
      <c r="F32" s="521">
        <v>43729</v>
      </c>
      <c r="G32" s="565">
        <v>45559</v>
      </c>
      <c r="H32" s="535" t="s">
        <v>466</v>
      </c>
      <c r="I32" s="541">
        <v>15000</v>
      </c>
      <c r="J32" s="320" t="s">
        <v>277</v>
      </c>
      <c r="K32" s="320" t="s">
        <v>81</v>
      </c>
      <c r="L32" s="320" t="s">
        <v>56</v>
      </c>
      <c r="M32" s="519"/>
      <c r="N32" s="527"/>
      <c r="O32" s="527"/>
      <c r="P32" s="527" t="s">
        <v>58</v>
      </c>
      <c r="Q32" s="531" t="s">
        <v>641</v>
      </c>
      <c r="R32" s="540" t="s">
        <v>699</v>
      </c>
      <c r="S32" s="530"/>
      <c r="T32" s="535" t="s">
        <v>483</v>
      </c>
      <c r="U32" s="549"/>
      <c r="W32" s="355"/>
    </row>
    <row r="33" spans="1:23" s="354" customFormat="1" ht="76.5">
      <c r="A33" s="532"/>
      <c r="B33" s="562" t="s">
        <v>281</v>
      </c>
      <c r="C33" s="519" t="s">
        <v>282</v>
      </c>
      <c r="D33" s="562" t="s">
        <v>252</v>
      </c>
      <c r="E33" s="562" t="s">
        <v>541</v>
      </c>
      <c r="F33" s="521">
        <v>43730</v>
      </c>
      <c r="G33" s="522">
        <v>45559</v>
      </c>
      <c r="H33" s="562" t="s">
        <v>459</v>
      </c>
      <c r="I33" s="563">
        <v>9000</v>
      </c>
      <c r="J33" s="562" t="s">
        <v>277</v>
      </c>
      <c r="K33" s="320" t="s">
        <v>81</v>
      </c>
      <c r="L33" s="562" t="s">
        <v>56</v>
      </c>
      <c r="M33" s="564" t="s">
        <v>284</v>
      </c>
      <c r="N33" s="527"/>
      <c r="O33" s="527"/>
      <c r="P33" s="539" t="s">
        <v>58</v>
      </c>
      <c r="Q33" s="540" t="s">
        <v>700</v>
      </c>
      <c r="R33" s="540" t="s">
        <v>701</v>
      </c>
      <c r="S33" s="530"/>
      <c r="T33" s="562" t="s">
        <v>459</v>
      </c>
      <c r="U33" s="554" t="s">
        <v>702</v>
      </c>
      <c r="W33" s="355"/>
    </row>
    <row r="34" spans="1:23" s="354" customFormat="1" ht="183">
      <c r="A34" s="532"/>
      <c r="B34" s="535" t="s">
        <v>289</v>
      </c>
      <c r="C34" s="519" t="s">
        <v>290</v>
      </c>
      <c r="D34" s="320" t="s">
        <v>465</v>
      </c>
      <c r="E34" s="320" t="s">
        <v>545</v>
      </c>
      <c r="F34" s="521">
        <v>43731</v>
      </c>
      <c r="G34" s="565">
        <v>45559</v>
      </c>
      <c r="H34" s="535" t="s">
        <v>703</v>
      </c>
      <c r="I34" s="541">
        <v>9000</v>
      </c>
      <c r="J34" s="542" t="s">
        <v>704</v>
      </c>
      <c r="K34" s="320" t="s">
        <v>81</v>
      </c>
      <c r="L34" s="320" t="s">
        <v>56</v>
      </c>
      <c r="M34" s="519"/>
      <c r="N34" s="527"/>
      <c r="O34" s="527"/>
      <c r="P34" s="527" t="s">
        <v>58</v>
      </c>
      <c r="Q34" s="531" t="s">
        <v>641</v>
      </c>
      <c r="R34" s="540" t="s">
        <v>705</v>
      </c>
      <c r="S34" s="530"/>
      <c r="T34" s="535" t="s">
        <v>703</v>
      </c>
      <c r="U34" s="529"/>
      <c r="W34" s="355"/>
    </row>
    <row r="35" spans="1:23" s="354" customFormat="1" ht="152.25">
      <c r="A35" s="532"/>
      <c r="B35" s="535" t="s">
        <v>296</v>
      </c>
      <c r="C35" s="519" t="s">
        <v>297</v>
      </c>
      <c r="D35" s="320" t="s">
        <v>252</v>
      </c>
      <c r="E35" s="320" t="s">
        <v>548</v>
      </c>
      <c r="F35" s="521">
        <v>43732</v>
      </c>
      <c r="G35" s="522">
        <v>45559</v>
      </c>
      <c r="H35" s="535" t="s">
        <v>444</v>
      </c>
      <c r="I35" s="541">
        <v>30000</v>
      </c>
      <c r="J35" s="542" t="s">
        <v>706</v>
      </c>
      <c r="K35" s="320" t="s">
        <v>81</v>
      </c>
      <c r="L35" s="320" t="s">
        <v>56</v>
      </c>
      <c r="M35" s="519" t="s">
        <v>299</v>
      </c>
      <c r="N35" s="527"/>
      <c r="O35" s="527"/>
      <c r="P35" s="539" t="s">
        <v>58</v>
      </c>
      <c r="Q35" s="531" t="s">
        <v>641</v>
      </c>
      <c r="R35" s="540" t="s">
        <v>707</v>
      </c>
      <c r="S35" s="530"/>
      <c r="T35" s="535" t="s">
        <v>444</v>
      </c>
      <c r="U35" s="529" t="s">
        <v>708</v>
      </c>
      <c r="W35" s="355"/>
    </row>
    <row r="36" spans="1:23" s="354" customFormat="1" ht="76.5">
      <c r="A36" s="532"/>
      <c r="B36" s="535" t="s">
        <v>303</v>
      </c>
      <c r="C36" s="519" t="s">
        <v>304</v>
      </c>
      <c r="D36" s="320" t="s">
        <v>709</v>
      </c>
      <c r="E36" s="320" t="s">
        <v>550</v>
      </c>
      <c r="F36" s="521">
        <v>43733</v>
      </c>
      <c r="G36" s="522">
        <v>45559</v>
      </c>
      <c r="H36" s="537" t="s">
        <v>571</v>
      </c>
      <c r="I36" s="541">
        <v>30000</v>
      </c>
      <c r="J36" s="542" t="s">
        <v>710</v>
      </c>
      <c r="K36" s="320" t="s">
        <v>81</v>
      </c>
      <c r="L36" s="320" t="s">
        <v>56</v>
      </c>
      <c r="M36" s="519" t="s">
        <v>307</v>
      </c>
      <c r="N36" s="527"/>
      <c r="O36" s="527"/>
      <c r="P36" s="539" t="s">
        <v>58</v>
      </c>
      <c r="Q36" s="531" t="s">
        <v>711</v>
      </c>
      <c r="R36" s="540" t="s">
        <v>712</v>
      </c>
      <c r="S36" s="530"/>
      <c r="T36" s="537" t="s">
        <v>571</v>
      </c>
      <c r="U36" s="531"/>
      <c r="W36" s="355"/>
    </row>
    <row r="37" spans="1:23" s="354" customFormat="1" ht="15.75">
      <c r="A37" s="546"/>
      <c r="B37" s="535" t="s">
        <v>322</v>
      </c>
      <c r="C37" s="519" t="s">
        <v>552</v>
      </c>
      <c r="D37" s="320"/>
      <c r="E37" s="320"/>
      <c r="F37" s="571"/>
      <c r="G37" s="571"/>
      <c r="H37" s="535"/>
      <c r="I37" s="541"/>
      <c r="J37" s="574"/>
      <c r="K37" s="574"/>
      <c r="L37" s="575"/>
      <c r="M37" s="553"/>
      <c r="N37" s="527"/>
      <c r="O37" s="527"/>
      <c r="P37" s="527"/>
      <c r="Q37" s="531"/>
      <c r="R37" s="527"/>
      <c r="S37" s="527"/>
      <c r="T37" s="531"/>
      <c r="U37" s="531"/>
      <c r="W37" s="355"/>
    </row>
    <row r="38" spans="1:23">
      <c r="W38" s="18"/>
    </row>
    <row r="39" spans="1:23">
      <c r="A39" s="18"/>
      <c r="B39" s="18"/>
      <c r="C39" s="18"/>
      <c r="D39" s="18"/>
      <c r="E39" s="18"/>
      <c r="F39" s="18"/>
      <c r="G39" s="18"/>
      <c r="H39" s="18"/>
      <c r="I39" s="18"/>
      <c r="J39" s="18"/>
      <c r="K39" s="18"/>
      <c r="L39" s="18"/>
      <c r="M39" s="18"/>
      <c r="N39" s="58"/>
      <c r="O39" s="58"/>
      <c r="P39" s="58"/>
      <c r="Q39" s="18"/>
      <c r="R39" s="18"/>
      <c r="S39" s="18"/>
      <c r="T39" s="18"/>
      <c r="U39" s="18"/>
      <c r="V39" s="18"/>
      <c r="W39" s="18"/>
    </row>
    <row r="40" spans="1:23">
      <c r="A40" s="58"/>
      <c r="B40" s="58"/>
      <c r="C40" s="58"/>
      <c r="D40" s="18"/>
      <c r="E40" s="18"/>
      <c r="F40" s="18"/>
      <c r="G40" s="18"/>
      <c r="H40" s="18"/>
      <c r="I40" s="18"/>
      <c r="J40" s="18"/>
      <c r="K40" s="18"/>
      <c r="L40" s="18"/>
      <c r="M40" s="18"/>
      <c r="N40" s="18"/>
      <c r="O40" s="18"/>
      <c r="P40" s="18"/>
      <c r="Q40" s="18"/>
      <c r="R40" s="18"/>
      <c r="S40" s="18"/>
      <c r="T40" s="18"/>
      <c r="U40" s="18"/>
      <c r="V40" s="18"/>
      <c r="W40" s="18"/>
    </row>
    <row r="41" spans="1:23">
      <c r="A41" s="61"/>
      <c r="B41" s="61"/>
      <c r="C41" s="61"/>
      <c r="N41" s="2"/>
      <c r="O41" s="2"/>
      <c r="P41" s="2"/>
    </row>
    <row r="42" spans="1:23" ht="26.25" customHeight="1">
      <c r="A42" s="61"/>
      <c r="B42" s="61"/>
      <c r="C42" s="61"/>
      <c r="N42" s="2"/>
      <c r="O42" s="2"/>
      <c r="P42" s="2"/>
    </row>
    <row r="43" spans="1:23" ht="26.25" customHeight="1">
      <c r="A43" s="61"/>
      <c r="B43" s="61"/>
      <c r="C43" s="61"/>
      <c r="N43" s="2"/>
      <c r="O43" s="2"/>
      <c r="P43" s="2"/>
    </row>
    <row r="44" spans="1:23" ht="43.5" customHeight="1">
      <c r="A44" s="61"/>
      <c r="B44" s="61"/>
      <c r="C44" s="61"/>
      <c r="N44" s="2"/>
      <c r="O44" s="2"/>
      <c r="P44" s="2"/>
    </row>
    <row r="45" spans="1:23">
      <c r="A45" s="61"/>
      <c r="B45" s="61"/>
      <c r="C45" s="61"/>
      <c r="N45" s="2"/>
      <c r="O45" s="2"/>
      <c r="P45" s="2"/>
    </row>
    <row r="46" spans="1:23" ht="15.75" customHeight="1">
      <c r="A46" s="61"/>
      <c r="B46" s="61"/>
      <c r="C46" s="61"/>
      <c r="N46" s="2"/>
      <c r="O46" s="2"/>
      <c r="P46" s="2"/>
    </row>
    <row r="47" spans="1:23">
      <c r="A47" s="61"/>
      <c r="B47" s="61"/>
      <c r="C47" s="61"/>
      <c r="N47" s="2"/>
      <c r="O47" s="2"/>
      <c r="P47" s="2"/>
    </row>
    <row r="48" spans="1:23">
      <c r="A48" s="61"/>
      <c r="B48" s="61"/>
      <c r="C48" s="61"/>
      <c r="N48" s="2"/>
      <c r="O48" s="2"/>
      <c r="P48" s="2"/>
    </row>
    <row r="49" spans="1:16">
      <c r="A49" s="61"/>
      <c r="B49" s="61"/>
      <c r="C49" s="61"/>
      <c r="N49" s="2"/>
      <c r="O49" s="2"/>
      <c r="P49" s="2"/>
    </row>
    <row r="50" spans="1:16">
      <c r="A50" s="61"/>
      <c r="B50" s="61"/>
      <c r="C50" s="61"/>
      <c r="N50" s="2"/>
      <c r="O50" s="2"/>
      <c r="P50" s="2"/>
    </row>
    <row r="51" spans="1:16">
      <c r="A51" s="61"/>
      <c r="B51" s="61"/>
      <c r="C51" s="61"/>
      <c r="N51" s="2"/>
      <c r="O51" s="2"/>
      <c r="P51" s="2"/>
    </row>
    <row r="52" spans="1:16">
      <c r="A52" s="61"/>
      <c r="B52" s="61"/>
      <c r="C52" s="61"/>
      <c r="N52" s="2"/>
      <c r="O52" s="2"/>
      <c r="P52" s="2"/>
    </row>
    <row r="53" spans="1:16">
      <c r="A53" s="61"/>
      <c r="B53" s="61"/>
      <c r="C53" s="61"/>
      <c r="N53" s="2"/>
      <c r="O53" s="2"/>
      <c r="P53" s="2"/>
    </row>
    <row r="54" spans="1:16">
      <c r="A54" s="61"/>
      <c r="B54" s="61"/>
      <c r="C54" s="61"/>
      <c r="N54" s="2"/>
      <c r="O54" s="2"/>
      <c r="P54" s="2"/>
    </row>
    <row r="55" spans="1:16">
      <c r="A55" s="61"/>
      <c r="B55" s="61"/>
      <c r="C55" s="61"/>
      <c r="N55" s="2"/>
      <c r="O55" s="2"/>
      <c r="P55" s="2"/>
    </row>
    <row r="56" spans="1:16">
      <c r="A56" s="61"/>
      <c r="B56" s="61"/>
      <c r="C56" s="61"/>
      <c r="N56" s="2"/>
      <c r="O56" s="2"/>
      <c r="P56" s="2"/>
    </row>
    <row r="57" spans="1:16">
      <c r="A57" s="61"/>
      <c r="B57" s="61"/>
      <c r="C57" s="61"/>
      <c r="N57" s="2"/>
      <c r="O57" s="2"/>
      <c r="P57" s="2"/>
    </row>
    <row r="58" spans="1:16" ht="15.75" customHeight="1">
      <c r="A58" s="61"/>
      <c r="B58" s="61"/>
      <c r="C58" s="61"/>
      <c r="N58" s="2"/>
      <c r="O58" s="2"/>
      <c r="P58" s="2"/>
    </row>
    <row r="59" spans="1:16" ht="15" customHeight="1">
      <c r="A59" s="61"/>
      <c r="B59" s="61"/>
      <c r="C59" s="61"/>
      <c r="N59" s="2"/>
      <c r="O59" s="2"/>
      <c r="P59" s="2"/>
    </row>
    <row r="60" spans="1:16">
      <c r="A60" s="61"/>
      <c r="B60" s="61"/>
      <c r="C60" s="61"/>
      <c r="N60" s="2"/>
      <c r="O60" s="2"/>
      <c r="P60" s="2"/>
    </row>
    <row r="61" spans="1:16">
      <c r="A61" s="61"/>
      <c r="B61" s="61"/>
      <c r="C61" s="61"/>
      <c r="N61" s="2"/>
      <c r="O61" s="2"/>
      <c r="P61" s="2"/>
    </row>
    <row r="62" spans="1:16">
      <c r="A62" s="61"/>
      <c r="B62" s="61"/>
      <c r="C62" s="61"/>
      <c r="N62" s="2"/>
      <c r="O62" s="2"/>
      <c r="P62" s="2"/>
    </row>
    <row r="63" spans="1:16">
      <c r="A63" s="61"/>
      <c r="B63" s="61"/>
      <c r="C63" s="61"/>
      <c r="N63" s="2"/>
      <c r="O63" s="2"/>
      <c r="P63" s="2"/>
    </row>
    <row r="64" spans="1:16">
      <c r="A64" s="61"/>
      <c r="B64" s="61"/>
      <c r="C64" s="61"/>
      <c r="N64" s="2"/>
      <c r="O64" s="2"/>
      <c r="P64" s="2"/>
    </row>
    <row r="65" spans="1:16">
      <c r="A65" s="61"/>
      <c r="B65" s="61"/>
      <c r="C65" s="61"/>
      <c r="N65" s="2"/>
      <c r="O65" s="2"/>
      <c r="P65" s="2"/>
    </row>
    <row r="66" spans="1:16">
      <c r="A66" s="61"/>
      <c r="B66" s="61"/>
      <c r="C66" s="61"/>
      <c r="N66" s="2"/>
      <c r="O66" s="2"/>
      <c r="P66" s="2"/>
    </row>
    <row r="67" spans="1:16">
      <c r="A67" s="61"/>
      <c r="B67" s="61"/>
      <c r="C67" s="61"/>
      <c r="N67" s="2"/>
      <c r="O67" s="2"/>
      <c r="P67" s="2"/>
    </row>
    <row r="68" spans="1:16">
      <c r="A68" s="61"/>
      <c r="B68" s="61"/>
      <c r="C68" s="61"/>
      <c r="N68" s="2"/>
      <c r="O68" s="2"/>
      <c r="P68" s="2"/>
    </row>
    <row r="69" spans="1:16">
      <c r="A69" s="61"/>
      <c r="B69" s="61"/>
      <c r="C69" s="61"/>
      <c r="N69" s="2"/>
      <c r="O69" s="2"/>
      <c r="P69" s="2"/>
    </row>
    <row r="70" spans="1:16" ht="15.75" customHeight="1">
      <c r="A70" s="61"/>
      <c r="B70" s="61"/>
      <c r="C70" s="61"/>
      <c r="N70" s="2"/>
      <c r="O70" s="2"/>
      <c r="P70" s="2"/>
    </row>
    <row r="71" spans="1:16" ht="15" customHeight="1">
      <c r="A71" s="61"/>
      <c r="B71" s="61"/>
      <c r="C71" s="61"/>
      <c r="N71" s="2"/>
      <c r="O71" s="2"/>
      <c r="P71" s="2"/>
    </row>
    <row r="72" spans="1:16">
      <c r="A72" s="61"/>
      <c r="B72" s="61"/>
      <c r="C72" s="61"/>
      <c r="N72" s="2"/>
      <c r="O72" s="2"/>
      <c r="P72" s="2"/>
    </row>
    <row r="73" spans="1:16">
      <c r="A73" s="61"/>
      <c r="B73" s="61"/>
      <c r="C73" s="61"/>
      <c r="N73" s="2"/>
      <c r="O73" s="2"/>
      <c r="P73" s="2"/>
    </row>
    <row r="74" spans="1:16">
      <c r="A74" s="61"/>
      <c r="B74" s="61"/>
      <c r="C74" s="61"/>
      <c r="N74" s="2"/>
      <c r="O74" s="2"/>
      <c r="P74" s="2"/>
    </row>
    <row r="75" spans="1:16">
      <c r="A75" s="61"/>
      <c r="B75" s="61"/>
      <c r="C75" s="61"/>
      <c r="N75" s="2"/>
      <c r="O75" s="2"/>
      <c r="P75" s="2"/>
    </row>
    <row r="76" spans="1:16">
      <c r="A76" s="61"/>
      <c r="B76" s="61"/>
      <c r="C76" s="61"/>
      <c r="N76" s="2"/>
      <c r="O76" s="2"/>
      <c r="P76" s="2"/>
    </row>
    <row r="77" spans="1:16">
      <c r="A77" s="61"/>
      <c r="B77" s="61"/>
      <c r="C77" s="61"/>
      <c r="N77" s="2"/>
      <c r="O77" s="2"/>
      <c r="P77" s="2"/>
    </row>
    <row r="78" spans="1:16">
      <c r="A78" s="61"/>
      <c r="B78" s="61"/>
      <c r="C78" s="61"/>
      <c r="N78" s="2"/>
      <c r="O78" s="2"/>
      <c r="P78" s="2"/>
    </row>
    <row r="79" spans="1:16">
      <c r="A79" s="61"/>
      <c r="B79" s="61"/>
      <c r="C79" s="61"/>
      <c r="N79" s="2"/>
      <c r="O79" s="2"/>
      <c r="P79" s="2"/>
    </row>
    <row r="80" spans="1:16">
      <c r="A80" s="61"/>
      <c r="B80" s="61"/>
      <c r="C80" s="61"/>
      <c r="N80" s="2"/>
      <c r="O80" s="2"/>
      <c r="P80" s="2"/>
    </row>
    <row r="81" spans="1:16">
      <c r="A81" s="61"/>
      <c r="B81" s="61"/>
      <c r="C81" s="61"/>
      <c r="N81" s="2"/>
      <c r="O81" s="2"/>
      <c r="P81" s="2"/>
    </row>
    <row r="82" spans="1:16" ht="15.75" customHeight="1">
      <c r="A82" s="61"/>
      <c r="B82" s="61"/>
      <c r="C82" s="61"/>
      <c r="N82" s="2"/>
      <c r="O82" s="2"/>
      <c r="P82" s="2"/>
    </row>
    <row r="83" spans="1:16">
      <c r="A83" s="61"/>
      <c r="B83" s="61"/>
      <c r="C83" s="61"/>
      <c r="N83" s="2"/>
      <c r="O83" s="2"/>
      <c r="P83" s="2"/>
    </row>
    <row r="84" spans="1:16">
      <c r="A84" s="61"/>
      <c r="B84" s="61"/>
      <c r="C84" s="61"/>
      <c r="N84" s="2"/>
      <c r="O84" s="2"/>
      <c r="P84" s="2"/>
    </row>
    <row r="85" spans="1:16">
      <c r="A85" s="61"/>
      <c r="B85" s="61"/>
      <c r="C85" s="61"/>
      <c r="N85" s="2"/>
      <c r="O85" s="2"/>
      <c r="P85" s="2"/>
    </row>
    <row r="86" spans="1:16">
      <c r="A86" s="61"/>
      <c r="B86" s="61"/>
      <c r="C86" s="61"/>
      <c r="N86" s="2"/>
      <c r="O86" s="2"/>
      <c r="P86" s="2"/>
    </row>
    <row r="87" spans="1:16">
      <c r="A87" s="61"/>
      <c r="B87" s="61"/>
      <c r="C87" s="61"/>
      <c r="N87" s="2"/>
      <c r="O87" s="2"/>
      <c r="P87" s="2"/>
    </row>
    <row r="88" spans="1:16">
      <c r="A88" s="61"/>
      <c r="B88" s="61"/>
      <c r="C88" s="61"/>
      <c r="N88" s="2"/>
      <c r="O88" s="2"/>
      <c r="P88" s="2"/>
    </row>
    <row r="89" spans="1:16">
      <c r="A89" s="61"/>
      <c r="B89" s="61"/>
      <c r="C89" s="61"/>
      <c r="N89" s="2"/>
      <c r="O89" s="2"/>
      <c r="P89" s="2"/>
    </row>
    <row r="90" spans="1:16">
      <c r="A90" s="61"/>
      <c r="B90" s="61"/>
      <c r="C90" s="61"/>
      <c r="N90" s="2"/>
      <c r="O90" s="2"/>
      <c r="P90" s="2"/>
    </row>
    <row r="91" spans="1:16">
      <c r="A91" s="61"/>
      <c r="B91" s="61"/>
      <c r="C91" s="61"/>
      <c r="N91" s="2"/>
      <c r="O91" s="2"/>
      <c r="P91" s="2"/>
    </row>
    <row r="92" spans="1:16">
      <c r="A92" s="61"/>
      <c r="B92" s="61"/>
      <c r="C92" s="61"/>
      <c r="N92" s="2"/>
      <c r="O92" s="2"/>
      <c r="P92" s="2"/>
    </row>
    <row r="93" spans="1:16">
      <c r="A93" s="61"/>
      <c r="B93" s="61"/>
      <c r="C93" s="61"/>
      <c r="N93" s="2"/>
      <c r="O93" s="2"/>
      <c r="P93" s="2"/>
    </row>
    <row r="94" spans="1:16">
      <c r="A94" s="61"/>
      <c r="B94" s="61"/>
      <c r="C94" s="61"/>
      <c r="N94" s="2"/>
      <c r="O94" s="2"/>
      <c r="P94" s="2"/>
    </row>
    <row r="95" spans="1:16">
      <c r="A95" s="61"/>
      <c r="B95" s="61"/>
      <c r="C95" s="61"/>
      <c r="N95" s="2"/>
      <c r="O95" s="2"/>
      <c r="P95" s="2"/>
    </row>
    <row r="96" spans="1:16">
      <c r="A96" s="61"/>
      <c r="B96" s="61"/>
      <c r="C96" s="61"/>
      <c r="N96" s="2"/>
      <c r="O96" s="2"/>
      <c r="P96" s="2"/>
    </row>
    <row r="97" spans="1:16">
      <c r="A97" s="61"/>
      <c r="B97" s="61"/>
      <c r="C97" s="61"/>
      <c r="N97" s="2"/>
      <c r="O97" s="2"/>
      <c r="P97" s="2"/>
    </row>
    <row r="98" spans="1:16">
      <c r="A98" s="61"/>
      <c r="B98" s="61"/>
      <c r="C98" s="61"/>
      <c r="N98" s="2"/>
      <c r="O98" s="2"/>
      <c r="P98" s="2"/>
    </row>
    <row r="99" spans="1:16">
      <c r="A99" s="61"/>
      <c r="B99" s="61"/>
      <c r="C99" s="61"/>
      <c r="N99" s="2"/>
      <c r="O99" s="2"/>
      <c r="P99" s="2"/>
    </row>
    <row r="100" spans="1:16">
      <c r="A100" s="61"/>
      <c r="B100" s="61"/>
      <c r="C100" s="61"/>
      <c r="N100" s="2"/>
      <c r="O100" s="2"/>
      <c r="P100" s="2"/>
    </row>
    <row r="101" spans="1:16">
      <c r="A101" s="61"/>
      <c r="B101" s="61"/>
      <c r="C101" s="61"/>
      <c r="N101" s="2"/>
      <c r="O101" s="2"/>
      <c r="P101" s="2"/>
    </row>
    <row r="102" spans="1:16">
      <c r="A102" s="61"/>
      <c r="B102" s="61"/>
      <c r="C102" s="61"/>
      <c r="N102" s="2"/>
      <c r="O102" s="2"/>
      <c r="P102" s="2"/>
    </row>
    <row r="103" spans="1:16">
      <c r="A103" s="61"/>
      <c r="B103" s="61"/>
      <c r="C103" s="61"/>
      <c r="N103" s="2"/>
      <c r="O103" s="2"/>
      <c r="P103" s="2"/>
    </row>
    <row r="104" spans="1:16">
      <c r="A104" s="61"/>
      <c r="B104" s="61"/>
      <c r="C104" s="61"/>
      <c r="N104" s="2"/>
      <c r="O104" s="2"/>
      <c r="P104" s="2"/>
    </row>
    <row r="105" spans="1:16">
      <c r="A105" s="61"/>
      <c r="B105" s="61"/>
      <c r="C105" s="61"/>
      <c r="N105" s="2"/>
      <c r="O105" s="2"/>
      <c r="P105" s="2"/>
    </row>
    <row r="106" spans="1:16">
      <c r="A106" s="61"/>
      <c r="B106" s="61"/>
      <c r="C106" s="61"/>
      <c r="N106" s="2"/>
      <c r="O106" s="2"/>
      <c r="P106" s="2"/>
    </row>
    <row r="107" spans="1:16">
      <c r="A107" s="61"/>
      <c r="B107" s="61"/>
      <c r="C107" s="61"/>
      <c r="N107" s="2"/>
      <c r="O107" s="2"/>
      <c r="P107" s="2"/>
    </row>
    <row r="108" spans="1:16">
      <c r="A108" s="61"/>
      <c r="B108" s="61"/>
      <c r="C108" s="61"/>
      <c r="N108" s="2"/>
      <c r="O108" s="2"/>
      <c r="P108" s="2"/>
    </row>
    <row r="109" spans="1:16">
      <c r="A109" s="61"/>
      <c r="B109" s="61"/>
      <c r="C109" s="61"/>
      <c r="N109" s="2"/>
      <c r="O109" s="2"/>
      <c r="P109" s="2"/>
    </row>
    <row r="110" spans="1:16">
      <c r="A110" s="61"/>
      <c r="B110" s="61"/>
      <c r="C110" s="61"/>
      <c r="N110" s="2"/>
      <c r="O110" s="2"/>
      <c r="P110" s="2"/>
    </row>
    <row r="111" spans="1:16">
      <c r="A111" s="61"/>
      <c r="B111" s="61"/>
      <c r="C111" s="61"/>
      <c r="N111" s="2"/>
      <c r="O111" s="2"/>
      <c r="P111" s="2"/>
    </row>
    <row r="112" spans="1:16">
      <c r="A112" s="61"/>
      <c r="B112" s="61"/>
      <c r="C112" s="61"/>
      <c r="N112" s="2"/>
      <c r="O112" s="2"/>
      <c r="P112" s="2"/>
    </row>
    <row r="113" spans="1:16">
      <c r="A113" s="61"/>
      <c r="B113" s="61"/>
      <c r="C113" s="61"/>
      <c r="N113" s="2"/>
      <c r="O113" s="2"/>
      <c r="P113" s="2"/>
    </row>
    <row r="114" spans="1:16">
      <c r="A114" s="61"/>
      <c r="B114" s="61"/>
      <c r="C114" s="61"/>
      <c r="N114" s="2"/>
      <c r="O114" s="2"/>
      <c r="P114" s="2"/>
    </row>
    <row r="115" spans="1:16">
      <c r="A115" s="61"/>
      <c r="B115" s="61"/>
      <c r="C115" s="61"/>
      <c r="N115" s="2"/>
      <c r="O115" s="2"/>
      <c r="P115" s="2"/>
    </row>
    <row r="116" spans="1:16">
      <c r="A116" s="61"/>
      <c r="B116" s="61"/>
      <c r="C116" s="61"/>
      <c r="N116" s="2"/>
      <c r="O116" s="2"/>
      <c r="P116" s="2"/>
    </row>
    <row r="117" spans="1:16">
      <c r="A117" s="61"/>
      <c r="B117" s="61"/>
      <c r="C117" s="61"/>
      <c r="N117" s="2"/>
      <c r="O117" s="2"/>
      <c r="P117" s="2"/>
    </row>
    <row r="118" spans="1:16">
      <c r="A118" s="61"/>
      <c r="B118" s="61"/>
      <c r="C118" s="61"/>
      <c r="N118" s="2"/>
      <c r="O118" s="2"/>
      <c r="P118" s="2"/>
    </row>
    <row r="119" spans="1:16">
      <c r="A119" s="61"/>
      <c r="B119" s="61"/>
      <c r="C119" s="61"/>
      <c r="N119" s="2"/>
      <c r="O119" s="2"/>
      <c r="P119" s="2"/>
    </row>
    <row r="120" spans="1:16">
      <c r="A120" s="61"/>
      <c r="B120" s="61"/>
      <c r="C120" s="61"/>
      <c r="N120" s="2"/>
      <c r="O120" s="2"/>
      <c r="P120" s="2"/>
    </row>
    <row r="121" spans="1:16">
      <c r="A121" s="61"/>
      <c r="B121" s="61"/>
      <c r="C121" s="61"/>
      <c r="N121" s="2"/>
      <c r="O121" s="2"/>
      <c r="P121" s="2"/>
    </row>
    <row r="122" spans="1:16">
      <c r="A122" s="61"/>
      <c r="B122" s="61"/>
      <c r="C122" s="61"/>
      <c r="N122" s="2"/>
      <c r="O122" s="2"/>
      <c r="P122" s="2"/>
    </row>
    <row r="123" spans="1:16">
      <c r="A123" s="61"/>
      <c r="B123" s="61"/>
      <c r="C123" s="61"/>
      <c r="N123" s="2"/>
      <c r="O123" s="2"/>
      <c r="P123" s="2"/>
    </row>
    <row r="124" spans="1:16">
      <c r="A124" s="61"/>
      <c r="B124" s="61"/>
      <c r="C124" s="61"/>
      <c r="N124" s="2"/>
      <c r="O124" s="2"/>
      <c r="P124" s="2"/>
    </row>
    <row r="125" spans="1:16">
      <c r="A125" s="61"/>
      <c r="B125" s="61"/>
      <c r="C125" s="61"/>
      <c r="N125" s="2"/>
      <c r="O125" s="2"/>
      <c r="P125" s="2"/>
    </row>
    <row r="126" spans="1:16">
      <c r="A126" s="61"/>
      <c r="B126" s="61"/>
      <c r="C126" s="61"/>
      <c r="N126" s="2"/>
      <c r="O126" s="2"/>
      <c r="P126" s="2"/>
    </row>
    <row r="127" spans="1:16">
      <c r="A127" s="61"/>
      <c r="B127" s="61"/>
      <c r="C127" s="61"/>
      <c r="N127" s="2"/>
      <c r="O127" s="2"/>
      <c r="P127" s="2"/>
    </row>
    <row r="128" spans="1:16">
      <c r="A128" s="61"/>
      <c r="B128" s="61"/>
      <c r="C128" s="61"/>
      <c r="N128" s="2"/>
      <c r="O128" s="2"/>
      <c r="P128" s="2"/>
    </row>
    <row r="129" spans="1:16">
      <c r="A129" s="61"/>
      <c r="B129" s="61"/>
      <c r="C129" s="61"/>
      <c r="N129" s="2"/>
      <c r="O129" s="2"/>
      <c r="P129" s="2"/>
    </row>
    <row r="130" spans="1:16">
      <c r="A130" s="61"/>
      <c r="B130" s="61"/>
      <c r="C130" s="61"/>
      <c r="N130" s="2"/>
      <c r="O130" s="2"/>
      <c r="P130" s="2"/>
    </row>
    <row r="131" spans="1:16">
      <c r="A131" s="61"/>
      <c r="B131" s="61"/>
      <c r="C131" s="61"/>
      <c r="N131" s="2"/>
      <c r="O131" s="2"/>
      <c r="P131" s="2"/>
    </row>
    <row r="132" spans="1:16">
      <c r="A132" s="61"/>
      <c r="B132" s="61"/>
      <c r="C132" s="61"/>
      <c r="N132" s="2"/>
      <c r="O132" s="2"/>
      <c r="P132" s="2"/>
    </row>
    <row r="133" spans="1:16">
      <c r="A133" s="61"/>
      <c r="B133" s="61"/>
      <c r="C133" s="61"/>
      <c r="N133" s="2"/>
      <c r="O133" s="2"/>
      <c r="P133" s="2"/>
    </row>
    <row r="134" spans="1:16">
      <c r="A134" s="61"/>
      <c r="B134" s="61"/>
      <c r="C134" s="61"/>
      <c r="N134" s="2"/>
      <c r="O134" s="2"/>
      <c r="P134" s="2"/>
    </row>
    <row r="135" spans="1:16">
      <c r="A135" s="61"/>
      <c r="B135" s="61"/>
      <c r="C135" s="61"/>
      <c r="N135" s="2"/>
      <c r="O135" s="2"/>
      <c r="P135" s="2"/>
    </row>
    <row r="136" spans="1:16">
      <c r="A136" s="61"/>
      <c r="B136" s="61"/>
      <c r="C136" s="61"/>
      <c r="N136" s="2"/>
      <c r="O136" s="2"/>
      <c r="P136" s="2"/>
    </row>
    <row r="137" spans="1:16">
      <c r="A137" s="61"/>
      <c r="B137" s="61"/>
      <c r="C137" s="61"/>
      <c r="N137" s="2"/>
      <c r="O137" s="2"/>
      <c r="P137" s="2"/>
    </row>
    <row r="138" spans="1:16">
      <c r="A138" s="61"/>
      <c r="B138" s="61"/>
      <c r="C138" s="61"/>
      <c r="N138" s="2"/>
      <c r="O138" s="2"/>
      <c r="P138" s="2"/>
    </row>
    <row r="139" spans="1:16">
      <c r="A139" s="61"/>
      <c r="B139" s="61"/>
      <c r="C139" s="61"/>
      <c r="N139" s="2"/>
      <c r="O139" s="2"/>
      <c r="P139" s="2"/>
    </row>
    <row r="140" spans="1:16">
      <c r="A140" s="61"/>
      <c r="B140" s="61"/>
      <c r="C140" s="61"/>
      <c r="N140" s="2"/>
      <c r="O140" s="2"/>
      <c r="P140" s="2"/>
    </row>
    <row r="141" spans="1:16">
      <c r="A141" s="61"/>
      <c r="B141" s="61"/>
      <c r="C141" s="61"/>
      <c r="N141" s="2"/>
      <c r="O141" s="2"/>
      <c r="P141" s="2"/>
    </row>
    <row r="142" spans="1:16">
      <c r="A142" s="61"/>
      <c r="B142" s="61"/>
      <c r="C142" s="61"/>
      <c r="N142" s="2"/>
      <c r="O142" s="2"/>
      <c r="P142" s="2"/>
    </row>
    <row r="143" spans="1:16">
      <c r="A143" s="61"/>
      <c r="B143" s="61"/>
      <c r="C143" s="61"/>
      <c r="N143" s="2"/>
      <c r="O143" s="2"/>
      <c r="P143" s="2"/>
    </row>
    <row r="144" spans="1:16">
      <c r="A144" s="61"/>
      <c r="B144" s="61"/>
      <c r="C144" s="61"/>
      <c r="N144" s="2"/>
      <c r="O144" s="2"/>
      <c r="P144" s="2"/>
    </row>
    <row r="145" spans="1:16">
      <c r="A145" s="61"/>
      <c r="B145" s="61"/>
      <c r="C145" s="61"/>
      <c r="N145" s="2"/>
      <c r="O145" s="2"/>
      <c r="P145" s="2"/>
    </row>
    <row r="146" spans="1:16">
      <c r="A146" s="61"/>
      <c r="B146" s="61"/>
      <c r="C146" s="61"/>
      <c r="N146" s="2"/>
      <c r="O146" s="2"/>
      <c r="P146" s="2"/>
    </row>
    <row r="147" spans="1:16">
      <c r="A147" s="61"/>
      <c r="B147" s="61"/>
      <c r="C147" s="61"/>
      <c r="N147" s="2"/>
      <c r="O147" s="2"/>
      <c r="P147" s="2"/>
    </row>
    <row r="148" spans="1:16">
      <c r="A148" s="61"/>
      <c r="B148" s="61"/>
      <c r="C148" s="61"/>
      <c r="N148" s="2"/>
      <c r="O148" s="2"/>
      <c r="P148" s="2"/>
    </row>
    <row r="149" spans="1:16">
      <c r="A149" s="61"/>
      <c r="B149" s="61"/>
      <c r="C149" s="61"/>
      <c r="N149" s="2"/>
      <c r="O149" s="2"/>
      <c r="P149" s="2"/>
    </row>
    <row r="150" spans="1:16">
      <c r="A150" s="61"/>
      <c r="B150" s="61"/>
      <c r="C150" s="61"/>
      <c r="N150" s="2"/>
      <c r="O150" s="2"/>
      <c r="P150" s="2"/>
    </row>
    <row r="151" spans="1:16">
      <c r="A151" s="61"/>
      <c r="B151" s="61"/>
      <c r="C151" s="61"/>
      <c r="N151" s="2"/>
      <c r="O151" s="2"/>
      <c r="P151" s="2"/>
    </row>
    <row r="152" spans="1:16">
      <c r="A152" s="61"/>
      <c r="B152" s="61"/>
      <c r="C152" s="61"/>
      <c r="N152" s="2"/>
      <c r="O152" s="2"/>
      <c r="P152" s="2"/>
    </row>
    <row r="153" spans="1:16">
      <c r="A153" s="61"/>
      <c r="B153" s="61"/>
      <c r="C153" s="61"/>
      <c r="N153" s="2"/>
      <c r="O153" s="2"/>
      <c r="P153" s="2"/>
    </row>
    <row r="154" spans="1:16">
      <c r="A154" s="61"/>
      <c r="B154" s="61"/>
      <c r="C154" s="61"/>
      <c r="N154" s="2"/>
      <c r="O154" s="2"/>
      <c r="P154" s="2"/>
    </row>
    <row r="155" spans="1:16">
      <c r="A155" s="61"/>
      <c r="B155" s="61"/>
      <c r="C155" s="61"/>
      <c r="N155" s="2"/>
      <c r="O155" s="2"/>
      <c r="P155" s="2"/>
    </row>
    <row r="156" spans="1:16">
      <c r="A156" s="61"/>
      <c r="B156" s="61"/>
      <c r="C156" s="61"/>
      <c r="N156" s="2"/>
      <c r="O156" s="2"/>
      <c r="P156" s="2"/>
    </row>
    <row r="157" spans="1:16">
      <c r="A157" s="61"/>
      <c r="B157" s="61"/>
      <c r="C157" s="61"/>
      <c r="N157" s="2"/>
      <c r="O157" s="2"/>
      <c r="P157" s="2"/>
    </row>
    <row r="158" spans="1:16">
      <c r="A158" s="61"/>
      <c r="B158" s="61"/>
      <c r="C158" s="61"/>
      <c r="N158" s="2"/>
      <c r="O158" s="2"/>
      <c r="P158" s="2"/>
    </row>
    <row r="159" spans="1:16">
      <c r="A159" s="61"/>
      <c r="B159" s="61"/>
      <c r="C159" s="61"/>
      <c r="N159" s="2"/>
      <c r="O159" s="2"/>
      <c r="P159" s="2"/>
    </row>
    <row r="160" spans="1:16">
      <c r="A160" s="61"/>
      <c r="B160" s="61"/>
      <c r="C160" s="61"/>
      <c r="N160" s="2"/>
      <c r="O160" s="2"/>
      <c r="P160" s="2"/>
    </row>
    <row r="161" spans="1:16">
      <c r="A161" s="61"/>
      <c r="B161" s="61"/>
      <c r="C161" s="61"/>
      <c r="N161" s="2"/>
      <c r="O161" s="2"/>
      <c r="P161" s="2"/>
    </row>
    <row r="162" spans="1:16">
      <c r="A162" s="61"/>
      <c r="B162" s="61"/>
      <c r="C162" s="61"/>
      <c r="N162" s="2"/>
      <c r="O162" s="2"/>
      <c r="P162" s="2"/>
    </row>
    <row r="163" spans="1:16">
      <c r="A163" s="61"/>
      <c r="B163" s="61"/>
      <c r="C163" s="61"/>
      <c r="N163" s="2"/>
      <c r="O163" s="2"/>
      <c r="P163" s="2"/>
    </row>
    <row r="164" spans="1:16">
      <c r="A164" s="61"/>
      <c r="B164" s="61"/>
      <c r="C164" s="61"/>
      <c r="N164" s="2"/>
      <c r="O164" s="2"/>
      <c r="P164" s="2"/>
    </row>
    <row r="165" spans="1:16">
      <c r="A165" s="61"/>
      <c r="B165" s="61"/>
      <c r="C165" s="61"/>
      <c r="N165" s="2"/>
      <c r="O165" s="2"/>
      <c r="P165" s="2"/>
    </row>
    <row r="166" spans="1:16">
      <c r="A166" s="61"/>
      <c r="B166" s="61"/>
      <c r="C166" s="61"/>
      <c r="N166" s="2"/>
      <c r="O166" s="2"/>
      <c r="P166" s="2"/>
    </row>
    <row r="167" spans="1:16">
      <c r="A167" s="61"/>
      <c r="B167" s="61"/>
      <c r="C167" s="61"/>
      <c r="N167" s="2"/>
      <c r="O167" s="2"/>
      <c r="P167" s="2"/>
    </row>
    <row r="168" spans="1:16">
      <c r="A168" s="61"/>
      <c r="B168" s="61"/>
      <c r="C168" s="61"/>
      <c r="N168" s="2"/>
      <c r="O168" s="2"/>
      <c r="P168" s="2"/>
    </row>
    <row r="169" spans="1:16">
      <c r="A169" s="61"/>
      <c r="B169" s="61"/>
      <c r="C169" s="61"/>
      <c r="N169" s="2"/>
      <c r="O169" s="2"/>
      <c r="P169" s="2"/>
    </row>
    <row r="170" spans="1:16">
      <c r="A170" s="61"/>
      <c r="B170" s="61"/>
      <c r="C170" s="61"/>
      <c r="N170" s="2"/>
      <c r="O170" s="2"/>
      <c r="P170" s="2"/>
    </row>
    <row r="171" spans="1:16">
      <c r="A171" s="61"/>
      <c r="B171" s="61"/>
      <c r="C171" s="61"/>
      <c r="N171" s="2"/>
      <c r="O171" s="2"/>
      <c r="P171" s="2"/>
    </row>
    <row r="172" spans="1:16">
      <c r="A172" s="61"/>
      <c r="B172" s="61"/>
      <c r="C172" s="61"/>
      <c r="N172" s="2"/>
      <c r="O172" s="2"/>
      <c r="P172" s="2"/>
    </row>
    <row r="173" spans="1:16">
      <c r="A173" s="61"/>
      <c r="B173" s="61"/>
      <c r="C173" s="61"/>
      <c r="N173" s="2"/>
      <c r="O173" s="2"/>
      <c r="P173" s="2"/>
    </row>
    <row r="174" spans="1:16">
      <c r="A174" s="61"/>
      <c r="B174" s="61"/>
      <c r="C174" s="61"/>
      <c r="N174" s="2"/>
      <c r="O174" s="2"/>
      <c r="P174" s="2"/>
    </row>
    <row r="175" spans="1:16">
      <c r="A175" s="61"/>
      <c r="B175" s="61"/>
      <c r="C175" s="61"/>
      <c r="N175" s="2"/>
      <c r="O175" s="2"/>
      <c r="P175" s="2"/>
    </row>
    <row r="176" spans="1:16">
      <c r="A176" s="61"/>
      <c r="B176" s="61"/>
      <c r="C176" s="61"/>
      <c r="N176" s="2"/>
      <c r="O176" s="2"/>
      <c r="P176" s="2"/>
    </row>
    <row r="177" spans="1:16">
      <c r="A177" s="61"/>
      <c r="B177" s="61"/>
      <c r="C177" s="61"/>
      <c r="N177" s="2"/>
      <c r="O177" s="2"/>
      <c r="P177" s="2"/>
    </row>
    <row r="178" spans="1:16">
      <c r="A178" s="61"/>
      <c r="B178" s="61"/>
      <c r="C178" s="61"/>
      <c r="N178" s="2"/>
      <c r="O178" s="2"/>
      <c r="P178" s="2"/>
    </row>
    <row r="179" spans="1:16">
      <c r="A179" s="61"/>
      <c r="B179" s="61"/>
      <c r="C179" s="61"/>
      <c r="N179" s="2"/>
      <c r="O179" s="2"/>
      <c r="P179" s="2"/>
    </row>
    <row r="180" spans="1:16">
      <c r="A180" s="61"/>
      <c r="B180" s="61"/>
      <c r="C180" s="61"/>
      <c r="N180" s="2"/>
      <c r="O180" s="2"/>
      <c r="P180" s="2"/>
    </row>
    <row r="181" spans="1:16">
      <c r="A181" s="61"/>
      <c r="B181" s="61"/>
      <c r="C181" s="61"/>
      <c r="N181" s="2"/>
      <c r="O181" s="2"/>
      <c r="P181" s="2"/>
    </row>
    <row r="182" spans="1:16">
      <c r="A182" s="61"/>
      <c r="B182" s="61"/>
      <c r="C182" s="61"/>
      <c r="N182" s="2"/>
      <c r="O182" s="2"/>
      <c r="P182" s="2"/>
    </row>
    <row r="183" spans="1:16">
      <c r="A183" s="61"/>
      <c r="B183" s="61"/>
      <c r="C183" s="61"/>
      <c r="N183" s="2"/>
      <c r="O183" s="2"/>
      <c r="P183" s="2"/>
    </row>
    <row r="184" spans="1:16">
      <c r="A184" s="61"/>
      <c r="B184" s="61"/>
      <c r="C184" s="61"/>
      <c r="N184" s="2"/>
      <c r="O184" s="2"/>
      <c r="P184" s="2"/>
    </row>
    <row r="185" spans="1:16">
      <c r="A185" s="61"/>
      <c r="B185" s="61"/>
      <c r="C185" s="61"/>
      <c r="N185" s="2"/>
      <c r="O185" s="2"/>
      <c r="P185" s="2"/>
    </row>
    <row r="186" spans="1:16">
      <c r="A186" s="61"/>
      <c r="B186" s="61"/>
      <c r="C186" s="61"/>
      <c r="N186" s="2"/>
      <c r="O186" s="2"/>
      <c r="P186" s="2"/>
    </row>
    <row r="187" spans="1:16">
      <c r="A187" s="61"/>
      <c r="B187" s="61"/>
      <c r="C187" s="61"/>
      <c r="N187" s="2"/>
      <c r="O187" s="2"/>
      <c r="P187" s="2"/>
    </row>
    <row r="188" spans="1:16">
      <c r="A188" s="61"/>
      <c r="B188" s="61"/>
      <c r="C188" s="61"/>
      <c r="N188" s="2"/>
      <c r="O188" s="2"/>
      <c r="P188" s="2"/>
    </row>
    <row r="189" spans="1:16">
      <c r="A189" s="61"/>
      <c r="B189" s="61"/>
      <c r="C189" s="61"/>
      <c r="N189" s="2"/>
      <c r="O189" s="2"/>
      <c r="P189" s="2"/>
    </row>
    <row r="190" spans="1:16">
      <c r="A190" s="61"/>
      <c r="B190" s="61"/>
      <c r="C190" s="61"/>
      <c r="N190" s="2"/>
      <c r="O190" s="2"/>
      <c r="P190" s="2"/>
    </row>
    <row r="191" spans="1:16">
      <c r="A191" s="61"/>
      <c r="B191" s="61"/>
      <c r="C191" s="61"/>
      <c r="N191" s="2"/>
      <c r="O191" s="2"/>
      <c r="P191" s="2"/>
    </row>
    <row r="192" spans="1:16">
      <c r="A192" s="61"/>
      <c r="B192" s="61"/>
      <c r="C192" s="61"/>
      <c r="N192" s="2"/>
      <c r="O192" s="2"/>
      <c r="P192" s="2"/>
    </row>
    <row r="193" spans="1:16">
      <c r="A193" s="61"/>
      <c r="B193" s="61"/>
      <c r="C193" s="61"/>
      <c r="N193" s="2"/>
      <c r="O193" s="2"/>
      <c r="P193" s="2"/>
    </row>
    <row r="194" spans="1:16">
      <c r="A194" s="61"/>
      <c r="B194" s="61"/>
      <c r="C194" s="61"/>
      <c r="N194" s="2"/>
      <c r="O194" s="2"/>
      <c r="P194" s="2"/>
    </row>
    <row r="195" spans="1:16">
      <c r="A195" s="61"/>
      <c r="B195" s="61"/>
      <c r="C195" s="61"/>
      <c r="N195" s="2"/>
      <c r="O195" s="2"/>
      <c r="P195" s="2"/>
    </row>
    <row r="196" spans="1:16">
      <c r="A196" s="61"/>
      <c r="B196" s="61"/>
      <c r="C196" s="61"/>
      <c r="N196" s="2"/>
      <c r="O196" s="2"/>
      <c r="P196" s="2"/>
    </row>
    <row r="197" spans="1:16">
      <c r="A197" s="61"/>
      <c r="B197" s="61"/>
      <c r="C197" s="61"/>
      <c r="N197" s="2"/>
      <c r="O197" s="2"/>
      <c r="P197" s="2"/>
    </row>
    <row r="198" spans="1:16">
      <c r="A198" s="61"/>
      <c r="B198" s="61"/>
      <c r="C198" s="61"/>
      <c r="N198" s="2"/>
      <c r="O198" s="2"/>
      <c r="P198" s="2"/>
    </row>
    <row r="199" spans="1:16">
      <c r="A199" s="61"/>
      <c r="B199" s="61"/>
      <c r="C199" s="61"/>
      <c r="N199" s="2"/>
      <c r="O199" s="2"/>
      <c r="P199" s="2"/>
    </row>
    <row r="200" spans="1:16">
      <c r="A200" s="61"/>
      <c r="B200" s="61"/>
      <c r="C200" s="61"/>
      <c r="N200" s="2"/>
      <c r="O200" s="2"/>
      <c r="P200" s="2"/>
    </row>
    <row r="201" spans="1:16">
      <c r="A201" s="61"/>
      <c r="B201" s="61"/>
      <c r="C201" s="61"/>
      <c r="N201" s="2"/>
      <c r="O201" s="2"/>
      <c r="P201" s="2"/>
    </row>
  </sheetData>
  <sheetProtection algorithmName="SHA-512" hashValue="JkOfbNVp5JdOSW0rRa9L5oCXIkPiHDWCPBDmXjU4PVk0q+MHZNThR4QaWu9J7s2n7Zvl7rYR7hUHCy2/pjMyOA==" saltValue="rbdHZzgXR8HHoOzYxMNIwA==" spinCount="100000" sheet="1" objects="1" scenarios="1" formatCells="0" formatColumns="0" formatRows="0"/>
  <mergeCells count="29">
    <mergeCell ref="A11:A15"/>
    <mergeCell ref="A16:A24"/>
    <mergeCell ref="A25:A29"/>
    <mergeCell ref="A30:A37"/>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Z6:Z7">
    <cfRule type="cellIs" dxfId="4" priority="23" stopIfTrue="1" operator="equal">
      <formula>$Z$6</formula>
    </cfRule>
  </conditionalFormatting>
  <conditionalFormatting sqref="N11:N37">
    <cfRule type="cellIs" dxfId="3" priority="1" operator="equal">
      <formula>"x"</formula>
    </cfRule>
  </conditionalFormatting>
  <conditionalFormatting sqref="O11:O37">
    <cfRule type="cellIs" dxfId="2" priority="2" stopIfTrue="1" operator="equal">
      <formula>"x"</formula>
    </cfRule>
  </conditionalFormatting>
  <conditionalFormatting sqref="P11:P37">
    <cfRule type="cellIs" dxfId="1" priority="3" operator="equal">
      <formula>"x"</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B2E67AC7F328046986E35A03DBEA2AF" ma:contentTypeVersion="15" ma:contentTypeDescription="Crie um novo documento." ma:contentTypeScope="" ma:versionID="807d38a2cdb2978548ecaef011b4fe8c">
  <xsd:schema xmlns:xsd="http://www.w3.org/2001/XMLSchema" xmlns:xs="http://www.w3.org/2001/XMLSchema" xmlns:p="http://schemas.microsoft.com/office/2006/metadata/properties" xmlns:ns2="522510d1-59db-44c7-bc47-6cc7044ef6e8" xmlns:ns3="a7020658-4105-46d4-8efe-86bba1d2eae4" targetNamespace="http://schemas.microsoft.com/office/2006/metadata/properties" ma:root="true" ma:fieldsID="19348ceb58d870a5f43bdf9ace4261ca" ns2:_="" ns3:_="">
    <xsd:import namespace="522510d1-59db-44c7-bc47-6cc7044ef6e8"/>
    <xsd:import namespace="a7020658-4105-46d4-8efe-86bba1d2eae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510d1-59db-44c7-bc47-6cc7044ef6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7020658-4105-46d4-8efe-86bba1d2eae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a75ab3c-d32e-4abe-ae75-930e5b3ac975}" ma:internalName="TaxCatchAll" ma:showField="CatchAllData" ma:web="a7020658-4105-46d4-8efe-86bba1d2eae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22510d1-59db-44c7-bc47-6cc7044ef6e8">
      <Terms xmlns="http://schemas.microsoft.com/office/infopath/2007/PartnerControls"/>
    </lcf76f155ced4ddcb4097134ff3c332f>
    <TaxCatchAll xmlns="a7020658-4105-46d4-8efe-86bba1d2eae4" xsi:nil="true"/>
  </documentManagement>
</p:properties>
</file>

<file path=customXml/itemProps1.xml><?xml version="1.0" encoding="utf-8"?>
<ds:datastoreItem xmlns:ds="http://schemas.openxmlformats.org/officeDocument/2006/customXml" ds:itemID="{C8C51AF3-DF84-4827-B17B-24037AC4E33C}"/>
</file>

<file path=customXml/itemProps2.xml><?xml version="1.0" encoding="utf-8"?>
<ds:datastoreItem xmlns:ds="http://schemas.openxmlformats.org/officeDocument/2006/customXml" ds:itemID="{CC5AC5BE-CC18-4781-B698-00FDBFEC1F0E}"/>
</file>

<file path=customXml/itemProps3.xml><?xml version="1.0" encoding="utf-8"?>
<ds:datastoreItem xmlns:ds="http://schemas.openxmlformats.org/officeDocument/2006/customXml" ds:itemID="{A024F704-8315-46BC-B1CB-36C5FF58BE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
  <cp:revision/>
  <dcterms:created xsi:type="dcterms:W3CDTF">2012-07-30T00:05:19Z</dcterms:created>
  <dcterms:modified xsi:type="dcterms:W3CDTF">2025-04-08T19:30:49Z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y fmtid="{D5CDD505-2E9C-101B-9397-08002B2CF9AE}" pid="3" name="MediaServiceImageTags">
    <vt:lpwstr/>
  </property>
  <property fmtid="{D5CDD505-2E9C-101B-9397-08002B2CF9AE}" pid="4" name="MSIP_Label_3738d5ca-cd4e-433d-8f2a-eee77df5cad2_Enabled">
    <vt:lpwstr>true</vt:lpwstr>
  </property>
  <property fmtid="{D5CDD505-2E9C-101B-9397-08002B2CF9AE}" pid="5" name="MSIP_Label_3738d5ca-cd4e-433d-8f2a-eee77df5cad2_SetDate">
    <vt:lpwstr>2023-05-09T12:18:23Z</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iteId">
    <vt:lpwstr>c14e2b56-c5bc-43bd-ad9c-408cf6cc3560</vt:lpwstr>
  </property>
  <property fmtid="{D5CDD505-2E9C-101B-9397-08002B2CF9AE}" pid="9" name="MSIP_Label_3738d5ca-cd4e-433d-8f2a-eee77df5cad2_ActionId">
    <vt:lpwstr>a009bca3-9e0c-4ac6-8b91-36d86fea9363</vt:lpwstr>
  </property>
  <property fmtid="{D5CDD505-2E9C-101B-9397-08002B2CF9AE}" pid="10" name="MSIP_Label_3738d5ca-cd4e-433d-8f2a-eee77df5cad2_ContentBits">
    <vt:lpwstr>0</vt:lpwstr>
  </property>
</Properties>
</file>