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5.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5" rupBuild="18528"/>
  <workbookPr defaultThemeVersion="124226"/>
  <mc:AlternateContent xmlns:mc="http://schemas.openxmlformats.org/markup-compatibility/2006">
    <mc:Choice Requires="x15">
      <x15ac:absPath xmlns:x15ac="http://schemas.microsoft.com/office/spreadsheetml/2010/11/ac" url="I:\Gp-A-CGESP-bsa\_COPAN\PAN Aves Limicolas Migratórias\1º ciclo\2-Monitoria\"/>
    </mc:Choice>
  </mc:AlternateContent>
  <bookViews>
    <workbookView xWindow="390" yWindow="495" windowWidth="15600" windowHeight="5385" tabRatio="681" firstSheet="1" activeTab="7" xr2:uid="{00000000-000D-0000-FFFF-FFFF00000000}"/>
  </bookViews>
  <sheets>
    <sheet name="Monitoria Anual 1" sheetId="1" r:id="rId1"/>
    <sheet name="Painel de Gestão - 1" sheetId="2" r:id="rId2"/>
    <sheet name="Monitoria Anual 2" sheetId="34" r:id="rId3"/>
    <sheet name="Painel de Gestão - 2" sheetId="35" r:id="rId4"/>
    <sheet name="Monitoria Anual - 3" sheetId="36" r:id="rId5"/>
    <sheet name="Painel de Gestão - 3" sheetId="37" r:id="rId6"/>
    <sheet name="Monitoria Final" sheetId="38" r:id="rId7"/>
    <sheet name="Painel de Gestão Final" sheetId="39" r:id="rId8"/>
  </sheets>
  <externalReferences>
    <externalReference r:id="rId9"/>
  </externalReferences>
  <calcPr calcId="171027"/>
</workbook>
</file>

<file path=xl/calcChain.xml><?xml version="1.0" encoding="utf-8"?>
<calcChain xmlns="http://schemas.openxmlformats.org/spreadsheetml/2006/main">
  <c r="D5" i="39" l="1"/>
  <c r="G26" i="39" l="1"/>
  <c r="F26" i="39"/>
  <c r="E26" i="39"/>
  <c r="D26" i="39" s="1"/>
  <c r="G25" i="39"/>
  <c r="F25" i="39"/>
  <c r="E25" i="39"/>
  <c r="D25" i="39" s="1"/>
  <c r="G24" i="39"/>
  <c r="F24" i="39"/>
  <c r="E24" i="39"/>
  <c r="D24" i="39" s="1"/>
  <c r="G23" i="39"/>
  <c r="F23" i="39"/>
  <c r="E23" i="39"/>
  <c r="D23" i="39" s="1"/>
  <c r="G22" i="39"/>
  <c r="F22" i="39"/>
  <c r="E22" i="39"/>
  <c r="D22" i="39" s="1"/>
  <c r="D19" i="39"/>
  <c r="D14" i="39"/>
  <c r="D13" i="39"/>
  <c r="D12" i="39"/>
  <c r="D15" i="39" s="1"/>
  <c r="D4" i="39"/>
  <c r="B3" i="39"/>
  <c r="B3" i="38"/>
  <c r="J33" i="37"/>
  <c r="I33" i="37"/>
  <c r="H33" i="37"/>
  <c r="G33" i="37"/>
  <c r="F33" i="37"/>
  <c r="E33" i="37"/>
  <c r="J32" i="37"/>
  <c r="I32" i="37"/>
  <c r="H32" i="37"/>
  <c r="G32" i="37"/>
  <c r="F32" i="37"/>
  <c r="E32" i="37"/>
  <c r="J31" i="37"/>
  <c r="I31" i="37"/>
  <c r="H31" i="37"/>
  <c r="G31" i="37"/>
  <c r="F31" i="37"/>
  <c r="E31" i="37"/>
  <c r="J30" i="37"/>
  <c r="I30" i="37"/>
  <c r="H30" i="37"/>
  <c r="G30" i="37"/>
  <c r="D30" i="37" s="1"/>
  <c r="F30" i="37"/>
  <c r="E30" i="37"/>
  <c r="J29" i="37"/>
  <c r="I29" i="37"/>
  <c r="H29" i="37"/>
  <c r="G29" i="37"/>
  <c r="F29" i="37"/>
  <c r="E29" i="37"/>
  <c r="D26" i="37"/>
  <c r="D21" i="37"/>
  <c r="D20" i="37"/>
  <c r="Y17" i="37" a="1"/>
  <c r="Y17" i="37" s="1"/>
  <c r="X17" i="37" a="1"/>
  <c r="X17" i="37" s="1"/>
  <c r="D17" i="37"/>
  <c r="Y16" i="37" a="1"/>
  <c r="Y16" i="37" s="1"/>
  <c r="X16" i="37" a="1"/>
  <c r="X16" i="37" s="1"/>
  <c r="D16" i="37"/>
  <c r="Y15" i="37" a="1"/>
  <c r="Y15" i="37" s="1"/>
  <c r="X15" i="37" a="1"/>
  <c r="X15" i="37" s="1"/>
  <c r="D15" i="37"/>
  <c r="Y14" i="37" a="1"/>
  <c r="Y14" i="37" s="1"/>
  <c r="X14" i="37" a="1"/>
  <c r="X14" i="37" s="1"/>
  <c r="D14" i="37"/>
  <c r="Y13" i="37"/>
  <c r="X13" i="37"/>
  <c r="Z13" i="37" s="1"/>
  <c r="D13" i="37"/>
  <c r="F12" i="37"/>
  <c r="D5" i="37"/>
  <c r="D4" i="37"/>
  <c r="B3" i="37"/>
  <c r="C49" i="36"/>
  <c r="F18" i="37" s="1"/>
  <c r="D29" i="37" l="1"/>
  <c r="D31" i="37"/>
  <c r="Z16" i="37"/>
  <c r="F16" i="37" s="1"/>
  <c r="Z17" i="37"/>
  <c r="F17" i="37" s="1"/>
  <c r="D33" i="37"/>
  <c r="D32" i="37"/>
  <c r="Z14" i="37"/>
  <c r="F14" i="37" s="1"/>
  <c r="E13" i="39"/>
  <c r="Z15" i="37"/>
  <c r="F15" i="37" s="1"/>
  <c r="E14" i="39"/>
  <c r="E12" i="39"/>
  <c r="E15" i="39" s="1"/>
  <c r="D19" i="37"/>
  <c r="E16" i="37" s="1"/>
  <c r="F13" i="37"/>
  <c r="G31" i="35"/>
  <c r="H31" i="35"/>
  <c r="I31" i="35"/>
  <c r="G32" i="35"/>
  <c r="H32" i="35"/>
  <c r="I32" i="35"/>
  <c r="G33" i="35"/>
  <c r="H33" i="35"/>
  <c r="I33" i="35"/>
  <c r="G34" i="35"/>
  <c r="H34" i="35"/>
  <c r="I34" i="35"/>
  <c r="F31" i="35"/>
  <c r="F32" i="35"/>
  <c r="F33" i="35"/>
  <c r="F34" i="35"/>
  <c r="E34" i="35"/>
  <c r="E33" i="35"/>
  <c r="E32" i="35"/>
  <c r="E31" i="35"/>
  <c r="D34" i="35"/>
  <c r="D33" i="35"/>
  <c r="D32" i="35"/>
  <c r="D31" i="35"/>
  <c r="C34" i="35"/>
  <c r="C33" i="35"/>
  <c r="C32" i="35"/>
  <c r="C31" i="35"/>
  <c r="I34" i="2"/>
  <c r="H34" i="2"/>
  <c r="G34" i="2"/>
  <c r="F34" i="2"/>
  <c r="E34" i="2"/>
  <c r="D34" i="2"/>
  <c r="C34" i="2"/>
  <c r="C32" i="2"/>
  <c r="C31" i="2"/>
  <c r="E21" i="35"/>
  <c r="C16" i="2"/>
  <c r="B45" i="34"/>
  <c r="E13" i="37" l="1"/>
  <c r="E14" i="37"/>
  <c r="E15" i="37"/>
  <c r="E19" i="37" s="1"/>
  <c r="E17" i="37"/>
  <c r="F19" i="37"/>
  <c r="G13" i="37" s="1"/>
  <c r="E16" i="2"/>
  <c r="G15" i="37" l="1"/>
  <c r="G12" i="37"/>
  <c r="G18" i="37"/>
  <c r="G16" i="37"/>
  <c r="G14" i="37"/>
  <c r="G17" i="37"/>
  <c r="C18" i="2"/>
  <c r="E18" i="2" s="1"/>
  <c r="D31" i="2"/>
  <c r="F31" i="2"/>
  <c r="G31" i="2"/>
  <c r="H31" i="2"/>
  <c r="I31" i="2"/>
  <c r="F32" i="2"/>
  <c r="G32" i="2"/>
  <c r="H32" i="2"/>
  <c r="I32" i="2"/>
  <c r="F33" i="2"/>
  <c r="G33" i="2"/>
  <c r="H33" i="2"/>
  <c r="I33" i="2"/>
  <c r="E33" i="2"/>
  <c r="E32" i="2"/>
  <c r="E31" i="2"/>
  <c r="D33" i="2"/>
  <c r="D32" i="2"/>
  <c r="C28" i="35"/>
  <c r="E24" i="35"/>
  <c r="E23" i="35"/>
  <c r="E15" i="35"/>
  <c r="C20" i="35"/>
  <c r="E20" i="35" s="1"/>
  <c r="C19" i="35"/>
  <c r="C17" i="35"/>
  <c r="E17" i="35" s="1"/>
  <c r="C18" i="35"/>
  <c r="E18" i="35" s="1"/>
  <c r="C16" i="35"/>
  <c r="E16" i="35" s="1"/>
  <c r="C5" i="35"/>
  <c r="A3" i="35"/>
  <c r="E24" i="2"/>
  <c r="E23" i="2"/>
  <c r="E15" i="2"/>
  <c r="B46" i="1"/>
  <c r="E21" i="2" s="1"/>
  <c r="C20" i="2"/>
  <c r="E20" i="2" s="1"/>
  <c r="C19" i="2"/>
  <c r="E19" i="2" s="1"/>
  <c r="C17" i="2"/>
  <c r="E17" i="2" s="1"/>
  <c r="C33" i="2"/>
  <c r="C28" i="2"/>
  <c r="C5" i="2"/>
  <c r="A3" i="2"/>
  <c r="G19" i="37" l="1"/>
  <c r="C22" i="35"/>
  <c r="D18" i="35" s="1"/>
  <c r="E19" i="35"/>
  <c r="E22" i="35" s="1"/>
  <c r="D20" i="35"/>
  <c r="D19" i="35"/>
  <c r="D17" i="35"/>
  <c r="C22" i="2"/>
  <c r="D16" i="2" s="1"/>
  <c r="E22" i="2"/>
  <c r="D16" i="35" l="1"/>
  <c r="D22" i="35" s="1"/>
  <c r="F20" i="35"/>
  <c r="F17" i="35"/>
  <c r="F18" i="35"/>
  <c r="F19" i="35"/>
  <c r="F16" i="35"/>
  <c r="F21" i="35"/>
  <c r="D19" i="2"/>
  <c r="D18" i="2"/>
  <c r="D17" i="2"/>
  <c r="D20" i="2"/>
  <c r="F20" i="2"/>
  <c r="F19" i="2"/>
  <c r="F21" i="2"/>
  <c r="F17" i="2"/>
  <c r="F18" i="2"/>
  <c r="F16" i="2"/>
  <c r="F22" i="35" l="1"/>
  <c r="D22" i="2"/>
  <c r="F22" i="2"/>
</calcChain>
</file>

<file path=xl/sharedStrings.xml><?xml version="1.0" encoding="utf-8"?>
<sst xmlns="http://schemas.openxmlformats.org/spreadsheetml/2006/main" count="1389" uniqueCount="669">
  <si>
    <t>PLANOS DE AÇÃO NACIONAIS DE CONSERVAÇÃO DE ESPÉCIES AMEAÇADAS DE EXTINÇÃO - PAN</t>
  </si>
  <si>
    <t>Objetivo Geral do PAN</t>
  </si>
  <si>
    <t>MONITORIA ANUAL</t>
  </si>
  <si>
    <t>OBJETIVOS ESPECÍFICOS</t>
  </si>
  <si>
    <t xml:space="preserve">AÇÕES </t>
  </si>
  <si>
    <t>PRODUTOS</t>
  </si>
  <si>
    <t>ARTICULADOR</t>
  </si>
  <si>
    <t xml:space="preserve">CUSTO ESTIMADO </t>
  </si>
  <si>
    <t>COLABORADORES</t>
  </si>
  <si>
    <t xml:space="preserve">DATA INÍCIO </t>
  </si>
  <si>
    <t>DATA TÉRMINO</t>
  </si>
  <si>
    <t>PLANEJAMENTO DO PAN</t>
  </si>
  <si>
    <t>Ação cujo início planejado é posterior ao período monitorado</t>
  </si>
  <si>
    <t>Ação não concluída no prazo previsto ou ainda não iniciada conforme planejado</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</si>
  <si>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</si>
  <si>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</si>
  <si>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</si>
  <si>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</si>
  <si>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</si>
  <si>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</si>
  <si>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</si>
  <si>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</si>
  <si>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Revisão do texto da ação</t>
  </si>
  <si>
    <t>Revisão do produto da ação</t>
  </si>
  <si>
    <t>Revisão da Data de Início</t>
  </si>
  <si>
    <t>Revisão da Data de Término</t>
  </si>
  <si>
    <t>Revisão do articulador da ação</t>
  </si>
  <si>
    <t>Revisão da estimativa do custo global</t>
  </si>
  <si>
    <t>Revisão dos colaboradores</t>
  </si>
  <si>
    <t>Recomendações e observações</t>
  </si>
  <si>
    <t>REPROGRAMAÇÃO DO PAN</t>
  </si>
  <si>
    <t>PAINEL DE GESTÃO DO PAN</t>
  </si>
  <si>
    <t>Número de Objetivos Específicos</t>
  </si>
  <si>
    <t>SITUAÇÃO ATUAL DAS AÇÕES</t>
  </si>
  <si>
    <t>Excluída ou Agrupada</t>
  </si>
  <si>
    <t>Não concluída ou Não iniciada</t>
  </si>
  <si>
    <t>Em andamento com problemas</t>
  </si>
  <si>
    <t>Em andamento conforme previsto</t>
  </si>
  <si>
    <t>Concluída</t>
  </si>
  <si>
    <t>TIPOS DE SITUAÇÃO DAS AÇÕES</t>
  </si>
  <si>
    <t>%</t>
  </si>
  <si>
    <t>TOTAL DE AÇÕES DO PAN</t>
  </si>
  <si>
    <t>RESUMO GERAL DO PAN</t>
  </si>
  <si>
    <t>PAINEL DE OBJETIVOS ESPECÍFICOS DO PAN</t>
  </si>
  <si>
    <t>Objetivos Específicos</t>
  </si>
  <si>
    <t>Ações</t>
  </si>
  <si>
    <t>Início planejado posterior</t>
  </si>
  <si>
    <t>OBJETIVO 1</t>
  </si>
  <si>
    <t>OBJETIVO 2</t>
  </si>
  <si>
    <t>OBJETIVO 3</t>
  </si>
  <si>
    <t>OBJETIVO 4</t>
  </si>
  <si>
    <t>INCLUIR AÇÕES NOVAS</t>
  </si>
  <si>
    <t>INSERIR O NOME DO OBJETIVO</t>
  </si>
  <si>
    <t>AÇÕES NOVAS</t>
  </si>
  <si>
    <t>OBJETIVO</t>
  </si>
  <si>
    <t>Ações Novas</t>
  </si>
  <si>
    <t xml:space="preserve">SITUAÇÃO ATUAL </t>
  </si>
  <si>
    <t xml:space="preserve">Recomendações ou Observações </t>
  </si>
  <si>
    <t>x</t>
  </si>
  <si>
    <t>CUSTO ESTIMADO</t>
  </si>
  <si>
    <t>PÓS MONITORIA</t>
  </si>
  <si>
    <t xml:space="preserve">Agrupada </t>
  </si>
  <si>
    <t>Excluída</t>
  </si>
  <si>
    <t>Ações Excluídas na Monitoria</t>
  </si>
  <si>
    <t>Ações Agrupadas na Monitoria</t>
  </si>
  <si>
    <t xml:space="preserve">MONITORIA </t>
  </si>
  <si>
    <t>OBSERVAÇÕES</t>
  </si>
  <si>
    <t>Plano de Ação Nacional para Conservação das Aves Limícolas Migratórias</t>
  </si>
  <si>
    <t>Ampliar e assegurar a proteção efetiva dos habitats críticos para as aves limícolas até 2018</t>
  </si>
  <si>
    <t>ago/2014 a jan/2015 (monitoria virtual)</t>
  </si>
  <si>
    <t>1. Prevenir e reduzir os impactos resultante+A9:AA40s da implementação de infraestrutura e das atividades de exploração de recursos naturais para fins comerciais e de subsistência.</t>
  </si>
  <si>
    <t>1.1. Identificar e mapear as áreas de ocorrência (locais de pouso, alimentação, invernada e reprodução) das aves limícolas do plano e definir habitats críticos para sua conservação.</t>
  </si>
  <si>
    <t>Áreas identificadas e mapeadas</t>
  </si>
  <si>
    <t>Danielle Paludo (CEMAVE/ICMBio)</t>
  </si>
  <si>
    <t>Gislaine Discozi (Censo Neotropical de Aves Aquáticas), Henry Novion (GBA/MMA), Tatiana Pongiluppi (SAVE Brasil), Juliana Bosi de Almeida.</t>
  </si>
  <si>
    <t>DP: Foram elaborados e submetidos dois projetos para execução da ação por meio de contratação de serviços- Um ao edital DIBIO/ICMBio/MMA  e outro   ao edital NMBCA(FWS). Os projetos não obtiveram apoio financeiro então ao invés de contratação de serviços externos articulou-se a execução da ação pelo próprio CEMAVE/ICMBio em atendimento à demanda que surgiu com a Resolução CONAMA 428/2014 tendo sido elaborando o Relatório Anual de Rotas e áreas de Concentração de Aves Migratórias no Brasil.  Durante a oficina de elaboração de metas do PAN (jun/2013) definiu-se critérios para a identificação e peso para classificação  de "habitat crítico" no contexto do PAN: Abundância (0 a 10), Ameaças (0 a 3), Ocorrência de sp ameaçada ou quase (0 a 1), Ausencia de UC efetiva (0 a 2).</t>
  </si>
  <si>
    <t>Relatório Anual de Rotas e áreas de concentração de Aves Migratórias do Brasil - 2014</t>
  </si>
  <si>
    <t>DP: A ação foi planejada para execução por serviços contratados (consultoria ou serviços de terceiros) e não houveram recursos financeiros para tanto, o que levou a execução pelo proprio CEMAVE.</t>
  </si>
  <si>
    <t>DP -Danielle Paludo</t>
  </si>
  <si>
    <t>DP: O Relatório é anual, e o aprimoramento e classificação dos habitats críticos segundo critérios definidos poderão ser feitos nos anos subsequentes</t>
  </si>
  <si>
    <t>CEMAVE/ICMBio</t>
  </si>
  <si>
    <t>Pesquisadores e instituições que forneçam informações que aprimorem o relatório anual de rotas e áreas de concentração de espécies migratórias (Conserve Wildlife Foundation, Aquasis, MMA, Universidades)</t>
  </si>
  <si>
    <t>1.2. Realizar estudos de biologia e ecologia das aves limícolas do plano, priorizando estudos populacionais das espécies ameaçadas e com dados insuficientes.</t>
  </si>
  <si>
    <t>Estudos realizados</t>
  </si>
  <si>
    <t>Wallace Rodrigues Telino-Júnior (UFRPE)</t>
  </si>
  <si>
    <t>Dalci Maurício Miranda de Oliveira (UFMT), CEMAVE, Fabio Schunck (MZUSP), Juliana Bosi de Almeida, Antônio Augusto Ferreira Rodrigues (UFMA).</t>
  </si>
  <si>
    <t>DP: Levantamento feito no SISBIO apontou que foram autorizadas 58 pesquisas relacionadas à famílias de aves limícolas entre 2008 e 2014, sendo que  apenas 36 delas são relacionadas ao grupo das aves limícolas migratórias , das quais 8 não foram executadas.   Em 2014, apenas sete das autorizações do SISBIO relacionadas a aves limícolas migratórias estão em andamento. Identificamos  que existem pesquisas com aves limícolas em andamento não autorizadas no SISBIO, não autorizadas no CNPq,  ou não identificadas pelas palavras chave utilizadas na pesquisa do banco de dados do SISBIO, de forma que o levantamento não é exaustivo. As pesquisas identificadas e em andamento em 2014 estão relacionadas nos "produtos obtidos" dessa ação.</t>
  </si>
  <si>
    <t xml:space="preserve">DP:  1)Conhecimento local de pescadores artesanais sobre aves migratórias em um ponto de parada de sua rota migratória.  Projeto de Mestrado de Luciano Pires (UFRPE) realizado na Coroa do Avião, PE . Em desenvolvimento.; 2) Avaliação dos dados atuais e históricos de censos realizados na Coroa do Avião, PE. Luciano Pires. Em desenvolvimento.; 3) Levantamento da avifauna da Usina Eólica da Pedra do Sal, Parnaíba/PI – Rafael Anderson e Anderson Guzzi (UFPI) Trata-se do levantamento e monitoramento da avifauna da área litorânea sob influência da Usina Eólica da Pedra do Sal, Parnaíba/PI. Em andamento.; 4) Variação da composição corporal de Charadriiformes na costa Norte do Brasil: Uma adaptação para migração. Projeto de Doutorado de Roberta Rodrigues (UFPE). Em conclusão.; 5) Monitoramento e Diagnóstico de vírus em aves migratórias na região costeira do Rio Grande do Sul. Projeto de pesquisa de Maria Virginia Petry (UNISINOS). Em andamento.; 6) Estudo da bioacumulação de mercúrio em aves costeiras residentes e migratórias no litoral do Para. Projeto de doutorado de Roberta Kelley Pinheiro Soares (UFPA). Em andamento.; 7) Monitoramento das populações das batuíras (gênero Charadrius) no Nordeste brasileiro . Projeto de de doutorado de Bruno Jackson de Almeida (UFSE). Em andamento.; 8) Ecologia e sistema social do maçarico-acanelado em sítios de invernada. Projeto de Pesquisa de Juliana Bosi de Almeida (SAVE). Em andamento.; 9) Rotas migratórias e atividade diária de Charadriiformes no sul do Brasil. Projeto de pesquisa de Bianca Pinto Vieira (UFSC). Em andamento; 10) Implementação de ações prioritárias do Plano de Ação Nacional para Conservação das Aves Limícolas Migratórias. Projeto de pesquisa Danielle Paludo (CEMAVE). Em andamento.; 11)Contaminação por chumbo de munição de caça em solos e aves do Sul do Brasil e Noroeste da Argentina e Exposição de aves aquáticas a contaminantes no Sul do Brasil. Projetos de pesquisa de Demetrio Luis Guadagnin (UFSM). Em andamento.; 12) Avaliação do risco de contaminação de aves marinhas migratórias por produtos petroquímicos. Projeto de pesquisa de Leandro Bugoni (FURG). Em andamento.; 13) Monitoramento das aves Limícolas migratórias no litoral de São Luis (MA). Projeto de Mestrado de Ana Paula Sousa. Em andamento.; 14) Plano de Prevenção da Influenza aviária em Aves Migratórias e de Subsistência no Complexo Estuarino Lagunar Ilha Comprida, Iguape e Cananéia e Monitoramento das aves costeiras na Ilha Comprida. Projeto de Fernando Gomes Buchala (SAA) e Edson Barbieri (IPSP). Em andamento. </t>
  </si>
  <si>
    <t xml:space="preserve">WT:Não há recursos suficientes para a realização dos estudos necessários. DP: Existem pesquisas em andamento das quais não temos informações para integrar ao PAN. São pesquisas realizadas não cadastradas no SISBIO ou CNPQ ou não identificadas. </t>
  </si>
  <si>
    <t>WT -Wallace Telino Jr.,   DP- Danielle Paludo.</t>
  </si>
  <si>
    <r>
      <t xml:space="preserve">Danielle Paludo, CEMAVE, Juliana Bosi de Almeida, Wallace Telino Junior. </t>
    </r>
    <r>
      <rPr>
        <sz val="11"/>
        <color rgb="FFFF0000"/>
        <rFont val="Calibri"/>
        <family val="2"/>
        <scheme val="minor"/>
      </rPr>
      <t xml:space="preserve"> Roberta Kelley, Edson Barbieri, Fernando Buchala, Maria Virginia Petry, Demetrio Luiz Guadagnin, Fernando Pacheco, Bruno Almeida, Roberta Rodrigues, David Mizhari, Larry Niles, Rafael Anderson, Ana Paula Sousa, Luciano Pires, Bianca Vieira, Leandro Bugoni (a convidar) .</t>
    </r>
  </si>
  <si>
    <t>1.3. Elaborar e assegurar o uso de diretrizes padronizadas nos Termos de Referência de licenciamento ambiental nas zonas úmidas de ocorrência das aves limícolas.</t>
  </si>
  <si>
    <t>Protocolo de diretrizes para Termos de Referência elaborado</t>
  </si>
  <si>
    <t>Juliana Bosi de Almeida</t>
  </si>
  <si>
    <t>Mariana de Sá Viana (IBAMA/CGPEG), Manuella Souza (CEMAVE/ICMBio)</t>
  </si>
  <si>
    <t>não significativo</t>
  </si>
  <si>
    <t xml:space="preserve">JBA: Eu havia me inspirado em outro PAN quando sugeri essa ação. Entrei em contato e soube que a ação parece que foi retirada. Nada foi feito de concreto com essa ação.    DP: Foi elaborado  um protocolo mínimo recomendado para monitoramento de Charadriiformes migratórios, disponibilizado no site do ICMBio e do CEMAVE e recomendado para utilização em estudos prévios de empreendimentos diversos  em áreas de ocorrência de aves migratórias;  e o Relatório Anual de Rotas Migratórias (produto do item 1.1) tem um anexo com estudos recomendados para estas áreas. A FEPAM/RS disponibiliza no site TR específico para empreendimentos de geração de energia eólica no RS e a FATMA/SC está elaborando um TR específico para empreendimentos de geração de energia eólica no estado de SC. </t>
  </si>
  <si>
    <t>DP: TR FEPAM/RS (disponibilizado por Márcio Amorim Efe) para empreendimentos de geração de energia eólica no RS; Protocolo para monitoramento de Aves migratórias da Ordem Charadriiformes e Anexo 1 do Relatório Anual de Rotas e Áreas de Conscentração de Aves Migratórias</t>
  </si>
  <si>
    <t>JBA: Para concluir essa ação, seria importante termos o produto da ação 1.1. e uma pequena oficina para esbocar os problemas/necessidades. Adicionalmente, acredito que informações que tenham sido obtidas no grupo que trabalho com o petroleo (ação 1.6) podem subsidiar o produto dessa acao.</t>
  </si>
  <si>
    <t>JBA: Juliana Bosi de Almeida; DP: Danielle Paludo</t>
  </si>
  <si>
    <t>JBA: Acho que consguiríamos um grande avanço  se conseguíssemos reunir pessoas envolvidas na ação do petroleo (ação 1.6), pessoas do licenciamento ambiental no IBAMA e alguns especialistas. Cada um com seu conhecimento poderia contribuir com ameaças, restrições legais, detalhes do processo de avaliação, etc. Dependemos de recursos para isso</t>
  </si>
  <si>
    <t>0ut/2015</t>
  </si>
  <si>
    <t>Marcio Amorim Efe</t>
  </si>
  <si>
    <t>1.4.Propor áreas de exclusão no âmbito do licenciamento ambiental com base no mapa gerado na ação 1.1.</t>
  </si>
  <si>
    <t>Relatório de áreas de exclusão</t>
  </si>
  <si>
    <t>João Luis Xavier do Nascimento (CEMAVE)</t>
  </si>
  <si>
    <t>André Beal Galina (IBAMA/CGPEG)</t>
  </si>
  <si>
    <t xml:space="preserve">DP: Foi elaborado um Relatório anual de rotas e de áreas de concentração de aves migratórias no Brasil (2014) para atendimento da Resolução CONAMA No 462, de 24 de julho de 2014, que aponta áreas críticas para a implantação de empreendimentos de aerogeradores e linhas de transmissão  de energia elétrica. </t>
  </si>
  <si>
    <t>DP: Ação muito abrangente de difícil execução. Contempla empreendimentos diversos em praticamente todo o território nacional. Sugiro excluir essa ação. JBA: Sugestão de restringir a abrangência da ação para as áreas mais importantes indicadas no relatório.</t>
  </si>
  <si>
    <t>DP -Danielle Paludo; JBA - Juliana Bosi de Almeida</t>
  </si>
  <si>
    <t>DP: A área de abrangência do PAN e diversidade de empreendimentos compreendidos inviabiliza um relatório completo. A tendência é de relatórios parciais por tipo de empreendimento ou região recomendando áreas críticas. Na prática as áreas de exclusão de empreendimentos efetivamente asseguradas são as Unidades de Conservação .</t>
  </si>
  <si>
    <t>Propor áreas de exclusão no âmbito do licenciamento ambiental para as áreas  identificadas no relatório anual de rotas e concentração de aves limícolas migratórias.</t>
  </si>
  <si>
    <t>Ação contínua. Elaboração de relatórios anuais em outubro.</t>
  </si>
  <si>
    <t>1.5.Incluir no banco de dados do ICMBio os dados de monitoramento oriundos de atividades de licenciamento.</t>
  </si>
  <si>
    <t>Banco de dados atualizado</t>
  </si>
  <si>
    <t>Manuella Souza (CEMAVE/ICMBio)</t>
  </si>
  <si>
    <t xml:space="preserve">MS: Encontra-se em implantação o ARA (Atlas de Registro de Aves) que tem um módulo específico para inserção dos dados oriundos dos dados de monitoramento oriundos de licenciamento ambiental.  Foi feito um levantamento dos empreendimentos licenciados pelo IBAMA, mas muitos desses não possuem informações geográficas, de modo que impossibilita o cadastramento no ARA. É preciso ainda atualizar esse levantamento.Paralelamente, está em discussão com o IBAMA a padronização das planilhas utilizadas nos PMPs para viabilizar a inclusão dos dados no ARA.Todas as planilhas encaminhadas pelas empresas, para atender os PMPs, estão reunidas em arquivos únicos (um para cada PMP) para serem inseridas tão logo tenhamos resolvido esses problemas. </t>
  </si>
  <si>
    <t>MS:A falta de padronização dos dados coletados e planilhas utilizadas nos empreendimentos e PMPs encaminhados  dificulta a compreensão da informação. Para muitos empreendimentos não há a coodenada geográfica, inviabilizando o cadastramento. O IBAMA já vai fazer algumas alterações nas exigências para as empresas executoras dos PMPs e deve resolver isso. Há apenas um servidor (Manuella), não exclusivo inserindo os empreendimentos no ARA, o que significa uma demora grande.Ainda há muito o que fazer. DP: Os estudos e informações de empreendimentos com licenciamento pelas OEMAS e Municipais (que envolve grande parte dos empreendimentos) em sua maioria não estão disponíveis ou sistematizados para permitir a sua inserção no ARA. 
A falta de mão de obra realmente é o maior gargalo nesse momento, que o ARA ainda precisa ser alimentado.</t>
  </si>
  <si>
    <t>MS - Manuella Souza; DP - Danielle Paludo</t>
  </si>
  <si>
    <t>1.6. Estabelecer um protocolo nacional para reabilitação de aves limícolas e recuperação de seus habitats em casos de derramamento de petróleo.</t>
  </si>
  <si>
    <t>Protocolo estabelecido</t>
  </si>
  <si>
    <t>Bruno Jackson de Almeida</t>
  </si>
  <si>
    <t>Pedro Lima (UFBA), Mariana de Sá Viana (IBAMA/RJ), Diego Quevedo Luna (MANOMET), CRAM, Luciana Ramos Plastino (IBAMA/CGEPG) .</t>
  </si>
  <si>
    <t>BJA: O mesmo ainda encontra-se em elaboração. Não consegui efetivar nenhum produto a essa demanda, pela dificuldade em se estabelecer e formalizar parcerias. Tenho feito um levantamento bibliográfico acerca do tema, mas por motivos outros, ainda não pude fechar um protocolo. Pretendo assim fazê-lo até o final do ano. DP: O IBAMA/CGPEG/DILIC organizou em dezembro de 2013  Seminário e Workshop para discussão de temas relacionados a emergências ambientais e tratamento de fauna em casos de vazamento de petróleo  com vistas a  capacitação das partes envolvidas para a  estruturação de uma rede de instituições que darão suporte a um futuro Plano Nacional de Proteção à Fauna em caso de vazamento de óleo.</t>
  </si>
  <si>
    <t>BJA: Bruno Jackson de Almeida; DP : Danielle Paludo</t>
  </si>
  <si>
    <t>1.7. Elaborar e implementar um programa piloto para gestão de resíduos sólidos contaminantes nos habitats críticos, em especial na região da ilha de Lençóis, RESEX de Cururupu – MA e APA Piaçabuçu - AL.</t>
  </si>
  <si>
    <t>Programa piloto implementado</t>
  </si>
  <si>
    <t xml:space="preserve">Gislaine Discozi (Censo Neotropical de Aves Aquáticas) </t>
  </si>
  <si>
    <t xml:space="preserve">ECMB: Não foi iniciada a ação planejada. Existe um trabalho em andamento na Resex Cururupu relacionado ao Programa Bolsa Verde do Governo Federal, em que os beneficiários do Programa, chamados de Grupo Verde, realizam a cada mês um mutirão de limpeza nas áreas de uso coletivo da comunidade. Assim eu sugiro, caso a proposta do PAN seja efetivada, que se trabalhe junto com o Grupo, na forma de tratarmos melhor a destinação e o aproveitamento deste material recolhido. </t>
  </si>
  <si>
    <t xml:space="preserve">DP:  Não houve projeto ou financiamento específico para essa ação . ECMB: Haverá dificuldades para expansão de atividades como as que estão sendo feitas em Cururupu pois não há pessoas para apoiar a ação e  em nenhuma das ilhas de Cururupu existe qualquer tipo de coleta de lixo ou serviço público oferecido neste sentido. JBA: Sugestão de rever ou excluir a ação, incluindo-a em ação de sensibilização para a questão do lixo e resíduos sólidos.
</t>
  </si>
  <si>
    <t>ECMB - Eduardo Castro M. de Borba (Chefe Resex do Cururupu), JBA: Juliana Bosi de Almeida</t>
  </si>
  <si>
    <t>Eduardo Castro M. de Borba</t>
  </si>
  <si>
    <t>Gislaine Discozi, Danielle Paludo</t>
  </si>
  <si>
    <t>1.8. Elaborar e implementar um programa de sensibilização do uso adequado de agrotóxicos nas propriedades que recebem números expressivos de aves migratórias, no entorno das Unidades de Conservação da planície costeira do Rio Grande do Sul.</t>
  </si>
  <si>
    <t>Programa de sensibilização implementado</t>
  </si>
  <si>
    <t>Eduardo Burgueño (PARNA Lagoa do Peixe/RS)</t>
  </si>
  <si>
    <t>DP: O uso e comércio de agrotóxicos legais no RS é fiscalizado  pela Secretaria de Agricultura, Pecuária e Agronegócios do Governo do Estado do RS. Essa instituição, bem como instituições de extensão rural que atuam no RS, tal como EMATER e outras realizam esporadicamente ações de orientações para o uso de defensivos de acordo com a legislação vigente (Feiras e exposições, cartilhas e orientação técnica aos agricultores). O NEMA (Núcleo de Educação e Monitoramento Ambiental desenvolveu há alguns anos projeto de estímulo a produção de arroz orgânico em propriedades no entorno da ESEC do TAIM , produção que ainda existe - embora em pequena escala. Em Mostardas, no entorno do Parque Nacional da Lagoa do peixe, há algumas iniciativas de produtores de agricultura orgânica, pequenas.</t>
  </si>
  <si>
    <t>DP: Danielle Paludo</t>
  </si>
  <si>
    <t xml:space="preserve">DP:  Cabe avaliar o que seria o "uso adequado" de agrotóxicos nas propriedades a que essa ação se refere.  A legislação sobre uso de agrotoxicos no Brasil e no RS é extremamente permissiva e se o uso adequado é o uso legal, então a ação está ok.  </t>
  </si>
  <si>
    <t>Hellen Flores</t>
  </si>
  <si>
    <t>Henrique Ilha, NEMA, Curicaca, Secretaria de Meio Ambiente do Rio Grande do Sul, EMATER ( a convidar)</t>
  </si>
  <si>
    <t>1.9. Realizar ações de fiscalização de controle e uso de agrotóxicos nos habitats críticos da planície costeira do Rio Grande do Sul.</t>
  </si>
  <si>
    <t>Ações de fiscalização realizadas</t>
  </si>
  <si>
    <t>Ação sem articulador. A competência da fiscalização do uso de agrotóxicos na área é da Secretaria de Agricultura, pecuária e Agronegócio do Estado do RS. Não foi possível quantificar o produto</t>
  </si>
  <si>
    <t xml:space="preserve">DP: Sendo a fiscalização do comercio e uso de agrotóxicos legais nas propriedades agricolas atribuição exclusiva da Secretaria de Agricultura, Pecuaria e Agronegócio do governo do Estado do RS, sugiro que essa ação seja mantida apenas se houver articulador ou colaborador dessa Instituição no PAN. </t>
  </si>
  <si>
    <t>Secretaria de Agricultura, pecuária e Agronegócio do Estado do RS (a convidar)</t>
  </si>
  <si>
    <t>Ação mantida apenas no caso de haver articulador da instituição a quem cabe a competência da ação (SAPA/RS).</t>
  </si>
  <si>
    <t>1.10. Elaborar e implementar programa de monitoramento dos contaminantes da água e dos sedimentos dos ambientes usados pelas aves limicolas nas áreas da ação 1.9</t>
  </si>
  <si>
    <t>Programa de monitoramento implementado</t>
  </si>
  <si>
    <t>Mônica Ferreira da Costa (UFPE)</t>
  </si>
  <si>
    <t>DP: Existem alguns projetos de pesquisa, principalmente relacionados ao grupo do Dr Demetrio Guadagnin (UFSM e UNISINOS)para avaliação de contaminantes na água e sedimentos em áreas próximas a ESEC do Taim e Parque Nacional da Lagoa do peixe. Existem outras pesquisas sobre contaminação em aves limícolas sendo realizadas em outras regiões, tal como a dos pesquisadores Bruno Jackson de Almeida, Roberta Kelley para o norte/nordeste.</t>
  </si>
  <si>
    <t>DP: Não há padrões definidos de contaminação recomendados ou possíveis para as aves ou manutenção dos habitats. Os estudos existentes não estão dirigidos nesse sentido e não houve recursos especificos que permitisse esse direcionamento através de projetos específicos</t>
  </si>
  <si>
    <t>DP: Sugiro que a ação seja mais específica para avaliação da contaminação nas aves limícolas migratórias e  de contaminantes nas Unidades de Conservação , tendo como piloto uma ou duas UCs (talvez Parque Nacional da Lagoa do peixe e Estação Ecológica do Taim).</t>
  </si>
  <si>
    <t>Hellen Florez (Chefe PNLP)</t>
  </si>
  <si>
    <t>Henrique Ilha (Chefe Etaim), Demetrio Guadagnin (UFSM), Roberta Kelley (UFPA), Bruno Jackson (UFSE), David Mizhari (Audubon)</t>
  </si>
  <si>
    <t>1.11. Adotar medidas de fixação e controle do avanço das dunas, junto ao plantio de pinus, de forma a reduzir o processo de assoreamento da lagoa do Peixe.</t>
  </si>
  <si>
    <t>Avanço de dunas controlado</t>
  </si>
  <si>
    <t xml:space="preserve">DP: Estão sendo realizadas diferentes medidas para o controle e retirada do pinus no PNLP, parte delas provocadas pelo MPF, algumas associadas a ações de contenção das dunas. </t>
  </si>
  <si>
    <t>DP: Ação de longo prazo que se desdobra em várias outras ações específicas. Vai além do período do PAN</t>
  </si>
  <si>
    <t xml:space="preserve">2. Diminuir as alterações de habitat e impactos provocados pelo turismo desordenado e avanço de empreendimentos imobiliários. </t>
  </si>
  <si>
    <t>2.1. Identificar as atividades turísticas e empreendimentos imobiliários que podem impactar as populações de aves limícolas, baseado no mapeamento elaborado pela ação 1.1.</t>
  </si>
  <si>
    <t>Atividades identificadas</t>
  </si>
  <si>
    <t>Dalci Maurício Miranda de Oliveira (UFMT)</t>
  </si>
  <si>
    <t>Tatiana Pongiluppi (SAVE Brasil), Paulo César Umbelino de Oliveira (APA Litoral Sul de Sergipe), Antônio Augusto Ferreira Rodrigues (UFMA).</t>
  </si>
  <si>
    <t>DP: Existem alguns estudos em desenvolvimento em áreas de ocorrência de limícolas de identificação e avaliação do impacto de atividades turísticas e empreeendimento imobiliários sobre as aves, como o Doutorado de Bruno Jackson de Almeida no litoral de Sergipe, o trabalho de Antonio Augusto Rodrrigues e Ana Paula Sousa na Praia de Panaquatira - MA, e o trabalho de Edison Barbieri, no litoral de São Paulo. Esses trabalhos destacam o impacto provocado pelas seguintes atividades associadas ao turismo: trânsito de veículos na praia, ocupação por estruturas/edificações ou alterações no sistema hídrico e paisagem de áreas  de descanso/alimentação das aves, redução do acesso ao alimento e da qualidade do alimento (lixo e contaminação).</t>
  </si>
  <si>
    <t>DP: Dos documentos (relatorios, artigos, outros) produzidos pelos estudos já desenvolvidos identificou-se como principais atividades impactantes (decorrentes do turismo e empreendimentos imobiliários) para as aves limícolas migratórias: trânsito de veículos na praia, ocupação por estruturas/edificações ou alterações no sistema hídrico e paisagem de áreas  de descanso/alimentação das aves, redução do acesso ao alimento e da qualidade do alimento (lixo e contaminação).</t>
  </si>
  <si>
    <t>2.2. Implementar projeto piloto para avaliar impactos do turismo e empreendimentos imobiliários nas populações de aves limícolas visando a propor recomendações de ordenamento para minimizar os impactos nos habitats críticos.</t>
  </si>
  <si>
    <t>Projeto piloto implementado</t>
  </si>
  <si>
    <t>Pedro Cerqueira Lima (UFBA)</t>
  </si>
  <si>
    <t>Gislaine Discozi (Censo Neotropical de Aves Aquáticas), Dalci Maurício Miranda de Oliveira (UFMT), Edmilson dos Santos (SES-RS)</t>
  </si>
  <si>
    <t>DP: Existe um projeto elaborado pelo Prof. Edson Barbieri (IPSP) e Gislaine Discozi (CNAA) para monitoramento dos impactos das atividades turísticas na Ilha Comprida/SP sobre as aves limícolas migratórias com previsão de início em 2015, e vem sendo feito o levantamento do impacto do turismo pela equipe do ICMBio no PNLP/RS. Não houve financiamento para esses projetos até então.</t>
  </si>
  <si>
    <t>não houve recursos financeiros para implementação dos projetos piloto</t>
  </si>
  <si>
    <t>Hellen Florez (Chefe do PNLP)</t>
  </si>
  <si>
    <t xml:space="preserve"> Edson Barbieri (IPSP) e Gislaine Discozi (CNAA), Dalci Maurício Miranda de Oliveira (UFMT), Edmilson dos Santos (SES-RS), Pedro Lima (UFBA)</t>
  </si>
  <si>
    <t>2.3. Elaborar e implementar instrumentos de ordenamento territorial (ZEEs, planos diretores, planos de manejo de UCs, etc.) nos habitats críticos de ocorrência de aves limícolas.</t>
  </si>
  <si>
    <t>Documento de recomendações enviado</t>
  </si>
  <si>
    <t>após 2.1</t>
  </si>
  <si>
    <t>+ 6 meses</t>
  </si>
  <si>
    <t>Marcelo de Araújo (SEMA-BA)</t>
  </si>
  <si>
    <t>Paulo César Umbelino de Oliveira (APA Litoral Sul de Sergipe), Gislaine Discozi (Censo Neotropical de Aves Aquáticas), Dalci Maurício Miranda de Oliveira (UFMT)</t>
  </si>
  <si>
    <t>não estimado</t>
  </si>
  <si>
    <t>DP: A ação está mal elaborada. Existem inúmeros instrumentos de ordenamento territorial elaborados ou em elaboração e em implementação na área de ocorrência das aves limícolas migratórias (Projeto Orla, Gerco, Plano de Manejo  de UCs, Planos Diretores, ZEE, etc) e em geral a escala desses instrumentos não permite a especificação de ações para as aves migratórias. O produto também não reflete a ação. Sugiro excluir essa ação. JBA: Sugestão de redigir novo texto da ação, restringindo à elaboração e implementação dos Planos de Manejo das UCs importantes para as aves limícolas - uma vez que são instrumentos em cuja escala é possível especificar ações para o grupo.</t>
  </si>
  <si>
    <t>DP: Danielle Paludo JBA: Juliana Bosi de Almeida</t>
  </si>
  <si>
    <t>2.4. Realizar ações integradas de fiscalização em atividades de turismo desordenado, ocupações irregulares e empreendimentos imobiliários nos habitats críticos das aves limícolas.</t>
  </si>
  <si>
    <t>Ações de fiscalização realizadas.</t>
  </si>
  <si>
    <t>Paulo César Umbelino de Oliveira (APA Litoral Sul de Sergipe)</t>
  </si>
  <si>
    <t>DP: A ação só cabe em Unidades de Conservação ou em outras áreas especiais que tenham restrições a determinadas atividades turísticas. Dentre essas  é pré-requisito avaliar quais tem ordenamento de atividades turísticas e quais tem atividades turísticas intensas e/ou possibilidade de implantação de empreendimentos turísticos, e daí deixar a ação mais específica. O produto "ações de fiscalização" também não é bom, pois nas UCs as ações de fiscalização são feitas rotineiramente e sem objetivo específico para ações de turismo.</t>
  </si>
  <si>
    <t>DP: Sugiro tornar mais específica. Selecionar algumas UCs que tem turismo intenso e verificar se haverá articulador para a ação..</t>
  </si>
  <si>
    <t xml:space="preserve">2.5. Incluir as informações do PAN nos procedimentos de licenciamento ambiental (termos de referência, autorizações, licenças, medidas de mitigação e condicionantes) dos órgãos competentes. </t>
  </si>
  <si>
    <t>Relatório entregue</t>
  </si>
  <si>
    <t>+ 3 anos</t>
  </si>
  <si>
    <t>DP: A Portaria MMA 43 de 31 de janeiro de 2014 (Pró-especies), instituiu que nos procedimentos de licenciamento ambiental as instituições licenciadoras devem seguir as recomendações dos PANs.</t>
  </si>
  <si>
    <t>2.6. Incluir as informações do PAN nos procedimentos adotados pelo MP (TACs e transações penais).</t>
  </si>
  <si>
    <t>Ofício e PAN enviados ao MP</t>
  </si>
  <si>
    <t>DP: Sugiro excluir essa ação ou especificar qual é o caso ou casos para a qual serviria bem.</t>
  </si>
  <si>
    <t>2.7.Implementar programas de educação ambiental que fortaleçam as comunidades locais como atores fundamentais na conservação das aves limícolas nos habitats críticos.</t>
  </si>
  <si>
    <r>
      <t xml:space="preserve">Programa de educação ambiental implementado
</t>
    </r>
    <r>
      <rPr>
        <sz val="12"/>
        <rFont val="Arial"/>
        <family val="1"/>
        <charset val="1"/>
      </rPr>
      <t/>
    </r>
  </si>
  <si>
    <t>Tatiana Pongiluppi (SAVE Brasil), Irene da Silva (APA de Piaçabuçu/AL), Paulo César Umbelino de Oliveira (APA Litoral Sul de Sergipe), Andressa Bárbara Scabin (Probio II/Cemave)</t>
  </si>
  <si>
    <t>DP: Não fiz um levantamento amplo de ações que vem sendo desenvolvidas em todas as áreas importantes. Há diferentes projetos de educação ambiental e de sensibilização sendo desenvolvidos nas UCs (como PNLP, Resex Cururupu e outras Resex do litoral norte, o trabalho da Aquasis no CE, no PNCO, Esec Taim ) e outros promovidos para grupos de observadores de aves como os Avistar que tem estimulado o envolvimento da sociedade e de atores locais com a conservação das aves migratórias.  Destaca-se ainda projeto elaborado pela Gislaine Discozi e Edson Barbieri para a Ilha Comprida/SP . Acredito que falta apoio financeiro, porisso fiquei na dúvida se ficaria como laranja ou verde o status da ação.</t>
  </si>
  <si>
    <t>DP: Falta a poio financeiro às iniciativas existentes e aumentar o número de iniciativas</t>
  </si>
  <si>
    <t xml:space="preserve"> Hellen Florez (PNLP), Henrique Ilha ( Chefe EE Taim), Paulo Silvestro (Chefe PNCO), Eduardo (Chefe Resex Cururupu), ONG Aquasis, ONG Curicaca, Prefeitura da Ilha Comprida, Tatiana Pongiluppi (SAVE Brasil), Irene da Silva (APA de Piaçabuçu/AL), Paulo César Umbelino de Oliveira (APA Litoral Sul de Sergipe), Andressa Bárbara Scabin .</t>
  </si>
  <si>
    <t>2.8.Desenvolver campanhas de marketing social (por exemplo: festivais de aves limícolas) voltadas aos turistas abordando a importância dos habitats críticos de aves limícolas</t>
  </si>
  <si>
    <t>Campanhas realizadas</t>
  </si>
  <si>
    <t>Tatiana Pongiluppi (SAVE Brasil), Diego Quevedo Luna (MANOMET), Andressa Bárbara Scabin (Probio II/Cemave), Juliana Bosi de Almeida.</t>
  </si>
  <si>
    <t>100.00,00</t>
  </si>
  <si>
    <t>DP: No PNLP foi desenvolvido o XX Festival Brasileiro de Aves Migratórias (Tavares- nov 2013) e o XXI Festival Brasileiro de Aves Migratórias (Mostardas - nov 2014), com grande sucesso e participação das comunidades locais. Na APA do Litoral Sul de Sergipe (APA Sul) foi realizada campanha de proteção das aves limícolas migratórias pela SEMARH/SE envolvendo escolas, comunidades e com lançamento na Câmara de Vereadores local.</t>
  </si>
  <si>
    <t>Hellen Florez (PNLP)</t>
  </si>
  <si>
    <t xml:space="preserve">2.9.Elaborar e encaminhar justificativa para criação de UCs em habitats críticos para aves limícolas, segundo a lista do anexo I </t>
  </si>
  <si>
    <t>Documento técnico para a criação da UC</t>
  </si>
  <si>
    <t xml:space="preserve">DP: Estou fazendo o levantamento da situação de cada uma das áreas para verificar quais tem as características e os documentos mínimos necessários para abertura de processos de criação de UC, e em qual nível seria recomendado. </t>
  </si>
  <si>
    <t>2.10. Elaborar e implementar programa de monitoramento das aves limícolas ameaçadas e com dados insuficientes (definição de protocolos de monitoramento, capacitação de atores, principalmente as comunidades locais, na coleta de dados) em todos os habitats críticos identificados.</t>
  </si>
  <si>
    <t xml:space="preserve">Programa de monitoramento implementado. </t>
  </si>
  <si>
    <t>Gislaine Discozi  (Censo Neotropical de Aves Aquáticas)</t>
  </si>
  <si>
    <t>Pedro Lima (UFBA), Irene da Sivla, Dalci de Oliveira (UFMT), Wallace (UFRPE), Antonio Augusto (UFMA), Juliana Bosi de Almeida.</t>
  </si>
  <si>
    <t>DP: Existem projetos de monitoramento das aves migratórias em alguns dos habitats indicados, com captura e marcação, e é realizado o censo periódico em alguns habitats.  Alguns feitos de forma voluntária, outros por projetos.  A continuidade e implementação depende de apoio.</t>
  </si>
  <si>
    <t>Incluir as UC que fazem monitoramento (PNCO e PNLP) e CEMAVE.</t>
  </si>
  <si>
    <t>2.11. Promover e implementar iniciativas de turismo associadas à conservação das aves limícolas como estratégia de desenvolvimento local.</t>
  </si>
  <si>
    <t>Iniciativas de turismo associadas à conservação implementadas</t>
  </si>
  <si>
    <t xml:space="preserve">DP: Em algumas Unidades de Conservação existem iniciativas de estímulo ao turismo com envolvimento da comunidade local relacionado à observação de aves (visitas guiadas, produção e venda de artesanato, calendário de eventos).   </t>
  </si>
  <si>
    <t>DP: São poucas iniciativas existentes, que necessitam apoio e implementação, sendo necessário também a avaliação do potencial dos locais e sustentabilidade das iniciativas. São poucas as UC e habitats importantes que tem turismo expressivo para sustentar tais iniciativas.</t>
  </si>
  <si>
    <t>Fatima Lisboa Collaço (Prefeitura da Ilha Comprida), Hellen Florez (PNLP), Guto Andrade (Avistar)</t>
  </si>
  <si>
    <t>3. Reduzir a caça e coleta de ovos de aves limícolas.</t>
  </si>
  <si>
    <r>
      <t>3.1. Localizar as áreas de caça e avaliar</t>
    </r>
    <r>
      <rPr>
        <sz val="10"/>
        <color indexed="10"/>
        <rFont val="Arial"/>
        <family val="2"/>
      </rPr>
      <t xml:space="preserve"> </t>
    </r>
    <r>
      <rPr>
        <sz val="10"/>
        <rFont val="Arial"/>
        <family val="2"/>
      </rPr>
      <t xml:space="preserve">motivos e impactos desta atividade sobre as espécies alvo do plano (principalmente </t>
    </r>
    <r>
      <rPr>
        <i/>
        <sz val="10"/>
        <rFont val="Arial"/>
        <family val="2"/>
      </rPr>
      <t>Numenius phaeopus, Tringa semipalmata, Pluvialis squatarola e Limnodromus griseus</t>
    </r>
    <r>
      <rPr>
        <sz val="10"/>
        <rFont val="Arial"/>
        <family val="2"/>
      </rPr>
      <t>), na costa norte e nordeste.</t>
    </r>
  </si>
  <si>
    <t>Relatório sobre a caça de maçaricos no Brasil</t>
  </si>
  <si>
    <t>Antonio Augusto Ferreira Rodrigues (UFMA)</t>
  </si>
  <si>
    <t>Tiago Augusto Lima Cardoso (UFCG),Tatiana Pongiluppi (SAVE Brasil), Andressa Bárbara Scabin (Probio II/Cemave)</t>
  </si>
  <si>
    <t>DP: Foram elaborados projetos para financiamento dos levantamentos do objetivo 3. Não houve financiamento e os projetos não foram desenvolvidos. Não temos diagnóstico sobre a caça e coleta de ovos das aves contempladas no PAN.</t>
  </si>
  <si>
    <t>DP: Não temos diagnóstico da situação sobre caça e coleta de ovos das espécies contempladas do PAN e não tivemos apoio para desenvolver projetos específicos. Deixaria essa ação e as 3 seguintes em vermelho.  Não temos tido retorno de informações sobre o assunto de pesquisadores e colaboradores do PAN. Gostaria que o Grupo Assessor avaliasse o objetivo 3 e suas quatro ações relacionadas no PAN. Acredito que o PAN dá muito peso à caça e coleta de ovos quando não há sequer um diagnóstico sobre a situação com relação às espécies que são objeto do PAN. Penso poderiam ser substituídos por uma ação clara e bem definida como "realizar o diagnóstico da caça e coleta de ovos das espécies objeto do PAN no Brasil".</t>
  </si>
  <si>
    <t>DP: realizar o diagnóstico da caça e coleta de ovos das espécies objeto do PAN no Brasil.</t>
  </si>
  <si>
    <t>DP: Precisamos identificar quem trabalha ou tem informações sobre caça e coleta de ovos do grupo para podermos integrar ao grupo.</t>
  </si>
  <si>
    <t>3.2. Elaborar e implementar um programa de sensibilização e conservação de base comunitária sobre os impactos da caça e importância da conservação das aves limícolas nas áreas identificadas na ação 3.1.</t>
  </si>
  <si>
    <t>Tatiana Pongiluppi (SAVE Brasil)</t>
  </si>
  <si>
    <t>Antonio Augusto Ferreira Rodrigues (UFMA), Guajiru, Andressa Bárbara Scabin (Probio II/Cemave)</t>
  </si>
  <si>
    <t>idem anterior</t>
  </si>
  <si>
    <r>
      <t>3.3.Localizar as áreas de coleta de ovos e avaliar motivo</t>
    </r>
    <r>
      <rPr>
        <sz val="10"/>
        <color indexed="10"/>
        <rFont val="Arial"/>
        <family val="2"/>
      </rPr>
      <t xml:space="preserve"> </t>
    </r>
    <r>
      <rPr>
        <sz val="10"/>
        <rFont val="Arial"/>
        <family val="2"/>
      </rPr>
      <t xml:space="preserve">e impacto desta atividade sobre as espécies </t>
    </r>
    <r>
      <rPr>
        <i/>
        <sz val="10"/>
        <rFont val="Arial"/>
        <family val="2"/>
      </rPr>
      <t xml:space="preserve">Charadrius wilsonia </t>
    </r>
    <r>
      <rPr>
        <sz val="10"/>
        <rFont val="Arial"/>
        <family val="2"/>
      </rPr>
      <t xml:space="preserve">e </t>
    </r>
    <r>
      <rPr>
        <i/>
        <sz val="10"/>
        <rFont val="Arial"/>
        <family val="2"/>
      </rPr>
      <t>Haematopus palliatus.</t>
    </r>
  </si>
  <si>
    <t>Relatório sobre a coleta de ovos de maçaricos no Brasil</t>
  </si>
  <si>
    <t>Andressa Bárbara Scabin (Probio II/Cemave)</t>
  </si>
  <si>
    <t>3.4.Elaborar e implementar um programa de sensibilização e conservação de base comunitária sobre os impactos da coleta de ovos e importância da conservação das aves limícolas nas áreas identificadas na ação 3.3.</t>
  </si>
  <si>
    <t>Pedro Lima (UFBA)</t>
  </si>
  <si>
    <t>Tatiana Pongiluppi (SAVE Brasil), Andressa Bárbara Scabin (Probio/Cemave)</t>
  </si>
  <si>
    <t>4. Reduzir o impacto de animais domésticos nas áreas de ocorrência das aves limícolas.</t>
  </si>
  <si>
    <r>
      <t xml:space="preserve">4.1..Elaborar e implementar um plano de manejo do gado na ESEC do Taim e no PARNA da Lagoa do Peixe, beneficiando as espécies </t>
    </r>
    <r>
      <rPr>
        <i/>
        <sz val="10"/>
        <rFont val="Arial"/>
        <family val="2"/>
      </rPr>
      <t xml:space="preserve">Tryngites subruficollis </t>
    </r>
    <r>
      <rPr>
        <sz val="10"/>
        <rFont val="Arial"/>
        <family val="2"/>
      </rPr>
      <t>e</t>
    </r>
    <r>
      <rPr>
        <i/>
        <sz val="10"/>
        <rFont val="Arial"/>
        <family val="2"/>
      </rPr>
      <t xml:space="preserve"> Pluvialis dominica </t>
    </r>
  </si>
  <si>
    <t>Plano de Manejo implementado</t>
  </si>
  <si>
    <t xml:space="preserve">JBA: Conversei com várias pessoas sobre o assunto, mas para que isso seja deflagrado acredito que seja necessário o PARNA demonstrar interesse em iniciar o processo de revisão do plano de manejo. Não sei se teria outra forma de incluir um manejo voltado para o Calidris subruficollis  se o plano de manejo nao for revisado. Talvez o primeiro passo fosse identificar exatamente como o processo funciona dentro do ICMBio. Adicionalmente, acredito que aqui novamente temos problemas com financiamenento da ação. </t>
  </si>
  <si>
    <t>JBA: Juliana Bosi de Almeida</t>
  </si>
  <si>
    <t>JBA: Acho que as boas praticas de manejo podem ser inspiradas na iniciativa Aves del Pastizal e adaptadas a realidade da comunidade de avifauna do PARNA.</t>
  </si>
  <si>
    <t>4.2.. Elaborar e implementar um programa de sensibilização sobre boas práticas de manejo de gado que beneficie as espécies de aves migratórias nas propriedades que recebem números expressivos dessas aves, ao longo da planície costeira do Rio Grande do Sul.</t>
  </si>
  <si>
    <t>4.3.Elaborar e implementar um programa de controle de cães e gatos nas unidades de conservação de ocorrência de aves limícolas.</t>
  </si>
  <si>
    <t>Programa de controle  implementado</t>
  </si>
  <si>
    <t>Edmilson dos Santos (SES-RS)</t>
  </si>
  <si>
    <t>Diego Quevedo Luna (MANOMET)</t>
  </si>
  <si>
    <t>DP: Sem informações</t>
  </si>
  <si>
    <t>4.4.Elaborar e implementar um programa piloto de sensibilização sobre boas práticas de manejo de animais de criação nas Zonas de Vida Silvestre da APA de Piaçabuçu/AL.</t>
  </si>
  <si>
    <t>Programa piloto de sensibilização implementado</t>
  </si>
  <si>
    <t>Irene da Silva (APA de Piaçabuçu/AL)</t>
  </si>
  <si>
    <t>1. Prevenir e reduzir os impactos resultantes da implementação de infraestrutura e das atividades de exploração de recursos naturais para fins comerciais e de subsistência.</t>
  </si>
  <si>
    <t>1.1 Identificar e mapear as áreas de ocorrência (locais de pouso, alimentação, invernada e reprodução) das aves limícolas migratórias e definir habitats críticos para sua conservação.</t>
  </si>
  <si>
    <t>(CEMAVE/ICMBIO)</t>
  </si>
  <si>
    <t>Pesquisadores e instituições que fornecem informações que aprimoram o relatório anual de rotas e áreas de concentração de espécies migratórias .</t>
  </si>
  <si>
    <t>A partir do mapa do Relatório Anual de Rotas e áreas de Concentração de Aves Migratórias no Brasil, foram separadas apenas as áreas importantes para as aves limícolas migratórias. Alguns shapes foram adequados para inclusão de toda a área de Ucs ou áreas umidas sobrepostas. As Ucs federais tiveram a área de sobreposição destacada nos shapes. Falta priorizar as áreas de acordo com os critérios para a identificação e peso para classificação  de "habitat crítico" no contexto do PAN: Abundância (0 a 10), Ameaças (0 a 3), Ocorrência de sp ameaçada ou quase (0 a 1), Ausencia de UC efetiva (0 a 2).</t>
  </si>
  <si>
    <t xml:space="preserve"> Relatório Anual de Rotas e áreas de Concentração de Aves Migratórias no Brasil (CEMAVE/ICMBio, 2014)</t>
  </si>
  <si>
    <t>Complementar os mapas com fichas contendo informações técnicas (abundância, informações das fichas do estado de avaliação), para isso seriam enviados os mapas para especialistas em cada região, juntamente com as fichas e estes ajudariam complementando com mais informações. Após o envio das fichas pelos os especilistas, fecharíamos os produto da ação em 2 meses.</t>
  </si>
  <si>
    <t>1.1. Revisar e aprimorar anualmente o mapa das áreas de ocorrência (locais de pouso, alimentação, invernada e reprodução) das aves limícolas do plano e definir habitats críticos para sua conservação.</t>
  </si>
  <si>
    <t>áreas mapeadas e identificadas e priorizadas (critérios)</t>
  </si>
  <si>
    <t>periodicidade anual previsto fechamento para outubro</t>
  </si>
  <si>
    <t xml:space="preserve">out/2015 - out/2016 - out/2017 - out/2018 . </t>
  </si>
  <si>
    <t>Conserve Wildlife Foundation, Aquasis, MMA, Universidades Aquasis, APA Delta Parnaíba e Comissão Ilha Ativa.</t>
  </si>
  <si>
    <t>1.2 Realizar estudos de biologia e ecologia das aves limícolas do plano, priorizando estudos populacionais das espécies ameaçadas e com dados insuficientes.</t>
  </si>
  <si>
    <t>Dalci Maurício Miranda de Oliveira (UFMT), CEMAVE,  Fabio Schunck (MZUSP), Juliana Bosi de Almeida, Antônio Augusto Ferreira Rodrigues (UFMA),   Roberta Kelley (UFPA), Edson Barbieri (IP/SAA-SP), Fernando Buchala (SAA/MPA), Maria Virginia Petry (UNISINOS), Demetrio Luiz Guadagnin (USM), Fernando Pacheco, Bruno Almeida (UFSE), Roberta Rodrigues (UFPE), David Mizhari (NJAS), Larry Niles (CWF), Rafael Anderson(UFPI), Ana Paula Sousa (UFMA), Luciano Pires (UFPE), Bianca Vieira (UFSC), Leandro Bugoni (FURG) .</t>
  </si>
  <si>
    <t>Pesquisas com aves limícolas migratórias tem sido feitas independentemente por instituições e pesquisadores brasileiros e estrangeiros. Não houve financiamento específicos para projetos estimulados pelo PAN. Foi feito um levantamento de autorizações de pesquisas relacionadas no SISBIO e a partir das informações dos colaboradores e articuladores do PAN. Realizado o monitoramento de aves limícolas no litoral de Sergipe, obtendo-se informações sobre abundância e áreas de concentração das espécies, incluindo o monitoramento em áreas de carcinicultura familiar. Esse trabalho ainda apresenta informações sobre padrões etários e perfil de plumagem das espécies capturadas com ênfase nas batuíras (Charadrius sp.). GR: Aquasis vem realizando censos e levantamento de abundancia na APA do Delta do Parnaíba e Icapuí.</t>
  </si>
  <si>
    <t>Mudar a ação para objetivo 5 (novo)</t>
  </si>
  <si>
    <t>1.3 Elaborar e assegurar o uso de diretrizes padronizadas nos Termos de Referência de licenciamento ambiental nas zonas úmidas de ocorrência das aves limícolas.</t>
  </si>
  <si>
    <t>Mariana de Sá Viana (IBAMA/CGPEG), Manuella Souza (CEMAVE/ICMBio), Marcio Amorim Efe (UFAL)</t>
  </si>
  <si>
    <t xml:space="preserve">A articuladora propôs a ação com base em outro PAN que participa, mas não conseguiu articular a ação. </t>
  </si>
  <si>
    <t>Elaborar um conjunto de diretrizes a serem sugeridas, até uma possível Resolução CONAMA.</t>
  </si>
  <si>
    <t>Protocolo de diretrizes para Termos de Referência elaborado; Proposta de Resolução CONAMA</t>
  </si>
  <si>
    <t>12/2018 (Para Resolução CONAMA)</t>
  </si>
  <si>
    <t>Manuella Andrade (CEMAVE), Ana Paula Cruz (IBAMA), Marcio Amorim Efe (UFAL), Hellen José (PARNA Lagoa do Peixe), Bruno Jackson (FMA)</t>
  </si>
  <si>
    <t>1.4 Propor áreas de exclusão no âmbito do licenciamento ambiental para as áreas  identificadas no relatório anual de rotas e concentração de aves migratórias.</t>
  </si>
  <si>
    <t>Projeto de monitoramento do delta do rio Timonha e Ilha Grande em andamento, previsão maio 2016.</t>
  </si>
  <si>
    <t>Propor áreas de exclusão no âmbito do licenciamento ambiental para as áreas importantes para aves limícolas migratórias.</t>
  </si>
  <si>
    <t>Manuella Andrade e Danielle Paludo (CEMAVE)</t>
  </si>
  <si>
    <t>GAT</t>
  </si>
  <si>
    <t>1.5 Incluir no banco de dados do ICMBio os dados de monitoramento oriundos de atividades de licenciamento.</t>
  </si>
  <si>
    <t xml:space="preserve">O módulo de empreendimentos do ARA (Atlas de Registro de Aves) onde se pretendia inserir informações não foi implantado. </t>
  </si>
  <si>
    <t>Volume grande de dados e escassez de recursos humanos.</t>
  </si>
  <si>
    <t>Ação contínua</t>
  </si>
  <si>
    <t>Ana Paula Cruz (IBAMA)</t>
  </si>
  <si>
    <t>1.6 Estabelecer um protocolo nacional para reabilitação de aves limícolas e recuperação de seus habitats em casos de derramamento de petróleo.</t>
  </si>
  <si>
    <t>Bruno Jackson de Almeida (UFSE)</t>
  </si>
  <si>
    <t>Finalização do levantamento bibliográfico sobre atendimento a fauna. Com o intuito de se avaliar o cenário de atendimento de aves limícolas, incluindo membros da família Sternidae, foi efetuado contato com instituições e profissionais para se buscar obter informações através de uma planilha. De igual maneira, foi avaliado os dados de alguns projetos de monitoramento de praia cedidos pela CGEPG/IBAMA.</t>
  </si>
  <si>
    <t>Ausência de respostas aos contatos efetuados e, principalmente, falta de informações disponíveis/padronizáveis das atividades de atendimento a vazamento de óleo. Em função da ausência de contato não foi possível realizar uma possível discussão e obtenção de contribuições entre potenciais colaboradores no andamento da atividade. Problemas na inconsistência na identificação taxonômica em algumas planilhas analisadas dos PMPS. Situação poderá vir a melhorar com a efetivação dos tópicos 1.3 e 1.5 do presente objetivo.</t>
  </si>
  <si>
    <r>
      <t xml:space="preserve"> Sugerir a inclusão no tópico sobre a construção de indicadores de vulnerabilidade e propor monitoramento regular (seguindo procedimento estabelecido no tópico 1.1) das áreas onde existem PMPs.</t>
    </r>
    <r>
      <rPr>
        <sz val="11"/>
        <color rgb="FFFF0000"/>
        <rFont val="Calibri"/>
        <family val="2"/>
        <scheme val="minor"/>
      </rPr>
      <t xml:space="preserve"> </t>
    </r>
  </si>
  <si>
    <t>Pedro Lima (UFBA), AQUASIS, CRAM, Renata Hurtado (AIUKA), FMA</t>
  </si>
  <si>
    <t>1.7 Elaborar e implementar um programa piloto para gestão de resíduos sólidos contaminantes nos habitats críticos, em especial na região da ilha de Lençóis, RESEX de Cururupu – MA e APA Piaçabuçu - AL.</t>
  </si>
  <si>
    <t>Eduardo Castro M. de Borba (Chefe Resex do Cururupu)</t>
  </si>
  <si>
    <t xml:space="preserve">Danielle Paludo (CEMAVE), Gislaine Discozi (Censo Neotropical de Aves Aquáticas) </t>
  </si>
  <si>
    <t>Na Resex Cururupu há um programa relacionado ao Programa Bolsa Verde do Governo Federal, em que os beneficiários do Programa, chamados de Grupo Verde, realizam a cada mês um mutirão de limpeza nas áreas de uso coletivo da comunidade. Tem abrangência limitada e necessita de implementação.</t>
  </si>
  <si>
    <t>A APA de Piaçabuçu está com gerência interina; não há nenhum programa piloto de gestão de resíduos sólidos na áreas.</t>
  </si>
  <si>
    <t>Bruno Jackson (FMA)</t>
  </si>
  <si>
    <t>1.8 Elaborar e implementar um programa de sensibilização do uso adequado de agrotóxicos nas propriedades que recebem números expressivos de aves migratórias, no entorno das Unidades de Conservação da planície costeira do Rio Grande do Sul.</t>
  </si>
  <si>
    <t>Hellen Florez (Parque Nacional Lagoa do Peixe /ICMBio)</t>
  </si>
  <si>
    <t>Henrique Ilha (ESEC Taim), NEMA, ONG Curicaca, Secretaria de Meio Ambiente do Rio Grande do Sul, EMATER</t>
  </si>
  <si>
    <t>Projeto RS Biodiversidade possui ações que contempla parte da ação.</t>
  </si>
  <si>
    <t>Ação de compet~encia do òrgão Estadual que não participa do PAN diretamente.</t>
  </si>
  <si>
    <t xml:space="preserve"> Fundação Zoo RS</t>
  </si>
  <si>
    <t>1.9 Realizar ações de fiscalização de controle e uso de agrotóxicos nos habitats críticos da planície costeira do Rio Grande do Sul.</t>
  </si>
  <si>
    <t>1.10 Elaborar e implementar programa  piloto de monitoramento dos contaminantes da água e dos sedimentos dos ambientes usados pelas aves limicolas .</t>
  </si>
  <si>
    <t>Mônica Ferreira da Costa (UFPE),Henrique Ilha (Chefe ESEC taim), Demetrio Guadagnin (UFSM), Roberta Kelley (UFPA), Bruno Jackson (UFSE), David Mizhari (Audubon)</t>
  </si>
  <si>
    <t>É necessário primeiramente identificar e quantificar os contaminantes antes de implementar qualquer programa de monitoramento.</t>
  </si>
  <si>
    <t>Coletar material biológico, sedimentos e água de ambientes usados por aves limícolas para identificar contaminantes, em especial da agroindústria, carcinicultura, indústria petrolífera, zoonoses e causas de mortalidade em casos de epizootia.</t>
  </si>
  <si>
    <t>Contaminantes identificados e quantificados</t>
  </si>
  <si>
    <t>Ana Paula Sousa (UFMA), Pedro Lima (UFBA), Jason Alan (AQUASIS), Roberta Kelley, Demétrios</t>
  </si>
  <si>
    <t>1.11 Adotar medidas de fixação e controle do avanço das dunas, junto ao plantio de pinus, de forma a reduzir o processo de assoreamento da lagoa do Peixe.</t>
  </si>
  <si>
    <t xml:space="preserve">Há controvérsias em relação a ação, inclusive ideológicas; sugestão de consulta a especialistas sobre a dinâmica de movimentação das dunas. </t>
  </si>
  <si>
    <t>Descontinuidade na gestão do PARNA</t>
  </si>
  <si>
    <t>Sugere-se a exclusão por se tratar de ação que deve ser discutida no plano de manejo do PARNA.</t>
  </si>
  <si>
    <t>2.1 Identificar as atividades turísticas e empreendimentos imobiliários que podem impactar as populações de aves limícolas, baseado no mapeamento elaborado pela ação 1.1.</t>
  </si>
  <si>
    <t>2.2 Implementar projeto piloto para avaliar impactos do turismo e empreendimentos imobiliários nas populações de aves limícolas visando a propor recomendações de ordenamento para minimizar os impactos nos habitats críticos.</t>
  </si>
  <si>
    <t>Hellen Florez (Parque Nacional da lagoa do Peixe)</t>
  </si>
  <si>
    <t>Gislaine Discozi (Censo Neotropical de Aves Aquáticas), Dalci Maurício Miranda de Oliveira (UFMT), Edmilson dos Santos (SES-RS), Pedro Lima (UFBA), Edson Barbieri (IP/SAA/SP)</t>
  </si>
  <si>
    <t>Mesmo não tendo um projeto piloto implementado, já são conhecidos os impactos das atividades turísticas e empreendimentos imobiliários</t>
  </si>
  <si>
    <t>2.3 Elaborar e implementar Planos de Manejo das Unidades de Conservação nos  habitats críticos de ocorrência de aves limícolas.</t>
  </si>
  <si>
    <t>Planos de Manejo</t>
  </si>
  <si>
    <t xml:space="preserve">O plano de manejo do PARNA Lagoa do Peixe está em reelaboração e contempla medidas para ações de conservação das aves limícolas.  </t>
  </si>
  <si>
    <t>Ação muito ampla</t>
  </si>
  <si>
    <t>Contribuir na elaboração e implementação de Planos de Manejo nas Unidades de Conservação importantes para as aves limícolas migratórias comtemplando medidas para conservação das espécies e habitats.</t>
  </si>
  <si>
    <t>Documento que direcione os planos de manejo quanto a medidas de conservação das aves limícolas.</t>
  </si>
  <si>
    <t>Juliana Bosi (SAVE)</t>
  </si>
  <si>
    <t>Danielle Palludo (CEMAVE), Bruno Jackson (FMA), Ana Paula Sousa (UFMA),  Jason Mabley (AQUASIS)</t>
  </si>
  <si>
    <t>2.4 Realizar ações integradas de fiscalização em atividades de turismo desordenado, ocupações irregulares e empreendimentos imobiliários nos habitats críticos das aves limícolas.</t>
  </si>
  <si>
    <t>Algumas ações de fiscalização no PNLP</t>
  </si>
  <si>
    <t>Auxiliar o fortalecimento do ordenamento de municípios costeiros em atividades de turismo desordenado, ocupações irregulares e empreendimentos imobiliários</t>
  </si>
  <si>
    <t>Iniciativas de apoio ao ordenamento</t>
  </si>
  <si>
    <t>INEMA, URICACA, Projeto Orla, Bruno Jackson (FMA), Fátima Lisboa (Ilha Comprida)</t>
  </si>
  <si>
    <t xml:space="preserve">2.5 Incluir as informações do PAN nos procedimentos de licenciamento ambiental (termos de referência, autorizações, licenças, medidas de mitigação e condicionantes) dos órgãos competentes. </t>
  </si>
  <si>
    <t>2.7 Implementar programas de educação ambiental que fortaleçam as comunidades locais como atores fundamentais na conservação das aves limícolas nos habitats críticos.</t>
  </si>
  <si>
    <t>Distribuição de folders na ilha da Torotama, escolas e moradores locais, sobre a ocorrência de maçaricos migratórios e a importância do local para a conservação das aves.                                      Festival de aves limícolas no PNLP, Projeto de Educação Ambiental aprovado para realização no município de São José do Ribamar/MA (Ana Paula Sousa);</t>
  </si>
  <si>
    <t>Republicar o livro o Voo da Ave (CEMAVE)</t>
  </si>
  <si>
    <t>Hellen Florez (PNLP), Henrique Ilha ( Chefe EE Taim), Paulo Silvestro (Chefe PNCO), Eduardo (Chefe Resex Cururupu), ONG Aquasis, ONG Curicaca, Prefeitura da Ilha Comprida, Tatiana Pongiluppi (SAVE Brasil).</t>
  </si>
  <si>
    <t>2.8 Desenvolver campanhas de marketing social (por exemplo: festivais de aves limícolas) voltadas aos turistas abordando a importância dos habitats críticos de aves limícolas</t>
  </si>
  <si>
    <t>Dalci Miranda (UFMT),Tatiana Pongiluppi (SAVE Brasil), Diego Quevedo Luna (MANOMET), Andressa Bárbara Scabin , Juliana Bosi de Almeida.</t>
  </si>
  <si>
    <t>Festival Brasileiro de Aves Migratórias no PNLP acontecem anualmente.</t>
  </si>
  <si>
    <t>Festival Brasileiro de Aves Migratórias na Lagoa do Peixe - 12 a 16 de novembro de 2014, Mostardas,RS.</t>
  </si>
  <si>
    <t>Possível realização de um festival em Panaquatira em 2017</t>
  </si>
  <si>
    <t>Tatiana Pongiluppi (SAVE Brasil), Diego Quevedo Luna (MANOMET),  Juliana Bosi de Almeida, Hellen Florez (PNLP), AQUASIS, Ana Paula Sousa (UFMA)</t>
  </si>
  <si>
    <t xml:space="preserve">2.9 Elaborar e encaminhar justificativa para criação de UCs em habitats críticos para aves limícolas, segundo a lista do anexo I </t>
  </si>
  <si>
    <t>Levantamento da situação das áreas indicadas no Apendice I</t>
  </si>
  <si>
    <t>Para a abertura e instrução de processos para criação de UC são necessários estudos técnicos, levantamentos sócio-econômicos, manifestações dos diversos segmentos envolvidos, propostas de delimitações, outros, que demandam recursos financeiros e pessoais, caso a área já não possua esses documentos disponíveis. Atualmente o Ministério do Meio Ambiente, seguindo instrução da Ministra do Meio Ambiente, só encaminha para a casa civil processos para criação de UC federais que não tenham objeção dos governos estaduais envolvidos com a área, de forma que a articulação política local e apoio dos governos estaduais e federais é tão ou mais importante que os outros documentos no processo.</t>
  </si>
  <si>
    <t>2.10 Elaborar e implementar programa de monitoramento das aves limícolas ameaçadas e com dados insuficientes (definição de protocolos de monitoramento, capacitação de atores, principalmente as comunidades locais, na coleta de dados) em todos os habitats críticos identificados.</t>
  </si>
  <si>
    <t xml:space="preserve">Pedro Lima (UFBA), Irene da Sivla, Dalci de Oliveira (UFMT), Wallace (UFRPE), Antonio Augusto (UFMA), Juliana Bosi de Almeida. </t>
  </si>
  <si>
    <t>Projeto de monitoramento do delta do rio Timonha e Ilha Grande em andamento pela Aquasis</t>
  </si>
  <si>
    <t xml:space="preserve">                                                                                Existem dados de séries históricas (Censo Neotropical, Maria Virgínia Petry) mas que ainda não foram processados;                                                         O programa de monitoramento não foi implementado</t>
  </si>
  <si>
    <t>Fabio Schunk, Gabriela Ramires</t>
  </si>
  <si>
    <t>Pedro Lima (UFBA), Dalci de Oliveira (UFMT), Wallace (UFRPE), Antonio Augusto (UFMA), Juliana Bosi de Almeida, Jason Alan Mobley (AQUASIS)</t>
  </si>
  <si>
    <t>2.11 Promover e implementar iniciativas de turismo associadas à conservação das aves limícolas como estratégia de desenvolvimento local.</t>
  </si>
  <si>
    <t>LB: Não sei em qual ação se encaixaria. Grupo de trabalho criado no CEPSUL-Base Rio Grande, RS, para discutir o tráfego de veículos na praia entre Casino e Chuí), e proposição de medidas de redução e eliminação de veículos em determinados trechos. Ações deverão ser implementadas já no próximo verão.</t>
  </si>
  <si>
    <t>São poucas iniciativas existentes, que necessitam apoio e implementação, sendo necessário também a avaliação do potencial dos locais e sustentabilidade das iniciativas. São poucas as UC e habitats importantes que tem turismo expressivo para sustentar tais iniciativas.</t>
  </si>
  <si>
    <t>Leandro Bugoni, Danielle Paludo</t>
  </si>
  <si>
    <t>Tiago Augusto Lima Cardoso (UFCG),Tatiana Pongiluppi (SAVE Brasil)</t>
  </si>
  <si>
    <t>O Profº Antônio Augusto realizou trabalho com comunidades na costa do Maranhão e não identificou caça dos táxons alvos da ação. Existe caça de Jaçanã.</t>
  </si>
  <si>
    <t xml:space="preserve">Não houveram recursos para execução </t>
  </si>
  <si>
    <t>Danielle Paludo, Ana Paula Sousa (UFMA)</t>
  </si>
  <si>
    <t>Fazer um relatório do que já se conhece sobre a situação da caça e avaliar se é viável escrever um projeto para captar recursos para a ação.</t>
  </si>
  <si>
    <t>Tiago Augusto Lima Cardoso (UFCG), Ana Paula Sousa (UFMA), AQUASIS, Danielle Paludo, Paulo Silvestro (PNCO)</t>
  </si>
  <si>
    <t>3.2 Elaborar e implementar um programa de sensibilização e conservação de base comunitária sobre os impactos da caça e importância da conservação das aves limícolas nas áreas identificadas na ação 3.1.</t>
  </si>
  <si>
    <t>Antonio Augusto Ferreira Rodrigues (UFMA), Guajiru</t>
  </si>
  <si>
    <t>Ação dependente da 3.1.</t>
  </si>
  <si>
    <t>Ana Paula Sousa (UFMA)</t>
  </si>
  <si>
    <t>Antonio Augusto Ferreira Rodrigues (UFMA), Guajiru. Juliana Bosi (SAVE)</t>
  </si>
  <si>
    <t>Proposta de modelo de cartilha elaborada e apresentada por Pedro Lima</t>
  </si>
  <si>
    <t>Wallace Telino (UFRPE)</t>
  </si>
  <si>
    <t>3.4 Elaborar e implementar um programa de sensibilização e conservação de base comunitária sobre os impactos da coleta de ovos e importância da conservação das aves limícolas nas áreas identificadas na ação 3.3.</t>
  </si>
  <si>
    <t>Ação dependente da 3.3</t>
  </si>
  <si>
    <t>Não existe respaldo legal para o manejo de gado dentro do PNLP, por conta da categoria de UC. Só existe a presença deste porque o PNLP ainda não está de fato implementado.</t>
  </si>
  <si>
    <r>
      <t xml:space="preserve">Propor o manejo do campo nos planos de manejo na ESEC do Taim e no PARNA da Lagoa do Peixe, beneficiando as espécies </t>
    </r>
    <r>
      <rPr>
        <i/>
        <sz val="11"/>
        <color rgb="FF000000"/>
        <rFont val="Calibri"/>
        <family val="2"/>
        <scheme val="minor"/>
      </rPr>
      <t xml:space="preserve">Tryngites subruficollis </t>
    </r>
    <r>
      <rPr>
        <sz val="11"/>
        <color rgb="FF000000"/>
        <rFont val="Calibri"/>
        <family val="2"/>
        <scheme val="minor"/>
      </rPr>
      <t>e</t>
    </r>
    <r>
      <rPr>
        <i/>
        <sz val="11"/>
        <color rgb="FF000000"/>
        <rFont val="Calibri"/>
        <family val="2"/>
        <scheme val="minor"/>
      </rPr>
      <t xml:space="preserve"> Pluvialis dominica </t>
    </r>
  </si>
  <si>
    <t>Hellen Florez (PNLP), Leandro Bugoni (FURG)</t>
  </si>
  <si>
    <t>4.2 Elaborar e implementar um programa de sensibilização sobre boas práticas de manejo de gado que beneficie as espécies de aves migratórias nas propriedades que recebem números expressivos dessas aves, ao longo da planície costeira do Rio Grande do Sul.</t>
  </si>
  <si>
    <t>Articulação em andamento para trazer as boas práticas da Alianza del Pastizal para a Planície Costeira do RS</t>
  </si>
  <si>
    <t>Juliana Bosi</t>
  </si>
  <si>
    <t>Hellen Florez (PNLP), Leandro Bugoni (FURG), ESEC Taim</t>
  </si>
  <si>
    <t>4.3 Elaborar e implementar um programa de controle de cães e gatos nas unidades de conservação de ocorrência de aves limícolas.</t>
  </si>
  <si>
    <t>FS: Ação muito ampla, tem que focar</t>
  </si>
  <si>
    <t>DP: Ação deve ser abordada por cada UC em seus planos de manejo.                             Jason: A American Bird Conservancy possui um programa de controle de cães e gatos.</t>
  </si>
  <si>
    <t>Jason Alan Mobley (AQUASIS)</t>
  </si>
  <si>
    <t>Diego Luna Quevedo (Manomet), Hellen Florez (PNLP), Pedro Lima (UFBA) Conselhos das Ucs</t>
  </si>
  <si>
    <t>4.4 Elaborar e implementar um programa piloto de sensibilização sobre boas práticas de manejo de animais de criação nas Zonas de Vida Silvestre da APA de Piaçabuçu/AL.</t>
  </si>
  <si>
    <t>Ação precisa de recursos específicos. Trata de ação específica para o plano de manejo da APA. A APA está com gestão interina.</t>
  </si>
  <si>
    <t>Ação deve ser abordada no plano de manejo da APA. Bruno Jackson faz parte do Conselho Consultivo da APA de Piaçabuçu, ocupando uma das representatividades obtida pela Fundação Mamíferos Aquáticos. Coloca-se à disposição para contribuir com a aplicação do objetivo.</t>
  </si>
  <si>
    <t>Renato Gaban</t>
  </si>
  <si>
    <t>04/07/2015 e 05/08/2015</t>
  </si>
  <si>
    <t>Estudos independentes que prescindem de autorização SISBIO, especialmente censos populacionais não são facilmente identificados. Aumentar a rede de colaboradores e difusão das informações. Ver levantamento dos estudos.       Quantificar os estudos realizados no indexadores para quantificação dos indicadores na matriz de metas. solicitar/recopilar información sobre las campañas que se hacen habitualmente en Brasil  y con investigadores internacionales. Circular a lista de levantamento dos estudos baseados no SISBio.  Traçar também uma lista com linhas de atuação de pesquisadores para facilitar a busca de informações.</t>
  </si>
  <si>
    <r>
      <t xml:space="preserve">Não houveram editais e recursos orçamentários específicos para as pesquisas do PAN no Brasil, inclusive houve cortes orçamentários de projetos já aprovados. </t>
    </r>
    <r>
      <rPr>
        <sz val="11"/>
        <color rgb="FFFF0000"/>
        <rFont val="Calibri"/>
        <family val="2"/>
        <scheme val="minor"/>
      </rPr>
      <t xml:space="preserve"> </t>
    </r>
    <r>
      <rPr>
        <sz val="11"/>
        <rFont val="Calibri"/>
        <family val="2"/>
        <scheme val="minor"/>
      </rPr>
      <t xml:space="preserve">Ação muito ampla o que pode comprometer o andamento da mesma. </t>
    </r>
  </si>
  <si>
    <r>
      <t xml:space="preserve">BJA: O litoral brasileiro compartilha do mesmo cenário de ocupação e uso dos ambientes costeiros. A abrangência do litoral norte da Bahia ao Sul de Alagoas, incluindo o de Sergipe apresenta níveis diferenciados de uso, mas com problemáticas potenciais para as espécies de hábitos costeiros, principalmente aves limícolas.                                      </t>
    </r>
    <r>
      <rPr>
        <sz val="11"/>
        <color rgb="FFFF0000"/>
        <rFont val="Calibri"/>
        <family val="2"/>
        <scheme val="minor"/>
      </rPr>
      <t xml:space="preserve"> </t>
    </r>
  </si>
  <si>
    <r>
      <t xml:space="preserve">DP: Das áreas relacionadas no Anexo : </t>
    </r>
    <r>
      <rPr>
        <b/>
        <sz val="11"/>
        <color rgb="FF000000"/>
        <rFont val="Calibri"/>
        <family val="2"/>
        <scheme val="minor"/>
      </rPr>
      <t>1) Ilha da Torotama</t>
    </r>
    <r>
      <rPr>
        <sz val="11"/>
        <color theme="1"/>
        <rFont val="Calibri"/>
        <family val="2"/>
        <scheme val="minor"/>
      </rPr>
      <t xml:space="preserve">, município de Rio Grande, RS. No município de Rio Grande temos a proposta de ampliação da ESEC Taim no extremo sul, esta proposta encontra-se concluída tecnicamente aguardando posicionamento da DIMAN para seu encaminhamento ao MMA.  Recentemente foi criada a Reserva Biológica Estadual da Banhado do Maçarico (dez/2014). Especificamente em relação a Ilha do Torotama, não há propostas de criação em nível federal. A área é pequena e tem atividades sócio-economicas em desenvolvimento lá (RVS?). 2) </t>
    </r>
    <r>
      <rPr>
        <b/>
        <sz val="11"/>
        <color rgb="FF000000"/>
        <rFont val="Calibri"/>
        <family val="2"/>
        <scheme val="minor"/>
      </rPr>
      <t>Lagoa Feia e Lagoa da Ribeira, RJ.</t>
    </r>
    <r>
      <rPr>
        <sz val="11"/>
        <color theme="1"/>
        <rFont val="Calibri"/>
        <family val="2"/>
        <scheme val="minor"/>
      </rPr>
      <t xml:space="preserve"> Ao norte do PN Jurubatiba, não há proposta de criação de UC. 3) </t>
    </r>
    <r>
      <rPr>
        <b/>
        <sz val="11"/>
        <color rgb="FF000000"/>
        <rFont val="Calibri"/>
        <family val="2"/>
        <scheme val="minor"/>
      </rPr>
      <t xml:space="preserve">Cabo Frio, Arraial do Cabo e Araruama: </t>
    </r>
    <r>
      <rPr>
        <sz val="11"/>
        <color theme="1"/>
        <rFont val="Calibri"/>
        <family val="2"/>
        <scheme val="minor"/>
      </rPr>
      <t xml:space="preserve">Contemplados na RESEX de Arraial do Cabo e no Parque Estadual da Costa do Sol.  4) </t>
    </r>
    <r>
      <rPr>
        <b/>
        <sz val="11"/>
        <color rgb="FF000000"/>
        <rFont val="Calibri"/>
        <family val="2"/>
        <scheme val="minor"/>
      </rPr>
      <t>Cubatão.</t>
    </r>
    <r>
      <rPr>
        <sz val="11"/>
        <color theme="1"/>
        <rFont val="Calibri"/>
        <family val="2"/>
        <scheme val="minor"/>
      </rPr>
      <t xml:space="preserve"> Há o núcleo do PE Serra do Mar, PE Xixová-Japui e APA Marinha Litoral Centro, em Cubatão, SP. Não há projeto de criação de UC federal ali. 5) Rio Itanhaém, SP: Não há proposta de criação de unidades de conservação em nível federal. 6) </t>
    </r>
    <r>
      <rPr>
        <b/>
        <sz val="11"/>
        <color rgb="FF000000"/>
        <rFont val="Calibri"/>
        <family val="2"/>
        <scheme val="minor"/>
      </rPr>
      <t xml:space="preserve"> Mangue Seco,</t>
    </r>
    <r>
      <rPr>
        <sz val="11"/>
        <color theme="1"/>
        <rFont val="Calibri"/>
        <family val="2"/>
        <scheme val="minor"/>
      </rPr>
      <t xml:space="preserve"> Jandaíra, BA: Na região já existe um conjunto de unidades de conservação estaduais na categoria APA (APA do Mangue Seco, APA da Plataforma Continental Litoral Norte  e APA Litoral Norte da Bahia). Há também uma proposta de criação de unidade de conservação federal porém em fase inicial e que já está a algum tempo sem novos encaminhamento, sendo necessário uma reavaliação da continuidade desta em função da área já ter algum grau de proteção. 7) </t>
    </r>
    <r>
      <rPr>
        <b/>
        <sz val="11"/>
        <color rgb="FF000000"/>
        <rFont val="Calibri"/>
        <family val="2"/>
        <scheme val="minor"/>
      </rPr>
      <t>Ilha da Restinga, Cabedelo, PB</t>
    </r>
    <r>
      <rPr>
        <sz val="11"/>
        <color theme="1"/>
        <rFont val="Calibri"/>
        <family val="2"/>
        <scheme val="minor"/>
      </rPr>
      <t xml:space="preserve">: Não há proposta de criação de unidades de conservação em nível federal. 8) </t>
    </r>
    <r>
      <rPr>
        <b/>
        <sz val="11"/>
        <color rgb="FF000000"/>
        <rFont val="Calibri"/>
        <family val="2"/>
        <scheme val="minor"/>
      </rPr>
      <t>Coroa do Avião, Itamaracá, PE</t>
    </r>
    <r>
      <rPr>
        <sz val="11"/>
        <color theme="1"/>
        <rFont val="Calibri"/>
        <family val="2"/>
        <scheme val="minor"/>
      </rPr>
      <t xml:space="preserve">: Nesta região existe a proposta de criação da Reserva de Desenvolvimento Sustentável Canal de Santa Cruz, esta proposta possui alguns estudos realizados, mas devido a tempo decorrido sem novos ncaminhamentos será necessária a retomada das atividades e não temos previsão a curto e médio prazo .9) </t>
    </r>
    <r>
      <rPr>
        <b/>
        <sz val="11"/>
        <color rgb="FF000000"/>
        <rFont val="Calibri"/>
        <family val="2"/>
        <scheme val="minor"/>
      </rPr>
      <t>Várzea do Rio Embu-Mirim, Embú e São Paulo, SP</t>
    </r>
    <r>
      <rPr>
        <sz val="11"/>
        <color theme="1"/>
        <rFont val="Calibri"/>
        <family val="2"/>
        <scheme val="minor"/>
      </rPr>
      <t xml:space="preserve">: Não há proposta de criação de unidades de conservação em nível federal. 10)  </t>
    </r>
    <r>
      <rPr>
        <b/>
        <sz val="11"/>
        <color rgb="FF000000"/>
        <rFont val="Calibri"/>
        <family val="2"/>
        <scheme val="minor"/>
      </rPr>
      <t>Várzea do Rio Tietê, São Paulo, Suzano, Biritiba-Mirim,</t>
    </r>
    <r>
      <rPr>
        <sz val="11"/>
        <color theme="1"/>
        <rFont val="Calibri"/>
        <family val="2"/>
        <scheme val="minor"/>
      </rPr>
      <t xml:space="preserve"> SP: Não há proposta de criação de unidades de conservação em nível federal.   Áreas com indicação para ser incluída no Apendice I do PAN: 11)  </t>
    </r>
    <r>
      <rPr>
        <b/>
        <sz val="11"/>
        <color rgb="FF000000"/>
        <rFont val="Calibri"/>
        <family val="2"/>
        <scheme val="minor"/>
      </rPr>
      <t>O  RVS - Refúgio de Vida Silvestre Peixe-boi Marinho</t>
    </r>
    <r>
      <rPr>
        <sz val="11"/>
        <color theme="1"/>
        <rFont val="Calibri"/>
        <family val="2"/>
        <scheme val="minor"/>
      </rPr>
      <t xml:space="preserve"> (Processo ICMBio 02001.007012/2005-01), situada no estuário dos rios Timonha e Ubatuba. Esta proposta encontra-se na Coordenação para reavaliação, não temos previsão de encaminhamentos em curto e médio prazo. 12)</t>
    </r>
    <r>
      <rPr>
        <b/>
        <sz val="11"/>
        <color rgb="FF000000"/>
        <rFont val="Calibri"/>
        <family val="2"/>
        <scheme val="minor"/>
      </rPr>
      <t xml:space="preserve"> Baía da Babitonga, SC</t>
    </r>
    <r>
      <rPr>
        <sz val="11"/>
        <color theme="1"/>
        <rFont val="Calibri"/>
        <family val="2"/>
        <scheme val="minor"/>
      </rPr>
      <t xml:space="preserve">. Possui processo de criação completo tendo sido realizadas várias audiências publicas para criação de RF, mas tem oposição do governo do Estado de SC.
</t>
    </r>
  </si>
  <si>
    <r>
      <t>3.1 Localizar as áreas de caça e avaliar</t>
    </r>
    <r>
      <rPr>
        <sz val="11"/>
        <color indexed="10"/>
        <rFont val="Calibri"/>
        <family val="2"/>
        <scheme val="minor"/>
      </rPr>
      <t xml:space="preserve"> </t>
    </r>
    <r>
      <rPr>
        <sz val="11"/>
        <rFont val="Calibri"/>
        <family val="2"/>
        <scheme val="minor"/>
      </rPr>
      <t xml:space="preserve">motivos e impactos desta atividade sobre as espécies alvo do plano (principalmente </t>
    </r>
    <r>
      <rPr>
        <i/>
        <sz val="11"/>
        <rFont val="Calibri"/>
        <family val="2"/>
        <scheme val="minor"/>
      </rPr>
      <t>Numenius phaeopus, Tringa semipalmata, Pluvialis squatarola e Limnodromus griseus</t>
    </r>
    <r>
      <rPr>
        <sz val="11"/>
        <rFont val="Calibri"/>
        <family val="2"/>
        <scheme val="minor"/>
      </rPr>
      <t>), na costa norte e nordeste.</t>
    </r>
  </si>
  <si>
    <r>
      <t>3.3 Localizar as áreas de coleta de ovos e avaliar motivo</t>
    </r>
    <r>
      <rPr>
        <sz val="11"/>
        <color indexed="10"/>
        <rFont val="Calibri"/>
        <family val="2"/>
        <scheme val="minor"/>
      </rPr>
      <t xml:space="preserve"> </t>
    </r>
    <r>
      <rPr>
        <sz val="11"/>
        <rFont val="Calibri"/>
        <family val="2"/>
        <scheme val="minor"/>
      </rPr>
      <t xml:space="preserve">e impacto desta atividade sobre as espécies </t>
    </r>
    <r>
      <rPr>
        <i/>
        <sz val="11"/>
        <rFont val="Calibri"/>
        <family val="2"/>
        <scheme val="minor"/>
      </rPr>
      <t xml:space="preserve">Charadrius wilsonia </t>
    </r>
    <r>
      <rPr>
        <sz val="11"/>
        <rFont val="Calibri"/>
        <family val="2"/>
        <scheme val="minor"/>
      </rPr>
      <t xml:space="preserve">e </t>
    </r>
    <r>
      <rPr>
        <i/>
        <sz val="11"/>
        <rFont val="Calibri"/>
        <family val="2"/>
        <scheme val="minor"/>
      </rPr>
      <t>Haematopus palliatus.</t>
    </r>
  </si>
  <si>
    <r>
      <t xml:space="preserve">4.1 Elaborar e implementar um plano de manejo do gado na ESEC do Taim e no PARNA da Lagoa do Peixe, beneficiando as espécies </t>
    </r>
    <r>
      <rPr>
        <i/>
        <sz val="11"/>
        <rFont val="Calibri"/>
        <family val="2"/>
        <scheme val="minor"/>
      </rPr>
      <t xml:space="preserve">Tryngites subruficollis </t>
    </r>
    <r>
      <rPr>
        <sz val="11"/>
        <rFont val="Calibri"/>
        <family val="2"/>
        <scheme val="minor"/>
      </rPr>
      <t>e</t>
    </r>
    <r>
      <rPr>
        <i/>
        <sz val="11"/>
        <rFont val="Calibri"/>
        <family val="2"/>
        <scheme val="minor"/>
      </rPr>
      <t xml:space="preserve"> Pluvialis dominica </t>
    </r>
  </si>
  <si>
    <t>PLANO DE AÇÃO NACIONAL DE CONSERVAÇÃO DE ESPÉCIES AMEAÇADAS DE EXTINÇÃO - PAN</t>
  </si>
  <si>
    <t>PAN  AVES  LIMÍCOLAS MIGRATÓRIAS</t>
  </si>
  <si>
    <t>Objetivo geral do PAN</t>
  </si>
  <si>
    <t>Data da monitoria</t>
  </si>
  <si>
    <t>16 a 18 de nov 2016</t>
  </si>
  <si>
    <t>Agrupada</t>
  </si>
  <si>
    <t>Nº</t>
  </si>
  <si>
    <t>Ação</t>
  </si>
  <si>
    <t>Produto</t>
  </si>
  <si>
    <t>Resultados esperados</t>
  </si>
  <si>
    <t>Período</t>
  </si>
  <si>
    <t>Articulador</t>
  </si>
  <si>
    <t>Custo estimado (R$)</t>
  </si>
  <si>
    <t>Colaboradores</t>
  </si>
  <si>
    <t>Localização</t>
  </si>
  <si>
    <t>Observações</t>
  </si>
  <si>
    <t>Ação não iniciada no período previsto</t>
  </si>
  <si>
    <t>Revisão do Resultado Esperado</t>
  </si>
  <si>
    <t>Revisão das localidades</t>
  </si>
  <si>
    <t>Revisão Área de Relevância</t>
  </si>
  <si>
    <t>Início</t>
  </si>
  <si>
    <t>Fim</t>
  </si>
  <si>
    <t>Localidades</t>
  </si>
  <si>
    <t>Área de relevância</t>
  </si>
  <si>
    <t>1.1</t>
  </si>
  <si>
    <t xml:space="preserve"> Revisar e aprimorar anualmente o mapa das áreas de ocorrência (locais de pouso, alimentação, invernada e reprodução) das aves limícolas do plano e definir habitats críticos para sua conservação.</t>
  </si>
  <si>
    <t>áreas mapeadas e identificadas e priorizadas de acordo com os critérios estabelecidos</t>
  </si>
  <si>
    <t>01/10/2016, 2017, 2018</t>
  </si>
  <si>
    <t>Pesquisadores e instituições que forneçam informações que aprimorem o relatório anual de rotas e áreas de concentração de espécies migratórias (incluidos Conserve Wildlife Foundation, Aquasis, MMA, Universidades, Aquasis, APA Delta Parnaíba e Comissão Ilha Ativa).</t>
  </si>
  <si>
    <t>quatro novas áreas no RS  incluidas no relatório anual 2016</t>
  </si>
  <si>
    <t>Relatório de áreas de concentração e rotas de aves migratórias 2016 publicado</t>
  </si>
  <si>
    <t>o mapeamento do relatório ao presentar informações de todas as avess migratórias não representa bem a situação apenas das limícolas</t>
  </si>
  <si>
    <t>DP</t>
  </si>
  <si>
    <t xml:space="preserve">Fazer novos mapas usando a metodologia utilizada para o relatório anual apenas com as informações de aves limícolas </t>
  </si>
  <si>
    <t>1.2</t>
  </si>
  <si>
    <t>ação transferida para objetivo especifico 5</t>
  </si>
  <si>
    <t>1.3</t>
  </si>
  <si>
    <t>Elaborar e assegurar o uso de diretrizes padronizadas nos Termos de Referência de licenciamento ambiental nas zonas úmidas de ocorrência das aves limícolas.</t>
  </si>
  <si>
    <t>01/10/2015, 01/12/2018 para Resolução CONAMA</t>
  </si>
  <si>
    <t>Marcelo Farremberg (IBAMA/CGPEG), Manuella Souza (CEMAVE/ICMBio), Marcio Amorim Efe (UFAL), Bruno Jackson de Almeida (FMM), Fernando Weber (PNLP)</t>
  </si>
  <si>
    <t xml:space="preserve">recomendações foram feitas em casos específicos de licenciamento ambiental de empreendimentos para aerogeradores, hidrovia, alteração de morfologia costeira e licenciamento de gás e óleo realizados no entorno de UCs federais, quando demandado ao CEMAVE e membros do GAP. </t>
  </si>
  <si>
    <t>1.4</t>
  </si>
  <si>
    <t>Manuella Souza  e Danielle Paludo (CEMAVE/ICMBio)</t>
  </si>
  <si>
    <t>André Beal Galina (IBAMA/CGPEG), Ana Paula Cruz (DILIC/IBAMA), Grupo Assessor</t>
  </si>
  <si>
    <t>ação não concluída, não há um relatorio de exclusão. Há um mapeamento com áreas mais sensíveis (relatório anual) para as quais são exigidos EIA/RIMA e tem sido feitas recomendações específicas para os processos de licenciamento ambiental quando há consulta ao CEMAVE pelos orgãoes responsáveis pelo licenciamento ambiental</t>
  </si>
  <si>
    <t>Propor a criação de novas UC de uso indireto e ZVS em UC de uso direto em áreas onde não é possível o licenciamento ambiental</t>
  </si>
  <si>
    <t>Anexo 1 - áreas para criação de UC</t>
  </si>
  <si>
    <t>ação associada a 5.3</t>
  </si>
  <si>
    <t>1.5</t>
  </si>
  <si>
    <t>Incluir no banco de dados do ICMBio os dados de monitoramento oriundos de atividades de licenciamento.</t>
  </si>
  <si>
    <t>Ana Paula Cruz (IBAMA/DILIC)</t>
  </si>
  <si>
    <t>X</t>
  </si>
  <si>
    <t>ação foi iniciada, mas devido aos parcos resultados foi preterida</t>
  </si>
  <si>
    <t>não estão sistematizados os dados de licenciamento nas OEMAS, o ICMBIo não dispoe de banco de dados único para inclusão dos dados de licenciamento ambiental</t>
  </si>
  <si>
    <t>Estimular e acompanhar a alimentação do portal de licenciamento ambiental</t>
  </si>
  <si>
    <t>1.6</t>
  </si>
  <si>
    <t xml:space="preserve"> Estabelecer um protocolo nacional para reabilitação de aves limícolas e recuperação de seus habitats em casos de derramamento de petróleo.</t>
  </si>
  <si>
    <t>Pedro Lima (UFBA), Ana Paula Cruz (IBAMA/RJ), Diego Quevedo Luna (MANOMET), CRAM, Renata Hurtado (AIUKA).</t>
  </si>
  <si>
    <t>1.7</t>
  </si>
  <si>
    <t>Elaborar e implementar um programa piloto para gestão de resíduos sólidos contaminantes nos habitats críticos, em especial na região da ilha de Lençóis, RESEX de Cururupu – MA e APA Piaçabuçu - AL.</t>
  </si>
  <si>
    <t>Danielle Paludo (CEMAVE), Gislaine Discozi (Censo Neotropical de Aves Aquáticas) , Bruno Jacson de Almeida (FMM)</t>
  </si>
  <si>
    <t>1.8</t>
  </si>
  <si>
    <t xml:space="preserve"> Elaborar e implementar um programa de sensibilização do uso adequado de agrotóxicos nas propriedades que recebem números expressivos de aves migratórias, no entorno das Unidades de Conservação da planície costeira do Rio Grande do Sul.</t>
  </si>
  <si>
    <t>Henrique Ilha (ESEC Taim), NEMA, ONG Curicaca, Secretaria de Meio Ambiente do Rio Grande do Sul, EMATER, Fundação Zoobotânica RS e projeto Biodiversidade</t>
  </si>
  <si>
    <t>Ações de orientações sobre o uso de agrotóxicos são realizadas pelas instituições de extensão e fomento a agricultura no estado do Rs</t>
  </si>
  <si>
    <t>A ação é atribuição dos órgãos de extensão e não são acoampanhadas diretamente pelos articuladores e colaboradores do PAN, assim não dispomos de informações</t>
  </si>
  <si>
    <t>FW</t>
  </si>
  <si>
    <t>1.9</t>
  </si>
  <si>
    <t xml:space="preserve"> Ação excluída em monitoria anterior</t>
  </si>
  <si>
    <t xml:space="preserve">2.Diminuir as alterações de habitat e impactos provocados pelo turismo desordenado e avanço de empreendimentos imobiliários. </t>
  </si>
  <si>
    <t>2.1</t>
  </si>
  <si>
    <t xml:space="preserve"> Identificar as atividades turísticas e empreendimentos imobiliários que podem impactar as populações de aves limícolas.</t>
  </si>
  <si>
    <t>capítulo da tese de BJA identificou para o litoral de SE, artigo de Cestari identificou para litoral de SP, outros artigos</t>
  </si>
  <si>
    <t>2.2</t>
  </si>
  <si>
    <t>Implementar projeto piloto para avaliar impactos do turismo e empreendimentos imobiliários nas populações de aves limícolas visando a propor recomendações de ordenamento para minimizar os impactos nos habitats críticos.</t>
  </si>
  <si>
    <t>(Chefe Parque Nacional da lagoa do Peixe)</t>
  </si>
  <si>
    <t>projeto piloto em desenvolvimento no PNLP</t>
  </si>
  <si>
    <t>2.3</t>
  </si>
  <si>
    <t>Juliana Bosi de Almeida (SAVE)</t>
  </si>
  <si>
    <t>Danielle Paludo(CEMAVE), gestores de UC, equipes PM ICMBIO e OEMAS</t>
  </si>
  <si>
    <t>Litoral MA, PA, RS, SC</t>
  </si>
  <si>
    <t>O CEMAVE vem apoaindo a elaboração dos PM da APA Baleia Franca e RVS Ilha dos Lobos. No MA e PA está sendo desenvolvido o projeto SIG dos habitats para aves limícolas, que poderá auxiliar nos PM das Resex quando forem elaborados.</t>
  </si>
  <si>
    <t>ação acompanha o ritmo de elaboração dos PM das UC</t>
  </si>
  <si>
    <t>2.4</t>
  </si>
  <si>
    <t>2.5</t>
  </si>
  <si>
    <t xml:space="preserve">Incluir as informações do PAN nos procedimentos de licenciamento ambiental (termos de referência, autorizações, licenças, medidas de mitigação e condicionantes) dos órgãos competentes. </t>
  </si>
  <si>
    <t>2.6</t>
  </si>
  <si>
    <t>Implementar programas de educação ambiental que fortaleçam as comunidades locais como atores fundamentais na conservação das aves limícolas nos habitats críticos.</t>
  </si>
  <si>
    <t>2.7</t>
  </si>
  <si>
    <t>Desenvolver campanhas de marketing social (por exemplo: festivais de aves limícolas) voltadas aos turistas abordando a importância dos habitats críticos de aves limícolas</t>
  </si>
  <si>
    <t>Jordano (PNLP)</t>
  </si>
  <si>
    <t>PNLP</t>
  </si>
  <si>
    <t>O PNLP tem promovido anualmente o Festival Brasileiro de Aves Migratórias, realizado alternadamente entre Tavares e Mostardas, no RS.</t>
  </si>
  <si>
    <t>Festival Brasileiro de Aves Migratórias - Mostardas 2016</t>
  </si>
  <si>
    <t>Dificuldades para manter e implementar o evento no RS.</t>
  </si>
  <si>
    <t>2.8</t>
  </si>
  <si>
    <t>ação trasnferida para objetivo especifico 5</t>
  </si>
  <si>
    <t>2.9</t>
  </si>
  <si>
    <t>2.10</t>
  </si>
  <si>
    <t>2.11</t>
  </si>
  <si>
    <t xml:space="preserve"> Promover e implementar iniciativas de turismo associadas à conservação das aves limícolas como estratégia de desenvolvimento local.</t>
  </si>
  <si>
    <t>3.Reduzir a caça e coleta de ovos de aves limícolas.</t>
  </si>
  <si>
    <t>3.1</t>
  </si>
  <si>
    <t>ação trasferida para objetivo específico 5</t>
  </si>
  <si>
    <t>3.2</t>
  </si>
  <si>
    <t>Elaborar e implementar um programa de sensibilização e conservação de base comunitária sobre os impactos da caça e importância da conservação das aves limícolas nas áreas identificadas na ação 3.1.</t>
  </si>
  <si>
    <t>Litoral Norte</t>
  </si>
  <si>
    <t>3.3</t>
  </si>
  <si>
    <t>3.4</t>
  </si>
  <si>
    <t>Elaborar e implementar um programa de sensibilização e conservação de base comunitária sobre os impactos da coleta de ovos e importância da conservação das aves limícolas nas áreas identificadas na ação 3.3.</t>
  </si>
  <si>
    <t>Litoral Norte e nordeste</t>
  </si>
  <si>
    <t>4.Reduzir o impacto de animais domésticos nas áreas de ocorrência das aves limícolas.</t>
  </si>
  <si>
    <t>4.1</t>
  </si>
  <si>
    <t>4.2</t>
  </si>
  <si>
    <t>Elaborar e implementar um programa de sensibilização sobre boas práticas de manejo de gado que beneficie as espécies de aves migratórias nas propriedades que recebem números expressivos dessas aves, ao longo da planície costeira do Rio Grande do Sul.</t>
  </si>
  <si>
    <t>4.3</t>
  </si>
  <si>
    <t>4.4</t>
  </si>
  <si>
    <t>Elaborar e implementar um programa piloto de sensibilização sobre boas práticas de manejo de animais de criação nas Zonas de Vida Silvestre da APA de Piaçabuçu/AL.</t>
  </si>
  <si>
    <t>Bruno Jackson de Almeida (FMM)</t>
  </si>
  <si>
    <t>Renato Gaban, APA Piaçabuçu</t>
  </si>
  <si>
    <t>5.Desenvolver pesquisas que subsidiem a conservação das aves limícolas.</t>
  </si>
  <si>
    <t>5.1</t>
  </si>
  <si>
    <t>5.2</t>
  </si>
  <si>
    <t>Ana Paula Sousa (UFMA), Pedro Lima (UFBA), Jason Alan (AQUASIS), Roberta Kelley, Demetrio Guadagnin</t>
  </si>
  <si>
    <t>5.3</t>
  </si>
  <si>
    <t>5.4</t>
  </si>
  <si>
    <t>Pedro Lima (UFBA), Dalci de Oliveira (UFMT), Wallace (UFRPE), Antonio Augusto (UFMA), Juliana Bosi de Almeida, Jason Alan Mobley (AQUASIS), Gislaine Discozi</t>
  </si>
  <si>
    <t>5.5</t>
  </si>
  <si>
    <t>5.6</t>
  </si>
  <si>
    <t>5.7</t>
  </si>
  <si>
    <t xml:space="preserve">4.1.Propor o manejo do campo nos planos de manejo na ESEC do Taim e no PARNA da Lagoa do Peixe, beneficiando as espécies Tryngites subruficollis e Pluvialis dominica </t>
  </si>
  <si>
    <t>5.8</t>
  </si>
  <si>
    <t>Jason Mobley (Aquasis)</t>
  </si>
  <si>
    <t>PLANEJAMENTO DE NOVAS AÇÕES</t>
  </si>
  <si>
    <t>NOVAS AÇÕES:</t>
  </si>
  <si>
    <t>OBJETIVO ESPECÍFICO</t>
  </si>
  <si>
    <t>RESUMO DA SITUAÇÃO DAS AÇÕES DO PAN</t>
  </si>
  <si>
    <t>SITUAÇÃO ATUAL DAS AÇÕES - 3ª MONITORIA (2017)</t>
  </si>
  <si>
    <t>SITUAÇÃO DAS AÇÕES</t>
  </si>
  <si>
    <t xml:space="preserve"> Excluída ou Agrupada - Pós monitoria</t>
  </si>
  <si>
    <t xml:space="preserve"> Início planejado é posterior ao período monitorado</t>
  </si>
  <si>
    <t xml:space="preserve"> Não iniciada no período previsto</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</si>
  <si>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</si>
  <si>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</si>
  <si>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</si>
  <si>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</si>
  <si>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</si>
  <si>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</si>
  <si>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</si>
  <si>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OBJETIVO 5</t>
  </si>
  <si>
    <t>04 a 06 de outubro de 2017</t>
  </si>
  <si>
    <t>Ação iniciada e não concluída no período previsto</t>
  </si>
  <si>
    <t>Revisar e aprimorar anualmente o mapa das áreas de ocorrência (locais de pouso, alimentação, invernada e reprodução) das aves limícolas do plano e definir habitats críticos para sua conservação.</t>
  </si>
  <si>
    <t xml:space="preserve"> out/2018</t>
  </si>
  <si>
    <t>Danielle -CEMAVE/ICMBio</t>
  </si>
  <si>
    <t>Pesquisadores e instituições que forneçam informações que aprimorem o relatório anual de rotas e áreas de concentração de espécies migratórias (incluidos Conserve Wildlife Foundation, Aquasis, MMA, Universidades, APA Delta Parnaíba e Comissão Ilha Ativa.</t>
  </si>
  <si>
    <t>Usando a metodologia de mapeamento do relatório de rotas e áreas de concentração de aves migratórias rodou-se o programa apenas com as informações de aves limícolas para diferentes opções de número de espécies (pelo menos 8, 12, 15, 18 e todas spp). Os mapas foram então comparados com as áreas indicadas pelo GAP e mapas produzidos originalmente para o PAN na primeira monitoria para decidir a linha de corte e após aplicados os critérios para definir prioridades (critérios abundância, áreas com reprodução, unidades de conservação e espécies consideradas ameaçadas ). Os mapas então foram levados para discussão na reunião de monitoria.</t>
  </si>
  <si>
    <t>mapas de habitats prioritários para aves limícolas migratórias no Brasil</t>
  </si>
  <si>
    <t>GAP</t>
  </si>
  <si>
    <t>Divulgar os mapas amplamente e  também de forma dirigida às ações relacionadas (1.3, 1.4, 2.3, 2.4 ) e para novo ciclo PAN. Ação que continua no novo ciclo (revisão e aprimorameno do mapa)</t>
  </si>
  <si>
    <t xml:space="preserve">recomendações foram feitas em casos específicos de licenciamento ambiental de empreendimentos para aerogeradores, hidrovia, alteração de morfologia costeira e licenciamento de gás e óleo realizados no entorno de UCs federais, quando demandado ao CEMAVE e membros do GAP, que poderão, uma vez reunidas, discutidas e sistematizadas auxiliar na execução da ação.  Tem sido observado que medidas dos protocolos de monitoramento de aves migratórias e recomendações do GAp tem sido adotadas em processos de licenciamento pela DILIC de forma mais frequente. </t>
  </si>
  <si>
    <t>algumas NT  e pareceres sobre licenciamento ambiental de empreendimentos relacionando recomendações</t>
  </si>
  <si>
    <t xml:space="preserve">Não houve a reunião que estava prevista para discutir e sistematizar as diretrizes para licenciamento. Também os procedimentos e processos de licenciamento ambiental tem sido conduzidos pelo sistema de forma a agilizar/simplificar o la desconsiderando protocolos e recomendações que não sejam exigência legais, o que não estimulou a priorização dessa ação. </t>
  </si>
  <si>
    <t>DP, BJA, JBA</t>
  </si>
  <si>
    <t>Disponibilizar propostas de recomendações para empreendimentos que já estao elaboradas como Relatório de Boas Práticas para empreendimentos eólicos (SAVE) para OEMAS e empreendedores. Encaminhar os mapas e shapes de habitats críticos para as OEMAS recomendando atenção nos procedimentos de licenciamento ambiental proximos ou nesses habitats. Ação a ser revista no próximo ciclo especificando o tipo de licenciamento e trabalhando resolução CONAMA . Verificar o trabalho sobre Diretrizes para estudos de impactos de empreendimentos eólicos para morcegos no Brasil pode ser endossado pela SBO e basear trabalho  semelhante para diretrizes para estudos de impactos de empreendimentos eólicos e recomendações  para  aves limícolas.</t>
  </si>
  <si>
    <t xml:space="preserve">Propor a criação de novas UC de proteção integral e de ZVS em UC de uso sustentável em áreas de habitats críticos onde não é possível o licenciamento ambiental de empreendimentos </t>
  </si>
  <si>
    <t>Anexo 1 - Lista de áreas para criação de UC de proteção integral e ZVS de APAs</t>
  </si>
  <si>
    <t>ação associada a 1.1.  Apenas são áreas de exclusão para licenciamento ambiental aquelas previstas em UC ou planos de ordenamentos específicos de APP quando existentes.</t>
  </si>
  <si>
    <t>Anexo 1- propostas de áreas para criação de UC</t>
  </si>
  <si>
    <t>Ação continua no novo ciclo PAN com ação 5.3</t>
  </si>
  <si>
    <t xml:space="preserve">Estimular e acompanhar a alimentação do portal nacional de licenciamento ambiental </t>
  </si>
  <si>
    <t>Marcelo Farremberg (IBAMA/DILIC)</t>
  </si>
  <si>
    <t>A alimentação está sendo feita por parte dos estados e será lançada uma versão GEO dos empreendimentos.</t>
  </si>
  <si>
    <t>iniciou porém é necessário maior interação com o IBAMA   para acompanhar a implementação da ação e participação das OEMAS na alimentação.</t>
  </si>
  <si>
    <t>Estabelecer um protocolo nacional para reabilitação de aves limícolas e recuperação de seus habitats em casos de derramamento de petróleo.</t>
  </si>
  <si>
    <t>Bruno Jackson de Almeida trabalhou um capítulo da sua tese de doutorado sobre o assunto, ainda não publicado. O IBAMA publicou um manual para boas práticas que inclui o  tratamento de fauna oleada.</t>
  </si>
  <si>
    <t>manual do ibama de boas práticas.</t>
  </si>
  <si>
    <t>O capítulo da tese de BJA não foi publicado/divulgado ainda e O manual do IBAMA aparentemente não contempla especificidades requeridas para o grupo das limícolas</t>
  </si>
  <si>
    <t>BJA</t>
  </si>
  <si>
    <t xml:space="preserve">reconduzir para próximo ciclo, prevendo orçamento específico para realização de workshop com especialistas. </t>
  </si>
  <si>
    <t>Elaborar e implementar um programa piloto para gestão de resíduos sólidos contaminantes nos habitats críticos, em especial na região da ilha de Lençóis, RESEX de Cururupu/MA e APA Piaçabuçu/AL.</t>
  </si>
  <si>
    <t>Danielle Paludo (CEMAVE),  , Bruno Jacson de Almeida (FMM)</t>
  </si>
  <si>
    <t>Resex Cururupu, MA e APA Piaçabuçu, AL</t>
  </si>
  <si>
    <t xml:space="preserve">Em parte da Resex Cururupu é realizado periodicamente a limpeza em mutirão comunitário com apoio do programa bolsa verde do governo federal </t>
  </si>
  <si>
    <t>não chegou a ser elaborado ou implementado programa piloto, apenas mutirões em Cururupu</t>
  </si>
  <si>
    <t>desligamento do proponente do programa piloto, dificuldades para execução da ação nas áreas propostas sem a existência de colaboradores e articuladores nos locais. Deveria ter sido excluída do PAN a partir do momento em que foi constatado a inexistência de articuladores.</t>
  </si>
  <si>
    <t>Elaborar e implementar um programa de sensibilização do uso adequado de agrotóxicos nas propriedades que recebem números expressivos de aves migratórias, no entorno das Unidades de Conservação da planície costeira do Rio Grande do Sul.</t>
  </si>
  <si>
    <t>Fernando Weber (Parque Nacional Lagoa do Peixe /ICMBio)</t>
  </si>
  <si>
    <t>ação não realizada</t>
  </si>
  <si>
    <t>A ação deveria ter sido revisada ou excluída na última monitoria uma vez que não havia envolvimento de colaboradores e articuladores dos orgãos de extensão do Estado e não foi acompanhada pelo GAP ou colaboradores do PAN.</t>
  </si>
  <si>
    <t>Identificar as atividades turísticas e empreendimentos imobiliários que podem impactar as populações de aves limícolas.</t>
  </si>
  <si>
    <t>Bruno Jackson de Almeida, Danielle Paludo</t>
  </si>
  <si>
    <t>Litoral SE</t>
  </si>
  <si>
    <t>ação considerada concluída em monitoria anterior</t>
  </si>
  <si>
    <t>referências: tese BJA, tese LA, artigo Cestari, Congresso Mundial de Turismo - Anais (trabalho sobre mangue seco) Livro Aves da Bahia (introdução), artigo PL impactos no litoral N da Bahia)</t>
  </si>
  <si>
    <t>ação contínua .</t>
  </si>
  <si>
    <t xml:space="preserve">ação considerada concluída erroneamente em monitoria anterior, no entanto faltam as informações do PNLP sobre o andamento e resultados até então. </t>
  </si>
  <si>
    <t>Apenas foi elaborado pelo PNLP projeto e submetido ao gef mar, no entanto não foi implementado ainda</t>
  </si>
  <si>
    <t xml:space="preserve">Sabemos que o PNLP vem enfrentando dificuldades logísticas e políticas que tem refletido no bom andamento de diversas atividades, inclusive na implementação desse projeto piloto. </t>
  </si>
  <si>
    <t>JBA DP</t>
  </si>
  <si>
    <t>a partir dos resultados de 2.1 e 2.2 sugerir ações de ordenamento e educativas mais específicas no novo ciclo do PAN</t>
  </si>
  <si>
    <t>CEMAVE, Gestores eDiretorias ICMBio e OEMAS responsáveis pela elaboração dos PM</t>
  </si>
  <si>
    <t>UCs do mapa 1.1</t>
  </si>
  <si>
    <t>A Save organizou dois workshops de manejo de habitats para limícolas, envolvendo gestores de UCs entre outros participantes (um em Icapuí, CE e outro no PNLP), que é o início do trabalho de contribuição para o ordenamento das UCs. Também está iniciando um projeto para elaboração de um manual de boas práticas de manejo de habitats. Relacionar informações existentes sobre o andamento dos processos de PM de UCs que se tem conhecimento.</t>
  </si>
  <si>
    <t>ação contínua e de longo prazo, depende de ações de terceiros</t>
  </si>
  <si>
    <t>Ação contínua e de longo prazo.</t>
  </si>
  <si>
    <t>ibama, spu, prefeituras, projeto Orla, GERCO</t>
  </si>
  <si>
    <t>mapa 1.1</t>
  </si>
  <si>
    <t>Em SC os processos em andamento pararam durante o período (Orla e GERCO), em Sergipe BJA participa dos trabalhos do GERCO no entanto vê fragilidades no processo de ordenamento costeiro.</t>
  </si>
  <si>
    <t>Considera-se que existem foruns específicos para trabalhar com o ordenamento costeiro nos municípios, estados e nacionalmente (como Prefeituras/Projeto Orla; GERCO, etc) , mas o tema limícolas apenas está iniciando nesses fóruns e além disso eles tem uma dinâmica e objetivos  próprios além do carater político que dificulta a participação dos colaboradores do PAN.</t>
  </si>
  <si>
    <t>verificar no ICMBio se existe alguma frente ou gt para participar mais efetivamente desses fóruns.</t>
  </si>
  <si>
    <t>ação considerada concluída em monitoria anterior, no entanto é uma ação contínua e que necessita ser implementada. Nos TR de licenciamento ambientais nas áreas de limícolas já pode ser observado que recomendações do PAN tem sido incorporadas.</t>
  </si>
  <si>
    <t>encaminhamento de informações a todas OEMAS, divulgação no site do ICMBIO e CEMAVE; análise , conforme demanda, de  eia/rimas que necessitam anuência para licenciamento ambiental com inclusão de recomendações e medidas propostas no PAN.</t>
  </si>
  <si>
    <t>necessita de esforço e tempo para sistematizar as informações e resultados em relatórios e mapas e isso não foi prioritário no período. O produto não está bem definido.</t>
  </si>
  <si>
    <t>dani (fazer relatório reunindo ações que foram feitas no primeiro ciclo do PAN)</t>
  </si>
  <si>
    <t>Apesar de diversas atividades terem sido desenvolvidas e articuladas em locais importantes para limícolas são mais relacionadas a programas mais gerais com objetivos de conservação</t>
  </si>
  <si>
    <t>atividades desenvolvidas no Programa de Educação ambiental iniciado anteriormente ao PAN e que continuam sendo desenvolvidas na Bahia (mangue seco) de forma mais ampla, com objetivo de conservação de aves . A Save elaborou um projeto para mangue seco, RN e lagoa do peixe que já tem financiamento e está na fase inicial de execução, que é o primeiro passo desenvolvido para trabalhar com a comunidade. A Aquasis tem ações de monitoramento e sensibilização que envolvem as comunidades em Icapuí, iniciadas ainda anteriormente ao PAN e que continuam.. Desenvolvimento de produtos que possam ser produzidos pelas comunidades para geração de renda e envolvimento.</t>
  </si>
  <si>
    <t>Os planos de atividades mais específicos com limícolas não chegaram a ser sistematizados, dificuldades na articulação dos colaboradores que trabalham na área para o planejamento das atividades educativas</t>
  </si>
  <si>
    <t>Chefe do PNLP</t>
  </si>
  <si>
    <t>o festival Brasileiro de Aves Migratórias tem sido realizado anualmente em mostardas/tavares - RS. Não foi realizado em outras localidades. A Save está elaborando projeto para desenvolver uma campanha de marketing social no PNLP. Wallace articulou com o jornalista Francisco José a produção de programas sobre as limícolas e a proposta de "embaixador de aves limícolas" . No avistar SP do ano de 2016 a Save organizou um stand para divulgar a observação e monitoramento de aves limícolas para estimular o birdwatching e uso da metodologia do International Issue Survey (ISS) para monitoramento das limícolas.</t>
  </si>
  <si>
    <t>edições anuais do festival brasileiro de aves migratórias no PNLP</t>
  </si>
  <si>
    <t>manter ação no novo ciclo PAN para manutenção dos festivais e desenvolvimento e implementação de novas iniciativas. Recomendado especificar nas novas ações os produtos esperados de cada campanha, de forma a facilitar o monitoramento das ações.</t>
  </si>
  <si>
    <t>Promover e implementar iniciativas de turismo associadas à conservação das aves limícolas como estratégia de desenvolvimento local.</t>
  </si>
  <si>
    <t>algumas ações desenvolvidas no entorno do PNLP, RS e na Ilha Comprida, SP estimulam atividades turísticas associadas a observação das aves. No PNLP há passeios guiados, programas e pacotes desenvolvidos por pousadas e hotéis; na Ilha Comprida a Prefeitura e Secretaria de Turismo criou um passeio de catamarã e roteiros guiados para observação das aves.</t>
  </si>
  <si>
    <t>pacotes turísticos e passeios guiados para observação das aves em Mostardas e Tavares, RS e Ilha Comprida, SP</t>
  </si>
  <si>
    <t>Elaborar e implementar um programa de sensibilização e conservação de base comunitária sobre os impactos da caça e importância da conservação das aves limícolas nas áreas identificadas na ação 3.1. (ação 5.6)</t>
  </si>
  <si>
    <t>Programa de sensibilização  implementado</t>
  </si>
  <si>
    <t>litoral N</t>
  </si>
  <si>
    <t>Embora não previsto o levantamento no NE, Wallace não identificou caça em Pernambuco; Anderson e Francisco Santos identificaram caça no Piauí (Numenius, Tringa melanoleuca, Calidris alba e Calidris minutilla), PL não identificou caça na BA</t>
  </si>
  <si>
    <t>ação dependende da ação de identificação das áreas de caça, que não feita ainda.</t>
  </si>
  <si>
    <t>Elaborar e implementar um programa de sensibilização e conservação de base comunitária sobre os impactos da coleta de ovos e importância da conservação das aves limícolas nas áreas identificadas na ação 3.3 (ação 5.7)</t>
  </si>
  <si>
    <t>litoral N e NE</t>
  </si>
  <si>
    <t>Em PE Wallace não identificou coleta de ovos . Em Cururupu Danielle identificou que em algumas colônias de Sterna há coleta eventual de ovos.</t>
  </si>
  <si>
    <t>ação dependente da ação 5.7.</t>
  </si>
  <si>
    <t>Fernando Weber(PNLP), Leandro Bugoni (FURG), ESEC Taim, Glayson (UFRGS), Fernando Faria (FURG), Danielle e Guilherme (CEMAVE)</t>
  </si>
  <si>
    <t>Foi elaborado um projeto para trabalhar com os proprietários de fazendas de gado, mas com a polêmica da proposta de recategorização do PNLP considerou-se que o início do projeto deveria ser adiado. A proposta está sendo discutida com diferentes instituições e considerou-se necessário investigar e avaliar previamente o manejo de gado e efeitos para as limícolas na área.</t>
  </si>
  <si>
    <t>questionamento da categorização do PNLP provocou o adiamento das atividades do projeto</t>
  </si>
  <si>
    <t>JBA</t>
  </si>
  <si>
    <t>Bruno Jackson de Almeida (FMA)</t>
  </si>
  <si>
    <t>CEMAVE, GAP e colaboradores</t>
  </si>
  <si>
    <t>diferentes estudos sendo desenvolvidos por pesquisadores e instituições do GAT e parceiros do PAN ou independentes</t>
  </si>
  <si>
    <t>Estudos em andamento ou concluídos em 2017 estão no anexo 2</t>
  </si>
  <si>
    <t>financiamento reduzido, poucos pesquisadores que trabalham com aves limícolas</t>
  </si>
  <si>
    <t>projeto David Icapuí para contaminantes carcinocultura. Mestrado de Ana Paula com contaminação metais pesados no MA. Trabalhos Roberta, co-orientanda da Roberta, Maria Virginia e Durigon (virus). Trabalho em remanso (BA) com contaminação por agrotóxicos , virus e bacterias em aves (tese Pedro Lima).</t>
  </si>
  <si>
    <t>continuar a ação no proximo ciclo</t>
  </si>
  <si>
    <t>encaminhamento do Anexo 1 para Coordenadoria de Criação ICMBio, Projeto GEF Mar, Apresentação das propostas de áreas para DIBIO/ICMBIo e MMA. Elaboração de NT sobre Resex em criação no Pará</t>
  </si>
  <si>
    <t>Para implementação da ação serão requeridos estudos específicos para justificar cada área proposta.</t>
  </si>
  <si>
    <t>continuar a ação com estudos e pareceres específicos para cada área proposta no Anexo 1</t>
  </si>
  <si>
    <t>Danielle, Guilherme (CEMAVE)</t>
  </si>
  <si>
    <t>elaborado e aprovado parcialmente projeto de monitoramento de aves limícolas migratórias em UCs federais GEF Mar (Cabo Orange, Resex PA/MA, Parna Jurubatiba, APA CIP e PNLP). Projeto SAVE capacitação para censos usando a metodologia do ISS. Censos Projeto SAVE  no RN , PB, RN, BA.  Censos BA/SE (Bruno/FMA).Monitoramento Aquasis, equipe PNLP, Wallace (Coroa do Avião). Leomyr (doutorado UFPB) na Ilha restinga. Censos Renato Gaban (UFAL) e Anderson (UFPI).</t>
  </si>
  <si>
    <t>contratação de bolsista para analisar dados pretéritos e cronograma de censos em 5 UCs federais, censos realizados pelos diferentes grupos e pesquisadores</t>
  </si>
  <si>
    <t>dificuldade de manutenção dos censos por longos períodos, poucas pessoas capacitadas para a realização dos censos e identificação das spp de aves limícolas</t>
  </si>
  <si>
    <t>continuar a ação</t>
  </si>
  <si>
    <t>Alguns estudos relizados para a avaliação de caça em PE (Wallace) e no Piauí (Andreson). SAVE elaborou e teve aprovado projeto para levantamento da caça e coleta de ovos no AP, PA e MA.</t>
  </si>
  <si>
    <t>estudos relizados para a avaliação de caça em PE (Wallace) e no Piauí (Andreson)</t>
  </si>
  <si>
    <t xml:space="preserve">continuar a ação </t>
  </si>
  <si>
    <t>Wallace Telino Junior</t>
  </si>
  <si>
    <t>Tese de Luciano descartou a coleta  para Igarassu , PL descartou para a BA.SAVE elaborou e teve aprovado projeto para levantamento da caça e coleta de ovos no AP, PA e MA.</t>
  </si>
  <si>
    <t xml:space="preserve">estudos relizados para a avaliação de coleta de ovos em PE (Wallace) </t>
  </si>
  <si>
    <t>Tem sido discutida a questão entre as diferentes instituições envolvidas e MPF; foram solicitadas mais investigações sobre o manejo do campo e elaborado um projeto específico para avaliação no PNLP, submetido para apoio financeiro. Já existe um projeto em desenvolvimento para a conservação de C. subruficollis que vem apoiando ações relacionadas ao objetivo do manejo dos campos.</t>
  </si>
  <si>
    <t>Projeto Conservação do C. subruficollis na América do Sul (SAVE)</t>
  </si>
  <si>
    <t>Diego Luna Quevedo (Manomet), (PNLP), Pedro Lima (UFBA) Conselhos das Ucs</t>
  </si>
  <si>
    <t xml:space="preserve">Não houve pessoal e recursos disponíveis para o início de projeto elaborado para a região de Icapuí. </t>
  </si>
  <si>
    <t>Jason</t>
  </si>
  <si>
    <t>reavaliar como a ação poderia ser contemplada no novo ciclo do PAN para as UCs que tem esse problema afetando aves limícolas de forma a ser exequível.</t>
  </si>
  <si>
    <t>SITUAÇÃO ATUAL DAS AÇÕES - MONITORIA FINAL (2017)</t>
  </si>
  <si>
    <t>Não iniciada no período previsto</t>
  </si>
  <si>
    <t>Iniciada e não concluída no período previsto</t>
  </si>
  <si>
    <r>
      <t>3.3.Localizar as áreas de coleta de ovos e avaliar motivo</t>
    </r>
    <r>
      <rPr>
        <sz val="11"/>
        <color indexed="10"/>
        <rFont val="Arial"/>
        <family val="2"/>
      </rPr>
      <t xml:space="preserve"> </t>
    </r>
    <r>
      <rPr>
        <sz val="11"/>
        <rFont val="Arial"/>
        <family val="2"/>
      </rPr>
      <t xml:space="preserve">e impacto desta atividade sobre as espécies </t>
    </r>
    <r>
      <rPr>
        <i/>
        <sz val="11"/>
        <rFont val="Arial"/>
        <family val="2"/>
      </rPr>
      <t xml:space="preserve">Charadrius wilsonia </t>
    </r>
    <r>
      <rPr>
        <sz val="11"/>
        <rFont val="Arial"/>
        <family val="2"/>
      </rPr>
      <t xml:space="preserve">e </t>
    </r>
    <r>
      <rPr>
        <i/>
        <sz val="11"/>
        <rFont val="Arial"/>
        <family val="2"/>
      </rPr>
      <t>Haematopus palliatus.</t>
    </r>
  </si>
  <si>
    <r>
      <t>3.1 Localizar as áreas de caça e avaliar</t>
    </r>
    <r>
      <rPr>
        <sz val="11"/>
        <color indexed="10"/>
        <rFont val="Arial"/>
        <family val="2"/>
      </rPr>
      <t xml:space="preserve"> </t>
    </r>
    <r>
      <rPr>
        <sz val="11"/>
        <rFont val="Arial"/>
        <family val="2"/>
      </rPr>
      <t xml:space="preserve">motivos e impactos desta atividade sobre as espécies alvo do plano (principalmente </t>
    </r>
    <r>
      <rPr>
        <i/>
        <sz val="11"/>
        <rFont val="Arial"/>
        <family val="2"/>
      </rPr>
      <t>Numenius phaeopus, Tringa semipalmata, Pluvialis squatarola e Limnodromus griseus</t>
    </r>
    <r>
      <rPr>
        <sz val="11"/>
        <rFont val="Arial"/>
        <family val="2"/>
      </rPr>
      <t>), na costa norte e nordeste.</t>
    </r>
  </si>
  <si>
    <t>1.10 Coletar material biológico, sedimentos e água de ambientes usados por aves limícolas para identificar contaminantes, em especial da agroindústria, carcinicultura, indústria petrolífera, zoonoses e causas de mortalidade em casos de epizootia.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</si>
</sst>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64" formatCode="mm/yy"/>
    <numFmt numFmtId="165" formatCode="#,##0.0"/>
    <numFmt numFmtId="166" formatCode="[$-416]mmm\-yy;@"/>
    <numFmt numFmtId="167" formatCode="mmmm/yy"/>
    <numFmt numFmtId="168" formatCode="[$-416]mmmm\-yy;@"/>
    <numFmt numFmtId="169" formatCode="mmmm/yyyy"/>
    <numFmt numFmtId="170" formatCode="&quot;R$&quot;\ #,##0.00;[Red]&quot;R$&quot;\ #,##0.00"/>
  </numFmts>
  <fonts count="40"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i/>
      <sz val="11"/>
      <color theme="1"/>
      <name val="Calibri"/>
      <family val="2"/>
      <scheme val="minor"/>
    </font>
    <font>
      <b/>
      <sz val="12"/>
      <color theme="0"/>
      <name val="Calibri"/>
      <family val="2"/>
      <scheme val="minor"/>
    </font>
    <font>
      <b/>
      <sz val="26"/>
      <color theme="1"/>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name val="Arial"/>
      <family val="1"/>
      <charset val="1"/>
    </font>
    <font>
      <sz val="10"/>
      <color indexed="10"/>
      <name val="Arial"/>
      <family val="2"/>
    </font>
    <font>
      <sz val="10"/>
      <name val="Arial"/>
      <family val="2"/>
    </font>
    <font>
      <i/>
      <sz val="10"/>
      <name val="Arial"/>
      <family val="2"/>
    </font>
    <font>
      <sz val="10"/>
      <color theme="1"/>
      <name val="Calibri"/>
      <family val="2"/>
      <scheme val="minor"/>
    </font>
    <font>
      <b/>
      <sz val="10"/>
      <color theme="1"/>
      <name val="Calibri"/>
      <family val="2"/>
      <scheme val="minor"/>
    </font>
    <font>
      <i/>
      <sz val="11"/>
      <color rgb="FF000000"/>
      <name val="Calibri"/>
      <family val="2"/>
      <scheme val="minor"/>
    </font>
    <font>
      <sz val="11"/>
      <color rgb="FF000000"/>
      <name val="Calibri"/>
      <family val="2"/>
      <scheme val="minor"/>
    </font>
    <font>
      <sz val="11"/>
      <name val="Calibri"/>
      <family val="2"/>
      <scheme val="minor"/>
    </font>
    <font>
      <b/>
      <sz val="11"/>
      <color rgb="FF000000"/>
      <name val="Calibri"/>
      <family val="2"/>
      <scheme val="minor"/>
    </font>
    <font>
      <sz val="11"/>
      <color indexed="10"/>
      <name val="Calibri"/>
      <family val="2"/>
      <scheme val="minor"/>
    </font>
    <font>
      <i/>
      <sz val="11"/>
      <name val="Calibri"/>
      <family val="2"/>
      <scheme val="minor"/>
    </font>
    <font>
      <b/>
      <sz val="16"/>
      <color theme="0"/>
      <name val="Calibri"/>
      <family val="2"/>
      <scheme val="minor"/>
    </font>
    <font>
      <sz val="14"/>
      <color theme="1"/>
      <name val="Calibri"/>
      <family val="2"/>
      <scheme val="minor"/>
    </font>
    <font>
      <sz val="12"/>
      <name val="Calibri"/>
      <family val="2"/>
      <scheme val="minor"/>
    </font>
    <font>
      <sz val="12"/>
      <name val="Calibri"/>
      <family val="2"/>
    </font>
    <font>
      <sz val="11"/>
      <color indexed="10"/>
      <name val="Arial"/>
      <family val="2"/>
    </font>
    <font>
      <sz val="11"/>
      <name val="Arial"/>
      <family val="2"/>
    </font>
    <font>
      <i/>
      <sz val="11"/>
      <name val="Arial"/>
      <family val="2"/>
    </font>
    <font>
      <b/>
      <sz val="16"/>
      <color theme="1"/>
      <name val="Calibri"/>
      <family val="2"/>
      <scheme val="minor"/>
    </font>
    <font>
      <b/>
      <sz val="18"/>
      <color theme="1"/>
      <name val="Calibri"/>
      <family val="2"/>
      <scheme val="minor"/>
    </font>
    <font>
      <b/>
      <sz val="8"/>
      <color theme="0"/>
      <name val="Calibri"/>
      <family val="2"/>
      <scheme val="minor"/>
    </font>
    <font>
      <sz val="12"/>
      <color theme="0"/>
      <name val="Calibri"/>
      <family val="2"/>
      <scheme val="minor"/>
    </font>
  </fonts>
  <fills count="33">
    <fill>
      <patternFill patternType="none"/>
    </fill>
    <fill>
      <patternFill patternType="gray125"/>
    </fill>
    <fill>
      <patternFill patternType="solid">
        <fgColor theme="0" tint="-4.9989318521683403E-2"/>
        <bgColor indexed="64"/>
      </patternFill>
    </fill>
    <fill>
      <patternFill patternType="solid">
        <fgColor theme="6" tint="0.79998168889431442"/>
        <bgColor indexed="64"/>
      </patternFill>
    </fill>
    <fill>
      <patternFill patternType="solid">
        <fgColor theme="6"/>
        <bgColor indexed="64"/>
      </patternFill>
    </fill>
    <fill>
      <patternFill patternType="solid">
        <fgColor theme="0" tint="-0.34998626667073579"/>
        <bgColor indexed="64"/>
      </patternFill>
    </fill>
    <fill>
      <patternFill patternType="solid">
        <fgColor theme="0"/>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249977111117893"/>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4" tint="-0.49998474074526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3"/>
        <bgColor indexed="64"/>
      </patternFill>
    </fill>
    <fill>
      <patternFill patternType="solid">
        <fgColor theme="4" tint="-0.249977111117893"/>
        <bgColor indexed="64"/>
      </patternFill>
    </fill>
    <fill>
      <patternFill patternType="solid">
        <fgColor rgb="FFFF99CC"/>
        <bgColor indexed="64"/>
      </patternFill>
    </fill>
    <fill>
      <patternFill patternType="solid">
        <fgColor theme="6" tint="0.79998168889431442"/>
        <bgColor indexed="26"/>
      </patternFill>
    </fill>
    <fill>
      <patternFill patternType="solid">
        <fgColor indexed="27"/>
        <bgColor indexed="41"/>
      </patternFill>
    </fill>
    <fill>
      <patternFill patternType="solid">
        <fgColor rgb="FFEBF1DE"/>
        <bgColor rgb="FFF2F2F2"/>
      </patternFill>
    </fill>
    <fill>
      <patternFill patternType="solid">
        <fgColor theme="6" tint="0.79998168889431442"/>
        <bgColor rgb="FFBFBFBF"/>
      </patternFill>
    </fill>
    <fill>
      <patternFill patternType="solid">
        <fgColor theme="6" tint="0.79998168889431442"/>
        <bgColor rgb="FF3366FF"/>
      </patternFill>
    </fill>
    <fill>
      <patternFill patternType="solid">
        <fgColor theme="6" tint="0.79998168889431442"/>
        <bgColor rgb="FFF2F2F2"/>
      </patternFill>
    </fill>
    <fill>
      <patternFill patternType="solid">
        <fgColor rgb="FF006600"/>
        <bgColor indexed="64"/>
      </patternFill>
    </fill>
    <fill>
      <patternFill patternType="solid">
        <fgColor indexed="9"/>
        <bgColor indexed="26"/>
      </patternFill>
    </fill>
    <fill>
      <patternFill patternType="solid">
        <fgColor rgb="FF00B050"/>
        <bgColor indexed="64"/>
      </patternFill>
    </fill>
    <fill>
      <patternFill patternType="solid">
        <fgColor rgb="FF7030A0"/>
        <bgColor indexed="64"/>
      </patternFill>
    </fill>
  </fills>
  <borders count="86">
    <border>
      <left/>
      <right/>
      <top/>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bottom style="thin">
        <color indexed="64"/>
      </bottom>
      <diagonal/>
    </border>
    <border>
      <left/>
      <right style="thin">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bottom/>
      <diagonal/>
    </border>
    <border>
      <left style="double">
        <color indexed="64"/>
      </left>
      <right/>
      <top/>
      <bottom style="double">
        <color indexed="64"/>
      </bottom>
      <diagonal/>
    </border>
    <border>
      <left style="double">
        <color indexed="64"/>
      </left>
      <right style="double">
        <color indexed="64"/>
      </right>
      <top style="double">
        <color indexed="64"/>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diagonal/>
    </border>
    <border>
      <left style="double">
        <color indexed="64"/>
      </left>
      <right style="double">
        <color indexed="64"/>
      </right>
      <top/>
      <bottom style="hair">
        <color indexed="64"/>
      </bottom>
      <diagonal/>
    </border>
    <border>
      <left style="double">
        <color indexed="64"/>
      </left>
      <right style="hair">
        <color indexed="64"/>
      </right>
      <top style="double">
        <color indexed="64"/>
      </top>
      <bottom style="hair">
        <color indexed="64"/>
      </bottom>
      <diagonal/>
    </border>
    <border>
      <left style="double">
        <color indexed="64"/>
      </left>
      <right/>
      <top style="double">
        <color indexed="64"/>
      </top>
      <bottom style="hair">
        <color indexed="64"/>
      </bottom>
      <diagonal/>
    </border>
    <border>
      <left style="double">
        <color indexed="64"/>
      </left>
      <right/>
      <top style="hair">
        <color indexed="64"/>
      </top>
      <bottom style="hair">
        <color indexed="64"/>
      </bottom>
      <diagonal/>
    </border>
    <border>
      <left style="thin">
        <color indexed="64"/>
      </left>
      <right style="thin">
        <color indexed="64"/>
      </right>
      <top style="thin">
        <color indexed="64"/>
      </top>
      <bottom style="double">
        <color indexed="64"/>
      </bottom>
      <diagonal/>
    </border>
    <border>
      <left style="double">
        <color indexed="64"/>
      </left>
      <right/>
      <top style="double">
        <color indexed="64"/>
      </top>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style="thin">
        <color indexed="64"/>
      </left>
      <right style="thin">
        <color indexed="8"/>
      </right>
      <top style="thin">
        <color indexed="64"/>
      </top>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double">
        <color indexed="64"/>
      </left>
      <right/>
      <top style="hair">
        <color indexed="64"/>
      </top>
      <bottom style="double">
        <color indexed="64"/>
      </bottom>
      <diagonal/>
    </border>
    <border>
      <left/>
      <right style="hair">
        <color indexed="64"/>
      </right>
      <top style="double">
        <color indexed="64"/>
      </top>
      <bottom style="hair">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0" fontId="1" fillId="0" borderId="0"/>
    <xf numFmtId="0" fontId="19" fillId="0" borderId="0"/>
    <xf numFmtId="0" fontId="19" fillId="24" borderId="32">
      <alignment horizontal="center" vertical="center" wrapText="1"/>
    </xf>
  </cellStyleXfs>
  <cellXfs count="565">
    <xf numFmtId="0" fontId="0" fillId="0" borderId="0" xfId="0"/>
    <xf numFmtId="0" fontId="0" fillId="3" borderId="0" xfId="0" applyFill="1"/>
    <xf numFmtId="0" fontId="0" fillId="4" borderId="0" xfId="0" applyFill="1"/>
    <xf numFmtId="0" fontId="2" fillId="4" borderId="0" xfId="0" applyFont="1" applyFill="1"/>
    <xf numFmtId="0" fontId="0" fillId="6" borderId="0" xfId="0" applyFill="1"/>
    <xf numFmtId="0" fontId="0" fillId="3" borderId="1" xfId="0" applyFill="1" applyBorder="1"/>
    <xf numFmtId="0" fontId="0" fillId="3" borderId="0" xfId="0" applyFill="1" applyAlignment="1">
      <alignment vertical="center"/>
    </xf>
    <xf numFmtId="0" fontId="2" fillId="4" borderId="2" xfId="0" applyFont="1" applyFill="1" applyBorder="1" applyAlignment="1">
      <alignment vertical="center"/>
    </xf>
    <xf numFmtId="0" fontId="2" fillId="4" borderId="5" xfId="0" applyFont="1" applyFill="1" applyBorder="1" applyAlignment="1">
      <alignment vertical="center"/>
    </xf>
    <xf numFmtId="0" fontId="0" fillId="3" borderId="4" xfId="0" applyFill="1" applyBorder="1" applyAlignment="1"/>
    <xf numFmtId="0" fontId="0" fillId="3" borderId="2" xfId="0" applyFill="1" applyBorder="1" applyAlignment="1"/>
    <xf numFmtId="0" fontId="0" fillId="3" borderId="5" xfId="0" applyFill="1" applyBorder="1" applyAlignment="1"/>
    <xf numFmtId="0" fontId="7" fillId="3" borderId="2" xfId="0" applyFont="1" applyFill="1" applyBorder="1" applyAlignment="1">
      <alignment vertical="center" wrapText="1"/>
    </xf>
    <xf numFmtId="0" fontId="7" fillId="3" borderId="5" xfId="0" applyFont="1" applyFill="1" applyBorder="1" applyAlignment="1">
      <alignment vertical="center" wrapText="1"/>
    </xf>
    <xf numFmtId="0" fontId="0" fillId="4" borderId="0" xfId="0" applyFill="1" applyAlignment="1">
      <alignment wrapText="1"/>
    </xf>
    <xf numFmtId="0" fontId="0" fillId="6" borderId="0" xfId="0" applyFill="1" applyAlignment="1">
      <alignment wrapText="1"/>
    </xf>
    <xf numFmtId="0" fontId="0" fillId="3" borderId="0" xfId="0" applyFill="1" applyAlignment="1">
      <alignment wrapText="1"/>
    </xf>
    <xf numFmtId="0" fontId="9" fillId="5" borderId="6" xfId="0" applyFont="1" applyFill="1" applyBorder="1" applyAlignment="1">
      <alignment horizontal="center" vertical="center" wrapText="1"/>
    </xf>
    <xf numFmtId="0" fontId="9" fillId="11" borderId="6" xfId="0" applyFont="1" applyFill="1" applyBorder="1" applyAlignment="1">
      <alignment horizontal="center" vertical="center" wrapText="1"/>
    </xf>
    <xf numFmtId="0" fontId="9" fillId="12" borderId="6" xfId="0" applyFont="1" applyFill="1" applyBorder="1" applyAlignment="1">
      <alignment horizontal="center" vertical="center" wrapText="1"/>
    </xf>
    <xf numFmtId="1" fontId="9" fillId="13" borderId="6" xfId="0" applyNumberFormat="1" applyFont="1" applyFill="1" applyBorder="1" applyAlignment="1">
      <alignment horizontal="center" vertical="center" wrapText="1"/>
    </xf>
    <xf numFmtId="0" fontId="9" fillId="14" borderId="6" xfId="0" applyFont="1" applyFill="1" applyBorder="1" applyAlignment="1">
      <alignment horizontal="center" vertical="center" wrapText="1"/>
    </xf>
    <xf numFmtId="0" fontId="6" fillId="10" borderId="8" xfId="0" applyFont="1" applyFill="1" applyBorder="1" applyAlignment="1">
      <alignment horizontal="center" vertical="center"/>
    </xf>
    <xf numFmtId="0" fontId="6" fillId="19" borderId="10" xfId="0" applyFont="1" applyFill="1" applyBorder="1" applyAlignment="1">
      <alignment horizontal="center" vertical="center" wrapText="1"/>
    </xf>
    <xf numFmtId="0" fontId="6" fillId="17" borderId="6" xfId="0" applyFont="1" applyFill="1" applyBorder="1" applyAlignment="1">
      <alignment horizontal="center" vertical="center" wrapText="1"/>
    </xf>
    <xf numFmtId="0" fontId="6" fillId="17" borderId="10" xfId="0" applyFont="1" applyFill="1" applyBorder="1" applyAlignment="1">
      <alignment horizontal="center" vertical="center" wrapText="1"/>
    </xf>
    <xf numFmtId="0" fontId="4" fillId="15" borderId="0" xfId="0" applyFont="1" applyFill="1"/>
    <xf numFmtId="0" fontId="0" fillId="15" borderId="0" xfId="0" applyFill="1"/>
    <xf numFmtId="0" fontId="0" fillId="11" borderId="12" xfId="0" applyFill="1" applyBorder="1"/>
    <xf numFmtId="0" fontId="0" fillId="12" borderId="12" xfId="0" applyFill="1" applyBorder="1"/>
    <xf numFmtId="0" fontId="0" fillId="13" borderId="12" xfId="0" applyFill="1" applyBorder="1"/>
    <xf numFmtId="0" fontId="0" fillId="14" borderId="13" xfId="0" applyFill="1" applyBorder="1"/>
    <xf numFmtId="0" fontId="2" fillId="21" borderId="17" xfId="0" applyFont="1" applyFill="1" applyBorder="1" applyAlignment="1">
      <alignment vertical="center" wrapText="1"/>
    </xf>
    <xf numFmtId="0" fontId="2" fillId="21" borderId="17" xfId="0" applyFont="1" applyFill="1" applyBorder="1" applyAlignment="1">
      <alignment horizontal="center" vertical="center" wrapText="1"/>
    </xf>
    <xf numFmtId="0" fontId="3" fillId="7" borderId="0" xfId="0" applyFont="1" applyFill="1" applyAlignment="1">
      <alignment horizontal="center" vertical="center"/>
    </xf>
    <xf numFmtId="0" fontId="0" fillId="5" borderId="12" xfId="0" applyFill="1" applyBorder="1"/>
    <xf numFmtId="0" fontId="11" fillId="2" borderId="24" xfId="0" applyFont="1" applyFill="1" applyBorder="1"/>
    <xf numFmtId="0" fontId="11" fillId="2" borderId="25" xfId="0" applyFont="1" applyFill="1" applyBorder="1"/>
    <xf numFmtId="0" fontId="11" fillId="2" borderId="14" xfId="0" applyFont="1" applyFill="1" applyBorder="1" applyAlignment="1">
      <alignment horizontal="center"/>
    </xf>
    <xf numFmtId="0" fontId="11" fillId="2" borderId="15" xfId="0" applyFont="1" applyFill="1" applyBorder="1" applyAlignment="1">
      <alignment horizontal="center"/>
    </xf>
    <xf numFmtId="0" fontId="3" fillId="0" borderId="23" xfId="0" applyFont="1" applyBorder="1" applyAlignment="1">
      <alignment horizontal="center"/>
    </xf>
    <xf numFmtId="0" fontId="2" fillId="21" borderId="0" xfId="0" applyFont="1" applyFill="1" applyAlignment="1">
      <alignment horizontal="center" vertical="center" wrapText="1"/>
    </xf>
    <xf numFmtId="0" fontId="10" fillId="20" borderId="0" xfId="0" applyFont="1" applyFill="1" applyAlignment="1">
      <alignment vertical="center"/>
    </xf>
    <xf numFmtId="0" fontId="4" fillId="18" borderId="12" xfId="0" applyFont="1" applyFill="1" applyBorder="1"/>
    <xf numFmtId="0" fontId="11" fillId="2" borderId="16" xfId="0" applyFont="1" applyFill="1" applyBorder="1" applyAlignment="1">
      <alignment horizontal="left"/>
    </xf>
    <xf numFmtId="0" fontId="0" fillId="6" borderId="3" xfId="0" applyFill="1" applyBorder="1"/>
    <xf numFmtId="0" fontId="13" fillId="6" borderId="26" xfId="0" applyFont="1" applyFill="1" applyBorder="1" applyAlignment="1">
      <alignment horizontal="center" vertical="center"/>
    </xf>
    <xf numFmtId="0" fontId="0" fillId="6" borderId="7" xfId="0" applyFill="1" applyBorder="1" applyAlignment="1">
      <alignment horizontal="center" vertical="center"/>
    </xf>
    <xf numFmtId="0" fontId="0" fillId="6" borderId="9" xfId="0" applyFill="1" applyBorder="1" applyAlignment="1">
      <alignment horizontal="center" vertical="center"/>
    </xf>
    <xf numFmtId="0" fontId="12" fillId="9" borderId="4" xfId="0" applyFont="1" applyFill="1" applyBorder="1" applyAlignment="1">
      <alignment horizontal="center"/>
    </xf>
    <xf numFmtId="0" fontId="12" fillId="9" borderId="2" xfId="0" applyFont="1" applyFill="1" applyBorder="1" applyAlignment="1">
      <alignment horizontal="center"/>
    </xf>
    <xf numFmtId="0" fontId="12" fillId="9" borderId="5" xfId="0" applyFont="1" applyFill="1" applyBorder="1" applyAlignment="1">
      <alignment horizontal="center"/>
    </xf>
    <xf numFmtId="0" fontId="12" fillId="9" borderId="4" xfId="0" applyFont="1" applyFill="1" applyBorder="1" applyAlignment="1">
      <alignment horizontal="center"/>
    </xf>
    <xf numFmtId="0" fontId="12" fillId="9" borderId="2" xfId="0" applyFont="1" applyFill="1" applyBorder="1" applyAlignment="1">
      <alignment horizontal="center"/>
    </xf>
    <xf numFmtId="0" fontId="12" fillId="9" borderId="5" xfId="0" applyFont="1" applyFill="1" applyBorder="1" applyAlignment="1">
      <alignment horizontal="center"/>
    </xf>
    <xf numFmtId="0" fontId="0" fillId="6" borderId="7" xfId="0" applyFill="1" applyBorder="1" applyAlignment="1">
      <alignment horizontal="center" vertical="center"/>
    </xf>
    <xf numFmtId="0" fontId="0" fillId="6" borderId="9" xfId="0" applyFill="1" applyBorder="1" applyAlignment="1">
      <alignment horizontal="center" vertical="center"/>
    </xf>
    <xf numFmtId="0" fontId="0" fillId="6" borderId="20" xfId="0" applyFill="1" applyBorder="1" applyAlignment="1">
      <alignment horizontal="center" vertical="center"/>
    </xf>
    <xf numFmtId="0" fontId="9" fillId="18" borderId="6" xfId="0" applyFont="1" applyFill="1" applyBorder="1" applyAlignment="1">
      <alignment horizontal="center" vertical="center" wrapText="1"/>
    </xf>
    <xf numFmtId="0" fontId="9" fillId="8" borderId="2" xfId="0" applyFont="1" applyFill="1" applyBorder="1" applyAlignment="1">
      <alignment horizontal="center"/>
    </xf>
    <xf numFmtId="0" fontId="0" fillId="0" borderId="0" xfId="0" applyAlignment="1">
      <alignment vertical="center"/>
    </xf>
    <xf numFmtId="0" fontId="2" fillId="7" borderId="11" xfId="0" applyFont="1" applyFill="1" applyBorder="1" applyAlignment="1">
      <alignment vertical="center"/>
    </xf>
    <xf numFmtId="0" fontId="2" fillId="7" borderId="11" xfId="0" applyFont="1" applyFill="1" applyBorder="1" applyAlignment="1">
      <alignment horizontal="center" vertical="center"/>
    </xf>
    <xf numFmtId="0" fontId="2" fillId="7" borderId="11" xfId="0" applyFont="1" applyFill="1" applyBorder="1" applyAlignment="1">
      <alignment horizontal="center" vertical="center" wrapText="1"/>
    </xf>
    <xf numFmtId="0" fontId="4" fillId="18" borderId="0" xfId="0" applyFont="1" applyFill="1"/>
    <xf numFmtId="0" fontId="9" fillId="8" borderId="2" xfId="0" applyFont="1" applyFill="1" applyBorder="1" applyAlignment="1">
      <alignment horizontal="center"/>
    </xf>
    <xf numFmtId="0" fontId="2" fillId="21" borderId="17" xfId="0" applyFont="1" applyFill="1" applyBorder="1" applyAlignment="1">
      <alignment horizontal="center" vertical="center" wrapText="1"/>
    </xf>
    <xf numFmtId="0" fontId="0" fillId="22" borderId="13" xfId="0" applyFill="1" applyBorder="1"/>
    <xf numFmtId="0" fontId="8" fillId="22" borderId="8" xfId="0" applyFont="1" applyFill="1" applyBorder="1" applyAlignment="1">
      <alignment horizontal="center" vertical="center"/>
    </xf>
    <xf numFmtId="0" fontId="8" fillId="22" borderId="20" xfId="0" applyFont="1" applyFill="1" applyBorder="1" applyAlignment="1">
      <alignment horizontal="center" vertical="center"/>
    </xf>
    <xf numFmtId="0" fontId="6" fillId="0" borderId="14" xfId="0" applyFont="1" applyBorder="1" applyAlignment="1">
      <alignment horizontal="center"/>
    </xf>
    <xf numFmtId="9" fontId="6" fillId="0" borderId="14" xfId="1" applyFont="1" applyBorder="1" applyAlignment="1">
      <alignment horizontal="center"/>
    </xf>
    <xf numFmtId="0" fontId="6" fillId="0" borderId="22" xfId="0" applyFont="1" applyBorder="1" applyAlignment="1">
      <alignment horizontal="center"/>
    </xf>
    <xf numFmtId="9" fontId="6" fillId="0" borderId="22" xfId="1" applyFont="1" applyBorder="1" applyAlignment="1">
      <alignment horizontal="center"/>
    </xf>
    <xf numFmtId="0" fontId="6" fillId="0" borderId="15" xfId="0" applyFont="1" applyBorder="1" applyAlignment="1">
      <alignment horizontal="center"/>
    </xf>
    <xf numFmtId="9" fontId="6" fillId="0" borderId="15" xfId="1" applyFont="1" applyBorder="1" applyAlignment="1">
      <alignment horizontal="center"/>
    </xf>
    <xf numFmtId="9" fontId="0" fillId="0" borderId="11" xfId="0" applyNumberFormat="1" applyBorder="1" applyAlignment="1">
      <alignment horizontal="center"/>
    </xf>
    <xf numFmtId="0" fontId="2" fillId="21" borderId="27" xfId="0" applyFont="1" applyFill="1" applyBorder="1" applyAlignment="1">
      <alignment vertical="center" wrapText="1"/>
    </xf>
    <xf numFmtId="0" fontId="0" fillId="0" borderId="28" xfId="0" applyBorder="1" applyAlignment="1">
      <alignment horizontal="center"/>
    </xf>
    <xf numFmtId="9" fontId="0" fillId="0" borderId="28" xfId="0" applyNumberFormat="1" applyBorder="1" applyAlignment="1">
      <alignment horizontal="center"/>
    </xf>
    <xf numFmtId="0" fontId="0" fillId="0" borderId="27" xfId="0" applyBorder="1"/>
    <xf numFmtId="0" fontId="0" fillId="0" borderId="12" xfId="0" applyBorder="1"/>
    <xf numFmtId="0" fontId="4" fillId="18" borderId="11" xfId="0" applyFont="1" applyFill="1" applyBorder="1" applyAlignment="1">
      <alignment horizontal="center"/>
    </xf>
    <xf numFmtId="0" fontId="2" fillId="7" borderId="29" xfId="0" applyFont="1" applyFill="1" applyBorder="1" applyAlignment="1">
      <alignment horizontal="center" vertical="center" wrapText="1"/>
    </xf>
    <xf numFmtId="0" fontId="2" fillId="7" borderId="29" xfId="0" applyFont="1" applyFill="1" applyBorder="1" applyAlignment="1">
      <alignment horizontal="center" vertical="center"/>
    </xf>
    <xf numFmtId="0" fontId="0" fillId="15" borderId="0" xfId="0" applyFill="1"/>
    <xf numFmtId="0" fontId="11" fillId="2" borderId="15" xfId="0" applyFont="1" applyFill="1" applyBorder="1" applyAlignment="1">
      <alignment horizontal="center"/>
    </xf>
    <xf numFmtId="0" fontId="11" fillId="2" borderId="16" xfId="0" applyFont="1" applyFill="1" applyBorder="1" applyAlignment="1">
      <alignment horizontal="center"/>
    </xf>
    <xf numFmtId="0" fontId="7" fillId="3" borderId="2" xfId="0" applyFont="1" applyFill="1" applyBorder="1" applyAlignment="1">
      <alignment vertical="center"/>
    </xf>
    <xf numFmtId="0" fontId="2" fillId="7" borderId="29" xfId="0" applyFont="1" applyFill="1" applyBorder="1" applyAlignment="1">
      <alignment horizontal="center" vertical="center" wrapText="1"/>
    </xf>
    <xf numFmtId="0" fontId="2" fillId="7" borderId="29" xfId="0" applyFont="1" applyFill="1" applyBorder="1" applyAlignment="1">
      <alignment horizontal="center" vertical="center"/>
    </xf>
    <xf numFmtId="0" fontId="0" fillId="3" borderId="3" xfId="0" applyFill="1" applyBorder="1" applyAlignment="1">
      <alignment horizontal="left" vertical="top" wrapText="1"/>
    </xf>
    <xf numFmtId="0" fontId="0" fillId="3" borderId="3" xfId="0" applyFill="1" applyBorder="1" applyAlignment="1">
      <alignment horizontal="center" vertical="top" wrapText="1"/>
    </xf>
    <xf numFmtId="167" fontId="0" fillId="3" borderId="3" xfId="0" applyNumberFormat="1" applyFill="1" applyBorder="1" applyAlignment="1">
      <alignment horizontal="center" vertical="top" wrapText="1"/>
    </xf>
    <xf numFmtId="4" fontId="0" fillId="3" borderId="31" xfId="0" applyNumberFormat="1" applyFont="1" applyFill="1" applyBorder="1" applyAlignment="1">
      <alignment horizontal="center" vertical="top" wrapText="1"/>
    </xf>
    <xf numFmtId="0" fontId="6" fillId="3" borderId="3" xfId="0" applyFont="1" applyFill="1" applyBorder="1" applyAlignment="1">
      <alignment horizontal="center" vertical="top"/>
    </xf>
    <xf numFmtId="0" fontId="0" fillId="3" borderId="3" xfId="0" applyFont="1" applyFill="1" applyBorder="1" applyAlignment="1">
      <alignment horizontal="center" vertical="top" wrapText="1"/>
    </xf>
    <xf numFmtId="164" fontId="0" fillId="3" borderId="3" xfId="0" applyNumberFormat="1" applyFont="1" applyFill="1" applyBorder="1" applyAlignment="1">
      <alignment horizontal="center" vertical="top" wrapText="1"/>
    </xf>
    <xf numFmtId="0" fontId="6" fillId="3" borderId="3" xfId="0" applyFont="1" applyFill="1" applyBorder="1" applyAlignment="1">
      <alignment horizontal="center" vertical="top" wrapText="1"/>
    </xf>
    <xf numFmtId="0" fontId="21" fillId="3" borderId="3" xfId="0" applyFont="1" applyFill="1" applyBorder="1" applyAlignment="1">
      <alignment horizontal="center" vertical="top" wrapText="1"/>
    </xf>
    <xf numFmtId="167" fontId="0" fillId="3" borderId="3" xfId="0" applyNumberFormat="1" applyFont="1" applyFill="1" applyBorder="1" applyAlignment="1">
      <alignment horizontal="center" vertical="top" wrapText="1"/>
    </xf>
    <xf numFmtId="164" fontId="0" fillId="3" borderId="3" xfId="0" applyNumberFormat="1" applyFont="1" applyFill="1" applyBorder="1" applyAlignment="1">
      <alignment horizontal="left" vertical="top" wrapText="1"/>
    </xf>
    <xf numFmtId="0" fontId="0" fillId="23" borderId="3" xfId="0" applyFont="1" applyFill="1" applyBorder="1" applyAlignment="1">
      <alignment horizontal="left" vertical="top" wrapText="1"/>
    </xf>
    <xf numFmtId="17" fontId="0" fillId="3" borderId="3" xfId="0" applyNumberFormat="1" applyFill="1" applyBorder="1" applyAlignment="1">
      <alignment horizontal="center" vertical="top" wrapText="1"/>
    </xf>
    <xf numFmtId="164" fontId="0" fillId="23" borderId="3" xfId="0" applyNumberFormat="1" applyFont="1" applyFill="1" applyBorder="1" applyAlignment="1">
      <alignment horizontal="left" vertical="top" wrapText="1"/>
    </xf>
    <xf numFmtId="0" fontId="0" fillId="23" borderId="3" xfId="0" applyFont="1" applyFill="1" applyBorder="1" applyAlignment="1">
      <alignment horizontal="center" vertical="top" wrapText="1"/>
    </xf>
    <xf numFmtId="167" fontId="0" fillId="23" borderId="3" xfId="0" applyNumberFormat="1" applyFont="1" applyFill="1" applyBorder="1" applyAlignment="1">
      <alignment horizontal="center" vertical="top" wrapText="1"/>
    </xf>
    <xf numFmtId="164" fontId="0" fillId="23" borderId="3" xfId="0" applyNumberFormat="1" applyFont="1" applyFill="1" applyBorder="1" applyAlignment="1">
      <alignment horizontal="center" vertical="top" wrapText="1"/>
    </xf>
    <xf numFmtId="4" fontId="0" fillId="23" borderId="31" xfId="0" applyNumberFormat="1" applyFont="1" applyFill="1" applyBorder="1" applyAlignment="1">
      <alignment horizontal="center" vertical="top" wrapText="1"/>
    </xf>
    <xf numFmtId="0" fontId="22" fillId="3" borderId="3" xfId="0" applyFont="1" applyFill="1" applyBorder="1" applyAlignment="1">
      <alignment horizontal="center" vertical="top" wrapText="1"/>
    </xf>
    <xf numFmtId="0" fontId="0" fillId="3" borderId="3" xfId="0" applyFont="1" applyFill="1" applyBorder="1" applyAlignment="1">
      <alignment horizontal="left" vertical="top" wrapText="1"/>
    </xf>
    <xf numFmtId="0" fontId="15" fillId="3" borderId="3" xfId="0" applyFont="1" applyFill="1" applyBorder="1" applyAlignment="1">
      <alignment horizontal="center" vertical="top" wrapText="1"/>
    </xf>
    <xf numFmtId="164" fontId="0" fillId="3" borderId="30" xfId="0" applyNumberFormat="1" applyFont="1" applyFill="1" applyBorder="1" applyAlignment="1">
      <alignment horizontal="left" vertical="top" wrapText="1"/>
    </xf>
    <xf numFmtId="167" fontId="0" fillId="3" borderId="30" xfId="0" applyNumberFormat="1" applyFont="1" applyFill="1" applyBorder="1" applyAlignment="1">
      <alignment horizontal="center" vertical="top" wrapText="1"/>
    </xf>
    <xf numFmtId="164" fontId="0" fillId="3" borderId="30" xfId="0" applyNumberFormat="1" applyFont="1" applyFill="1" applyBorder="1" applyAlignment="1">
      <alignment horizontal="center" vertical="top" wrapText="1"/>
    </xf>
    <xf numFmtId="4" fontId="0" fillId="3" borderId="30" xfId="0" applyNumberFormat="1" applyFont="1" applyFill="1" applyBorder="1" applyAlignment="1">
      <alignment horizontal="center" vertical="top" wrapText="1"/>
    </xf>
    <xf numFmtId="0" fontId="0" fillId="3" borderId="30" xfId="0" applyFont="1" applyFill="1" applyBorder="1" applyAlignment="1">
      <alignment horizontal="center" vertical="top" wrapText="1"/>
    </xf>
    <xf numFmtId="0" fontId="0" fillId="23" borderId="30" xfId="0" applyFont="1" applyFill="1" applyBorder="1" applyAlignment="1">
      <alignment vertical="top" wrapText="1"/>
    </xf>
    <xf numFmtId="165" fontId="0" fillId="3" borderId="30" xfId="0" applyNumberFormat="1" applyFont="1" applyFill="1" applyBorder="1" applyAlignment="1">
      <alignment horizontal="center" vertical="top" wrapText="1"/>
    </xf>
    <xf numFmtId="0" fontId="0" fillId="3" borderId="30" xfId="0" applyFont="1" applyFill="1" applyBorder="1" applyAlignment="1">
      <alignment vertical="top" wrapText="1"/>
    </xf>
    <xf numFmtId="164" fontId="0" fillId="23" borderId="30" xfId="0" applyNumberFormat="1" applyFont="1" applyFill="1" applyBorder="1" applyAlignment="1">
      <alignment horizontal="left" vertical="top" wrapText="1"/>
    </xf>
    <xf numFmtId="167" fontId="0" fillId="23" borderId="30" xfId="0" applyNumberFormat="1" applyFont="1" applyFill="1" applyBorder="1" applyAlignment="1">
      <alignment horizontal="center" vertical="top" wrapText="1"/>
    </xf>
    <xf numFmtId="164" fontId="0" fillId="23" borderId="30" xfId="0" applyNumberFormat="1" applyFont="1" applyFill="1" applyBorder="1" applyAlignment="1">
      <alignment horizontal="center" vertical="top" wrapText="1"/>
    </xf>
    <xf numFmtId="4" fontId="0" fillId="23" borderId="30" xfId="0" applyNumberFormat="1" applyFont="1" applyFill="1" applyBorder="1" applyAlignment="1">
      <alignment horizontal="center" vertical="top" wrapText="1"/>
    </xf>
    <xf numFmtId="0" fontId="0" fillId="3" borderId="21" xfId="0" applyFill="1" applyBorder="1" applyAlignment="1">
      <alignment horizontal="center" vertical="top"/>
    </xf>
    <xf numFmtId="0" fontId="0" fillId="3" borderId="0" xfId="0" applyFont="1" applyFill="1" applyAlignment="1">
      <alignment horizontal="center" vertical="top" wrapText="1"/>
    </xf>
    <xf numFmtId="0" fontId="0" fillId="3" borderId="3" xfId="0" applyFill="1" applyBorder="1" applyAlignment="1">
      <alignment horizontal="center" vertical="top"/>
    </xf>
    <xf numFmtId="0" fontId="0" fillId="3" borderId="7" xfId="0" applyFill="1" applyBorder="1" applyAlignment="1">
      <alignment horizontal="center" vertical="top"/>
    </xf>
    <xf numFmtId="0" fontId="0" fillId="3" borderId="9" xfId="0" applyFill="1" applyBorder="1" applyAlignment="1">
      <alignment horizontal="center" vertical="top"/>
    </xf>
    <xf numFmtId="164" fontId="25" fillId="3" borderId="31" xfId="3" applyNumberFormat="1" applyFont="1" applyFill="1" applyBorder="1" applyAlignment="1">
      <alignment horizontal="center" vertical="top" wrapText="1"/>
    </xf>
    <xf numFmtId="0" fontId="25" fillId="3" borderId="30" xfId="3" applyFont="1" applyFill="1" applyBorder="1" applyAlignment="1">
      <alignment horizontal="center" vertical="top" wrapText="1"/>
    </xf>
    <xf numFmtId="167" fontId="25" fillId="3" borderId="30" xfId="3" applyNumberFormat="1" applyFont="1" applyFill="1" applyBorder="1" applyAlignment="1">
      <alignment horizontal="center" vertical="top" wrapText="1"/>
    </xf>
    <xf numFmtId="4" fontId="25" fillId="3" borderId="30" xfId="3" applyNumberFormat="1" applyFont="1" applyFill="1" applyBorder="1" applyAlignment="1">
      <alignment horizontal="center" vertical="top" wrapText="1"/>
    </xf>
    <xf numFmtId="0" fontId="0" fillId="28" borderId="3" xfId="0" applyFont="1" applyFill="1" applyBorder="1" applyAlignment="1">
      <alignment horizontal="center" vertical="top" wrapText="1"/>
    </xf>
    <xf numFmtId="0" fontId="24" fillId="28" borderId="3" xfId="0" applyFont="1" applyFill="1" applyBorder="1" applyAlignment="1">
      <alignment horizontal="center" vertical="top" wrapText="1"/>
    </xf>
    <xf numFmtId="0" fontId="0" fillId="25" borderId="3" xfId="0" applyFont="1" applyFill="1" applyBorder="1" applyAlignment="1">
      <alignment horizontal="center" vertical="top" wrapText="1"/>
    </xf>
    <xf numFmtId="0" fontId="0" fillId="3" borderId="9" xfId="0" applyFont="1" applyFill="1" applyBorder="1" applyAlignment="1">
      <alignment horizontal="center" vertical="top" wrapText="1"/>
    </xf>
    <xf numFmtId="166" fontId="0" fillId="3" borderId="9" xfId="0" applyNumberFormat="1" applyFont="1" applyFill="1" applyBorder="1" applyAlignment="1">
      <alignment horizontal="center" vertical="top" wrapText="1"/>
    </xf>
    <xf numFmtId="0" fontId="0" fillId="3" borderId="0" xfId="0" applyFont="1" applyFill="1" applyAlignment="1">
      <alignment vertical="top"/>
    </xf>
    <xf numFmtId="0" fontId="25" fillId="23" borderId="31" xfId="3" applyFont="1" applyFill="1" applyBorder="1" applyAlignment="1">
      <alignment horizontal="center" vertical="top" wrapText="1"/>
    </xf>
    <xf numFmtId="164" fontId="25" fillId="3" borderId="30" xfId="3" applyNumberFormat="1" applyFont="1" applyFill="1" applyBorder="1" applyAlignment="1">
      <alignment horizontal="center" vertical="top" wrapText="1"/>
    </xf>
    <xf numFmtId="0" fontId="25" fillId="25" borderId="3" xfId="0" applyFont="1" applyFill="1" applyBorder="1" applyAlignment="1">
      <alignment horizontal="center" vertical="top" wrapText="1"/>
    </xf>
    <xf numFmtId="166" fontId="0" fillId="25" borderId="3" xfId="0" applyNumberFormat="1" applyFont="1" applyFill="1" applyBorder="1" applyAlignment="1">
      <alignment horizontal="center" vertical="top" wrapText="1"/>
    </xf>
    <xf numFmtId="0" fontId="25" fillId="3" borderId="9" xfId="0" applyFont="1" applyFill="1" applyBorder="1" applyAlignment="1">
      <alignment horizontal="center" vertical="top" wrapText="1"/>
    </xf>
    <xf numFmtId="165" fontId="25" fillId="3" borderId="30" xfId="3" applyNumberFormat="1" applyFont="1" applyFill="1" applyBorder="1" applyAlignment="1">
      <alignment horizontal="center" vertical="top" wrapText="1"/>
    </xf>
    <xf numFmtId="0" fontId="24" fillId="25" borderId="3" xfId="0" applyFont="1" applyFill="1" applyBorder="1" applyAlignment="1">
      <alignment horizontal="center" vertical="top" wrapText="1"/>
    </xf>
    <xf numFmtId="0" fontId="25" fillId="3" borderId="3" xfId="0" applyFont="1" applyFill="1" applyBorder="1" applyAlignment="1">
      <alignment horizontal="center" vertical="top" wrapText="1"/>
    </xf>
    <xf numFmtId="0" fontId="25" fillId="3" borderId="31" xfId="3" applyFont="1" applyFill="1" applyBorder="1" applyAlignment="1">
      <alignment horizontal="center" vertical="top" wrapText="1"/>
    </xf>
    <xf numFmtId="0" fontId="15" fillId="25" borderId="3" xfId="0" applyFont="1" applyFill="1" applyBorder="1" applyAlignment="1">
      <alignment horizontal="center" vertical="top" wrapText="1"/>
    </xf>
    <xf numFmtId="0" fontId="25" fillId="3" borderId="9" xfId="0" applyFont="1" applyFill="1" applyBorder="1" applyAlignment="1">
      <alignment horizontal="center" vertical="top"/>
    </xf>
    <xf numFmtId="164" fontId="25" fillId="23" borderId="31" xfId="3" applyNumberFormat="1" applyFont="1" applyFill="1" applyBorder="1" applyAlignment="1">
      <alignment horizontal="center" vertical="top" wrapText="1"/>
    </xf>
    <xf numFmtId="0" fontId="25" fillId="23" borderId="30" xfId="3" applyFont="1" applyFill="1" applyBorder="1" applyAlignment="1">
      <alignment horizontal="center" vertical="top" wrapText="1"/>
    </xf>
    <xf numFmtId="167" fontId="25" fillId="23" borderId="30" xfId="3" applyNumberFormat="1" applyFont="1" applyFill="1" applyBorder="1" applyAlignment="1">
      <alignment horizontal="center" vertical="top" wrapText="1"/>
    </xf>
    <xf numFmtId="164" fontId="25" fillId="23" borderId="30" xfId="3" applyNumberFormat="1" applyFont="1" applyFill="1" applyBorder="1" applyAlignment="1">
      <alignment horizontal="center" vertical="top" wrapText="1"/>
    </xf>
    <xf numFmtId="4" fontId="25" fillId="23" borderId="30" xfId="3" applyNumberFormat="1" applyFont="1" applyFill="1" applyBorder="1" applyAlignment="1">
      <alignment horizontal="center" vertical="top" wrapText="1"/>
    </xf>
    <xf numFmtId="0" fontId="24" fillId="0" borderId="3" xfId="0" applyFont="1" applyFill="1" applyBorder="1" applyAlignment="1">
      <alignment horizontal="center" vertical="top" wrapText="1"/>
    </xf>
    <xf numFmtId="0" fontId="0" fillId="26" borderId="3" xfId="0" applyFont="1" applyFill="1" applyBorder="1" applyAlignment="1">
      <alignment horizontal="center" vertical="top" wrapText="1"/>
    </xf>
    <xf numFmtId="0" fontId="25" fillId="3" borderId="3" xfId="0" applyFont="1" applyFill="1" applyBorder="1" applyAlignment="1">
      <alignment horizontal="center" vertical="top"/>
    </xf>
    <xf numFmtId="0" fontId="0" fillId="27" borderId="3" xfId="0" applyFont="1" applyFill="1" applyBorder="1" applyAlignment="1">
      <alignment horizontal="center" vertical="top" wrapText="1"/>
    </xf>
    <xf numFmtId="0" fontId="24" fillId="27" borderId="3" xfId="0" applyFont="1" applyFill="1" applyBorder="1" applyAlignment="1">
      <alignment horizontal="center" vertical="top" wrapText="1"/>
    </xf>
    <xf numFmtId="0" fontId="25" fillId="3" borderId="0" xfId="3" applyFont="1" applyFill="1" applyAlignment="1">
      <alignment horizontal="center" vertical="top" wrapText="1"/>
    </xf>
    <xf numFmtId="0" fontId="0" fillId="3" borderId="9" xfId="0" applyFont="1" applyFill="1" applyBorder="1" applyAlignment="1">
      <alignment horizontal="center" vertical="top"/>
    </xf>
    <xf numFmtId="0" fontId="0" fillId="3" borderId="3" xfId="0" applyFont="1" applyFill="1" applyBorder="1" applyAlignment="1">
      <alignment horizontal="center" vertical="top"/>
    </xf>
    <xf numFmtId="0" fontId="11" fillId="2" borderId="36" xfId="0" applyFont="1" applyFill="1" applyBorder="1"/>
    <xf numFmtId="0" fontId="0" fillId="23" borderId="30" xfId="0" applyFont="1" applyFill="1" applyBorder="1" applyAlignment="1">
      <alignment horizontal="center" vertical="top" wrapText="1"/>
    </xf>
    <xf numFmtId="0" fontId="0" fillId="0" borderId="1" xfId="0" applyBorder="1"/>
    <xf numFmtId="0" fontId="2" fillId="7" borderId="29" xfId="0" applyFont="1" applyFill="1" applyBorder="1" applyAlignment="1">
      <alignment vertical="center"/>
    </xf>
    <xf numFmtId="0" fontId="0" fillId="0" borderId="23" xfId="0" applyFont="1" applyBorder="1" applyAlignment="1">
      <alignment horizontal="center"/>
    </xf>
    <xf numFmtId="0" fontId="0" fillId="0" borderId="14" xfId="0" applyFont="1" applyBorder="1" applyAlignment="1">
      <alignment horizontal="center"/>
    </xf>
    <xf numFmtId="0" fontId="0" fillId="18" borderId="11" xfId="0" applyFill="1" applyBorder="1"/>
    <xf numFmtId="0" fontId="3" fillId="0" borderId="14" xfId="0" applyFont="1" applyBorder="1" applyAlignment="1">
      <alignment horizontal="center"/>
    </xf>
    <xf numFmtId="0" fontId="0" fillId="0" borderId="37" xfId="0" applyFont="1" applyBorder="1" applyAlignment="1">
      <alignment horizontal="center"/>
    </xf>
    <xf numFmtId="0" fontId="0" fillId="5" borderId="11" xfId="0" applyFill="1" applyBorder="1"/>
    <xf numFmtId="0" fontId="0" fillId="11" borderId="11" xfId="0" applyFill="1" applyBorder="1"/>
    <xf numFmtId="0" fontId="0" fillId="12" borderId="11" xfId="0" applyFill="1" applyBorder="1"/>
    <xf numFmtId="0" fontId="0" fillId="13" borderId="19" xfId="0" applyFill="1" applyBorder="1"/>
    <xf numFmtId="0" fontId="0" fillId="14" borderId="11" xfId="0" applyFill="1" applyBorder="1"/>
    <xf numFmtId="0" fontId="0" fillId="13" borderId="11" xfId="0" applyFill="1" applyBorder="1"/>
    <xf numFmtId="0" fontId="0" fillId="12" borderId="19" xfId="0" applyFill="1" applyBorder="1"/>
    <xf numFmtId="0" fontId="0" fillId="5" borderId="19" xfId="0" applyFill="1" applyBorder="1"/>
    <xf numFmtId="0" fontId="0" fillId="29" borderId="0" xfId="0" applyFill="1" applyAlignment="1">
      <alignment vertical="center"/>
    </xf>
    <xf numFmtId="0" fontId="0" fillId="0" borderId="0" xfId="0" applyFill="1" applyAlignment="1">
      <alignment vertical="center"/>
    </xf>
    <xf numFmtId="0" fontId="0" fillId="29" borderId="0" xfId="0" applyFill="1" applyBorder="1" applyAlignment="1">
      <alignment vertical="center"/>
    </xf>
    <xf numFmtId="0" fontId="0" fillId="0" borderId="0" xfId="0" applyFill="1" applyBorder="1" applyAlignment="1">
      <alignment vertical="center"/>
    </xf>
    <xf numFmtId="0" fontId="10" fillId="29" borderId="0" xfId="0" applyFont="1" applyFill="1" applyBorder="1" applyAlignment="1">
      <alignment horizontal="right"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vertical="center" wrapText="1"/>
    </xf>
    <xf numFmtId="0" fontId="0" fillId="0" borderId="0" xfId="0" applyFill="1" applyAlignment="1">
      <alignment vertical="center" wrapText="1"/>
    </xf>
    <xf numFmtId="0" fontId="0" fillId="0" borderId="0" xfId="0" applyFill="1" applyBorder="1" applyAlignment="1">
      <alignment horizontal="center" vertical="center"/>
    </xf>
    <xf numFmtId="0" fontId="0" fillId="10" borderId="55" xfId="0" applyFill="1" applyBorder="1" applyAlignment="1">
      <alignment horizontal="center" vertical="center"/>
    </xf>
    <xf numFmtId="168" fontId="32" fillId="10" borderId="55" xfId="0" applyNumberFormat="1" applyFont="1" applyFill="1" applyBorder="1" applyAlignment="1">
      <alignment horizontal="center" vertical="center" wrapText="1"/>
    </xf>
    <xf numFmtId="0" fontId="0" fillId="0" borderId="9" xfId="0" applyFont="1" applyFill="1" applyBorder="1" applyAlignment="1">
      <alignment horizontal="center" vertical="center"/>
    </xf>
    <xf numFmtId="0" fontId="0" fillId="0" borderId="9" xfId="0" applyFont="1" applyFill="1" applyBorder="1" applyAlignment="1">
      <alignment horizontal="left" vertical="center" wrapText="1"/>
    </xf>
    <xf numFmtId="0" fontId="0" fillId="0" borderId="9" xfId="0" applyFont="1" applyFill="1" applyBorder="1" applyAlignment="1">
      <alignment horizontal="center" vertical="center" wrapText="1"/>
    </xf>
    <xf numFmtId="0" fontId="0" fillId="0" borderId="9" xfId="0" applyFont="1" applyFill="1" applyBorder="1" applyAlignment="1">
      <alignment vertical="center"/>
    </xf>
    <xf numFmtId="169" fontId="0" fillId="0" borderId="30" xfId="0" applyNumberFormat="1" applyFont="1" applyFill="1" applyBorder="1" applyAlignment="1">
      <alignment horizontal="center" vertical="center" wrapText="1"/>
    </xf>
    <xf numFmtId="0" fontId="0" fillId="0" borderId="30" xfId="0" applyFont="1" applyFill="1" applyBorder="1" applyAlignment="1">
      <alignment horizontal="center" vertical="center" wrapText="1"/>
    </xf>
    <xf numFmtId="4" fontId="0" fillId="0" borderId="30" xfId="0" applyNumberFormat="1" applyFont="1" applyFill="1" applyBorder="1" applyAlignment="1">
      <alignment horizontal="center" vertical="center" wrapText="1"/>
    </xf>
    <xf numFmtId="0" fontId="0" fillId="0" borderId="9" xfId="0" applyFont="1" applyFill="1" applyBorder="1" applyAlignment="1" applyProtection="1">
      <alignment vertical="center"/>
      <protection locked="0"/>
    </xf>
    <xf numFmtId="0" fontId="0" fillId="0" borderId="9" xfId="0" applyFont="1" applyFill="1" applyBorder="1" applyAlignment="1">
      <alignment vertical="center" wrapText="1"/>
    </xf>
    <xf numFmtId="168" fontId="0" fillId="0" borderId="9" xfId="0" applyNumberFormat="1" applyFont="1" applyFill="1" applyBorder="1" applyAlignment="1">
      <alignment vertical="center" wrapText="1"/>
    </xf>
    <xf numFmtId="170" fontId="0" fillId="0" borderId="9" xfId="0" applyNumberFormat="1" applyFont="1" applyFill="1" applyBorder="1" applyAlignment="1">
      <alignment vertical="center" wrapText="1"/>
    </xf>
    <xf numFmtId="0" fontId="0" fillId="0" borderId="3" xfId="0" applyFont="1" applyFill="1" applyBorder="1" applyAlignment="1">
      <alignment horizontal="center" vertical="center"/>
    </xf>
    <xf numFmtId="0" fontId="0" fillId="0" borderId="3" xfId="0" applyFont="1" applyFill="1" applyBorder="1" applyAlignment="1">
      <alignment horizontal="left" vertical="center" wrapText="1"/>
    </xf>
    <xf numFmtId="0" fontId="0" fillId="0" borderId="0" xfId="0" applyFont="1" applyFill="1" applyAlignment="1">
      <alignment horizontal="center" vertical="center"/>
    </xf>
    <xf numFmtId="0" fontId="0" fillId="0" borderId="3" xfId="0" applyFont="1" applyFill="1" applyBorder="1" applyAlignment="1">
      <alignment vertical="center"/>
    </xf>
    <xf numFmtId="0" fontId="0" fillId="0" borderId="0" xfId="0" applyFont="1" applyFill="1" applyAlignment="1">
      <alignment vertical="center"/>
    </xf>
    <xf numFmtId="0" fontId="0" fillId="0" borderId="3" xfId="0" applyFont="1" applyFill="1" applyBorder="1" applyAlignment="1">
      <alignment vertical="center" wrapText="1"/>
    </xf>
    <xf numFmtId="168" fontId="0" fillId="0" borderId="3" xfId="0" applyNumberFormat="1" applyFont="1" applyFill="1" applyBorder="1" applyAlignment="1">
      <alignment vertical="center" wrapText="1"/>
    </xf>
    <xf numFmtId="170" fontId="0" fillId="0" borderId="3" xfId="0" applyNumberFormat="1" applyFont="1" applyFill="1" applyBorder="1" applyAlignment="1">
      <alignment vertical="center" wrapText="1"/>
    </xf>
    <xf numFmtId="0" fontId="0" fillId="0" borderId="3" xfId="0" applyFont="1" applyFill="1" applyBorder="1" applyAlignment="1">
      <alignment horizontal="center" vertical="center" wrapText="1"/>
    </xf>
    <xf numFmtId="165" fontId="0" fillId="0" borderId="30" xfId="0" applyNumberFormat="1" applyFont="1" applyFill="1" applyBorder="1" applyAlignment="1">
      <alignment horizontal="center" vertical="center" wrapText="1"/>
    </xf>
    <xf numFmtId="164" fontId="0" fillId="0" borderId="30" xfId="0" applyNumberFormat="1" applyFont="1" applyFill="1" applyBorder="1" applyAlignment="1">
      <alignment horizontal="center" vertical="center" wrapText="1"/>
    </xf>
    <xf numFmtId="0" fontId="0" fillId="0" borderId="30" xfId="0" applyFont="1" applyFill="1" applyBorder="1" applyAlignment="1">
      <alignment horizontal="left" vertical="center" wrapText="1"/>
    </xf>
    <xf numFmtId="164" fontId="0" fillId="0" borderId="30" xfId="0" applyNumberFormat="1" applyFont="1" applyFill="1" applyBorder="1" applyAlignment="1">
      <alignment horizontal="left" vertical="center" wrapText="1"/>
    </xf>
    <xf numFmtId="0" fontId="0" fillId="30" borderId="30" xfId="0" applyFont="1" applyFill="1" applyBorder="1" applyAlignment="1">
      <alignment horizontal="left" vertical="center" wrapText="1"/>
    </xf>
    <xf numFmtId="164" fontId="0" fillId="30" borderId="30" xfId="0" applyNumberFormat="1" applyFont="1" applyFill="1" applyBorder="1" applyAlignment="1">
      <alignment horizontal="left" vertical="center" wrapText="1"/>
    </xf>
    <xf numFmtId="0" fontId="0" fillId="30" borderId="30" xfId="0" applyFont="1" applyFill="1" applyBorder="1" applyAlignment="1">
      <alignment horizontal="center" vertical="center" wrapText="1"/>
    </xf>
    <xf numFmtId="169" fontId="0" fillId="30" borderId="30" xfId="0" applyNumberFormat="1" applyFont="1" applyFill="1" applyBorder="1" applyAlignment="1">
      <alignment horizontal="center" vertical="center" wrapText="1"/>
    </xf>
    <xf numFmtId="164" fontId="0" fillId="30" borderId="30" xfId="0" applyNumberFormat="1" applyFont="1" applyFill="1" applyBorder="1" applyAlignment="1">
      <alignment horizontal="center" vertical="center" wrapText="1"/>
    </xf>
    <xf numFmtId="4" fontId="0" fillId="30" borderId="30" xfId="0" applyNumberFormat="1" applyFont="1" applyFill="1" applyBorder="1" applyAlignment="1">
      <alignment horizontal="center" vertical="center" wrapText="1"/>
    </xf>
    <xf numFmtId="168" fontId="0" fillId="0" borderId="3" xfId="0" applyNumberFormat="1" applyFont="1" applyFill="1" applyBorder="1" applyAlignment="1">
      <alignment vertical="center"/>
    </xf>
    <xf numFmtId="170" fontId="0" fillId="0" borderId="3" xfId="0" applyNumberFormat="1" applyFont="1" applyFill="1" applyBorder="1" applyAlignment="1">
      <alignment vertical="center"/>
    </xf>
    <xf numFmtId="0" fontId="0" fillId="0" borderId="59" xfId="0" applyFont="1" applyFill="1" applyBorder="1" applyAlignment="1">
      <alignment horizontal="center" vertical="center" wrapText="1"/>
    </xf>
    <xf numFmtId="4" fontId="0" fillId="0" borderId="60" xfId="0" applyNumberFormat="1" applyFont="1" applyFill="1" applyBorder="1" applyAlignment="1">
      <alignment horizontal="center" vertical="center" wrapText="1"/>
    </xf>
    <xf numFmtId="0" fontId="0" fillId="0" borderId="7" xfId="0" applyFont="1" applyFill="1" applyBorder="1" applyAlignment="1">
      <alignment vertical="center"/>
    </xf>
    <xf numFmtId="0" fontId="0" fillId="0" borderId="7" xfId="0" applyFont="1" applyFill="1" applyBorder="1" applyAlignment="1">
      <alignment horizontal="center" vertical="center"/>
    </xf>
    <xf numFmtId="0" fontId="0" fillId="0" borderId="0" xfId="0" applyFont="1" applyFill="1" applyAlignment="1">
      <alignment horizontal="left" vertical="center"/>
    </xf>
    <xf numFmtId="0" fontId="0" fillId="0" borderId="0" xfId="0" applyFont="1" applyFill="1" applyAlignment="1">
      <alignment vertical="center" wrapText="1"/>
    </xf>
    <xf numFmtId="164" fontId="0" fillId="6" borderId="30" xfId="0" applyNumberFormat="1" applyFont="1" applyFill="1" applyBorder="1" applyAlignment="1">
      <alignment horizontal="left" vertical="center" wrapText="1"/>
    </xf>
    <xf numFmtId="0" fontId="0" fillId="6" borderId="30" xfId="0" applyFont="1" applyFill="1" applyBorder="1" applyAlignment="1">
      <alignment horizontal="center" vertical="center" wrapText="1"/>
    </xf>
    <xf numFmtId="169" fontId="0" fillId="6" borderId="30" xfId="0" applyNumberFormat="1" applyFont="1" applyFill="1" applyBorder="1" applyAlignment="1">
      <alignment horizontal="center" vertical="center" wrapText="1"/>
    </xf>
    <xf numFmtId="0" fontId="0" fillId="0" borderId="0" xfId="0" applyFont="1" applyAlignment="1">
      <alignment horizontal="center" vertical="center" wrapText="1"/>
    </xf>
    <xf numFmtId="0" fontId="0" fillId="0" borderId="0" xfId="0" applyFill="1" applyAlignment="1">
      <alignment horizontal="left" vertical="center"/>
    </xf>
    <xf numFmtId="0" fontId="0" fillId="0" borderId="0" xfId="0" applyFill="1" applyAlignment="1">
      <alignment horizontal="center" vertical="center"/>
    </xf>
    <xf numFmtId="168" fontId="0" fillId="0" borderId="0" xfId="0" applyNumberFormat="1" applyFill="1" applyAlignment="1">
      <alignment vertical="center"/>
    </xf>
    <xf numFmtId="0" fontId="0" fillId="0" borderId="61" xfId="0" applyFill="1" applyBorder="1" applyAlignment="1">
      <alignment vertical="center"/>
    </xf>
    <xf numFmtId="0" fontId="36" fillId="22" borderId="40" xfId="0" applyFont="1" applyFill="1" applyBorder="1" applyAlignment="1">
      <alignment vertical="center" wrapText="1"/>
    </xf>
    <xf numFmtId="0" fontId="36" fillId="22" borderId="41" xfId="0" applyFont="1" applyFill="1" applyBorder="1" applyAlignment="1">
      <alignment vertical="center"/>
    </xf>
    <xf numFmtId="0" fontId="36" fillId="22" borderId="41" xfId="0" applyFont="1" applyFill="1" applyBorder="1" applyAlignment="1">
      <alignment horizontal="left" vertical="center"/>
    </xf>
    <xf numFmtId="0" fontId="36" fillId="22" borderId="41" xfId="0" applyFont="1" applyFill="1" applyBorder="1" applyAlignment="1">
      <alignment horizontal="center" vertical="center"/>
    </xf>
    <xf numFmtId="168" fontId="36" fillId="22" borderId="41" xfId="0" applyNumberFormat="1" applyFont="1" applyFill="1" applyBorder="1" applyAlignment="1">
      <alignment vertical="center"/>
    </xf>
    <xf numFmtId="0" fontId="36" fillId="22" borderId="61" xfId="0" applyFont="1" applyFill="1" applyBorder="1" applyAlignment="1">
      <alignment vertical="center"/>
    </xf>
    <xf numFmtId="0" fontId="36" fillId="22" borderId="42" xfId="0" applyFont="1" applyFill="1" applyBorder="1" applyAlignment="1">
      <alignment vertical="center"/>
    </xf>
    <xf numFmtId="0" fontId="36" fillId="0" borderId="62" xfId="0" applyFont="1" applyFill="1" applyBorder="1" applyAlignment="1">
      <alignment horizontal="left" vertical="center" wrapText="1"/>
    </xf>
    <xf numFmtId="0" fontId="36" fillId="0" borderId="61" xfId="0" applyFont="1" applyFill="1" applyBorder="1" applyAlignment="1">
      <alignment horizontal="left" vertical="center"/>
    </xf>
    <xf numFmtId="0" fontId="36" fillId="0" borderId="0" xfId="0" applyFont="1" applyFill="1" applyBorder="1" applyAlignment="1">
      <alignment horizontal="center" vertical="center"/>
    </xf>
    <xf numFmtId="0" fontId="36" fillId="0" borderId="0" xfId="0" applyFont="1" applyFill="1" applyBorder="1" applyAlignment="1">
      <alignment horizontal="left" vertical="center"/>
    </xf>
    <xf numFmtId="168" fontId="36" fillId="0" borderId="0" xfId="0" applyNumberFormat="1" applyFont="1" applyFill="1" applyBorder="1" applyAlignment="1">
      <alignment horizontal="left" vertical="center"/>
    </xf>
    <xf numFmtId="0" fontId="37" fillId="22" borderId="63" xfId="0" applyFont="1" applyFill="1" applyBorder="1" applyAlignment="1">
      <alignment horizontal="center" vertical="center" wrapText="1"/>
    </xf>
    <xf numFmtId="0" fontId="37" fillId="0" borderId="61" xfId="0" applyFont="1" applyFill="1" applyBorder="1" applyAlignment="1">
      <alignment horizontal="center" vertical="center"/>
    </xf>
    <xf numFmtId="0" fontId="37" fillId="0" borderId="64" xfId="0" applyFont="1" applyFill="1" applyBorder="1" applyAlignment="1">
      <alignment horizontal="left" vertical="center"/>
    </xf>
    <xf numFmtId="0" fontId="8" fillId="0" borderId="0" xfId="0" applyFont="1" applyFill="1" applyBorder="1" applyAlignment="1">
      <alignment horizontal="center" vertical="center"/>
    </xf>
    <xf numFmtId="168" fontId="0" fillId="10" borderId="3" xfId="0" applyNumberFormat="1" applyFill="1" applyBorder="1" applyAlignment="1">
      <alignment horizontal="center" vertical="center"/>
    </xf>
    <xf numFmtId="168" fontId="32" fillId="10" borderId="3" xfId="0" applyNumberFormat="1"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3" xfId="0" applyFill="1" applyBorder="1" applyAlignment="1">
      <alignment horizontal="center" vertical="center"/>
    </xf>
    <xf numFmtId="0" fontId="0" fillId="0" borderId="3" xfId="0" applyFill="1" applyBorder="1" applyAlignment="1">
      <alignment horizontal="left" vertical="center"/>
    </xf>
    <xf numFmtId="0" fontId="0" fillId="0" borderId="3" xfId="0" applyFill="1" applyBorder="1" applyAlignment="1">
      <alignment vertical="center"/>
    </xf>
    <xf numFmtId="168" fontId="0" fillId="0" borderId="3" xfId="0" applyNumberFormat="1" applyFill="1" applyBorder="1" applyAlignment="1">
      <alignment vertical="center"/>
    </xf>
    <xf numFmtId="170" fontId="0" fillId="0" borderId="3" xfId="0" applyNumberFormat="1" applyFill="1" applyBorder="1" applyAlignment="1">
      <alignment vertical="center"/>
    </xf>
    <xf numFmtId="0" fontId="0" fillId="0" borderId="9" xfId="0" applyFill="1" applyBorder="1" applyAlignment="1">
      <alignment horizontal="center" vertical="center"/>
    </xf>
    <xf numFmtId="0" fontId="0" fillId="0" borderId="9" xfId="0" applyFill="1" applyBorder="1" applyAlignment="1">
      <alignment vertical="center"/>
    </xf>
    <xf numFmtId="0" fontId="0" fillId="0" borderId="0" xfId="0" applyFill="1" applyBorder="1" applyAlignment="1">
      <alignment vertical="center" wrapText="1"/>
    </xf>
    <xf numFmtId="0" fontId="0" fillId="0" borderId="0" xfId="0" applyFill="1" applyBorder="1" applyAlignment="1">
      <alignment horizontal="left" vertical="center"/>
    </xf>
    <xf numFmtId="168" fontId="0" fillId="0" borderId="0" xfId="0" applyNumberFormat="1" applyFill="1" applyBorder="1" applyAlignment="1">
      <alignment vertical="center"/>
    </xf>
    <xf numFmtId="0" fontId="0" fillId="29" borderId="0" xfId="0" applyFill="1" applyAlignment="1">
      <alignment vertical="center" wrapText="1"/>
    </xf>
    <xf numFmtId="0" fontId="0" fillId="29" borderId="0" xfId="0" applyFill="1" applyAlignment="1">
      <alignment horizontal="left" vertical="center"/>
    </xf>
    <xf numFmtId="0" fontId="0" fillId="29" borderId="0" xfId="0" applyFill="1" applyAlignment="1">
      <alignment horizontal="center" vertical="center"/>
    </xf>
    <xf numFmtId="168" fontId="0" fillId="29" borderId="0" xfId="0" applyNumberFormat="1" applyFill="1" applyAlignment="1">
      <alignment vertical="center"/>
    </xf>
    <xf numFmtId="0" fontId="0" fillId="29" borderId="0" xfId="0" applyFill="1" applyBorder="1" applyAlignment="1">
      <alignment vertical="center" wrapText="1"/>
    </xf>
    <xf numFmtId="0" fontId="0" fillId="29" borderId="0" xfId="0" applyFill="1" applyProtection="1"/>
    <xf numFmtId="0" fontId="0" fillId="0" borderId="0" xfId="0" applyProtection="1"/>
    <xf numFmtId="0" fontId="4" fillId="29" borderId="0" xfId="0" applyFont="1" applyFill="1" applyProtection="1"/>
    <xf numFmtId="0" fontId="4" fillId="0" borderId="0" xfId="0" applyFont="1" applyFill="1" applyProtection="1"/>
    <xf numFmtId="0" fontId="4" fillId="0" borderId="0" xfId="0" applyFont="1" applyFill="1"/>
    <xf numFmtId="0" fontId="0" fillId="29" borderId="0" xfId="0" applyFill="1" applyBorder="1" applyProtection="1"/>
    <xf numFmtId="0" fontId="0" fillId="0" borderId="0" xfId="0" applyFill="1" applyBorder="1" applyProtection="1"/>
    <xf numFmtId="0" fontId="0" fillId="0" borderId="0" xfId="0" applyFill="1" applyBorder="1"/>
    <xf numFmtId="0" fontId="0" fillId="29" borderId="0" xfId="0" applyFill="1" applyAlignment="1" applyProtection="1">
      <alignment vertical="center"/>
    </xf>
    <xf numFmtId="0" fontId="0" fillId="0" borderId="0" xfId="0" applyFill="1" applyAlignment="1" applyProtection="1">
      <alignment vertical="center"/>
    </xf>
    <xf numFmtId="0" fontId="0" fillId="0" borderId="0" xfId="0" applyFill="1" applyBorder="1" applyAlignment="1" applyProtection="1">
      <alignment vertical="center"/>
    </xf>
    <xf numFmtId="0" fontId="0" fillId="0" borderId="0" xfId="0" applyFill="1" applyBorder="1" applyAlignment="1" applyProtection="1">
      <alignment horizontal="left" vertical="center"/>
    </xf>
    <xf numFmtId="0" fontId="0" fillId="0" borderId="0" xfId="0" applyFill="1" applyAlignment="1" applyProtection="1">
      <alignment wrapText="1"/>
    </xf>
    <xf numFmtId="0" fontId="0" fillId="0" borderId="0" xfId="0" applyFill="1" applyProtection="1"/>
    <xf numFmtId="0" fontId="0" fillId="0" borderId="0" xfId="0" applyFill="1"/>
    <xf numFmtId="0" fontId="15" fillId="0" borderId="0" xfId="0" applyFont="1" applyBorder="1" applyAlignment="1" applyProtection="1"/>
    <xf numFmtId="0" fontId="6" fillId="0" borderId="0" xfId="0" applyFont="1" applyFill="1" applyBorder="1" applyAlignment="1" applyProtection="1">
      <alignment vertical="center"/>
    </xf>
    <xf numFmtId="0" fontId="0" fillId="0" borderId="0" xfId="0" applyBorder="1" applyProtection="1"/>
    <xf numFmtId="0" fontId="16" fillId="0" borderId="0" xfId="0" applyFont="1" applyBorder="1" applyAlignment="1" applyProtection="1">
      <alignment horizontal="center"/>
    </xf>
    <xf numFmtId="0" fontId="15" fillId="0" borderId="0" xfId="0" applyFont="1" applyBorder="1" applyAlignment="1" applyProtection="1">
      <alignment horizontal="center" wrapText="1"/>
    </xf>
    <xf numFmtId="0" fontId="0" fillId="0" borderId="0" xfId="0" applyAlignment="1" applyProtection="1">
      <alignment vertical="center"/>
    </xf>
    <xf numFmtId="0" fontId="2" fillId="31" borderId="65" xfId="0" applyFont="1" applyFill="1" applyBorder="1" applyAlignment="1" applyProtection="1">
      <alignment horizontal="center" vertical="center"/>
    </xf>
    <xf numFmtId="0" fontId="38" fillId="31" borderId="66" xfId="0" applyFont="1" applyFill="1" applyBorder="1" applyAlignment="1" applyProtection="1">
      <alignment horizontal="center" vertical="center" wrapText="1"/>
    </xf>
    <xf numFmtId="0" fontId="2" fillId="31" borderId="66" xfId="0" applyFont="1" applyFill="1" applyBorder="1" applyAlignment="1" applyProtection="1">
      <alignment horizontal="center" vertical="center"/>
    </xf>
    <xf numFmtId="0" fontId="2" fillId="31" borderId="67"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4" fillId="18" borderId="68" xfId="0" applyFont="1" applyFill="1" applyBorder="1" applyAlignment="1" applyProtection="1">
      <alignment horizontal="left" vertical="center"/>
    </xf>
    <xf numFmtId="0" fontId="31" fillId="0" borderId="51" xfId="0" applyFont="1" applyBorder="1" applyAlignment="1" applyProtection="1">
      <alignment horizontal="center" vertical="center"/>
    </xf>
    <xf numFmtId="9" fontId="31" fillId="0" borderId="53" xfId="1" applyFont="1" applyBorder="1" applyAlignment="1" applyProtection="1">
      <alignment horizontal="center" vertical="center"/>
    </xf>
    <xf numFmtId="0" fontId="31" fillId="0" borderId="39" xfId="0" applyFont="1" applyBorder="1" applyAlignment="1" applyProtection="1">
      <alignment horizontal="center" vertical="center"/>
    </xf>
    <xf numFmtId="9" fontId="31" fillId="0" borderId="69" xfId="1" applyFont="1" applyBorder="1" applyAlignment="1" applyProtection="1">
      <alignment horizontal="center" vertical="center"/>
    </xf>
    <xf numFmtId="9" fontId="6" fillId="0" borderId="0" xfId="1" applyFont="1" applyBorder="1" applyAlignment="1" applyProtection="1">
      <alignment horizontal="center"/>
    </xf>
    <xf numFmtId="0" fontId="0" fillId="5" borderId="70" xfId="0" applyFill="1" applyBorder="1" applyAlignment="1" applyProtection="1">
      <alignment horizontal="left" vertical="center"/>
    </xf>
    <xf numFmtId="0" fontId="31" fillId="0" borderId="71" xfId="0" applyFont="1" applyBorder="1" applyAlignment="1" applyProtection="1">
      <alignment horizontal="center" vertical="center"/>
    </xf>
    <xf numFmtId="9" fontId="31" fillId="0" borderId="72" xfId="1" applyFont="1" applyBorder="1" applyAlignment="1" applyProtection="1">
      <alignment horizontal="center" vertical="center"/>
    </xf>
    <xf numFmtId="0" fontId="31" fillId="0" borderId="73" xfId="0" applyFont="1" applyBorder="1" applyAlignment="1" applyProtection="1">
      <alignment horizontal="center" vertical="center"/>
    </xf>
    <xf numFmtId="0" fontId="0" fillId="11" borderId="70" xfId="0" applyFill="1" applyBorder="1" applyAlignment="1" applyProtection="1">
      <alignment horizontal="left" vertical="center"/>
    </xf>
    <xf numFmtId="0" fontId="0" fillId="12" borderId="70" xfId="0" applyFill="1" applyBorder="1" applyAlignment="1" applyProtection="1">
      <alignment horizontal="left" vertical="center"/>
    </xf>
    <xf numFmtId="0" fontId="0" fillId="13" borderId="70" xfId="0" applyFill="1" applyBorder="1" applyAlignment="1" applyProtection="1">
      <alignment horizontal="left" vertical="center"/>
    </xf>
    <xf numFmtId="0" fontId="0" fillId="14" borderId="70" xfId="0" applyFill="1" applyBorder="1" applyAlignment="1" applyProtection="1">
      <alignment horizontal="left" vertical="center"/>
    </xf>
    <xf numFmtId="0" fontId="0" fillId="22" borderId="74" xfId="0" applyFill="1" applyBorder="1" applyAlignment="1" applyProtection="1">
      <alignment horizontal="left" vertical="center"/>
    </xf>
    <xf numFmtId="0" fontId="31" fillId="0" borderId="54" xfId="0" applyFont="1" applyBorder="1" applyAlignment="1" applyProtection="1">
      <alignment horizontal="center" vertical="center"/>
    </xf>
    <xf numFmtId="9" fontId="31" fillId="0" borderId="58" xfId="1" applyFont="1" applyBorder="1" applyAlignment="1" applyProtection="1">
      <alignment horizontal="center" vertical="center"/>
    </xf>
    <xf numFmtId="0" fontId="31" fillId="0" borderId="75" xfId="0" applyFont="1" applyBorder="1" applyAlignment="1" applyProtection="1">
      <alignment horizontal="center" vertical="center"/>
    </xf>
    <xf numFmtId="9" fontId="31" fillId="0" borderId="76" xfId="1" applyFont="1" applyBorder="1" applyAlignment="1" applyProtection="1">
      <alignment horizontal="center" vertical="center"/>
    </xf>
    <xf numFmtId="0" fontId="4" fillId="21" borderId="40" xfId="0" applyFont="1" applyFill="1" applyBorder="1" applyAlignment="1" applyProtection="1">
      <alignment horizontal="left" vertical="center" wrapText="1"/>
    </xf>
    <xf numFmtId="0" fontId="25" fillId="0" borderId="65" xfId="0" applyFont="1" applyBorder="1" applyAlignment="1" applyProtection="1">
      <alignment horizontal="center" vertical="center"/>
    </xf>
    <xf numFmtId="9" fontId="25" fillId="0" borderId="67" xfId="0" applyNumberFormat="1" applyFont="1" applyBorder="1" applyAlignment="1" applyProtection="1">
      <alignment horizontal="center" vertical="center"/>
    </xf>
    <xf numFmtId="0" fontId="25" fillId="0" borderId="43" xfId="0" applyFont="1" applyBorder="1" applyAlignment="1" applyProtection="1">
      <alignment horizontal="center" vertical="center"/>
    </xf>
    <xf numFmtId="0" fontId="4" fillId="18" borderId="77" xfId="0" applyFont="1" applyFill="1" applyBorder="1" applyAlignment="1" applyProtection="1">
      <alignment horizontal="left" vertical="center"/>
    </xf>
    <xf numFmtId="9" fontId="0" fillId="0" borderId="0" xfId="0" applyNumberFormat="1" applyBorder="1" applyAlignment="1" applyProtection="1">
      <alignment horizontal="center"/>
    </xf>
    <xf numFmtId="0" fontId="4" fillId="18" borderId="78" xfId="0" applyFont="1" applyFill="1" applyBorder="1" applyAlignment="1" applyProtection="1">
      <alignment horizontal="left" vertical="center"/>
    </xf>
    <xf numFmtId="0" fontId="6" fillId="0" borderId="0" xfId="0" applyFont="1" applyFill="1" applyAlignment="1" applyProtection="1">
      <alignment vertical="center"/>
    </xf>
    <xf numFmtId="0" fontId="39" fillId="0" borderId="0" xfId="0" applyFont="1" applyFill="1" applyAlignment="1" applyProtection="1">
      <alignment horizontal="left" vertical="center"/>
    </xf>
    <xf numFmtId="0" fontId="2" fillId="21" borderId="40" xfId="0" applyFont="1" applyFill="1" applyBorder="1" applyAlignment="1" applyProtection="1">
      <alignment horizontal="center" vertical="center" wrapText="1"/>
    </xf>
    <xf numFmtId="0" fontId="3" fillId="0" borderId="79" xfId="0" applyFont="1" applyFill="1" applyBorder="1" applyAlignment="1" applyProtection="1">
      <alignment horizontal="center" vertical="center"/>
    </xf>
    <xf numFmtId="0" fontId="2" fillId="21" borderId="79" xfId="0" applyFont="1" applyFill="1" applyBorder="1" applyAlignment="1" applyProtection="1">
      <alignment horizontal="center" vertical="center" wrapText="1"/>
    </xf>
    <xf numFmtId="0" fontId="0" fillId="18" borderId="41" xfId="0" applyFill="1" applyBorder="1" applyProtection="1"/>
    <xf numFmtId="0" fontId="0" fillId="5" borderId="41" xfId="0" applyFill="1" applyBorder="1" applyProtection="1"/>
    <xf numFmtId="0" fontId="0" fillId="11" borderId="41" xfId="0" applyFill="1" applyBorder="1" applyProtection="1"/>
    <xf numFmtId="0" fontId="0" fillId="12" borderId="41" xfId="0" applyFill="1" applyBorder="1" applyProtection="1"/>
    <xf numFmtId="0" fontId="0" fillId="13" borderId="41" xfId="0" applyFill="1" applyBorder="1" applyProtection="1"/>
    <xf numFmtId="0" fontId="0" fillId="14" borderId="42" xfId="0" applyFill="1" applyBorder="1" applyProtection="1"/>
    <xf numFmtId="0" fontId="0" fillId="2" borderId="80" xfId="0" applyFont="1" applyFill="1" applyBorder="1" applyAlignment="1" applyProtection="1">
      <alignment horizontal="center"/>
    </xf>
    <xf numFmtId="0" fontId="0" fillId="2" borderId="81" xfId="0" applyFont="1" applyFill="1" applyBorder="1" applyAlignment="1" applyProtection="1">
      <alignment horizontal="center"/>
    </xf>
    <xf numFmtId="0" fontId="25" fillId="2" borderId="39" xfId="0" applyFont="1" applyFill="1" applyBorder="1" applyAlignment="1" applyProtection="1">
      <alignment horizontal="center"/>
    </xf>
    <xf numFmtId="0" fontId="0" fillId="2" borderId="9" xfId="0" applyFont="1" applyFill="1" applyBorder="1" applyAlignment="1" applyProtection="1">
      <alignment horizontal="center"/>
    </xf>
    <xf numFmtId="0" fontId="0" fillId="2" borderId="69" xfId="0" applyFont="1" applyFill="1" applyBorder="1" applyAlignment="1" applyProtection="1">
      <alignment horizontal="center"/>
    </xf>
    <xf numFmtId="0" fontId="0" fillId="2" borderId="82" xfId="0" applyFont="1" applyFill="1" applyBorder="1" applyAlignment="1" applyProtection="1">
      <alignment horizontal="center"/>
    </xf>
    <xf numFmtId="0" fontId="0" fillId="2" borderId="73" xfId="0" applyFont="1" applyFill="1" applyBorder="1" applyAlignment="1" applyProtection="1">
      <alignment horizontal="center"/>
    </xf>
    <xf numFmtId="0" fontId="0" fillId="2" borderId="3" xfId="0" applyFont="1" applyFill="1" applyBorder="1" applyAlignment="1" applyProtection="1">
      <alignment horizontal="center"/>
    </xf>
    <xf numFmtId="0" fontId="0" fillId="2" borderId="72" xfId="0" applyFont="1" applyFill="1" applyBorder="1" applyAlignment="1" applyProtection="1">
      <alignment horizontal="center"/>
    </xf>
    <xf numFmtId="0" fontId="0" fillId="0" borderId="0" xfId="0" applyProtection="1">
      <protection locked="0"/>
    </xf>
    <xf numFmtId="0" fontId="0" fillId="29" borderId="0" xfId="0" applyFill="1" applyBorder="1" applyAlignment="1">
      <alignment horizontal="center" vertical="center"/>
    </xf>
    <xf numFmtId="0" fontId="5" fillId="0" borderId="0" xfId="0" applyFont="1" applyFill="1" applyBorder="1" applyAlignment="1">
      <alignment horizontal="left" vertical="center"/>
    </xf>
    <xf numFmtId="0" fontId="5" fillId="0" borderId="0" xfId="0" applyFont="1" applyFill="1" applyBorder="1" applyAlignment="1">
      <alignment horizontal="left" vertical="center" wrapText="1"/>
    </xf>
    <xf numFmtId="0" fontId="10" fillId="29" borderId="9" xfId="0" applyFont="1" applyFill="1" applyBorder="1" applyAlignment="1">
      <alignment horizontal="right" vertical="center" wrapText="1"/>
    </xf>
    <xf numFmtId="0" fontId="10" fillId="29" borderId="3" xfId="0" applyFont="1" applyFill="1" applyBorder="1" applyAlignment="1">
      <alignment horizontal="right" vertical="center" wrapText="1"/>
    </xf>
    <xf numFmtId="0" fontId="0" fillId="0" borderId="7" xfId="0" applyFill="1" applyBorder="1" applyAlignment="1">
      <alignment vertical="center"/>
    </xf>
    <xf numFmtId="0" fontId="0" fillId="29" borderId="7" xfId="0" applyFill="1" applyBorder="1" applyAlignment="1">
      <alignment vertical="center"/>
    </xf>
    <xf numFmtId="0" fontId="0" fillId="10" borderId="3" xfId="0" applyFill="1" applyBorder="1" applyAlignment="1">
      <alignment horizontal="center" vertical="center"/>
    </xf>
    <xf numFmtId="0" fontId="6" fillId="0" borderId="3" xfId="0" applyFont="1" applyFill="1" applyBorder="1" applyAlignment="1">
      <alignment horizontal="center" vertical="center"/>
    </xf>
    <xf numFmtId="0" fontId="6" fillId="0" borderId="3" xfId="0" applyFont="1" applyFill="1" applyBorder="1" applyAlignment="1">
      <alignment vertical="center" wrapText="1"/>
    </xf>
    <xf numFmtId="169" fontId="0" fillId="0" borderId="3" xfId="0" applyNumberFormat="1" applyFont="1" applyFill="1" applyBorder="1" applyAlignment="1">
      <alignment horizontal="center" vertical="center" wrapText="1"/>
    </xf>
    <xf numFmtId="4" fontId="0" fillId="0" borderId="3" xfId="0" applyNumberFormat="1" applyFont="1" applyFill="1" applyBorder="1" applyAlignment="1">
      <alignment horizontal="center" vertical="center" wrapText="1"/>
    </xf>
    <xf numFmtId="0" fontId="6" fillId="0" borderId="3" xfId="0" applyFont="1" applyFill="1" applyBorder="1" applyAlignment="1" applyProtection="1">
      <alignment vertical="center" wrapText="1"/>
      <protection locked="0"/>
    </xf>
    <xf numFmtId="0" fontId="6" fillId="0" borderId="3" xfId="0" applyFont="1" applyFill="1" applyBorder="1" applyAlignment="1">
      <alignment horizontal="center" vertical="center" wrapText="1"/>
    </xf>
    <xf numFmtId="0" fontId="6" fillId="0" borderId="83" xfId="0" applyFont="1" applyFill="1" applyBorder="1" applyAlignment="1">
      <alignment vertical="center" wrapText="1"/>
    </xf>
    <xf numFmtId="0" fontId="0" fillId="0" borderId="3" xfId="0" applyFill="1" applyBorder="1" applyAlignment="1">
      <alignment horizontal="left" vertical="center" wrapText="1"/>
    </xf>
    <xf numFmtId="165" fontId="0" fillId="0" borderId="3" xfId="0" applyNumberFormat="1" applyFont="1" applyFill="1" applyBorder="1" applyAlignment="1">
      <alignment horizontal="center" vertical="center" wrapText="1"/>
    </xf>
    <xf numFmtId="164" fontId="0" fillId="0" borderId="3" xfId="0" applyNumberFormat="1" applyFont="1" applyFill="1" applyBorder="1" applyAlignment="1">
      <alignment horizontal="center" vertical="center" wrapText="1"/>
    </xf>
    <xf numFmtId="0" fontId="0" fillId="0" borderId="3" xfId="0" applyFill="1" applyBorder="1" applyAlignment="1">
      <alignment vertical="center" wrapText="1"/>
    </xf>
    <xf numFmtId="0" fontId="0" fillId="0" borderId="83" xfId="0" applyFill="1" applyBorder="1" applyAlignment="1">
      <alignment vertical="center" wrapText="1"/>
    </xf>
    <xf numFmtId="0" fontId="0" fillId="30" borderId="3" xfId="0" applyFont="1" applyFill="1" applyBorder="1" applyAlignment="1">
      <alignment vertical="center" wrapText="1"/>
    </xf>
    <xf numFmtId="164" fontId="0" fillId="30" borderId="3" xfId="0" applyNumberFormat="1" applyFont="1" applyFill="1" applyBorder="1" applyAlignment="1">
      <alignment horizontal="left" vertical="center" wrapText="1"/>
    </xf>
    <xf numFmtId="0" fontId="0" fillId="30" borderId="3" xfId="0" applyFont="1" applyFill="1" applyBorder="1" applyAlignment="1">
      <alignment horizontal="center" vertical="center" wrapText="1"/>
    </xf>
    <xf numFmtId="169" fontId="0" fillId="30" borderId="3" xfId="0" applyNumberFormat="1" applyFont="1" applyFill="1" applyBorder="1" applyAlignment="1">
      <alignment horizontal="center" vertical="center" wrapText="1"/>
    </xf>
    <xf numFmtId="164" fontId="0" fillId="30" borderId="3" xfId="0" applyNumberFormat="1" applyFont="1" applyFill="1" applyBorder="1" applyAlignment="1">
      <alignment horizontal="center" vertical="center" wrapText="1"/>
    </xf>
    <xf numFmtId="4" fontId="0" fillId="30" borderId="3" xfId="0" applyNumberFormat="1" applyFont="1" applyFill="1" applyBorder="1" applyAlignment="1">
      <alignment horizontal="center" vertical="center" wrapText="1"/>
    </xf>
    <xf numFmtId="164" fontId="0" fillId="0" borderId="3" xfId="0" applyNumberFormat="1" applyFont="1" applyFill="1" applyBorder="1" applyAlignment="1">
      <alignment horizontal="left" vertical="center" wrapText="1"/>
    </xf>
    <xf numFmtId="170" fontId="6" fillId="0" borderId="3" xfId="0" applyNumberFormat="1" applyFont="1" applyFill="1" applyBorder="1" applyAlignment="1">
      <alignment vertical="center" wrapText="1"/>
    </xf>
    <xf numFmtId="0" fontId="0" fillId="0" borderId="3" xfId="0" applyFont="1" applyBorder="1" applyAlignment="1">
      <alignment horizontal="center" vertical="center" wrapText="1"/>
    </xf>
    <xf numFmtId="164" fontId="0" fillId="6" borderId="3" xfId="0" applyNumberFormat="1" applyFont="1" applyFill="1" applyBorder="1" applyAlignment="1">
      <alignment horizontal="left" vertical="center" wrapText="1"/>
    </xf>
    <xf numFmtId="0" fontId="0" fillId="6" borderId="3" xfId="0" applyFont="1" applyFill="1" applyBorder="1" applyAlignment="1">
      <alignment horizontal="center" vertical="center" wrapText="1"/>
    </xf>
    <xf numFmtId="169" fontId="0" fillId="6" borderId="3" xfId="0" applyNumberFormat="1" applyFont="1" applyFill="1" applyBorder="1" applyAlignment="1">
      <alignment horizontal="center" vertical="center" wrapText="1"/>
    </xf>
    <xf numFmtId="0" fontId="0" fillId="0" borderId="21" xfId="0" applyFill="1" applyBorder="1" applyAlignment="1">
      <alignment vertical="center"/>
    </xf>
    <xf numFmtId="0" fontId="0" fillId="29" borderId="0" xfId="0" applyFill="1"/>
    <xf numFmtId="0" fontId="4" fillId="29" borderId="0" xfId="0" applyFont="1" applyFill="1"/>
    <xf numFmtId="0" fontId="0" fillId="29" borderId="0" xfId="0" applyFill="1" applyBorder="1"/>
    <xf numFmtId="0" fontId="6" fillId="0" borderId="0" xfId="0" applyFont="1" applyFill="1" applyBorder="1" applyAlignment="1">
      <alignment vertical="center"/>
    </xf>
    <xf numFmtId="0" fontId="15" fillId="0" borderId="0" xfId="0" applyFont="1" applyBorder="1" applyAlignment="1"/>
    <xf numFmtId="0" fontId="0" fillId="0" borderId="0" xfId="0" applyBorder="1"/>
    <xf numFmtId="0" fontId="16" fillId="0" borderId="0" xfId="0" applyFont="1" applyBorder="1" applyAlignment="1">
      <alignment horizontal="center"/>
    </xf>
    <xf numFmtId="0" fontId="15" fillId="0" borderId="0" xfId="0" applyFont="1" applyBorder="1" applyAlignment="1">
      <alignment horizontal="center" wrapText="1"/>
    </xf>
    <xf numFmtId="0" fontId="2" fillId="31" borderId="65" xfId="0" applyFont="1" applyFill="1" applyBorder="1" applyAlignment="1">
      <alignment horizontal="center" vertical="center"/>
    </xf>
    <xf numFmtId="0" fontId="2" fillId="31" borderId="66" xfId="0" applyFont="1" applyFill="1" applyBorder="1" applyAlignment="1">
      <alignment horizontal="center" vertical="center" wrapText="1"/>
    </xf>
    <xf numFmtId="0" fontId="2" fillId="31" borderId="67" xfId="0" applyFont="1" applyFill="1" applyBorder="1" applyAlignment="1">
      <alignment horizontal="center" vertical="center"/>
    </xf>
    <xf numFmtId="0" fontId="2" fillId="0" borderId="0" xfId="0" applyFont="1" applyFill="1" applyBorder="1" applyAlignment="1">
      <alignment horizontal="center" vertical="center"/>
    </xf>
    <xf numFmtId="0" fontId="0" fillId="11" borderId="71" xfId="0" applyFont="1" applyFill="1" applyBorder="1" applyAlignment="1">
      <alignment horizontal="left" vertical="center"/>
    </xf>
    <xf numFmtId="0" fontId="31" fillId="0" borderId="3" xfId="0" applyFont="1" applyBorder="1" applyAlignment="1">
      <alignment horizontal="center" vertical="center"/>
    </xf>
    <xf numFmtId="9" fontId="31" fillId="0" borderId="72" xfId="1" applyFont="1" applyBorder="1" applyAlignment="1">
      <alignment horizontal="center" vertical="center"/>
    </xf>
    <xf numFmtId="9" fontId="6" fillId="0" borderId="0" xfId="1" applyFont="1" applyBorder="1" applyAlignment="1">
      <alignment horizontal="center"/>
    </xf>
    <xf numFmtId="0" fontId="4" fillId="32" borderId="71" xfId="0" applyFont="1" applyFill="1" applyBorder="1" applyAlignment="1">
      <alignment horizontal="left" vertical="center"/>
    </xf>
    <xf numFmtId="0" fontId="0" fillId="14" borderId="71" xfId="0" applyFont="1" applyFill="1" applyBorder="1" applyAlignment="1">
      <alignment horizontal="left" vertical="center"/>
    </xf>
    <xf numFmtId="0" fontId="4" fillId="21" borderId="65" xfId="0" applyFont="1" applyFill="1" applyBorder="1" applyAlignment="1">
      <alignment horizontal="left" vertical="center" wrapText="1"/>
    </xf>
    <xf numFmtId="0" fontId="25" fillId="0" borderId="66" xfId="0" applyFont="1" applyBorder="1" applyAlignment="1">
      <alignment horizontal="center" vertical="center"/>
    </xf>
    <xf numFmtId="9" fontId="25" fillId="0" borderId="67" xfId="0" applyNumberFormat="1" applyFont="1" applyBorder="1" applyAlignment="1">
      <alignment horizontal="center" vertical="center"/>
    </xf>
    <xf numFmtId="9" fontId="0" fillId="0" borderId="0" xfId="0" applyNumberFormat="1" applyBorder="1" applyAlignment="1">
      <alignment horizontal="center"/>
    </xf>
    <xf numFmtId="0" fontId="6" fillId="0" borderId="38" xfId="0" applyFont="1" applyFill="1" applyBorder="1" applyAlignment="1">
      <alignment vertical="center"/>
    </xf>
    <xf numFmtId="0" fontId="6" fillId="0" borderId="39" xfId="0" applyFont="1" applyFill="1" applyBorder="1" applyAlignment="1">
      <alignment vertical="center"/>
    </xf>
    <xf numFmtId="0" fontId="6" fillId="0" borderId="0" xfId="0" applyFont="1" applyFill="1" applyAlignment="1">
      <alignment vertical="center"/>
    </xf>
    <xf numFmtId="0" fontId="39" fillId="0" borderId="0" xfId="0" applyFont="1" applyFill="1" applyAlignment="1">
      <alignment horizontal="left" vertical="center"/>
    </xf>
    <xf numFmtId="0" fontId="2" fillId="21" borderId="40" xfId="0" applyFont="1" applyFill="1" applyBorder="1" applyAlignment="1">
      <alignment horizontal="center" vertical="center" wrapText="1"/>
    </xf>
    <xf numFmtId="0" fontId="3" fillId="0" borderId="79" xfId="0" applyFont="1" applyFill="1" applyBorder="1" applyAlignment="1">
      <alignment horizontal="center" vertical="center"/>
    </xf>
    <xf numFmtId="0" fontId="2" fillId="21" borderId="79" xfId="0" applyFont="1" applyFill="1" applyBorder="1" applyAlignment="1">
      <alignment horizontal="center" vertical="center" wrapText="1"/>
    </xf>
    <xf numFmtId="0" fontId="0" fillId="11" borderId="41" xfId="0" applyFill="1" applyBorder="1"/>
    <xf numFmtId="0" fontId="0" fillId="32" borderId="41" xfId="0" applyFill="1" applyBorder="1"/>
    <xf numFmtId="0" fontId="0" fillId="14" borderId="42" xfId="0" applyFill="1" applyBorder="1"/>
    <xf numFmtId="0" fontId="0" fillId="2" borderId="80" xfId="0" applyFont="1" applyFill="1" applyBorder="1" applyAlignment="1">
      <alignment horizontal="center"/>
    </xf>
    <xf numFmtId="0" fontId="0" fillId="2" borderId="81" xfId="0" applyFont="1" applyFill="1" applyBorder="1" applyAlignment="1">
      <alignment horizontal="center"/>
    </xf>
    <xf numFmtId="0" fontId="0" fillId="2" borderId="39" xfId="0" applyFont="1" applyFill="1" applyBorder="1" applyAlignment="1">
      <alignment horizontal="center"/>
    </xf>
    <xf numFmtId="0" fontId="0" fillId="2" borderId="9" xfId="0" applyFont="1" applyFill="1" applyBorder="1" applyAlignment="1">
      <alignment horizontal="center"/>
    </xf>
    <xf numFmtId="0" fontId="0" fillId="2" borderId="69" xfId="0" applyFont="1" applyFill="1" applyBorder="1" applyAlignment="1">
      <alignment horizontal="center"/>
    </xf>
    <xf numFmtId="0" fontId="0" fillId="2" borderId="82" xfId="0" applyFont="1" applyFill="1" applyBorder="1" applyAlignment="1">
      <alignment horizontal="center"/>
    </xf>
    <xf numFmtId="0" fontId="0" fillId="2" borderId="73" xfId="0" applyFont="1" applyFill="1" applyBorder="1" applyAlignment="1">
      <alignment horizontal="center"/>
    </xf>
    <xf numFmtId="0" fontId="0" fillId="2" borderId="3" xfId="0" applyFont="1" applyFill="1" applyBorder="1" applyAlignment="1">
      <alignment horizontal="center"/>
    </xf>
    <xf numFmtId="0" fontId="0" fillId="2" borderId="72" xfId="0" applyFont="1" applyFill="1" applyBorder="1" applyAlignment="1">
      <alignment horizontal="center"/>
    </xf>
    <xf numFmtId="0" fontId="0" fillId="0" borderId="1" xfId="0" applyFill="1" applyBorder="1"/>
    <xf numFmtId="0" fontId="6" fillId="0" borderId="21" xfId="0" applyFont="1" applyFill="1" applyBorder="1" applyAlignment="1">
      <alignment horizontal="center" vertical="center"/>
    </xf>
    <xf numFmtId="0" fontId="0" fillId="0" borderId="21" xfId="0" applyFont="1" applyFill="1" applyBorder="1" applyAlignment="1">
      <alignment horizontal="center" vertical="center" wrapText="1"/>
    </xf>
    <xf numFmtId="0" fontId="6" fillId="0" borderId="21" xfId="0" applyFont="1" applyFill="1" applyBorder="1" applyAlignment="1">
      <alignment vertical="center" wrapText="1"/>
    </xf>
    <xf numFmtId="169" fontId="0" fillId="0" borderId="21" xfId="0" applyNumberFormat="1" applyFont="1" applyFill="1" applyBorder="1" applyAlignment="1">
      <alignment horizontal="center" vertical="center" wrapText="1"/>
    </xf>
    <xf numFmtId="164" fontId="0" fillId="0" borderId="21" xfId="0" applyNumberFormat="1" applyFont="1" applyFill="1" applyBorder="1" applyAlignment="1">
      <alignment horizontal="center" vertical="center" wrapText="1"/>
    </xf>
    <xf numFmtId="170" fontId="6" fillId="0" borderId="21" xfId="0" applyNumberFormat="1" applyFont="1" applyFill="1" applyBorder="1" applyAlignment="1">
      <alignment vertical="center" wrapText="1"/>
    </xf>
    <xf numFmtId="0" fontId="6" fillId="0" borderId="21" xfId="0" applyFont="1" applyFill="1" applyBorder="1" applyAlignment="1">
      <alignment horizontal="center" vertical="center" wrapText="1"/>
    </xf>
    <xf numFmtId="0" fontId="6" fillId="0" borderId="84" xfId="0" applyFont="1" applyFill="1" applyBorder="1" applyAlignment="1">
      <alignment vertical="center" wrapText="1"/>
    </xf>
    <xf numFmtId="0" fontId="0" fillId="29" borderId="38" xfId="0" applyFill="1" applyBorder="1" applyAlignment="1">
      <alignment vertical="center"/>
    </xf>
    <xf numFmtId="0" fontId="0" fillId="0" borderId="38" xfId="0" applyFill="1" applyBorder="1" applyAlignment="1">
      <alignment vertical="center"/>
    </xf>
    <xf numFmtId="0" fontId="5" fillId="3" borderId="38" xfId="0" applyFont="1" applyFill="1" applyBorder="1" applyAlignment="1">
      <alignment horizontal="left"/>
    </xf>
    <xf numFmtId="0" fontId="0" fillId="3" borderId="38" xfId="0" applyFill="1" applyBorder="1"/>
    <xf numFmtId="0" fontId="7" fillId="3" borderId="83" xfId="0" applyFont="1" applyFill="1" applyBorder="1" applyAlignment="1">
      <alignment vertical="center"/>
    </xf>
    <xf numFmtId="0" fontId="7" fillId="3" borderId="85" xfId="0" applyFont="1" applyFill="1" applyBorder="1" applyAlignment="1">
      <alignment vertical="center" wrapText="1"/>
    </xf>
    <xf numFmtId="0" fontId="7" fillId="3" borderId="73" xfId="0" applyFont="1" applyFill="1" applyBorder="1" applyAlignment="1">
      <alignment vertical="center" wrapText="1"/>
    </xf>
    <xf numFmtId="0" fontId="0" fillId="3" borderId="83" xfId="0" applyFill="1" applyBorder="1" applyAlignment="1"/>
    <xf numFmtId="0" fontId="0" fillId="3" borderId="85" xfId="0" applyFill="1" applyBorder="1" applyAlignment="1"/>
    <xf numFmtId="0" fontId="0" fillId="3" borderId="73" xfId="0" applyFill="1" applyBorder="1" applyAlignment="1"/>
    <xf numFmtId="0" fontId="2" fillId="4" borderId="85" xfId="0" applyFont="1" applyFill="1" applyBorder="1" applyAlignment="1">
      <alignment vertical="center"/>
    </xf>
    <xf numFmtId="0" fontId="2" fillId="4" borderId="73" xfId="0" applyFont="1" applyFill="1" applyBorder="1" applyAlignment="1">
      <alignment vertical="center"/>
    </xf>
    <xf numFmtId="0" fontId="9" fillId="8" borderId="4" xfId="0" applyFont="1" applyFill="1" applyBorder="1" applyAlignment="1">
      <alignment horizontal="center"/>
    </xf>
    <xf numFmtId="0" fontId="9" fillId="8" borderId="2" xfId="0" applyFont="1" applyFill="1" applyBorder="1" applyAlignment="1">
      <alignment horizontal="center"/>
    </xf>
    <xf numFmtId="0" fontId="9" fillId="8" borderId="5" xfId="0" applyFont="1" applyFill="1" applyBorder="1" applyAlignment="1">
      <alignment horizontal="center"/>
    </xf>
    <xf numFmtId="0" fontId="9" fillId="16" borderId="4" xfId="0" applyFont="1" applyFill="1" applyBorder="1" applyAlignment="1">
      <alignment horizontal="center"/>
    </xf>
    <xf numFmtId="0" fontId="9" fillId="16" borderId="2" xfId="0" applyFont="1" applyFill="1" applyBorder="1" applyAlignment="1">
      <alignment horizontal="center"/>
    </xf>
    <xf numFmtId="0" fontId="9" fillId="16" borderId="5" xfId="0" applyFont="1" applyFill="1" applyBorder="1" applyAlignment="1">
      <alignment horizontal="center"/>
    </xf>
    <xf numFmtId="0" fontId="0" fillId="3" borderId="20" xfId="0" applyFill="1" applyBorder="1" applyAlignment="1">
      <alignment horizontal="center" vertical="top" wrapText="1"/>
    </xf>
    <xf numFmtId="0" fontId="0" fillId="3" borderId="7" xfId="0" applyFill="1" applyBorder="1" applyAlignment="1">
      <alignment horizontal="center" vertical="top" wrapText="1"/>
    </xf>
    <xf numFmtId="0" fontId="0" fillId="3" borderId="33" xfId="0" applyFill="1" applyBorder="1" applyAlignment="1">
      <alignment horizontal="center" vertical="top" wrapText="1"/>
    </xf>
    <xf numFmtId="0" fontId="0" fillId="3" borderId="34" xfId="0" applyFill="1" applyBorder="1" applyAlignment="1">
      <alignment horizontal="center" vertical="top" wrapText="1"/>
    </xf>
    <xf numFmtId="0" fontId="0" fillId="3" borderId="35" xfId="0" applyFill="1" applyBorder="1" applyAlignment="1">
      <alignment horizontal="center" vertical="top" wrapText="1"/>
    </xf>
    <xf numFmtId="0" fontId="5" fillId="3" borderId="1" xfId="0" applyFont="1" applyFill="1" applyBorder="1" applyAlignment="1">
      <alignment horizontal="left"/>
    </xf>
    <xf numFmtId="0" fontId="4" fillId="18" borderId="11" xfId="0" applyFont="1" applyFill="1" applyBorder="1" applyAlignment="1">
      <alignment horizontal="center"/>
    </xf>
    <xf numFmtId="0" fontId="16" fillId="0" borderId="1" xfId="0" applyFont="1" applyBorder="1" applyAlignment="1">
      <alignment horizontal="center"/>
    </xf>
    <xf numFmtId="0" fontId="2" fillId="21" borderId="17" xfId="0" applyFont="1" applyFill="1" applyBorder="1" applyAlignment="1">
      <alignment horizontal="center" vertical="center" wrapText="1"/>
    </xf>
    <xf numFmtId="0" fontId="2" fillId="21" borderId="19" xfId="0" applyFont="1" applyFill="1" applyBorder="1" applyAlignment="1">
      <alignment horizontal="center" vertical="center" wrapText="1"/>
    </xf>
    <xf numFmtId="0" fontId="2" fillId="21" borderId="18" xfId="0" applyFont="1" applyFill="1" applyBorder="1" applyAlignment="1">
      <alignment horizontal="center" vertical="center" wrapText="1"/>
    </xf>
    <xf numFmtId="0" fontId="0" fillId="3" borderId="21" xfId="0" applyFont="1" applyFill="1" applyBorder="1" applyAlignment="1">
      <alignment horizontal="center" vertical="top" wrapText="1"/>
    </xf>
    <xf numFmtId="0" fontId="0" fillId="3" borderId="7" xfId="0" applyFont="1" applyFill="1" applyBorder="1" applyAlignment="1">
      <alignment horizontal="center" vertical="top" wrapText="1"/>
    </xf>
    <xf numFmtId="0" fontId="0" fillId="3" borderId="9" xfId="0" applyFont="1" applyFill="1" applyBorder="1" applyAlignment="1">
      <alignment horizontal="center" vertical="top" wrapText="1"/>
    </xf>
    <xf numFmtId="0" fontId="0" fillId="3" borderId="3" xfId="0" applyFont="1" applyFill="1" applyBorder="1" applyAlignment="1">
      <alignment horizontal="center" vertical="top" wrapText="1"/>
    </xf>
    <xf numFmtId="0" fontId="6" fillId="10" borderId="9" xfId="0" applyFont="1" applyFill="1" applyBorder="1" applyAlignment="1">
      <alignment horizontal="center" vertical="center"/>
    </xf>
    <xf numFmtId="0" fontId="29" fillId="29" borderId="0" xfId="0" applyFont="1" applyFill="1" applyAlignment="1">
      <alignment horizontal="left" vertical="center"/>
    </xf>
    <xf numFmtId="0" fontId="14" fillId="0" borderId="38" xfId="0" applyFont="1" applyFill="1" applyBorder="1" applyAlignment="1">
      <alignment horizontal="left" vertical="center"/>
    </xf>
    <xf numFmtId="0" fontId="7" fillId="0" borderId="38" xfId="0" applyFont="1" applyFill="1" applyBorder="1" applyAlignment="1">
      <alignment horizontal="left" vertical="center"/>
    </xf>
    <xf numFmtId="0" fontId="7" fillId="0" borderId="39" xfId="0" applyFont="1" applyFill="1" applyBorder="1" applyAlignment="1">
      <alignment horizontal="left" vertical="center"/>
    </xf>
    <xf numFmtId="0" fontId="30" fillId="0" borderId="38" xfId="0" applyFont="1" applyFill="1" applyBorder="1" applyAlignment="1">
      <alignment horizontal="left" vertical="center"/>
    </xf>
    <xf numFmtId="0" fontId="30" fillId="0" borderId="39" xfId="0" applyFont="1" applyFill="1" applyBorder="1" applyAlignment="1">
      <alignment horizontal="left" vertical="center"/>
    </xf>
    <xf numFmtId="0" fontId="12" fillId="29" borderId="40" xfId="0" applyFont="1" applyFill="1" applyBorder="1" applyAlignment="1">
      <alignment horizontal="center" vertical="center"/>
    </xf>
    <xf numFmtId="0" fontId="12" fillId="29" borderId="41" xfId="0" applyFont="1" applyFill="1" applyBorder="1" applyAlignment="1">
      <alignment horizontal="center" vertical="center"/>
    </xf>
    <xf numFmtId="0" fontId="12" fillId="29" borderId="42" xfId="0" applyFont="1" applyFill="1" applyBorder="1" applyAlignment="1">
      <alignment horizontal="center" vertical="center"/>
    </xf>
    <xf numFmtId="0" fontId="9" fillId="8" borderId="40" xfId="0" applyFont="1" applyFill="1" applyBorder="1" applyAlignment="1">
      <alignment horizontal="center" vertical="center"/>
    </xf>
    <xf numFmtId="0" fontId="9" fillId="8" borderId="41" xfId="0" applyFont="1" applyFill="1" applyBorder="1" applyAlignment="1">
      <alignment horizontal="center" vertical="center"/>
    </xf>
    <xf numFmtId="0" fontId="9" fillId="8" borderId="43" xfId="0" applyFont="1" applyFill="1" applyBorder="1" applyAlignment="1">
      <alignment horizontal="center" vertical="center"/>
    </xf>
    <xf numFmtId="0" fontId="9" fillId="16" borderId="44" xfId="0" applyFont="1" applyFill="1" applyBorder="1" applyAlignment="1">
      <alignment horizontal="center" vertical="center" wrapText="1"/>
    </xf>
    <xf numFmtId="0" fontId="9" fillId="16" borderId="45" xfId="0" applyFont="1" applyFill="1" applyBorder="1" applyAlignment="1">
      <alignment horizontal="center" vertical="center" wrapText="1"/>
    </xf>
    <xf numFmtId="0" fontId="9" fillId="16" borderId="46" xfId="0" applyFont="1" applyFill="1" applyBorder="1" applyAlignment="1">
      <alignment horizontal="center" vertical="center" wrapText="1"/>
    </xf>
    <xf numFmtId="0" fontId="6" fillId="17" borderId="50" xfId="0" applyFont="1" applyFill="1" applyBorder="1" applyAlignment="1">
      <alignment horizontal="center" vertical="center" wrapText="1"/>
    </xf>
    <xf numFmtId="0" fontId="6" fillId="17" borderId="55" xfId="0" applyFont="1" applyFill="1" applyBorder="1" applyAlignment="1">
      <alignment horizontal="center" vertical="center" wrapText="1"/>
    </xf>
    <xf numFmtId="0" fontId="6" fillId="17" borderId="53" xfId="0" applyFont="1" applyFill="1" applyBorder="1" applyAlignment="1">
      <alignment horizontal="center" vertical="center" wrapText="1"/>
    </xf>
    <xf numFmtId="0" fontId="6" fillId="17" borderId="58"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6" fillId="17" borderId="52" xfId="0" applyFont="1" applyFill="1" applyBorder="1" applyAlignment="1">
      <alignment horizontal="center" vertical="center" wrapText="1"/>
    </xf>
    <xf numFmtId="0" fontId="6" fillId="17" borderId="57" xfId="0" applyFont="1" applyFill="1" applyBorder="1" applyAlignment="1">
      <alignment horizontal="center" vertical="center" wrapText="1"/>
    </xf>
    <xf numFmtId="0" fontId="6" fillId="19" borderId="50" xfId="0" applyFont="1" applyFill="1" applyBorder="1" applyAlignment="1">
      <alignment horizontal="center" vertical="center" wrapText="1"/>
    </xf>
    <xf numFmtId="0" fontId="6" fillId="19" borderId="55" xfId="0" applyFont="1" applyFill="1" applyBorder="1" applyAlignment="1">
      <alignment horizontal="center" vertical="center" wrapText="1"/>
    </xf>
    <xf numFmtId="0" fontId="6" fillId="19" borderId="48" xfId="0" applyFont="1" applyFill="1" applyBorder="1" applyAlignment="1">
      <alignment horizontal="center" vertical="center" wrapText="1"/>
    </xf>
    <xf numFmtId="0" fontId="6" fillId="19" borderId="56" xfId="0" applyFont="1" applyFill="1" applyBorder="1" applyAlignment="1">
      <alignment horizontal="center" vertical="center" wrapText="1"/>
    </xf>
    <xf numFmtId="0" fontId="6" fillId="17" borderId="51" xfId="0" applyFont="1" applyFill="1" applyBorder="1" applyAlignment="1">
      <alignment horizontal="center" vertical="center" wrapText="1"/>
    </xf>
    <xf numFmtId="0" fontId="6" fillId="17" borderId="54" xfId="0" applyFont="1" applyFill="1" applyBorder="1" applyAlignment="1">
      <alignment horizontal="center" vertical="center" wrapText="1"/>
    </xf>
    <xf numFmtId="0" fontId="9" fillId="11" borderId="50" xfId="0" applyFont="1" applyFill="1" applyBorder="1" applyAlignment="1">
      <alignment horizontal="center" vertical="center" wrapText="1"/>
    </xf>
    <xf numFmtId="0" fontId="9" fillId="11" borderId="55" xfId="0" applyFont="1" applyFill="1" applyBorder="1" applyAlignment="1">
      <alignment horizontal="center" vertical="center" wrapText="1"/>
    </xf>
    <xf numFmtId="0" fontId="9" fillId="12" borderId="50" xfId="0" applyFont="1" applyFill="1" applyBorder="1" applyAlignment="1">
      <alignment horizontal="center" vertical="center" wrapText="1"/>
    </xf>
    <xf numFmtId="0" fontId="9" fillId="12" borderId="55" xfId="0" applyFont="1" applyFill="1" applyBorder="1" applyAlignment="1">
      <alignment horizontal="center" vertical="center" wrapText="1"/>
    </xf>
    <xf numFmtId="1" fontId="9" fillId="13" borderId="50" xfId="0" applyNumberFormat="1" applyFont="1" applyFill="1" applyBorder="1" applyAlignment="1">
      <alignment horizontal="center" vertical="center" wrapText="1"/>
    </xf>
    <xf numFmtId="1" fontId="9" fillId="13" borderId="55" xfId="0" applyNumberFormat="1" applyFont="1" applyFill="1" applyBorder="1" applyAlignment="1">
      <alignment horizontal="center" vertical="center" wrapText="1"/>
    </xf>
    <xf numFmtId="0" fontId="9" fillId="14" borderId="50" xfId="0" applyFont="1" applyFill="1" applyBorder="1" applyAlignment="1">
      <alignment horizontal="center" vertical="center" wrapText="1"/>
    </xf>
    <xf numFmtId="0" fontId="9" fillId="14" borderId="55" xfId="0" applyFont="1" applyFill="1" applyBorder="1" applyAlignment="1">
      <alignment horizontal="center" vertical="center" wrapText="1"/>
    </xf>
    <xf numFmtId="0" fontId="9" fillId="18" borderId="50" xfId="0" applyFont="1" applyFill="1" applyBorder="1" applyAlignment="1">
      <alignment horizontal="center" vertical="center" wrapText="1"/>
    </xf>
    <xf numFmtId="0" fontId="9" fillId="18" borderId="55" xfId="0" applyFont="1" applyFill="1" applyBorder="1" applyAlignment="1">
      <alignment horizontal="center" vertical="center" wrapText="1"/>
    </xf>
    <xf numFmtId="0" fontId="0" fillId="0" borderId="52" xfId="0" applyFont="1" applyFill="1" applyBorder="1" applyAlignment="1">
      <alignment horizontal="center" vertical="center" wrapText="1"/>
    </xf>
    <xf numFmtId="0" fontId="6" fillId="17" borderId="48" xfId="0" applyFont="1" applyFill="1" applyBorder="1" applyAlignment="1">
      <alignment horizontal="center" vertical="center" wrapText="1"/>
    </xf>
    <xf numFmtId="0" fontId="6" fillId="17" borderId="56" xfId="0" applyFont="1" applyFill="1" applyBorder="1" applyAlignment="1">
      <alignment horizontal="center" vertical="center" wrapText="1"/>
    </xf>
    <xf numFmtId="0" fontId="6" fillId="10" borderId="55" xfId="0" applyFont="1" applyFill="1" applyBorder="1" applyAlignment="1">
      <alignment horizontal="center" vertical="center"/>
    </xf>
    <xf numFmtId="0" fontId="31" fillId="10" borderId="48" xfId="0" applyFont="1" applyFill="1" applyBorder="1" applyAlignment="1">
      <alignment horizontal="center" vertical="center"/>
    </xf>
    <xf numFmtId="0" fontId="31" fillId="10" borderId="49" xfId="0" applyFont="1" applyFill="1" applyBorder="1" applyAlignment="1">
      <alignment horizontal="center" vertical="center"/>
    </xf>
    <xf numFmtId="0" fontId="9" fillId="5" borderId="50" xfId="0" applyFont="1" applyFill="1" applyBorder="1" applyAlignment="1">
      <alignment horizontal="center" vertical="center" wrapText="1"/>
    </xf>
    <xf numFmtId="0" fontId="9" fillId="5" borderId="55" xfId="0" applyFont="1" applyFill="1" applyBorder="1" applyAlignment="1">
      <alignment horizontal="center" vertical="center" wrapText="1"/>
    </xf>
    <xf numFmtId="0" fontId="6" fillId="10" borderId="47" xfId="0" applyFont="1" applyFill="1" applyBorder="1" applyAlignment="1">
      <alignment horizontal="center" vertical="center" wrapText="1"/>
    </xf>
    <xf numFmtId="0" fontId="6" fillId="10" borderId="54" xfId="0" applyFont="1" applyFill="1" applyBorder="1" applyAlignment="1">
      <alignment horizontal="center" vertical="center" wrapText="1"/>
    </xf>
    <xf numFmtId="0" fontId="6" fillId="10" borderId="9" xfId="0" applyFont="1" applyFill="1" applyBorder="1" applyAlignment="1">
      <alignment horizontal="left" vertical="center"/>
    </xf>
    <xf numFmtId="0" fontId="6" fillId="10" borderId="55" xfId="0" applyFont="1" applyFill="1" applyBorder="1" applyAlignment="1">
      <alignment horizontal="left" vertical="center"/>
    </xf>
    <xf numFmtId="0" fontId="6" fillId="10" borderId="9" xfId="0" applyFont="1" applyFill="1" applyBorder="1" applyAlignment="1">
      <alignment horizontal="center" vertical="center" wrapText="1"/>
    </xf>
    <xf numFmtId="0" fontId="6" fillId="10" borderId="55" xfId="0" applyFont="1" applyFill="1" applyBorder="1" applyAlignment="1">
      <alignment horizontal="center" vertical="center" wrapText="1"/>
    </xf>
    <xf numFmtId="0" fontId="6" fillId="10" borderId="3" xfId="0" applyFont="1" applyFill="1" applyBorder="1" applyAlignment="1">
      <alignment horizontal="center" vertical="center"/>
    </xf>
    <xf numFmtId="0" fontId="31" fillId="10" borderId="3" xfId="0" applyFont="1" applyFill="1" applyBorder="1" applyAlignment="1">
      <alignment horizontal="center" vertical="center"/>
    </xf>
    <xf numFmtId="0" fontId="0" fillId="0" borderId="9" xfId="0" applyFont="1" applyFill="1" applyBorder="1" applyAlignment="1">
      <alignment horizontal="center" vertical="center" wrapText="1"/>
    </xf>
    <xf numFmtId="0" fontId="8" fillId="10" borderId="21" xfId="0" applyFont="1" applyFill="1" applyBorder="1" applyAlignment="1">
      <alignment horizontal="center" vertical="center" wrapText="1"/>
    </xf>
    <xf numFmtId="0" fontId="8" fillId="10" borderId="9" xfId="0" applyFont="1" applyFill="1" applyBorder="1" applyAlignment="1">
      <alignment horizontal="center" vertical="center" wrapText="1"/>
    </xf>
    <xf numFmtId="0" fontId="6" fillId="10" borderId="3" xfId="0" applyFont="1" applyFill="1" applyBorder="1" applyAlignment="1">
      <alignment horizontal="left" vertical="center"/>
    </xf>
    <xf numFmtId="168" fontId="6" fillId="10" borderId="3" xfId="0" applyNumberFormat="1" applyFont="1" applyFill="1" applyBorder="1" applyAlignment="1">
      <alignment horizontal="center" vertical="center"/>
    </xf>
    <xf numFmtId="0" fontId="6" fillId="10" borderId="3" xfId="0" applyFont="1" applyFill="1" applyBorder="1" applyAlignment="1">
      <alignment horizontal="center" vertical="center" wrapText="1"/>
    </xf>
    <xf numFmtId="0" fontId="29" fillId="29" borderId="0" xfId="0" applyFont="1" applyFill="1" applyAlignment="1" applyProtection="1">
      <alignment horizontal="center" vertical="center"/>
    </xf>
    <xf numFmtId="0" fontId="36" fillId="0" borderId="38" xfId="0" applyFont="1" applyFill="1" applyBorder="1" applyAlignment="1" applyProtection="1">
      <alignment horizontal="center"/>
    </xf>
    <xf numFmtId="0" fontId="2" fillId="29" borderId="0" xfId="0" applyFont="1" applyFill="1" applyBorder="1" applyAlignment="1" applyProtection="1">
      <alignment horizontal="center" vertical="center"/>
    </xf>
    <xf numFmtId="0" fontId="6" fillId="0" borderId="38" xfId="0" applyFont="1" applyFill="1" applyBorder="1" applyAlignment="1" applyProtection="1">
      <alignment horizontal="center" vertical="center"/>
    </xf>
    <xf numFmtId="0" fontId="6" fillId="0" borderId="39" xfId="0" applyFont="1" applyFill="1" applyBorder="1" applyAlignment="1" applyProtection="1">
      <alignment horizontal="center" vertical="center"/>
    </xf>
    <xf numFmtId="0" fontId="31" fillId="0" borderId="85" xfId="0" applyFont="1" applyFill="1" applyBorder="1" applyAlignment="1" applyProtection="1">
      <alignment horizontal="center" vertical="center" wrapText="1"/>
    </xf>
    <xf numFmtId="0" fontId="29" fillId="29" borderId="0" xfId="0" applyFont="1" applyFill="1" applyBorder="1" applyAlignment="1" applyProtection="1">
      <alignment horizontal="center" vertical="center"/>
    </xf>
    <xf numFmtId="0" fontId="16" fillId="0" borderId="0" xfId="0" applyFont="1" applyBorder="1" applyAlignment="1" applyProtection="1">
      <alignment horizontal="center"/>
    </xf>
    <xf numFmtId="0" fontId="10" fillId="29" borderId="40" xfId="0" applyFont="1" applyFill="1" applyBorder="1" applyAlignment="1" applyProtection="1">
      <alignment horizontal="center" vertical="center" wrapText="1"/>
    </xf>
    <xf numFmtId="0" fontId="10" fillId="29" borderId="41" xfId="0" applyFont="1" applyFill="1" applyBorder="1" applyAlignment="1" applyProtection="1">
      <alignment horizontal="center" vertical="center" wrapText="1"/>
    </xf>
    <xf numFmtId="0" fontId="10" fillId="29" borderId="42" xfId="0" applyFont="1" applyFill="1" applyBorder="1" applyAlignment="1" applyProtection="1">
      <alignment horizontal="center" vertical="center" wrapText="1"/>
    </xf>
    <xf numFmtId="0" fontId="25" fillId="0" borderId="40" xfId="0" applyFont="1" applyFill="1" applyBorder="1" applyAlignment="1" applyProtection="1">
      <alignment horizontal="center" vertical="center"/>
    </xf>
    <xf numFmtId="0" fontId="25" fillId="0" borderId="41" xfId="0" applyFont="1" applyFill="1" applyBorder="1" applyAlignment="1" applyProtection="1">
      <alignment horizontal="center" vertical="center"/>
    </xf>
    <xf numFmtId="0" fontId="25" fillId="0" borderId="42" xfId="0" applyFont="1" applyFill="1" applyBorder="1" applyAlignment="1" applyProtection="1">
      <alignment horizontal="center" vertical="center"/>
    </xf>
    <xf numFmtId="0" fontId="9" fillId="8" borderId="9" xfId="0" applyFont="1" applyFill="1" applyBorder="1" applyAlignment="1">
      <alignment horizontal="center" vertical="center"/>
    </xf>
    <xf numFmtId="0" fontId="29" fillId="29" borderId="0" xfId="0" applyFont="1" applyFill="1" applyBorder="1" applyAlignment="1">
      <alignment horizontal="left" vertical="center"/>
    </xf>
    <xf numFmtId="0" fontId="14" fillId="0" borderId="9" xfId="0" applyFont="1" applyFill="1" applyBorder="1" applyAlignment="1">
      <alignment horizontal="center" vertical="center"/>
    </xf>
    <xf numFmtId="0" fontId="7" fillId="0" borderId="9" xfId="0" applyFont="1" applyFill="1" applyBorder="1" applyAlignment="1">
      <alignment horizontal="left" vertical="center"/>
    </xf>
    <xf numFmtId="22" fontId="30" fillId="0" borderId="0" xfId="0" applyNumberFormat="1" applyFont="1" applyFill="1" applyBorder="1" applyAlignment="1">
      <alignment horizontal="left" vertical="center"/>
    </xf>
    <xf numFmtId="0" fontId="30" fillId="0" borderId="0" xfId="0" applyFont="1" applyFill="1" applyBorder="1" applyAlignment="1">
      <alignment horizontal="left" vertical="center"/>
    </xf>
    <xf numFmtId="0" fontId="12" fillId="29" borderId="9" xfId="0" applyFont="1" applyFill="1" applyBorder="1" applyAlignment="1">
      <alignment horizontal="center" vertical="center"/>
    </xf>
    <xf numFmtId="0" fontId="6" fillId="0" borderId="21"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12" fillId="32" borderId="3" xfId="0" applyFont="1" applyFill="1" applyBorder="1" applyAlignment="1">
      <alignment horizontal="center" vertical="center" wrapText="1"/>
    </xf>
    <xf numFmtId="0" fontId="9" fillId="32" borderId="3" xfId="0" applyFont="1" applyFill="1" applyBorder="1" applyAlignment="1">
      <alignment horizontal="center" vertical="center" wrapText="1"/>
    </xf>
    <xf numFmtId="0" fontId="9" fillId="14" borderId="3" xfId="0" applyFont="1" applyFill="1" applyBorder="1" applyAlignment="1">
      <alignment horizontal="center" vertical="center" wrapText="1"/>
    </xf>
    <xf numFmtId="0" fontId="6" fillId="19" borderId="3" xfId="0" applyFont="1" applyFill="1" applyBorder="1" applyAlignment="1">
      <alignment horizontal="center" vertical="center" wrapText="1"/>
    </xf>
    <xf numFmtId="0" fontId="9" fillId="11" borderId="3" xfId="0" applyFont="1" applyFill="1" applyBorder="1" applyAlignment="1">
      <alignment horizontal="center" vertical="center" wrapText="1"/>
    </xf>
    <xf numFmtId="0" fontId="6" fillId="19" borderId="83" xfId="0" applyFont="1" applyFill="1" applyBorder="1" applyAlignment="1">
      <alignment horizontal="center" vertical="center" wrapText="1"/>
    </xf>
    <xf numFmtId="0" fontId="29" fillId="29" borderId="0" xfId="0" applyFont="1" applyFill="1" applyBorder="1" applyAlignment="1">
      <alignment horizontal="center" vertical="center"/>
    </xf>
    <xf numFmtId="0" fontId="6" fillId="0" borderId="38" xfId="0" applyFont="1" applyFill="1" applyBorder="1" applyAlignment="1">
      <alignment horizontal="center" vertical="center"/>
    </xf>
    <xf numFmtId="0" fontId="6" fillId="0" borderId="39" xfId="0" applyFont="1" applyFill="1" applyBorder="1" applyAlignment="1">
      <alignment horizontal="center" vertical="center"/>
    </xf>
    <xf numFmtId="0" fontId="10" fillId="29" borderId="40" xfId="0" applyFont="1" applyFill="1" applyBorder="1" applyAlignment="1">
      <alignment horizontal="center" vertical="center" wrapText="1"/>
    </xf>
    <xf numFmtId="0" fontId="10" fillId="29" borderId="41" xfId="0" applyFont="1" applyFill="1" applyBorder="1" applyAlignment="1">
      <alignment horizontal="center" vertical="center" wrapText="1"/>
    </xf>
    <xf numFmtId="0" fontId="10" fillId="29" borderId="42" xfId="0" applyFont="1" applyFill="1" applyBorder="1" applyAlignment="1">
      <alignment horizontal="center" vertical="center" wrapText="1"/>
    </xf>
    <xf numFmtId="0" fontId="7" fillId="0" borderId="85" xfId="0" applyFont="1" applyFill="1" applyBorder="1" applyAlignment="1">
      <alignment horizontal="center" vertical="center" wrapText="1"/>
    </xf>
    <xf numFmtId="0" fontId="29" fillId="29" borderId="0" xfId="0" applyFont="1" applyFill="1" applyAlignment="1">
      <alignment horizontal="center" vertical="center"/>
    </xf>
    <xf numFmtId="0" fontId="36" fillId="0" borderId="38" xfId="0" applyFont="1" applyFill="1" applyBorder="1" applyAlignment="1">
      <alignment horizontal="center"/>
    </xf>
    <xf numFmtId="0" fontId="2" fillId="29" borderId="0" xfId="0" applyFont="1" applyFill="1" applyBorder="1" applyAlignment="1">
      <alignment horizontal="center" vertical="center"/>
    </xf>
    <xf numFmtId="22" fontId="6" fillId="0" borderId="38" xfId="0" applyNumberFormat="1" applyFont="1" applyFill="1" applyBorder="1" applyAlignment="1">
      <alignment horizontal="left" vertical="center"/>
    </xf>
    <xf numFmtId="0" fontId="6" fillId="0" borderId="38" xfId="0" applyFont="1" applyFill="1" applyBorder="1" applyAlignment="1">
      <alignment horizontal="left" vertical="center"/>
    </xf>
    <xf numFmtId="0" fontId="6" fillId="0" borderId="39" xfId="0" applyFont="1" applyFill="1" applyBorder="1" applyAlignment="1">
      <alignment horizontal="left" vertical="center"/>
    </xf>
  </cellXfs>
  <cellStyles count="5">
    <cellStyle name="Estilo 1" xfId="4" xr:uid="{00000000-0005-0000-0000-000000000000}"/>
    <cellStyle name="Normal" xfId="0" builtinId="0"/>
    <cellStyle name="Normal 2" xfId="2" xr:uid="{00000000-0005-0000-0000-000003000000}"/>
    <cellStyle name="Normal 3" xfId="3" xr:uid="{00000000-0005-0000-0000-000004000000}"/>
    <cellStyle name="Porcentagem" xfId="1" builtinId="5"/>
  </cellStyles>
  <dxfs count="50">
    <dxf>
      <font>
        <color theme="0"/>
      </font>
    </dxf>
    <dxf>
      <font>
        <color rgb="FF7030A0"/>
      </font>
      <fill>
        <patternFill>
          <bgColor rgb="FF7030A0"/>
        </patternFill>
      </fill>
    </dxf>
    <dxf>
      <font>
        <color rgb="FF0070C0"/>
      </font>
      <fill>
        <patternFill>
          <bgColor rgb="FF0070C0"/>
        </patternFill>
      </fill>
    </dxf>
    <dxf>
      <font>
        <color rgb="FFFF0000"/>
      </font>
      <fill>
        <patternFill>
          <bgColor rgb="FFFF0000"/>
        </patternFill>
      </fill>
    </dxf>
    <dxf>
      <font>
        <color theme="0"/>
      </font>
    </dxf>
    <dxf>
      <font>
        <color theme="0"/>
      </font>
      <fill>
        <patternFill>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dxf>
    <dxf>
      <font>
        <color theme="0"/>
      </font>
    </dxf>
    <dxf>
      <font>
        <color theme="0"/>
      </font>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s>
  <tableStyles count="1" defaultTableStyle="TableStyleMedium2" defaultPivotStyle="PivotStyleLight16">
    <tableStyle name="MySqlDefault" pivot="0" table="0" count="0" xr9:uid="{8D03FF95-F075-4989-83D9-E8C3CD71947E}"/>
  </tableStyles>
  <colors>
    <mruColors>
      <color rgb="FFFF99CC"/>
      <color rgb="FFB1540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0-D446-444D-A7C3-6FB1710E2530}"/>
              </c:ext>
            </c:extLst>
          </c:dPt>
          <c:dPt>
            <c:idx val="1"/>
            <c:bubble3D val="0"/>
            <c:spPr>
              <a:solidFill>
                <a:srgbClr val="FF0000"/>
              </a:solidFill>
            </c:spPr>
            <c:extLst>
              <c:ext xmlns:c16="http://schemas.microsoft.com/office/drawing/2014/chart" uri="{C3380CC4-5D6E-409C-BE32-E72D297353CC}">
                <c16:uniqueId val="{00000001-D446-444D-A7C3-6FB1710E2530}"/>
              </c:ext>
            </c:extLst>
          </c:dPt>
          <c:dPt>
            <c:idx val="2"/>
            <c:bubble3D val="0"/>
            <c:spPr>
              <a:solidFill>
                <a:srgbClr val="FFC000"/>
              </a:solidFill>
            </c:spPr>
            <c:extLst>
              <c:ext xmlns:c16="http://schemas.microsoft.com/office/drawing/2014/chart" uri="{C3380CC4-5D6E-409C-BE32-E72D297353CC}">
                <c16:uniqueId val="{00000002-D446-444D-A7C3-6FB1710E2530}"/>
              </c:ext>
            </c:extLst>
          </c:dPt>
          <c:dPt>
            <c:idx val="3"/>
            <c:bubble3D val="0"/>
            <c:spPr>
              <a:solidFill>
                <a:srgbClr val="92D050"/>
              </a:solidFill>
            </c:spPr>
            <c:extLst>
              <c:ext xmlns:c16="http://schemas.microsoft.com/office/drawing/2014/chart" uri="{C3380CC4-5D6E-409C-BE32-E72D297353CC}">
                <c16:uniqueId val="{00000003-D446-444D-A7C3-6FB1710E2530}"/>
              </c:ext>
            </c:extLst>
          </c:dPt>
          <c:dPt>
            <c:idx val="4"/>
            <c:bubble3D val="0"/>
            <c:spPr>
              <a:solidFill>
                <a:srgbClr val="0070C0"/>
              </a:solidFill>
            </c:spPr>
            <c:extLst>
              <c:ext xmlns:c16="http://schemas.microsoft.com/office/drawing/2014/chart" uri="{C3380CC4-5D6E-409C-BE32-E72D297353CC}">
                <c16:uniqueId val="{00000004-D446-444D-A7C3-6FB1710E2530}"/>
              </c:ext>
            </c:extLst>
          </c:dPt>
          <c:dLbls>
            <c:dLbl>
              <c:idx val="2"/>
              <c:spPr>
                <a:noFill/>
              </c:spPr>
              <c:txPr>
                <a:bodyPr/>
                <a:lstStyle/>
                <a:p>
                  <a:pPr>
                    <a:defRPr b="1">
                      <a:solidFill>
                        <a:schemeClr val="bg1"/>
                      </a:solidFill>
                    </a:defRPr>
                  </a:pPr>
                  <a:endParaRPr lang="pt-BR"/>
                </a:p>
              </c:txPr>
              <c:showLegendKey val="0"/>
              <c:showVal val="0"/>
              <c:showCatName val="0"/>
              <c:showSerName val="0"/>
              <c:showPercent val="1"/>
              <c:showBubbleSize val="0"/>
              <c:extLst>
                <c:ext xmlns:c16="http://schemas.microsoft.com/office/drawing/2014/chart" uri="{C3380CC4-5D6E-409C-BE32-E72D297353CC}">
                  <c16:uniqueId val="{00000002-D446-444D-A7C3-6FB1710E2530}"/>
                </c:ext>
              </c:extLst>
            </c:dLbl>
            <c:spPr>
              <a:noFill/>
              <a:ln>
                <a:noFill/>
              </a:ln>
              <a:effectLst/>
            </c:spPr>
            <c:txPr>
              <a:bodyPr/>
              <a:lstStyle/>
              <a:p>
                <a:pPr>
                  <a:defRPr b="1">
                    <a:solidFill>
                      <a:schemeClr val="bg1"/>
                    </a:solidFill>
                  </a:defRPr>
                </a:pPr>
                <a:endParaRPr lang="pt-BR"/>
              </a:p>
            </c:tx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- 1'!$B$16:$B$20</c:f>
              <c:strCache>
                <c:ptCount val="5"/>
                <c:pt idx="0">
                  <c:v>Início planejado posterior</c:v>
                </c:pt>
                <c:pt idx="1">
                  <c:v>Não concluída ou Não iniciada</c:v>
                </c:pt>
                <c:pt idx="2">
                  <c:v>Em andamento com problemas</c:v>
                </c:pt>
                <c:pt idx="3">
                  <c:v>Em andamento conforme previsto</c:v>
                </c:pt>
                <c:pt idx="4">
                  <c:v>Concluída</c:v>
                </c:pt>
              </c:strCache>
            </c:strRef>
          </c:cat>
          <c:val>
            <c:numRef>
              <c:f>'Painel de Gestão - 1'!$C$16:$C$20</c:f>
              <c:numCache>
                <c:formatCode>General</c:formatCode>
                <c:ptCount val="5"/>
                <c:pt idx="0">
                  <c:v>1</c:v>
                </c:pt>
                <c:pt idx="1">
                  <c:v>9</c:v>
                </c:pt>
                <c:pt idx="2">
                  <c:v>12</c:v>
                </c:pt>
                <c:pt idx="3">
                  <c:v>5</c:v>
                </c:pt>
                <c:pt idx="4">
                  <c:v>3</c:v>
                </c:pt>
              </c:numCache>
            </c:numRef>
          </c:val>
          <c:extLst>
            <c:ext xmlns:c16="http://schemas.microsoft.com/office/drawing/2014/chart" uri="{C3380CC4-5D6E-409C-BE32-E72D297353CC}">
              <c16:uniqueId val="{00000005-D446-444D-A7C3-6FB1710E2530}"/>
            </c:ext>
          </c:extLst>
        </c:ser>
        <c:dLbls>
          <c:showLegendKey val="0"/>
          <c:showVal val="0"/>
          <c:showCatName val="0"/>
          <c:showSerName val="0"/>
          <c:showPercent val="1"/>
          <c:showBubbleSize val="0"/>
          <c:showLeaderLines val="1"/>
        </c:dLbls>
        <c:firstSliceAng val="0"/>
        <c:holeSize val="50"/>
      </c:doughnutChart>
    </c:plotArea>
    <c:legend>
      <c:legendPos val="r"/>
      <c:layout>
        <c:manualLayout>
          <c:xMode val="edge"/>
          <c:yMode val="edge"/>
          <c:x val="0.55536529680365299"/>
          <c:y val="0.25142546836817831"/>
          <c:w val="0.43321917808219185"/>
          <c:h val="0.579250869503382"/>
        </c:manualLayout>
      </c:layout>
      <c:overlay val="0"/>
    </c:legend>
    <c:plotVisOnly val="1"/>
    <c:dispBlanksAs val="zero"/>
    <c:showDLblsOverMax val="0"/>
  </c:chart>
  <c:spPr>
    <a:solidFill>
      <a:schemeClr val="bg1"/>
    </a:solidFill>
    <a:ln>
      <a:noFill/>
    </a:ln>
  </c:spPr>
  <c:printSettings>
    <c:headerFooter/>
    <c:pageMargins b="0.78740157499999996" l="0.511811024" r="0.511811024" t="0.78740157499999996" header="0.31496062000000058" footer="0.3149606200000005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Final'!$C$22:$C$26</c:f>
              <c:strCache>
                <c:ptCount val="5"/>
                <c:pt idx="0">
                  <c:v>OBJETIVO 1</c:v>
                </c:pt>
                <c:pt idx="1">
                  <c:v>OBJETIVO 2</c:v>
                </c:pt>
                <c:pt idx="2">
                  <c:v>OBJETIVO 3</c:v>
                </c:pt>
                <c:pt idx="3">
                  <c:v>OBJETIVO 4</c:v>
                </c:pt>
                <c:pt idx="4">
                  <c:v>OBJETIVO 5</c:v>
                </c:pt>
              </c:strCache>
            </c:strRef>
          </c:cat>
          <c:val>
            <c:numRef>
              <c:f>'Painel de Gestão Final'!$E$22:$E$26</c:f>
              <c:numCache>
                <c:formatCode>General</c:formatCode>
                <c:ptCount val="5"/>
                <c:pt idx="0">
                  <c:v>2</c:v>
                </c:pt>
                <c:pt idx="1">
                  <c:v>1</c:v>
                </c:pt>
                <c:pt idx="2">
                  <c:v>2</c:v>
                </c:pt>
                <c:pt idx="3">
                  <c:v>2</c:v>
                </c:pt>
                <c:pt idx="4">
                  <c:v>1</c:v>
                </c:pt>
              </c:numCache>
            </c:numRef>
          </c:val>
          <c:extLst>
            <c:ext xmlns:c16="http://schemas.microsoft.com/office/drawing/2014/chart" uri="{C3380CC4-5D6E-409C-BE32-E72D297353CC}">
              <c16:uniqueId val="{00000000-F82C-45CF-B708-DF68B1217E41}"/>
            </c:ext>
          </c:extLst>
        </c:ser>
        <c:ser>
          <c:idx val="3"/>
          <c:order val="1"/>
          <c:spPr>
            <a:solidFill>
              <a:srgbClr val="7030A0"/>
            </a:solidFill>
          </c:spPr>
          <c:invertIfNegative val="0"/>
          <c:cat>
            <c:strRef>
              <c:f>'Painel de Gestão Final'!$C$22:$C$26</c:f>
              <c:strCache>
                <c:ptCount val="5"/>
                <c:pt idx="0">
                  <c:v>OBJETIVO 1</c:v>
                </c:pt>
                <c:pt idx="1">
                  <c:v>OBJETIVO 2</c:v>
                </c:pt>
                <c:pt idx="2">
                  <c:v>OBJETIVO 3</c:v>
                </c:pt>
                <c:pt idx="3">
                  <c:v>OBJETIVO 4</c:v>
                </c:pt>
                <c:pt idx="4">
                  <c:v>OBJETIVO 5</c:v>
                </c:pt>
              </c:strCache>
            </c:strRef>
          </c:cat>
          <c:val>
            <c:numRef>
              <c:f>'Painel de Gestão Final'!$F$22:$F$26</c:f>
              <c:numCache>
                <c:formatCode>General</c:formatCode>
                <c:ptCount val="5"/>
                <c:pt idx="0">
                  <c:v>3</c:v>
                </c:pt>
                <c:pt idx="1">
                  <c:v>3</c:v>
                </c:pt>
                <c:pt idx="2">
                  <c:v>0</c:v>
                </c:pt>
                <c:pt idx="3">
                  <c:v>0</c:v>
                </c:pt>
                <c:pt idx="4">
                  <c:v>4</c:v>
                </c:pt>
              </c:numCache>
            </c:numRef>
          </c:val>
          <c:extLst>
            <c:ext xmlns:c16="http://schemas.microsoft.com/office/drawing/2014/chart" uri="{C3380CC4-5D6E-409C-BE32-E72D297353CC}">
              <c16:uniqueId val="{00000001-F82C-45CF-B708-DF68B1217E41}"/>
            </c:ext>
          </c:extLst>
        </c:ser>
        <c:ser>
          <c:idx val="1"/>
          <c:order val="2"/>
          <c:spPr>
            <a:solidFill>
              <a:srgbClr val="0070C0"/>
            </a:solidFill>
          </c:spPr>
          <c:invertIfNegative val="0"/>
          <c:val>
            <c:numRef>
              <c:f>'Painel de Gestão Final'!$G$22:$G$26</c:f>
              <c:numCache>
                <c:formatCode>General</c:formatCode>
                <c:ptCount val="5"/>
                <c:pt idx="0">
                  <c:v>2</c:v>
                </c:pt>
                <c:pt idx="1">
                  <c:v>4</c:v>
                </c:pt>
                <c:pt idx="2">
                  <c:v>0</c:v>
                </c:pt>
                <c:pt idx="3">
                  <c:v>0</c:v>
                </c:pt>
                <c:pt idx="4">
                  <c:v>3</c:v>
                </c:pt>
              </c:numCache>
            </c:numRef>
          </c:val>
          <c:extLst>
            <c:ext xmlns:c16="http://schemas.microsoft.com/office/drawing/2014/chart" uri="{C3380CC4-5D6E-409C-BE32-E72D297353CC}">
              <c16:uniqueId val="{00000002-F82C-45CF-B708-DF68B1217E41}"/>
            </c:ext>
          </c:extLst>
        </c:ser>
        <c:dLbls>
          <c:showLegendKey val="0"/>
          <c:showVal val="0"/>
          <c:showCatName val="0"/>
          <c:showSerName val="0"/>
          <c:showPercent val="0"/>
          <c:showBubbleSize val="0"/>
        </c:dLbls>
        <c:gapWidth val="150"/>
        <c:overlap val="100"/>
        <c:axId val="158353664"/>
        <c:axId val="158359552"/>
      </c:barChart>
      <c:catAx>
        <c:axId val="158353664"/>
        <c:scaling>
          <c:orientation val="maxMin"/>
        </c:scaling>
        <c:delete val="0"/>
        <c:axPos val="l"/>
        <c:numFmt formatCode="ge\r\a\l" sourceLinked="0"/>
        <c:majorTickMark val="out"/>
        <c:minorTickMark val="none"/>
        <c:tickLblPos val="nextTo"/>
        <c:crossAx val="158359552"/>
        <c:crosses val="autoZero"/>
        <c:auto val="1"/>
        <c:lblAlgn val="ctr"/>
        <c:lblOffset val="100"/>
        <c:noMultiLvlLbl val="0"/>
      </c:catAx>
      <c:valAx>
        <c:axId val="158359552"/>
        <c:scaling>
          <c:orientation val="minMax"/>
        </c:scaling>
        <c:delete val="0"/>
        <c:axPos val="t"/>
        <c:majorGridlines/>
        <c:numFmt formatCode="General" sourceLinked="1"/>
        <c:majorTickMark val="out"/>
        <c:minorTickMark val="none"/>
        <c:tickLblPos val="nextTo"/>
        <c:crossAx val="158353664"/>
        <c:crosses val="autoZero"/>
        <c:crossBetween val="between"/>
        <c:majorUnit val="2"/>
      </c:valAx>
    </c:plotArea>
    <c:plotVisOnly val="1"/>
    <c:dispBlanksAs val="gap"/>
    <c:showDLblsOverMax val="0"/>
  </c:chart>
  <c:printSettings>
    <c:headerFooter/>
    <c:pageMargins b="0.78740157499999996" l="0.511811024" r="0.511811024" t="0.78740157499999996" header="0.31496062000000213" footer="0.3149606200000021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889E-3"/>
          <c:y val="1.6489186112599717E-2"/>
        </c:manualLayout>
      </c:layout>
      <c:overlay val="0"/>
      <c:spPr>
        <a:noFill/>
      </c:spPr>
    </c:title>
    <c:autoTitleDeleted val="0"/>
    <c:plotArea>
      <c:layout>
        <c:manualLayout>
          <c:layoutTarget val="inner"/>
          <c:xMode val="edge"/>
          <c:yMode val="edge"/>
          <c:x val="8.1141294838144959E-2"/>
          <c:y val="0.21937888351980567"/>
          <c:w val="0.46168875765529332"/>
          <c:h val="0.68515846659658108"/>
        </c:manualLayout>
      </c:layout>
      <c:doughnutChart>
        <c:varyColors val="1"/>
        <c:ser>
          <c:idx val="0"/>
          <c:order val="0"/>
          <c:spPr>
            <a:solidFill>
              <a:srgbClr val="FF0000"/>
            </a:solidFill>
          </c:spPr>
          <c:dPt>
            <c:idx val="1"/>
            <c:bubble3D val="0"/>
            <c:spPr>
              <a:solidFill>
                <a:srgbClr val="7030A0"/>
              </a:solidFill>
            </c:spPr>
            <c:extLst>
              <c:ext xmlns:c16="http://schemas.microsoft.com/office/drawing/2014/chart" uri="{C3380CC4-5D6E-409C-BE32-E72D297353CC}">
                <c16:uniqueId val="{00000001-EDAB-4A56-A8E2-96122DF8D684}"/>
              </c:ext>
            </c:extLst>
          </c:dPt>
          <c:dPt>
            <c:idx val="2"/>
            <c:bubble3D val="0"/>
            <c:spPr>
              <a:solidFill>
                <a:srgbClr val="0070C0"/>
              </a:solidFill>
            </c:spPr>
            <c:extLst>
              <c:ext xmlns:c16="http://schemas.microsoft.com/office/drawing/2014/chart" uri="{C3380CC4-5D6E-409C-BE32-E72D297353CC}">
                <c16:uniqueId val="{00000003-EDAB-4A56-A8E2-96122DF8D684}"/>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Final'!$C$12:$C$14</c:f>
              <c:strCache>
                <c:ptCount val="3"/>
                <c:pt idx="0">
                  <c:v>Não iniciada no período previsto</c:v>
                </c:pt>
                <c:pt idx="1">
                  <c:v>Iniciada e não concluída no período previsto</c:v>
                </c:pt>
                <c:pt idx="2">
                  <c:v>Concluída</c:v>
                </c:pt>
              </c:strCache>
            </c:strRef>
          </c:cat>
          <c:val>
            <c:numRef>
              <c:f>'Painel de Gestão Final'!$E$12:$E$14</c:f>
              <c:numCache>
                <c:formatCode>0%</c:formatCode>
                <c:ptCount val="3"/>
                <c:pt idx="0">
                  <c:v>0.29629629629629628</c:v>
                </c:pt>
                <c:pt idx="1">
                  <c:v>0.37037037037037035</c:v>
                </c:pt>
                <c:pt idx="2">
                  <c:v>0.33333333333333331</c:v>
                </c:pt>
              </c:numCache>
            </c:numRef>
          </c:val>
          <c:extLst>
            <c:ext xmlns:c16="http://schemas.microsoft.com/office/drawing/2014/chart" uri="{C3380CC4-5D6E-409C-BE32-E72D297353CC}">
              <c16:uniqueId val="{00000004-EDAB-4A56-A8E2-96122DF8D684}"/>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874"/>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58" footer="0.31496062000000158"/>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0-747E-4C33-AFB6-75D09C978AE0}"/>
              </c:ext>
            </c:extLst>
          </c:dPt>
          <c:dPt>
            <c:idx val="1"/>
            <c:bubble3D val="0"/>
            <c:spPr>
              <a:solidFill>
                <a:srgbClr val="FF0000"/>
              </a:solidFill>
            </c:spPr>
            <c:extLst>
              <c:ext xmlns:c16="http://schemas.microsoft.com/office/drawing/2014/chart" uri="{C3380CC4-5D6E-409C-BE32-E72D297353CC}">
                <c16:uniqueId val="{00000001-747E-4C33-AFB6-75D09C978AE0}"/>
              </c:ext>
            </c:extLst>
          </c:dPt>
          <c:dPt>
            <c:idx val="2"/>
            <c:bubble3D val="0"/>
            <c:spPr>
              <a:solidFill>
                <a:srgbClr val="FFC000"/>
              </a:solidFill>
            </c:spPr>
            <c:extLst>
              <c:ext xmlns:c16="http://schemas.microsoft.com/office/drawing/2014/chart" uri="{C3380CC4-5D6E-409C-BE32-E72D297353CC}">
                <c16:uniqueId val="{00000002-747E-4C33-AFB6-75D09C978AE0}"/>
              </c:ext>
            </c:extLst>
          </c:dPt>
          <c:dPt>
            <c:idx val="3"/>
            <c:bubble3D val="0"/>
            <c:spPr>
              <a:solidFill>
                <a:srgbClr val="92D050"/>
              </a:solidFill>
            </c:spPr>
            <c:extLst>
              <c:ext xmlns:c16="http://schemas.microsoft.com/office/drawing/2014/chart" uri="{C3380CC4-5D6E-409C-BE32-E72D297353CC}">
                <c16:uniqueId val="{00000003-747E-4C33-AFB6-75D09C978AE0}"/>
              </c:ext>
            </c:extLst>
          </c:dPt>
          <c:dPt>
            <c:idx val="4"/>
            <c:bubble3D val="0"/>
            <c:spPr>
              <a:solidFill>
                <a:srgbClr val="0070C0"/>
              </a:solidFill>
            </c:spPr>
            <c:extLst>
              <c:ext xmlns:c16="http://schemas.microsoft.com/office/drawing/2014/chart" uri="{C3380CC4-5D6E-409C-BE32-E72D297353CC}">
                <c16:uniqueId val="{00000004-747E-4C33-AFB6-75D09C978AE0}"/>
              </c:ext>
            </c:extLst>
          </c:dPt>
          <c:dPt>
            <c:idx val="5"/>
            <c:bubble3D val="0"/>
            <c:spPr>
              <a:solidFill>
                <a:srgbClr val="FF99CC"/>
              </a:solidFill>
            </c:spPr>
            <c:extLst>
              <c:ext xmlns:c16="http://schemas.microsoft.com/office/drawing/2014/chart" uri="{C3380CC4-5D6E-409C-BE32-E72D297353CC}">
                <c16:uniqueId val="{00000005-747E-4C33-AFB6-75D09C978AE0}"/>
              </c:ext>
            </c:extLst>
          </c:dPt>
          <c:dLbls>
            <c:dLbl>
              <c:idx val="2"/>
              <c:spPr>
                <a:noFill/>
              </c:spPr>
              <c:txPr>
                <a:bodyPr/>
                <a:lstStyle/>
                <a:p>
                  <a:pPr>
                    <a:defRPr b="1">
                      <a:solidFill>
                        <a:schemeClr val="bg1"/>
                      </a:solidFill>
                    </a:defRPr>
                  </a:pPr>
                  <a:endParaRPr lang="pt-BR"/>
                </a:p>
              </c:txPr>
              <c:showLegendKey val="0"/>
              <c:showVal val="0"/>
              <c:showCatName val="0"/>
              <c:showSerName val="0"/>
              <c:showPercent val="1"/>
              <c:showBubbleSize val="0"/>
              <c:extLst>
                <c:ext xmlns:c16="http://schemas.microsoft.com/office/drawing/2014/chart" uri="{C3380CC4-5D6E-409C-BE32-E72D297353CC}">
                  <c16:uniqueId val="{00000002-747E-4C33-AFB6-75D09C978AE0}"/>
                </c:ext>
              </c:extLst>
            </c:dLbl>
            <c:dLbl>
              <c:idx val="6"/>
              <c:spPr/>
              <c:txPr>
                <a:bodyPr/>
                <a:lstStyle/>
                <a:p>
                  <a:pPr>
                    <a:defRPr b="1">
                      <a:solidFill>
                        <a:schemeClr val="tx1"/>
                      </a:solidFill>
                    </a:defRPr>
                  </a:pPr>
                  <a:endParaRPr lang="pt-BR"/>
                </a:p>
              </c:txPr>
              <c:showLegendKey val="0"/>
              <c:showVal val="0"/>
              <c:showCatName val="0"/>
              <c:showSerName val="0"/>
              <c:showPercent val="1"/>
              <c:showBubbleSize val="0"/>
              <c:extLst>
                <c:ext xmlns:c16="http://schemas.microsoft.com/office/drawing/2014/chart" uri="{C3380CC4-5D6E-409C-BE32-E72D297353CC}">
                  <c16:uniqueId val="{00000006-747E-4C33-AFB6-75D09C978AE0}"/>
                </c:ext>
              </c:extLst>
            </c:dLbl>
            <c:spPr>
              <a:noFill/>
              <a:ln>
                <a:noFill/>
              </a:ln>
              <a:effectLst/>
            </c:spPr>
            <c:txPr>
              <a:bodyPr/>
              <a:lstStyle/>
              <a:p>
                <a:pPr>
                  <a:defRPr b="1">
                    <a:solidFill>
                      <a:schemeClr val="bg1"/>
                    </a:solidFill>
                  </a:defRPr>
                </a:pPr>
                <a:endParaRPr lang="pt-BR"/>
              </a:p>
            </c:tx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- 1'!$B$16:$B$21</c:f>
              <c:strCache>
                <c:ptCount val="6"/>
                <c:pt idx="0">
                  <c:v>Início planejado posterior</c:v>
                </c:pt>
                <c:pt idx="1">
                  <c:v>Não concluída ou Não iniciada</c:v>
                </c:pt>
                <c:pt idx="2">
                  <c:v>Em andamento com problemas</c:v>
                </c:pt>
                <c:pt idx="3">
                  <c:v>Em andamento conforme previsto</c:v>
                </c:pt>
                <c:pt idx="4">
                  <c:v>Concluída</c:v>
                </c:pt>
                <c:pt idx="5">
                  <c:v>Ações Novas</c:v>
                </c:pt>
              </c:strCache>
            </c:strRef>
          </c:cat>
          <c:val>
            <c:numRef>
              <c:f>'Painel de Gestão - 1'!$E$16:$E$21</c:f>
              <c:numCache>
                <c:formatCode>General</c:formatCode>
                <c:ptCount val="6"/>
                <c:pt idx="0">
                  <c:v>1</c:v>
                </c:pt>
                <c:pt idx="1">
                  <c:v>9</c:v>
                </c:pt>
                <c:pt idx="2">
                  <c:v>11</c:v>
                </c:pt>
                <c:pt idx="3">
                  <c:v>5</c:v>
                </c:pt>
                <c:pt idx="4">
                  <c:v>3</c:v>
                </c:pt>
                <c:pt idx="5">
                  <c:v>0</c:v>
                </c:pt>
              </c:numCache>
            </c:numRef>
          </c:val>
          <c:extLst>
            <c:ext xmlns:c16="http://schemas.microsoft.com/office/drawing/2014/chart" uri="{C3380CC4-5D6E-409C-BE32-E72D297353CC}">
              <c16:uniqueId val="{00000007-747E-4C33-AFB6-75D09C978AE0}"/>
            </c:ext>
          </c:extLst>
        </c:ser>
        <c:dLbls>
          <c:showLegendKey val="0"/>
          <c:showVal val="0"/>
          <c:showCatName val="0"/>
          <c:showSerName val="0"/>
          <c:showPercent val="1"/>
          <c:showBubbleSize val="0"/>
          <c:showLeaderLines val="1"/>
        </c:dLbls>
        <c:firstSliceAng val="0"/>
        <c:holeSize val="50"/>
      </c:doughnutChart>
    </c:plotArea>
    <c:legend>
      <c:legendPos val="r"/>
      <c:legendEntry>
        <c:idx val="0"/>
        <c:delete val="1"/>
      </c:legendEntry>
      <c:layout>
        <c:manualLayout>
          <c:xMode val="edge"/>
          <c:yMode val="edge"/>
          <c:x val="0.5617596628217536"/>
          <c:y val="0.25142563246539779"/>
          <c:w val="0.43321917808219185"/>
          <c:h val="0.74857452189860951"/>
        </c:manualLayout>
      </c:layout>
      <c:overlay val="0"/>
    </c:legend>
    <c:plotVisOnly val="1"/>
    <c:dispBlanksAs val="zero"/>
    <c:showDLblsOverMax val="0"/>
  </c:chart>
  <c:spPr>
    <a:solidFill>
      <a:schemeClr val="bg1"/>
    </a:solidFill>
    <a:ln>
      <a:noFill/>
    </a:ln>
  </c:spPr>
  <c:printSettings>
    <c:headerFooter/>
    <c:pageMargins b="0.78740157499999996" l="0.511811024" r="0.511811024" t="0.78740157499999996" header="0.31496062000000058" footer="0.31496062000000058"/>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- 1'!$B$31:$B$34</c:f>
              <c:strCache>
                <c:ptCount val="4"/>
                <c:pt idx="0">
                  <c:v>OBJETIVO 1</c:v>
                </c:pt>
                <c:pt idx="1">
                  <c:v>OBJETIVO 2</c:v>
                </c:pt>
                <c:pt idx="2">
                  <c:v>OBJETIVO 3</c:v>
                </c:pt>
                <c:pt idx="3">
                  <c:v>OBJETIVO 4</c:v>
                </c:pt>
              </c:strCache>
            </c:strRef>
          </c:cat>
          <c:val>
            <c:numRef>
              <c:f>'Painel de Gestão - 1'!$D$31:$D$34</c:f>
              <c:numCache>
                <c:formatCode>General</c:formatCode>
                <c:ptCount val="4"/>
                <c:pt idx="0">
                  <c:v>0</c:v>
                </c:pt>
                <c:pt idx="1">
                  <c:v>1</c:v>
                </c:pt>
                <c:pt idx="2">
                  <c:v>0</c:v>
                </c:pt>
                <c:pt idx="3">
                  <c:v>0</c:v>
                </c:pt>
              </c:numCache>
            </c:numRef>
          </c:val>
          <c:extLst>
            <c:ext xmlns:c16="http://schemas.microsoft.com/office/drawing/2014/chart" uri="{C3380CC4-5D6E-409C-BE32-E72D297353CC}">
              <c16:uniqueId val="{00000000-BEA2-4ADF-98AC-DADEDDFAC16F}"/>
            </c:ext>
          </c:extLst>
        </c:ser>
        <c:ser>
          <c:idx val="1"/>
          <c:order val="1"/>
          <c:spPr>
            <a:solidFill>
              <a:schemeClr val="bg1">
                <a:lumMod val="65000"/>
              </a:schemeClr>
            </a:solidFill>
          </c:spPr>
          <c:invertIfNegative val="0"/>
          <c:cat>
            <c:strRef>
              <c:f>'Painel de Gestão - 1'!$B$31:$B$34</c:f>
              <c:strCache>
                <c:ptCount val="4"/>
                <c:pt idx="0">
                  <c:v>OBJETIVO 1</c:v>
                </c:pt>
                <c:pt idx="1">
                  <c:v>OBJETIVO 2</c:v>
                </c:pt>
                <c:pt idx="2">
                  <c:v>OBJETIVO 3</c:v>
                </c:pt>
                <c:pt idx="3">
                  <c:v>OBJETIVO 4</c:v>
                </c:pt>
              </c:strCache>
            </c:strRef>
          </c:cat>
          <c:val>
            <c:numRef>
              <c:f>'Painel de Gestão - 1'!$E$31:$E$34</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1-BEA2-4ADF-98AC-DADEDDFAC16F}"/>
            </c:ext>
          </c:extLst>
        </c:ser>
        <c:ser>
          <c:idx val="2"/>
          <c:order val="2"/>
          <c:spPr>
            <a:solidFill>
              <a:srgbClr val="FF0000"/>
            </a:solidFill>
          </c:spPr>
          <c:invertIfNegative val="0"/>
          <c:cat>
            <c:strRef>
              <c:f>'Painel de Gestão - 1'!$B$31:$B$34</c:f>
              <c:strCache>
                <c:ptCount val="4"/>
                <c:pt idx="0">
                  <c:v>OBJETIVO 1</c:v>
                </c:pt>
                <c:pt idx="1">
                  <c:v>OBJETIVO 2</c:v>
                </c:pt>
                <c:pt idx="2">
                  <c:v>OBJETIVO 3</c:v>
                </c:pt>
                <c:pt idx="3">
                  <c:v>OBJETIVO 4</c:v>
                </c:pt>
              </c:strCache>
            </c:strRef>
          </c:cat>
          <c:val>
            <c:numRef>
              <c:f>'Painel de Gestão - 1'!$F$31:$F$34</c:f>
              <c:numCache>
                <c:formatCode>General</c:formatCode>
                <c:ptCount val="4"/>
                <c:pt idx="0">
                  <c:v>2</c:v>
                </c:pt>
                <c:pt idx="1">
                  <c:v>0</c:v>
                </c:pt>
                <c:pt idx="2">
                  <c:v>4</c:v>
                </c:pt>
                <c:pt idx="3">
                  <c:v>6</c:v>
                </c:pt>
              </c:numCache>
            </c:numRef>
          </c:val>
          <c:extLst>
            <c:ext xmlns:c16="http://schemas.microsoft.com/office/drawing/2014/chart" uri="{C3380CC4-5D6E-409C-BE32-E72D297353CC}">
              <c16:uniqueId val="{00000002-BEA2-4ADF-98AC-DADEDDFAC16F}"/>
            </c:ext>
          </c:extLst>
        </c:ser>
        <c:ser>
          <c:idx val="3"/>
          <c:order val="3"/>
          <c:spPr>
            <a:solidFill>
              <a:srgbClr val="FFC000"/>
            </a:solidFill>
          </c:spPr>
          <c:invertIfNegative val="0"/>
          <c:cat>
            <c:strRef>
              <c:f>'Painel de Gestão - 1'!$B$31:$B$34</c:f>
              <c:strCache>
                <c:ptCount val="4"/>
                <c:pt idx="0">
                  <c:v>OBJETIVO 1</c:v>
                </c:pt>
                <c:pt idx="1">
                  <c:v>OBJETIVO 2</c:v>
                </c:pt>
                <c:pt idx="2">
                  <c:v>OBJETIVO 3</c:v>
                </c:pt>
                <c:pt idx="3">
                  <c:v>OBJETIVO 4</c:v>
                </c:pt>
              </c:strCache>
            </c:strRef>
          </c:cat>
          <c:val>
            <c:numRef>
              <c:f>'Painel de Gestão - 1'!$G$31:$G$34</c:f>
              <c:numCache>
                <c:formatCode>General</c:formatCode>
                <c:ptCount val="4"/>
                <c:pt idx="0">
                  <c:v>6</c:v>
                </c:pt>
                <c:pt idx="1">
                  <c:v>6</c:v>
                </c:pt>
                <c:pt idx="2">
                  <c:v>0</c:v>
                </c:pt>
                <c:pt idx="3">
                  <c:v>0</c:v>
                </c:pt>
              </c:numCache>
            </c:numRef>
          </c:val>
          <c:extLst>
            <c:ext xmlns:c16="http://schemas.microsoft.com/office/drawing/2014/chart" uri="{C3380CC4-5D6E-409C-BE32-E72D297353CC}">
              <c16:uniqueId val="{00000003-BEA2-4ADF-98AC-DADEDDFAC16F}"/>
            </c:ext>
          </c:extLst>
        </c:ser>
        <c:ser>
          <c:idx val="4"/>
          <c:order val="4"/>
          <c:spPr>
            <a:solidFill>
              <a:srgbClr val="92D050"/>
            </a:solidFill>
          </c:spPr>
          <c:invertIfNegative val="0"/>
          <c:cat>
            <c:strRef>
              <c:f>'Painel de Gestão - 1'!$B$31:$B$34</c:f>
              <c:strCache>
                <c:ptCount val="4"/>
                <c:pt idx="0">
                  <c:v>OBJETIVO 1</c:v>
                </c:pt>
                <c:pt idx="1">
                  <c:v>OBJETIVO 2</c:v>
                </c:pt>
                <c:pt idx="2">
                  <c:v>OBJETIVO 3</c:v>
                </c:pt>
                <c:pt idx="3">
                  <c:v>OBJETIVO 4</c:v>
                </c:pt>
              </c:strCache>
            </c:strRef>
          </c:cat>
          <c:val>
            <c:numRef>
              <c:f>'Painel de Gestão - 1'!$H$31:$H$34</c:f>
              <c:numCache>
                <c:formatCode>General</c:formatCode>
                <c:ptCount val="4"/>
                <c:pt idx="0">
                  <c:v>2</c:v>
                </c:pt>
                <c:pt idx="1">
                  <c:v>3</c:v>
                </c:pt>
                <c:pt idx="2">
                  <c:v>0</c:v>
                </c:pt>
                <c:pt idx="3">
                  <c:v>0</c:v>
                </c:pt>
              </c:numCache>
            </c:numRef>
          </c:val>
          <c:extLst>
            <c:ext xmlns:c16="http://schemas.microsoft.com/office/drawing/2014/chart" uri="{C3380CC4-5D6E-409C-BE32-E72D297353CC}">
              <c16:uniqueId val="{00000004-BEA2-4ADF-98AC-DADEDDFAC16F}"/>
            </c:ext>
          </c:extLst>
        </c:ser>
        <c:ser>
          <c:idx val="5"/>
          <c:order val="5"/>
          <c:spPr>
            <a:solidFill>
              <a:srgbClr val="0070C0"/>
            </a:solidFill>
          </c:spPr>
          <c:invertIfNegative val="0"/>
          <c:cat>
            <c:strRef>
              <c:f>'Painel de Gestão - 1'!$B$31:$B$34</c:f>
              <c:strCache>
                <c:ptCount val="4"/>
                <c:pt idx="0">
                  <c:v>OBJETIVO 1</c:v>
                </c:pt>
                <c:pt idx="1">
                  <c:v>OBJETIVO 2</c:v>
                </c:pt>
                <c:pt idx="2">
                  <c:v>OBJETIVO 3</c:v>
                </c:pt>
                <c:pt idx="3">
                  <c:v>OBJETIVO 4</c:v>
                </c:pt>
              </c:strCache>
            </c:strRef>
          </c:cat>
          <c:val>
            <c:numRef>
              <c:f>'Painel de Gestão - 1'!$I$31:$I$34</c:f>
              <c:numCache>
                <c:formatCode>General</c:formatCode>
                <c:ptCount val="4"/>
                <c:pt idx="0">
                  <c:v>1</c:v>
                </c:pt>
                <c:pt idx="1">
                  <c:v>2</c:v>
                </c:pt>
                <c:pt idx="2">
                  <c:v>0</c:v>
                </c:pt>
                <c:pt idx="3">
                  <c:v>0</c:v>
                </c:pt>
              </c:numCache>
            </c:numRef>
          </c:val>
          <c:extLst>
            <c:ext xmlns:c16="http://schemas.microsoft.com/office/drawing/2014/chart" uri="{C3380CC4-5D6E-409C-BE32-E72D297353CC}">
              <c16:uniqueId val="{00000005-BEA2-4ADF-98AC-DADEDDFAC16F}"/>
            </c:ext>
          </c:extLst>
        </c:ser>
        <c:dLbls>
          <c:showLegendKey val="0"/>
          <c:showVal val="0"/>
          <c:showCatName val="0"/>
          <c:showSerName val="0"/>
          <c:showPercent val="0"/>
          <c:showBubbleSize val="0"/>
        </c:dLbls>
        <c:gapWidth val="150"/>
        <c:overlap val="100"/>
        <c:axId val="79745024"/>
        <c:axId val="79746560"/>
      </c:barChart>
      <c:catAx>
        <c:axId val="79745024"/>
        <c:scaling>
          <c:orientation val="maxMin"/>
        </c:scaling>
        <c:delete val="0"/>
        <c:axPos val="l"/>
        <c:numFmt formatCode="General" sourceLinked="0"/>
        <c:majorTickMark val="out"/>
        <c:minorTickMark val="none"/>
        <c:tickLblPos val="nextTo"/>
        <c:crossAx val="79746560"/>
        <c:crosses val="autoZero"/>
        <c:auto val="1"/>
        <c:lblAlgn val="ctr"/>
        <c:lblOffset val="100"/>
        <c:noMultiLvlLbl val="0"/>
      </c:catAx>
      <c:valAx>
        <c:axId val="79746560"/>
        <c:scaling>
          <c:orientation val="minMax"/>
        </c:scaling>
        <c:delete val="0"/>
        <c:axPos val="t"/>
        <c:majorGridlines/>
        <c:numFmt formatCode="General" sourceLinked="1"/>
        <c:majorTickMark val="out"/>
        <c:minorTickMark val="none"/>
        <c:tickLblPos val="nextTo"/>
        <c:crossAx val="79745024"/>
        <c:crosses val="autoZero"/>
        <c:crossBetween val="between"/>
        <c:majorUnit val="1"/>
      </c:valAx>
    </c:plotArea>
    <c:plotVisOnly val="1"/>
    <c:dispBlanksAs val="gap"/>
    <c:showDLblsOverMax val="0"/>
  </c:chart>
  <c:printSettings>
    <c:headerFooter/>
    <c:pageMargins b="0.78740157499999996" l="0.511811024" r="0.511811024" t="0.78740157499999996" header="0.31496062000000058" footer="0.31496062000000058"/>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0-C457-4D5C-BB3E-AD6855A36D9D}"/>
              </c:ext>
            </c:extLst>
          </c:dPt>
          <c:dPt>
            <c:idx val="1"/>
            <c:bubble3D val="0"/>
            <c:spPr>
              <a:solidFill>
                <a:srgbClr val="FF0000"/>
              </a:solidFill>
            </c:spPr>
            <c:extLst>
              <c:ext xmlns:c16="http://schemas.microsoft.com/office/drawing/2014/chart" uri="{C3380CC4-5D6E-409C-BE32-E72D297353CC}">
                <c16:uniqueId val="{00000001-C457-4D5C-BB3E-AD6855A36D9D}"/>
              </c:ext>
            </c:extLst>
          </c:dPt>
          <c:dPt>
            <c:idx val="2"/>
            <c:bubble3D val="0"/>
            <c:spPr>
              <a:solidFill>
                <a:srgbClr val="FFC000"/>
              </a:solidFill>
            </c:spPr>
            <c:extLst>
              <c:ext xmlns:c16="http://schemas.microsoft.com/office/drawing/2014/chart" uri="{C3380CC4-5D6E-409C-BE32-E72D297353CC}">
                <c16:uniqueId val="{00000002-C457-4D5C-BB3E-AD6855A36D9D}"/>
              </c:ext>
            </c:extLst>
          </c:dPt>
          <c:dPt>
            <c:idx val="3"/>
            <c:bubble3D val="0"/>
            <c:spPr>
              <a:solidFill>
                <a:srgbClr val="92D050"/>
              </a:solidFill>
            </c:spPr>
            <c:extLst>
              <c:ext xmlns:c16="http://schemas.microsoft.com/office/drawing/2014/chart" uri="{C3380CC4-5D6E-409C-BE32-E72D297353CC}">
                <c16:uniqueId val="{00000003-C457-4D5C-BB3E-AD6855A36D9D}"/>
              </c:ext>
            </c:extLst>
          </c:dPt>
          <c:dPt>
            <c:idx val="4"/>
            <c:bubble3D val="0"/>
            <c:spPr>
              <a:solidFill>
                <a:srgbClr val="0070C0"/>
              </a:solidFill>
            </c:spPr>
            <c:extLst>
              <c:ext xmlns:c16="http://schemas.microsoft.com/office/drawing/2014/chart" uri="{C3380CC4-5D6E-409C-BE32-E72D297353CC}">
                <c16:uniqueId val="{00000004-C457-4D5C-BB3E-AD6855A36D9D}"/>
              </c:ext>
            </c:extLst>
          </c:dPt>
          <c:dLbls>
            <c:dLbl>
              <c:idx val="2"/>
              <c:spPr>
                <a:noFill/>
              </c:spPr>
              <c:txPr>
                <a:bodyPr/>
                <a:lstStyle/>
                <a:p>
                  <a:pPr>
                    <a:defRPr/>
                  </a:pPr>
                  <a:endParaRPr lang="pt-BR"/>
                </a:p>
              </c:txPr>
              <c:showLegendKey val="0"/>
              <c:showVal val="0"/>
              <c:showCatName val="0"/>
              <c:showSerName val="0"/>
              <c:showPercent val="1"/>
              <c:showBubbleSize val="0"/>
              <c:extLst>
                <c:ext xmlns:c16="http://schemas.microsoft.com/office/drawing/2014/chart" uri="{C3380CC4-5D6E-409C-BE32-E72D297353CC}">
                  <c16:uniqueId val="{00000002-C457-4D5C-BB3E-AD6855A36D9D}"/>
                </c:ext>
              </c:extLst>
            </c:dLbl>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- 2'!$B$16:$B$20</c:f>
              <c:strCache>
                <c:ptCount val="5"/>
                <c:pt idx="0">
                  <c:v>Início planejado posterior</c:v>
                </c:pt>
                <c:pt idx="1">
                  <c:v>Não concluída ou Não iniciada</c:v>
                </c:pt>
                <c:pt idx="2">
                  <c:v>Em andamento com problemas</c:v>
                </c:pt>
                <c:pt idx="3">
                  <c:v>Em andamento conforme previsto</c:v>
                </c:pt>
                <c:pt idx="4">
                  <c:v>Concluída</c:v>
                </c:pt>
              </c:strCache>
            </c:strRef>
          </c:cat>
          <c:val>
            <c:numRef>
              <c:f>'Painel de Gestão - 2'!$C$16:$C$20</c:f>
              <c:numCache>
                <c:formatCode>General</c:formatCode>
                <c:ptCount val="5"/>
                <c:pt idx="0">
                  <c:v>0</c:v>
                </c:pt>
                <c:pt idx="1">
                  <c:v>11</c:v>
                </c:pt>
                <c:pt idx="2">
                  <c:v>12</c:v>
                </c:pt>
                <c:pt idx="3">
                  <c:v>3</c:v>
                </c:pt>
                <c:pt idx="4">
                  <c:v>3</c:v>
                </c:pt>
              </c:numCache>
            </c:numRef>
          </c:val>
          <c:extLst>
            <c:ext xmlns:c16="http://schemas.microsoft.com/office/drawing/2014/chart" uri="{C3380CC4-5D6E-409C-BE32-E72D297353CC}">
              <c16:uniqueId val="{00000005-C457-4D5C-BB3E-AD6855A36D9D}"/>
            </c:ext>
          </c:extLst>
        </c:ser>
        <c:dLbls>
          <c:showLegendKey val="0"/>
          <c:showVal val="0"/>
          <c:showCatName val="0"/>
          <c:showSerName val="0"/>
          <c:showPercent val="1"/>
          <c:showBubbleSize val="0"/>
          <c:showLeaderLines val="1"/>
        </c:dLbls>
        <c:firstSliceAng val="0"/>
        <c:holeSize val="50"/>
      </c:doughnutChart>
    </c:plotArea>
    <c:legend>
      <c:legendPos val="r"/>
      <c:layout>
        <c:manualLayout>
          <c:xMode val="edge"/>
          <c:yMode val="edge"/>
          <c:x val="0.55536529680365299"/>
          <c:y val="0.25142546836817831"/>
          <c:w val="0.43321917808219185"/>
          <c:h val="0.57925086950338223"/>
        </c:manualLayout>
      </c:layout>
      <c:overlay val="0"/>
    </c:legend>
    <c:plotVisOnly val="1"/>
    <c:dispBlanksAs val="zero"/>
    <c:showDLblsOverMax val="0"/>
  </c:chart>
  <c:spPr>
    <a:solidFill>
      <a:schemeClr val="bg1"/>
    </a:solidFill>
    <a:ln>
      <a:noFill/>
    </a:ln>
  </c:spPr>
  <c:txPr>
    <a:bodyPr/>
    <a:lstStyle/>
    <a:p>
      <a:pPr>
        <a:defRPr>
          <a:ln>
            <a:noFill/>
          </a:ln>
        </a:defRPr>
      </a:pPr>
      <a:endParaRPr lang="pt-BR"/>
    </a:p>
  </c:txPr>
  <c:printSettings>
    <c:headerFooter/>
    <c:pageMargins b="0.78740157499999996" l="0.511811024" r="0.511811024" t="0.78740157499999996" header="0.31496062000000075" footer="0.3149606200000007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0-4D90-48E0-9905-51013D49597B}"/>
              </c:ext>
            </c:extLst>
          </c:dPt>
          <c:dPt>
            <c:idx val="1"/>
            <c:bubble3D val="0"/>
            <c:spPr>
              <a:solidFill>
                <a:srgbClr val="FF0000"/>
              </a:solidFill>
            </c:spPr>
            <c:extLst>
              <c:ext xmlns:c16="http://schemas.microsoft.com/office/drawing/2014/chart" uri="{C3380CC4-5D6E-409C-BE32-E72D297353CC}">
                <c16:uniqueId val="{00000001-4D90-48E0-9905-51013D49597B}"/>
              </c:ext>
            </c:extLst>
          </c:dPt>
          <c:dPt>
            <c:idx val="2"/>
            <c:bubble3D val="0"/>
            <c:spPr>
              <a:solidFill>
                <a:srgbClr val="FFC000"/>
              </a:solidFill>
            </c:spPr>
            <c:extLst>
              <c:ext xmlns:c16="http://schemas.microsoft.com/office/drawing/2014/chart" uri="{C3380CC4-5D6E-409C-BE32-E72D297353CC}">
                <c16:uniqueId val="{00000002-4D90-48E0-9905-51013D49597B}"/>
              </c:ext>
            </c:extLst>
          </c:dPt>
          <c:dPt>
            <c:idx val="3"/>
            <c:bubble3D val="0"/>
            <c:spPr>
              <a:solidFill>
                <a:srgbClr val="92D050"/>
              </a:solidFill>
            </c:spPr>
            <c:extLst>
              <c:ext xmlns:c16="http://schemas.microsoft.com/office/drawing/2014/chart" uri="{C3380CC4-5D6E-409C-BE32-E72D297353CC}">
                <c16:uniqueId val="{00000003-4D90-48E0-9905-51013D49597B}"/>
              </c:ext>
            </c:extLst>
          </c:dPt>
          <c:dPt>
            <c:idx val="4"/>
            <c:bubble3D val="0"/>
            <c:spPr>
              <a:solidFill>
                <a:srgbClr val="0070C0"/>
              </a:solidFill>
            </c:spPr>
            <c:extLst>
              <c:ext xmlns:c16="http://schemas.microsoft.com/office/drawing/2014/chart" uri="{C3380CC4-5D6E-409C-BE32-E72D297353CC}">
                <c16:uniqueId val="{00000004-4D90-48E0-9905-51013D49597B}"/>
              </c:ext>
            </c:extLst>
          </c:dPt>
          <c:dPt>
            <c:idx val="5"/>
            <c:bubble3D val="0"/>
            <c:spPr>
              <a:solidFill>
                <a:srgbClr val="FF99CC"/>
              </a:solidFill>
            </c:spPr>
            <c:extLst>
              <c:ext xmlns:c16="http://schemas.microsoft.com/office/drawing/2014/chart" uri="{C3380CC4-5D6E-409C-BE32-E72D297353CC}">
                <c16:uniqueId val="{00000005-4D90-48E0-9905-51013D49597B}"/>
              </c:ext>
            </c:extLst>
          </c:dPt>
          <c:dLbls>
            <c:dLbl>
              <c:idx val="2"/>
              <c:spPr>
                <a:noFill/>
              </c:spPr>
              <c:txPr>
                <a:bodyPr/>
                <a:lstStyle/>
                <a:p>
                  <a:pPr>
                    <a:defRPr b="1">
                      <a:solidFill>
                        <a:schemeClr val="bg1"/>
                      </a:solidFill>
                    </a:defRPr>
                  </a:pPr>
                  <a:endParaRPr lang="pt-BR"/>
                </a:p>
              </c:txPr>
              <c:showLegendKey val="0"/>
              <c:showVal val="0"/>
              <c:showCatName val="0"/>
              <c:showSerName val="0"/>
              <c:showPercent val="1"/>
              <c:showBubbleSize val="0"/>
              <c:extLst>
                <c:ext xmlns:c16="http://schemas.microsoft.com/office/drawing/2014/chart" uri="{C3380CC4-5D6E-409C-BE32-E72D297353CC}">
                  <c16:uniqueId val="{00000002-4D90-48E0-9905-51013D49597B}"/>
                </c:ext>
              </c:extLst>
            </c:dLbl>
            <c:dLbl>
              <c:idx val="6"/>
              <c:spPr/>
              <c:txPr>
                <a:bodyPr/>
                <a:lstStyle/>
                <a:p>
                  <a:pPr>
                    <a:defRPr b="1">
                      <a:solidFill>
                        <a:schemeClr val="tx1"/>
                      </a:solidFill>
                    </a:defRPr>
                  </a:pPr>
                  <a:endParaRPr lang="pt-BR"/>
                </a:p>
              </c:txPr>
              <c:showLegendKey val="0"/>
              <c:showVal val="0"/>
              <c:showCatName val="0"/>
              <c:showSerName val="0"/>
              <c:showPercent val="1"/>
              <c:showBubbleSize val="0"/>
              <c:extLst>
                <c:ext xmlns:c16="http://schemas.microsoft.com/office/drawing/2014/chart" uri="{C3380CC4-5D6E-409C-BE32-E72D297353CC}">
                  <c16:uniqueId val="{00000006-4D90-48E0-9905-51013D49597B}"/>
                </c:ext>
              </c:extLst>
            </c:dLbl>
            <c:spPr>
              <a:noFill/>
              <a:ln>
                <a:noFill/>
              </a:ln>
              <a:effectLst/>
            </c:spPr>
            <c:txPr>
              <a:bodyPr/>
              <a:lstStyle/>
              <a:p>
                <a:pPr>
                  <a:defRPr b="1">
                    <a:solidFill>
                      <a:schemeClr val="bg1"/>
                    </a:solidFill>
                  </a:defRPr>
                </a:pPr>
                <a:endParaRPr lang="pt-BR"/>
              </a:p>
            </c:txPr>
            <c:showLegendKey val="0"/>
            <c:showVal val="0"/>
            <c:showCatName val="0"/>
            <c:showSerName val="0"/>
            <c:showPercent val="1"/>
            <c:showBubbleSize val="0"/>
            <c:showLeaderLines val="1"/>
            <c:extLst>
              <c:ext xmlns:c15="http://schemas.microsoft.com/office/drawing/2012/chart" uri="{CE6537A1-D6FC-4f65-9D91-7224C49458BB}"/>
            </c:extLst>
          </c:dLbls>
          <c:cat>
            <c:strRef>
              <c:f>'Painel de Gestão - 2'!$B$16:$B$21</c:f>
              <c:strCache>
                <c:ptCount val="6"/>
                <c:pt idx="0">
                  <c:v>Início planejado posterior</c:v>
                </c:pt>
                <c:pt idx="1">
                  <c:v>Não concluída ou Não iniciada</c:v>
                </c:pt>
                <c:pt idx="2">
                  <c:v>Em andamento com problemas</c:v>
                </c:pt>
                <c:pt idx="3">
                  <c:v>Em andamento conforme previsto</c:v>
                </c:pt>
                <c:pt idx="4">
                  <c:v>Concluída</c:v>
                </c:pt>
                <c:pt idx="5">
                  <c:v>Ações Novas</c:v>
                </c:pt>
              </c:strCache>
            </c:strRef>
          </c:cat>
          <c:val>
            <c:numRef>
              <c:f>'Painel de Gestão - 2'!$E$16:$E$21</c:f>
              <c:numCache>
                <c:formatCode>General</c:formatCode>
                <c:ptCount val="6"/>
                <c:pt idx="0">
                  <c:v>0</c:v>
                </c:pt>
                <c:pt idx="1">
                  <c:v>10</c:v>
                </c:pt>
                <c:pt idx="2">
                  <c:v>11</c:v>
                </c:pt>
                <c:pt idx="3">
                  <c:v>3</c:v>
                </c:pt>
                <c:pt idx="4">
                  <c:v>3</c:v>
                </c:pt>
                <c:pt idx="5">
                  <c:v>0</c:v>
                </c:pt>
              </c:numCache>
            </c:numRef>
          </c:val>
          <c:extLst>
            <c:ext xmlns:c16="http://schemas.microsoft.com/office/drawing/2014/chart" uri="{C3380CC4-5D6E-409C-BE32-E72D297353CC}">
              <c16:uniqueId val="{00000007-4D90-48E0-9905-51013D49597B}"/>
            </c:ext>
          </c:extLst>
        </c:ser>
        <c:dLbls>
          <c:showLegendKey val="0"/>
          <c:showVal val="0"/>
          <c:showCatName val="0"/>
          <c:showSerName val="0"/>
          <c:showPercent val="1"/>
          <c:showBubbleSize val="0"/>
          <c:showLeaderLines val="1"/>
        </c:dLbls>
        <c:firstSliceAng val="0"/>
        <c:holeSize val="50"/>
      </c:doughnutChart>
    </c:plotArea>
    <c:legend>
      <c:legendPos val="r"/>
      <c:legendEntry>
        <c:idx val="0"/>
        <c:delete val="1"/>
      </c:legendEntry>
      <c:layout>
        <c:manualLayout>
          <c:xMode val="edge"/>
          <c:yMode val="edge"/>
          <c:x val="0.5617596628217536"/>
          <c:y val="0.25142563246539779"/>
          <c:w val="0.43321917808219185"/>
          <c:h val="0.74857452189860951"/>
        </c:manualLayout>
      </c:layout>
      <c:overlay val="0"/>
    </c:legend>
    <c:plotVisOnly val="1"/>
    <c:dispBlanksAs val="zero"/>
    <c:showDLblsOverMax val="0"/>
  </c:chart>
  <c:spPr>
    <a:solidFill>
      <a:schemeClr val="bg1"/>
    </a:solidFill>
    <a:ln>
      <a:noFill/>
    </a:ln>
  </c:spPr>
  <c:printSettings>
    <c:headerFooter/>
    <c:pageMargins b="0.78740157499999996" l="0.511811024" r="0.511811024" t="0.78740157499999996" header="0.31496062000000075" footer="0.3149606200000007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- 2'!$B$31:$B$34</c:f>
              <c:strCache>
                <c:ptCount val="4"/>
                <c:pt idx="0">
                  <c:v>OBJETIVO 1</c:v>
                </c:pt>
                <c:pt idx="1">
                  <c:v>OBJETIVO 2</c:v>
                </c:pt>
                <c:pt idx="2">
                  <c:v>OBJETIVO 3</c:v>
                </c:pt>
                <c:pt idx="3">
                  <c:v>OBJETIVO 4</c:v>
                </c:pt>
              </c:strCache>
            </c:strRef>
          </c:cat>
          <c:val>
            <c:numRef>
              <c:f>'Painel de Gestão - 2'!$D$31:$D$34</c:f>
              <c:numCache>
                <c:formatCode>General</c:formatCode>
                <c:ptCount val="4"/>
                <c:pt idx="0">
                  <c:v>2</c:v>
                </c:pt>
                <c:pt idx="1">
                  <c:v>0</c:v>
                </c:pt>
                <c:pt idx="2">
                  <c:v>0</c:v>
                </c:pt>
                <c:pt idx="3">
                  <c:v>0</c:v>
                </c:pt>
              </c:numCache>
            </c:numRef>
          </c:val>
          <c:extLst>
            <c:ext xmlns:c16="http://schemas.microsoft.com/office/drawing/2014/chart" uri="{C3380CC4-5D6E-409C-BE32-E72D297353CC}">
              <c16:uniqueId val="{00000000-0FBF-49D4-9C81-5AEBD6E55112}"/>
            </c:ext>
          </c:extLst>
        </c:ser>
        <c:ser>
          <c:idx val="1"/>
          <c:order val="1"/>
          <c:spPr>
            <a:solidFill>
              <a:schemeClr val="bg1">
                <a:lumMod val="65000"/>
              </a:schemeClr>
            </a:solidFill>
          </c:spPr>
          <c:invertIfNegative val="0"/>
          <c:cat>
            <c:strRef>
              <c:f>'Painel de Gestão - 2'!$B$31:$B$34</c:f>
              <c:strCache>
                <c:ptCount val="4"/>
                <c:pt idx="0">
                  <c:v>OBJETIVO 1</c:v>
                </c:pt>
                <c:pt idx="1">
                  <c:v>OBJETIVO 2</c:v>
                </c:pt>
                <c:pt idx="2">
                  <c:v>OBJETIVO 3</c:v>
                </c:pt>
                <c:pt idx="3">
                  <c:v>OBJETIVO 4</c:v>
                </c:pt>
              </c:strCache>
            </c:strRef>
          </c:cat>
          <c:val>
            <c:numRef>
              <c:f>'Painel de Gestão - 2'!$E$31:$E$34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0FBF-49D4-9C81-5AEBD6E55112}"/>
            </c:ext>
          </c:extLst>
        </c:ser>
        <c:ser>
          <c:idx val="2"/>
          <c:order val="2"/>
          <c:spPr>
            <a:solidFill>
              <a:srgbClr val="FF0000"/>
            </a:solidFill>
          </c:spPr>
          <c:invertIfNegative val="0"/>
          <c:cat>
            <c:strRef>
              <c:f>'Painel de Gestão - 2'!$B$31:$B$34</c:f>
              <c:strCache>
                <c:ptCount val="4"/>
                <c:pt idx="0">
                  <c:v>OBJETIVO 1</c:v>
                </c:pt>
                <c:pt idx="1">
                  <c:v>OBJETIVO 2</c:v>
                </c:pt>
                <c:pt idx="2">
                  <c:v>OBJETIVO 3</c:v>
                </c:pt>
                <c:pt idx="3">
                  <c:v>OBJETIVO 4</c:v>
                </c:pt>
              </c:strCache>
            </c:strRef>
          </c:cat>
          <c:val>
            <c:numRef>
              <c:f>'Painel de Gestão - 2'!$F$31:$F$34</c:f>
              <c:numCache>
                <c:formatCode>General</c:formatCode>
                <c:ptCount val="4"/>
                <c:pt idx="0">
                  <c:v>4</c:v>
                </c:pt>
                <c:pt idx="1">
                  <c:v>0</c:v>
                </c:pt>
                <c:pt idx="2">
                  <c:v>4</c:v>
                </c:pt>
                <c:pt idx="3">
                  <c:v>3</c:v>
                </c:pt>
              </c:numCache>
            </c:numRef>
          </c:val>
          <c:extLst>
            <c:ext xmlns:c16="http://schemas.microsoft.com/office/drawing/2014/chart" uri="{C3380CC4-5D6E-409C-BE32-E72D297353CC}">
              <c16:uniqueId val="{00000002-0FBF-49D4-9C81-5AEBD6E55112}"/>
            </c:ext>
          </c:extLst>
        </c:ser>
        <c:ser>
          <c:idx val="3"/>
          <c:order val="3"/>
          <c:spPr>
            <a:solidFill>
              <a:srgbClr val="FFC000"/>
            </a:solidFill>
          </c:spPr>
          <c:invertIfNegative val="0"/>
          <c:cat>
            <c:strRef>
              <c:f>'Painel de Gestão - 2'!$B$31:$B$34</c:f>
              <c:strCache>
                <c:ptCount val="4"/>
                <c:pt idx="0">
                  <c:v>OBJETIVO 1</c:v>
                </c:pt>
                <c:pt idx="1">
                  <c:v>OBJETIVO 2</c:v>
                </c:pt>
                <c:pt idx="2">
                  <c:v>OBJETIVO 3</c:v>
                </c:pt>
                <c:pt idx="3">
                  <c:v>OBJETIVO 4</c:v>
                </c:pt>
              </c:strCache>
            </c:strRef>
          </c:cat>
          <c:val>
            <c:numRef>
              <c:f>'Painel de Gestão - 2'!$G$31:$G$34</c:f>
              <c:numCache>
                <c:formatCode>General</c:formatCode>
                <c:ptCount val="4"/>
                <c:pt idx="0">
                  <c:v>5</c:v>
                </c:pt>
                <c:pt idx="1">
                  <c:v>6</c:v>
                </c:pt>
                <c:pt idx="2">
                  <c:v>0</c:v>
                </c:pt>
                <c:pt idx="3">
                  <c:v>1</c:v>
                </c:pt>
              </c:numCache>
            </c:numRef>
          </c:val>
          <c:extLst>
            <c:ext xmlns:c16="http://schemas.microsoft.com/office/drawing/2014/chart" uri="{C3380CC4-5D6E-409C-BE32-E72D297353CC}">
              <c16:uniqueId val="{00000003-0FBF-49D4-9C81-5AEBD6E55112}"/>
            </c:ext>
          </c:extLst>
        </c:ser>
        <c:ser>
          <c:idx val="4"/>
          <c:order val="4"/>
          <c:spPr>
            <a:solidFill>
              <a:srgbClr val="92D050"/>
            </a:solidFill>
          </c:spPr>
          <c:invertIfNegative val="0"/>
          <c:cat>
            <c:strRef>
              <c:f>'Painel de Gestão - 2'!$B$31:$B$34</c:f>
              <c:strCache>
                <c:ptCount val="4"/>
                <c:pt idx="0">
                  <c:v>OBJETIVO 1</c:v>
                </c:pt>
                <c:pt idx="1">
                  <c:v>OBJETIVO 2</c:v>
                </c:pt>
                <c:pt idx="2">
                  <c:v>OBJETIVO 3</c:v>
                </c:pt>
                <c:pt idx="3">
                  <c:v>OBJETIVO 4</c:v>
                </c:pt>
              </c:strCache>
            </c:strRef>
          </c:cat>
          <c:val>
            <c:numRef>
              <c:f>'Painel de Gestão - 2'!$H$31:$H$34</c:f>
              <c:numCache>
                <c:formatCode>General</c:formatCode>
                <c:ptCount val="4"/>
                <c:pt idx="0">
                  <c:v>2</c:v>
                </c:pt>
                <c:pt idx="1">
                  <c:v>1</c:v>
                </c:pt>
                <c:pt idx="2">
                  <c:v>0</c:v>
                </c:pt>
                <c:pt idx="3">
                  <c:v>0</c:v>
                </c:pt>
              </c:numCache>
            </c:numRef>
          </c:val>
          <c:extLst>
            <c:ext xmlns:c16="http://schemas.microsoft.com/office/drawing/2014/chart" uri="{C3380CC4-5D6E-409C-BE32-E72D297353CC}">
              <c16:uniqueId val="{00000004-0FBF-49D4-9C81-5AEBD6E55112}"/>
            </c:ext>
          </c:extLst>
        </c:ser>
        <c:ser>
          <c:idx val="5"/>
          <c:order val="5"/>
          <c:spPr>
            <a:solidFill>
              <a:srgbClr val="0070C0"/>
            </a:solidFill>
          </c:spPr>
          <c:invertIfNegative val="0"/>
          <c:cat>
            <c:strRef>
              <c:f>'Painel de Gestão - 2'!$B$31:$B$34</c:f>
              <c:strCache>
                <c:ptCount val="4"/>
                <c:pt idx="0">
                  <c:v>OBJETIVO 1</c:v>
                </c:pt>
                <c:pt idx="1">
                  <c:v>OBJETIVO 2</c:v>
                </c:pt>
                <c:pt idx="2">
                  <c:v>OBJETIVO 3</c:v>
                </c:pt>
                <c:pt idx="3">
                  <c:v>OBJETIVO 4</c:v>
                </c:pt>
              </c:strCache>
            </c:strRef>
          </c:cat>
          <c:val>
            <c:numRef>
              <c:f>'Painel de Gestão - 2'!$I$31:$I$34</c:f>
              <c:numCache>
                <c:formatCode>General</c:formatCode>
                <c:ptCount val="4"/>
                <c:pt idx="0">
                  <c:v>0</c:v>
                </c:pt>
                <c:pt idx="1">
                  <c:v>3</c:v>
                </c:pt>
                <c:pt idx="2">
                  <c:v>0</c:v>
                </c:pt>
                <c:pt idx="3">
                  <c:v>0</c:v>
                </c:pt>
              </c:numCache>
            </c:numRef>
          </c:val>
          <c:extLst>
            <c:ext xmlns:c16="http://schemas.microsoft.com/office/drawing/2014/chart" uri="{C3380CC4-5D6E-409C-BE32-E72D297353CC}">
              <c16:uniqueId val="{00000005-0FBF-49D4-9C81-5AEBD6E55112}"/>
            </c:ext>
          </c:extLst>
        </c:ser>
        <c:dLbls>
          <c:showLegendKey val="0"/>
          <c:showVal val="0"/>
          <c:showCatName val="0"/>
          <c:showSerName val="0"/>
          <c:showPercent val="0"/>
          <c:showBubbleSize val="0"/>
        </c:dLbls>
        <c:gapWidth val="150"/>
        <c:overlap val="100"/>
        <c:axId val="91506176"/>
        <c:axId val="91507712"/>
      </c:barChart>
      <c:catAx>
        <c:axId val="91506176"/>
        <c:scaling>
          <c:orientation val="maxMin"/>
        </c:scaling>
        <c:delete val="0"/>
        <c:axPos val="l"/>
        <c:numFmt formatCode="General" sourceLinked="0"/>
        <c:majorTickMark val="out"/>
        <c:minorTickMark val="none"/>
        <c:tickLblPos val="nextTo"/>
        <c:crossAx val="91507712"/>
        <c:crosses val="autoZero"/>
        <c:auto val="1"/>
        <c:lblAlgn val="ctr"/>
        <c:lblOffset val="100"/>
        <c:noMultiLvlLbl val="0"/>
      </c:catAx>
      <c:valAx>
        <c:axId val="91507712"/>
        <c:scaling>
          <c:orientation val="minMax"/>
        </c:scaling>
        <c:delete val="0"/>
        <c:axPos val="t"/>
        <c:majorGridlines/>
        <c:numFmt formatCode="General" sourceLinked="1"/>
        <c:majorTickMark val="out"/>
        <c:minorTickMark val="none"/>
        <c:tickLblPos val="nextTo"/>
        <c:crossAx val="91506176"/>
        <c:crosses val="autoZero"/>
        <c:crossBetween val="between"/>
      </c:valAx>
    </c:plotArea>
    <c:plotVisOnly val="1"/>
    <c:dispBlanksAs val="gap"/>
    <c:showDLblsOverMax val="0"/>
  </c:chart>
  <c:printSettings>
    <c:headerFooter/>
    <c:pageMargins b="0.78740157499999996" l="0.511811024" r="0.511811024" t="0.78740157499999996" header="0.31496062000000075" footer="0.3149606200000007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1"/>
          <c:order val="0"/>
          <c:spPr>
            <a:solidFill>
              <a:schemeClr val="bg1">
                <a:lumMod val="65000"/>
              </a:schemeClr>
            </a:solidFill>
          </c:spPr>
          <c:invertIfNegative val="0"/>
          <c:cat>
            <c:strRef>
              <c:f>'Painel de Gestão - 3'!$C$29:$C$33</c:f>
              <c:strCache>
                <c:ptCount val="5"/>
                <c:pt idx="0">
                  <c:v>OBJETIVO 1</c:v>
                </c:pt>
                <c:pt idx="1">
                  <c:v>OBJETIVO 2</c:v>
                </c:pt>
                <c:pt idx="2">
                  <c:v>OBJETIVO 3</c:v>
                </c:pt>
                <c:pt idx="3">
                  <c:v>OBJETIVO 4</c:v>
                </c:pt>
                <c:pt idx="4">
                  <c:v>OBJETIVO 5</c:v>
                </c:pt>
              </c:strCache>
            </c:strRef>
          </c:cat>
          <c:val>
            <c:numRef>
              <c:f>'Painel de Gestão - 3'!$F$29:$F$33</c:f>
              <c:numCache>
                <c:formatCode>General</c:formatCode>
                <c:ptCount val="5"/>
                <c:pt idx="0">
                  <c:v>0</c:v>
                </c:pt>
                <c:pt idx="1">
                  <c:v>0</c:v>
                </c:pt>
                <c:pt idx="2">
                  <c:v>0</c:v>
                </c:pt>
                <c:pt idx="3">
                  <c:v>0</c:v>
                </c:pt>
                <c:pt idx="4">
                  <c:v>1</c:v>
                </c:pt>
              </c:numCache>
            </c:numRef>
          </c:val>
          <c:extLst>
            <c:ext xmlns:c16="http://schemas.microsoft.com/office/drawing/2014/chart" uri="{C3380CC4-5D6E-409C-BE32-E72D297353CC}">
              <c16:uniqueId val="{00000000-D724-4D6A-9565-7CB7BFFB34DF}"/>
            </c:ext>
          </c:extLst>
        </c:ser>
        <c:ser>
          <c:idx val="2"/>
          <c:order val="1"/>
          <c:spPr>
            <a:solidFill>
              <a:srgbClr val="FF0000"/>
            </a:solidFill>
          </c:spPr>
          <c:invertIfNegative val="0"/>
          <c:cat>
            <c:strRef>
              <c:f>'Painel de Gestão - 3'!$C$29:$C$33</c:f>
              <c:strCache>
                <c:ptCount val="5"/>
                <c:pt idx="0">
                  <c:v>OBJETIVO 1</c:v>
                </c:pt>
                <c:pt idx="1">
                  <c:v>OBJETIVO 2</c:v>
                </c:pt>
                <c:pt idx="2">
                  <c:v>OBJETIVO 3</c:v>
                </c:pt>
                <c:pt idx="3">
                  <c:v>OBJETIVO 4</c:v>
                </c:pt>
                <c:pt idx="4">
                  <c:v>OBJETIVO 5</c:v>
                </c:pt>
              </c:strCache>
            </c:strRef>
          </c:cat>
          <c:val>
            <c:numRef>
              <c:f>'Painel de Gestão - 3'!$G$29:$G$33</c:f>
              <c:numCache>
                <c:formatCode>General</c:formatCode>
                <c:ptCount val="5"/>
                <c:pt idx="0">
                  <c:v>1</c:v>
                </c:pt>
                <c:pt idx="1">
                  <c:v>1</c:v>
                </c:pt>
                <c:pt idx="2">
                  <c:v>2</c:v>
                </c:pt>
                <c:pt idx="3">
                  <c:v>2</c:v>
                </c:pt>
                <c:pt idx="4">
                  <c:v>2</c:v>
                </c:pt>
              </c:numCache>
            </c:numRef>
          </c:val>
          <c:extLst>
            <c:ext xmlns:c16="http://schemas.microsoft.com/office/drawing/2014/chart" uri="{C3380CC4-5D6E-409C-BE32-E72D297353CC}">
              <c16:uniqueId val="{00000001-D724-4D6A-9565-7CB7BFFB34DF}"/>
            </c:ext>
          </c:extLst>
        </c:ser>
        <c:ser>
          <c:idx val="3"/>
          <c:order val="2"/>
          <c:spPr>
            <a:solidFill>
              <a:srgbClr val="FFC000"/>
            </a:solidFill>
          </c:spPr>
          <c:invertIfNegative val="0"/>
          <c:cat>
            <c:strRef>
              <c:f>'Painel de Gestão - 3'!$C$29:$C$33</c:f>
              <c:strCache>
                <c:ptCount val="5"/>
                <c:pt idx="0">
                  <c:v>OBJETIVO 1</c:v>
                </c:pt>
                <c:pt idx="1">
                  <c:v>OBJETIVO 2</c:v>
                </c:pt>
                <c:pt idx="2">
                  <c:v>OBJETIVO 3</c:v>
                </c:pt>
                <c:pt idx="3">
                  <c:v>OBJETIVO 4</c:v>
                </c:pt>
                <c:pt idx="4">
                  <c:v>OBJETIVO 5</c:v>
                </c:pt>
              </c:strCache>
            </c:strRef>
          </c:cat>
          <c:val>
            <c:numRef>
              <c:f>'Painel de Gestão - 3'!$H$29:$H$33</c:f>
              <c:numCache>
                <c:formatCode>General</c:formatCode>
                <c:ptCount val="5"/>
                <c:pt idx="0">
                  <c:v>3</c:v>
                </c:pt>
                <c:pt idx="1">
                  <c:v>2</c:v>
                </c:pt>
                <c:pt idx="2">
                  <c:v>0</c:v>
                </c:pt>
                <c:pt idx="3">
                  <c:v>0</c:v>
                </c:pt>
                <c:pt idx="4">
                  <c:v>4</c:v>
                </c:pt>
              </c:numCache>
            </c:numRef>
          </c:val>
          <c:extLst>
            <c:ext xmlns:c16="http://schemas.microsoft.com/office/drawing/2014/chart" uri="{C3380CC4-5D6E-409C-BE32-E72D297353CC}">
              <c16:uniqueId val="{00000002-D724-4D6A-9565-7CB7BFFB34DF}"/>
            </c:ext>
          </c:extLst>
        </c:ser>
        <c:ser>
          <c:idx val="4"/>
          <c:order val="3"/>
          <c:spPr>
            <a:solidFill>
              <a:srgbClr val="92D050"/>
            </a:solidFill>
          </c:spPr>
          <c:invertIfNegative val="0"/>
          <c:cat>
            <c:strRef>
              <c:f>'Painel de Gestão - 3'!$C$29:$C$33</c:f>
              <c:strCache>
                <c:ptCount val="5"/>
                <c:pt idx="0">
                  <c:v>OBJETIVO 1</c:v>
                </c:pt>
                <c:pt idx="1">
                  <c:v>OBJETIVO 2</c:v>
                </c:pt>
                <c:pt idx="2">
                  <c:v>OBJETIVO 3</c:v>
                </c:pt>
                <c:pt idx="3">
                  <c:v>OBJETIVO 4</c:v>
                </c:pt>
                <c:pt idx="4">
                  <c:v>OBJETIVO 5</c:v>
                </c:pt>
              </c:strCache>
            </c:strRef>
          </c:cat>
          <c:val>
            <c:numRef>
              <c:f>'Painel de Gestão - 3'!$I$29:$I$33</c:f>
              <c:numCache>
                <c:formatCode>General</c:formatCode>
                <c:ptCount val="5"/>
                <c:pt idx="0">
                  <c:v>2</c:v>
                </c:pt>
                <c:pt idx="1">
                  <c:v>2</c:v>
                </c:pt>
                <c:pt idx="2">
                  <c:v>0</c:v>
                </c:pt>
                <c:pt idx="3">
                  <c:v>0</c:v>
                </c:pt>
                <c:pt idx="4">
                  <c:v>1</c:v>
                </c:pt>
              </c:numCache>
            </c:numRef>
          </c:val>
          <c:extLst>
            <c:ext xmlns:c16="http://schemas.microsoft.com/office/drawing/2014/chart" uri="{C3380CC4-5D6E-409C-BE32-E72D297353CC}">
              <c16:uniqueId val="{00000003-D724-4D6A-9565-7CB7BFFB34DF}"/>
            </c:ext>
          </c:extLst>
        </c:ser>
        <c:ser>
          <c:idx val="5"/>
          <c:order val="4"/>
          <c:spPr>
            <a:solidFill>
              <a:srgbClr val="0070C0"/>
            </a:solidFill>
          </c:spPr>
          <c:invertIfNegative val="0"/>
          <c:cat>
            <c:strRef>
              <c:f>'Painel de Gestão - 3'!$C$29:$C$33</c:f>
              <c:strCache>
                <c:ptCount val="5"/>
                <c:pt idx="0">
                  <c:v>OBJETIVO 1</c:v>
                </c:pt>
                <c:pt idx="1">
                  <c:v>OBJETIVO 2</c:v>
                </c:pt>
                <c:pt idx="2">
                  <c:v>OBJETIVO 3</c:v>
                </c:pt>
                <c:pt idx="3">
                  <c:v>OBJETIVO 4</c:v>
                </c:pt>
                <c:pt idx="4">
                  <c:v>OBJETIVO 5</c:v>
                </c:pt>
              </c:strCache>
            </c:strRef>
          </c:cat>
          <c:val>
            <c:numRef>
              <c:f>'Painel de Gestão - 3'!$J$29:$J$33</c:f>
              <c:numCache>
                <c:formatCode>General</c:formatCode>
                <c:ptCount val="5"/>
                <c:pt idx="0">
                  <c:v>1</c:v>
                </c:pt>
                <c:pt idx="1">
                  <c:v>3</c:v>
                </c:pt>
                <c:pt idx="2">
                  <c:v>0</c:v>
                </c:pt>
                <c:pt idx="3">
                  <c:v>0</c:v>
                </c:pt>
                <c:pt idx="4">
                  <c:v>0</c:v>
                </c:pt>
              </c:numCache>
            </c:numRef>
          </c:val>
          <c:extLst>
            <c:ext xmlns:c16="http://schemas.microsoft.com/office/drawing/2014/chart" uri="{C3380CC4-5D6E-409C-BE32-E72D297353CC}">
              <c16:uniqueId val="{00000004-D724-4D6A-9565-7CB7BFFB34DF}"/>
            </c:ext>
          </c:extLst>
        </c:ser>
        <c:dLbls>
          <c:showLegendKey val="0"/>
          <c:showVal val="0"/>
          <c:showCatName val="0"/>
          <c:showSerName val="0"/>
          <c:showPercent val="0"/>
          <c:showBubbleSize val="0"/>
        </c:dLbls>
        <c:gapWidth val="150"/>
        <c:overlap val="100"/>
        <c:axId val="154294528"/>
        <c:axId val="154308608"/>
      </c:barChart>
      <c:catAx>
        <c:axId val="154294528"/>
        <c:scaling>
          <c:orientation val="maxMin"/>
        </c:scaling>
        <c:delete val="0"/>
        <c:axPos val="l"/>
        <c:numFmt formatCode="ge\r\a\l" sourceLinked="0"/>
        <c:majorTickMark val="out"/>
        <c:minorTickMark val="none"/>
        <c:tickLblPos val="nextTo"/>
        <c:txPr>
          <a:bodyPr/>
          <a:lstStyle/>
          <a:p>
            <a:pPr>
              <a:defRPr sz="1100"/>
            </a:pPr>
            <a:endParaRPr lang="pt-BR"/>
          </a:p>
        </c:txPr>
        <c:crossAx val="154308608"/>
        <c:crosses val="autoZero"/>
        <c:auto val="1"/>
        <c:lblAlgn val="ctr"/>
        <c:lblOffset val="100"/>
        <c:noMultiLvlLbl val="0"/>
      </c:catAx>
      <c:valAx>
        <c:axId val="154308608"/>
        <c:scaling>
          <c:orientation val="minMax"/>
        </c:scaling>
        <c:delete val="0"/>
        <c:axPos val="t"/>
        <c:majorGridlines/>
        <c:numFmt formatCode="General" sourceLinked="1"/>
        <c:majorTickMark val="out"/>
        <c:minorTickMark val="none"/>
        <c:tickLblPos val="nextTo"/>
        <c:crossAx val="154294528"/>
        <c:crosses val="autoZero"/>
        <c:crossBetween val="between"/>
        <c:majorUnit val="2"/>
      </c:valAx>
    </c:plotArea>
    <c:plotVisOnly val="1"/>
    <c:dispBlanksAs val="gap"/>
    <c:showDLblsOverMax val="0"/>
  </c:chart>
  <c:printSettings>
    <c:headerFooter/>
    <c:pageMargins b="0.78740157499999996" l="0.511811024" r="0.511811024" t="0.78740157499999996" header="0.31496062000000147" footer="0.31496062000000147"/>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664E-3"/>
          <c:y val="1.6489186112599717E-2"/>
        </c:manualLayout>
      </c:layout>
      <c:overlay val="0"/>
      <c:spPr>
        <a:noFill/>
      </c:spPr>
    </c:title>
    <c:autoTitleDeleted val="0"/>
    <c:plotArea>
      <c:layout>
        <c:manualLayout>
          <c:layoutTarget val="inner"/>
          <c:xMode val="edge"/>
          <c:yMode val="edge"/>
          <c:x val="8.1141294838144959E-2"/>
          <c:y val="0.21937888351980545"/>
          <c:w val="0.46168875765529332"/>
          <c:h val="0.685158466596579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DF85-476D-A727-E0CA42FB531B}"/>
              </c:ext>
            </c:extLst>
          </c:dPt>
          <c:dPt>
            <c:idx val="1"/>
            <c:bubble3D val="0"/>
            <c:spPr>
              <a:solidFill>
                <a:srgbClr val="FF0000"/>
              </a:solidFill>
            </c:spPr>
            <c:extLst>
              <c:ext xmlns:c16="http://schemas.microsoft.com/office/drawing/2014/chart" uri="{C3380CC4-5D6E-409C-BE32-E72D297353CC}">
                <c16:uniqueId val="{00000003-DF85-476D-A727-E0CA42FB531B}"/>
              </c:ext>
            </c:extLst>
          </c:dPt>
          <c:dPt>
            <c:idx val="3"/>
            <c:bubble3D val="0"/>
            <c:spPr>
              <a:solidFill>
                <a:srgbClr val="92D050"/>
              </a:solidFill>
            </c:spPr>
            <c:extLst>
              <c:ext xmlns:c16="http://schemas.microsoft.com/office/drawing/2014/chart" uri="{C3380CC4-5D6E-409C-BE32-E72D297353CC}">
                <c16:uniqueId val="{00000005-DF85-476D-A727-E0CA42FB531B}"/>
              </c:ext>
            </c:extLst>
          </c:dPt>
          <c:dPt>
            <c:idx val="4"/>
            <c:bubble3D val="0"/>
            <c:spPr>
              <a:solidFill>
                <a:srgbClr val="0070C0"/>
              </a:solidFill>
            </c:spPr>
            <c:extLst>
              <c:ext xmlns:c16="http://schemas.microsoft.com/office/drawing/2014/chart" uri="{C3380CC4-5D6E-409C-BE32-E72D297353CC}">
                <c16:uniqueId val="{00000007-DF85-476D-A727-E0CA42FB531B}"/>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- 3'!$C$13:$C$17</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- 3'!$E$13:$E$17</c:f>
              <c:numCache>
                <c:formatCode>0%</c:formatCode>
                <c:ptCount val="5"/>
                <c:pt idx="0">
                  <c:v>3.7037037037037035E-2</c:v>
                </c:pt>
                <c:pt idx="1">
                  <c:v>0.29629629629629628</c:v>
                </c:pt>
                <c:pt idx="2">
                  <c:v>0.33333333333333331</c:v>
                </c:pt>
                <c:pt idx="3">
                  <c:v>0.18518518518518517</c:v>
                </c:pt>
                <c:pt idx="4">
                  <c:v>0.14814814814814814</c:v>
                </c:pt>
              </c:numCache>
            </c:numRef>
          </c:val>
          <c:extLst>
            <c:ext xmlns:c16="http://schemas.microsoft.com/office/drawing/2014/chart" uri="{C3380CC4-5D6E-409C-BE32-E72D297353CC}">
              <c16:uniqueId val="{00000008-DF85-476D-A727-E0CA42FB531B}"/>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
        </c:manualLayout>
      </c:layout>
      <c:overlay val="0"/>
      <c:txPr>
        <a:bodyPr/>
        <a:lstStyle/>
        <a:p>
          <a:pPr>
            <a:defRPr sz="1100"/>
          </a:pPr>
          <a:endParaRPr lang="pt-BR"/>
        </a:p>
      </c:txPr>
    </c:legend>
    <c:plotVisOnly val="1"/>
    <c:dispBlanksAs val="zero"/>
    <c:showDLblsOverMax val="0"/>
  </c:chart>
  <c:spPr>
    <a:solidFill>
      <a:schemeClr val="bg1"/>
    </a:solidFill>
  </c:spPr>
  <c:printSettings>
    <c:headerFooter/>
    <c:pageMargins b="0.78740157499999996" l="0.511811024" r="0.511811024" t="0.78740157499999996" header="0.31496062000000102" footer="0.314960620000001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664E-3"/>
          <c:y val="1.6489186112599717E-2"/>
        </c:manualLayout>
      </c:layout>
      <c:overlay val="0"/>
      <c:spPr>
        <a:noFill/>
      </c:spPr>
    </c:title>
    <c:autoTitleDeleted val="0"/>
    <c:plotArea>
      <c:layout>
        <c:manualLayout>
          <c:layoutTarget val="inner"/>
          <c:xMode val="edge"/>
          <c:yMode val="edge"/>
          <c:x val="9.5030183727034145E-2"/>
          <c:y val="0.21937888351980545"/>
          <c:w val="0.46168875765529332"/>
          <c:h val="0.685158466596579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63E-4966-B902-8897622DA78F}"/>
              </c:ext>
            </c:extLst>
          </c:dPt>
          <c:dPt>
            <c:idx val="1"/>
            <c:bubble3D val="0"/>
            <c:spPr>
              <a:solidFill>
                <a:srgbClr val="FF0000"/>
              </a:solidFill>
            </c:spPr>
            <c:extLst>
              <c:ext xmlns:c16="http://schemas.microsoft.com/office/drawing/2014/chart" uri="{C3380CC4-5D6E-409C-BE32-E72D297353CC}">
                <c16:uniqueId val="{00000003-E63E-4966-B902-8897622DA78F}"/>
              </c:ext>
            </c:extLst>
          </c:dPt>
          <c:dPt>
            <c:idx val="2"/>
            <c:bubble3D val="0"/>
            <c:spPr>
              <a:solidFill>
                <a:srgbClr val="FFFF00"/>
              </a:solidFill>
            </c:spPr>
            <c:extLst>
              <c:ext xmlns:c16="http://schemas.microsoft.com/office/drawing/2014/chart" uri="{C3380CC4-5D6E-409C-BE32-E72D297353CC}">
                <c16:uniqueId val="{00000005-E63E-4966-B902-8897622DA78F}"/>
              </c:ext>
            </c:extLst>
          </c:dPt>
          <c:dPt>
            <c:idx val="3"/>
            <c:bubble3D val="0"/>
            <c:spPr>
              <a:solidFill>
                <a:srgbClr val="92D050"/>
              </a:solidFill>
            </c:spPr>
            <c:extLst>
              <c:ext xmlns:c16="http://schemas.microsoft.com/office/drawing/2014/chart" uri="{C3380CC4-5D6E-409C-BE32-E72D297353CC}">
                <c16:uniqueId val="{00000007-E63E-4966-B902-8897622DA78F}"/>
              </c:ext>
            </c:extLst>
          </c:dPt>
          <c:dPt>
            <c:idx val="4"/>
            <c:bubble3D val="0"/>
            <c:spPr>
              <a:solidFill>
                <a:srgbClr val="0070C0"/>
              </a:solidFill>
            </c:spPr>
            <c:extLst>
              <c:ext xmlns:c16="http://schemas.microsoft.com/office/drawing/2014/chart" uri="{C3380CC4-5D6E-409C-BE32-E72D297353CC}">
                <c16:uniqueId val="{00000009-E63E-4966-B902-8897622DA78F}"/>
              </c:ext>
            </c:extLst>
          </c:dPt>
          <c:dPt>
            <c:idx val="5"/>
            <c:bubble3D val="0"/>
            <c:spPr>
              <a:solidFill>
                <a:srgbClr val="FF99CC"/>
              </a:solidFill>
            </c:spPr>
            <c:extLst>
              <c:ext xmlns:c16="http://schemas.microsoft.com/office/drawing/2014/chart" uri="{C3380CC4-5D6E-409C-BE32-E72D297353CC}">
                <c16:uniqueId val="{0000000B-E63E-4966-B902-8897622DA78F}"/>
              </c:ext>
            </c:extLst>
          </c:dPt>
          <c:dLbls>
            <c:dLbl>
              <c:idx val="0"/>
              <c:layout>
                <c:manualLayout>
                  <c:x val="8.1410256410256402E-3"/>
                  <c:y val="-3.94460286701190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63E-4966-B902-8897622DA78F}"/>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- 3'!$C$13:$C$18</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- 3'!$G$13:$G$18</c:f>
              <c:numCache>
                <c:formatCode>0%</c:formatCode>
                <c:ptCount val="6"/>
                <c:pt idx="0">
                  <c:v>3.7037037037037035E-2</c:v>
                </c:pt>
                <c:pt idx="1">
                  <c:v>0.29629629629629628</c:v>
                </c:pt>
                <c:pt idx="2">
                  <c:v>0.33333333333333331</c:v>
                </c:pt>
                <c:pt idx="3">
                  <c:v>0.18518518518518517</c:v>
                </c:pt>
                <c:pt idx="4">
                  <c:v>0.14814814814814814</c:v>
                </c:pt>
                <c:pt idx="5">
                  <c:v>0</c:v>
                </c:pt>
              </c:numCache>
            </c:numRef>
          </c:val>
          <c:extLst>
            <c:ext xmlns:c16="http://schemas.microsoft.com/office/drawing/2014/chart" uri="{C3380CC4-5D6E-409C-BE32-E72D297353CC}">
              <c16:uniqueId val="{0000000C-E63E-4966-B902-8897622DA78F}"/>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746"/>
          <c:y val="0.11768286970423393"/>
          <c:w val="0.38477668980593777"/>
          <c:h val="0.81849175118189299"/>
        </c:manualLayout>
      </c:layout>
      <c:overlay val="0"/>
      <c:txPr>
        <a:bodyPr/>
        <a:lstStyle/>
        <a:p>
          <a:pPr>
            <a:defRPr sz="1100"/>
          </a:pPr>
          <a:endParaRPr lang="pt-BR"/>
        </a:p>
      </c:txPr>
    </c:legend>
    <c:plotVisOnly val="1"/>
    <c:dispBlanksAs val="zero"/>
    <c:showDLblsOverMax val="0"/>
  </c:chart>
  <c:spPr>
    <a:solidFill>
      <a:schemeClr val="bg1"/>
    </a:solidFill>
  </c:spPr>
  <c:printSettings>
    <c:headerFooter/>
    <c:pageMargins b="0.78740157499999996" l="0.511811024" r="0.511811024" t="0.78740157499999996" header="0.31496062000000102" footer="0.3149606200000010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6</xdr:col>
      <xdr:colOff>247203</xdr:colOff>
      <xdr:row>12</xdr:row>
      <xdr:rowOff>223957</xdr:rowOff>
    </xdr:from>
    <xdr:to>
      <xdr:col>13</xdr:col>
      <xdr:colOff>479004</xdr:colOff>
      <xdr:row>27</xdr:row>
      <xdr:rowOff>23470</xdr:rowOff>
    </xdr:to>
    <xdr:graphicFrame macro="">
      <xdr:nvGraphicFramePr>
        <xdr:cNvPr id="15" name="Gráfico 14">
          <a:extLst>
            <a:ext uri="{FF2B5EF4-FFF2-40B4-BE49-F238E27FC236}">
              <a16:creationId xmlns:a16="http://schemas.microsoft.com/office/drawing/2014/main" id="{00000000-0008-0000-03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178624</xdr:colOff>
      <xdr:row>12</xdr:row>
      <xdr:rowOff>316516</xdr:rowOff>
    </xdr:from>
    <xdr:to>
      <xdr:col>13</xdr:col>
      <xdr:colOff>270064</xdr:colOff>
      <xdr:row>14</xdr:row>
      <xdr:rowOff>87084</xdr:rowOff>
    </xdr:to>
    <xdr:sp macro="" textlink="">
      <xdr:nvSpPr>
        <xdr:cNvPr id="3" name="CaixaDeTexto 2">
          <a:extLst>
            <a:ext uri="{FF2B5EF4-FFF2-40B4-BE49-F238E27FC236}">
              <a16:creationId xmlns:a16="http://schemas.microsoft.com/office/drawing/2014/main" id="{00000000-0008-0000-0300-000003000000}"/>
            </a:ext>
          </a:extLst>
        </xdr:cNvPr>
        <xdr:cNvSpPr txBox="1"/>
      </xdr:nvSpPr>
      <xdr:spPr>
        <a:xfrm>
          <a:off x="7613567" y="2656945"/>
          <a:ext cx="1920240" cy="489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pt-BR" sz="1100" b="1"/>
            <a:t>SITUAÇÃO</a:t>
          </a:r>
          <a:r>
            <a:rPr lang="pt-BR" sz="1100" b="1" baseline="0"/>
            <a:t> DO PAN </a:t>
          </a:r>
        </a:p>
        <a:p>
          <a:pPr algn="r"/>
          <a:r>
            <a:rPr lang="pt-BR" sz="1100" b="1" baseline="0"/>
            <a:t>Monitoria Anual</a:t>
          </a:r>
          <a:endParaRPr lang="pt-BR" sz="1100" b="1"/>
        </a:p>
      </xdr:txBody>
    </xdr:sp>
    <xdr:clientData/>
  </xdr:twoCellAnchor>
  <xdr:twoCellAnchor>
    <xdr:from>
      <xdr:col>13</xdr:col>
      <xdr:colOff>585684</xdr:colOff>
      <xdr:row>12</xdr:row>
      <xdr:rowOff>236764</xdr:rowOff>
    </xdr:from>
    <xdr:to>
      <xdr:col>20</xdr:col>
      <xdr:colOff>290745</xdr:colOff>
      <xdr:row>27</xdr:row>
      <xdr:rowOff>29392</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439850</xdr:colOff>
      <xdr:row>27</xdr:row>
      <xdr:rowOff>160903</xdr:rowOff>
    </xdr:from>
    <xdr:to>
      <xdr:col>20</xdr:col>
      <xdr:colOff>202406</xdr:colOff>
      <xdr:row>34</xdr:row>
      <xdr:rowOff>47625</xdr:rowOff>
    </xdr:to>
    <xdr:graphicFrame macro="">
      <xdr:nvGraphicFramePr>
        <xdr:cNvPr id="14" name="Gráfico 13">
          <a:extLst>
            <a:ext uri="{FF2B5EF4-FFF2-40B4-BE49-F238E27FC236}">
              <a16:creationId xmlns:a16="http://schemas.microsoft.com/office/drawing/2014/main" id="{00000000-0008-0000-03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126243</xdr:colOff>
      <xdr:row>12</xdr:row>
      <xdr:rowOff>310561</xdr:rowOff>
    </xdr:from>
    <xdr:to>
      <xdr:col>20</xdr:col>
      <xdr:colOff>217683</xdr:colOff>
      <xdr:row>14</xdr:row>
      <xdr:rowOff>65313</xdr:rowOff>
    </xdr:to>
    <xdr:sp macro="" textlink="">
      <xdr:nvSpPr>
        <xdr:cNvPr id="16" name="CaixaDeTexto 15">
          <a:extLst>
            <a:ext uri="{FF2B5EF4-FFF2-40B4-BE49-F238E27FC236}">
              <a16:creationId xmlns:a16="http://schemas.microsoft.com/office/drawing/2014/main" id="{00000000-0008-0000-0300-000010000000}"/>
            </a:ext>
          </a:extLst>
        </xdr:cNvPr>
        <xdr:cNvSpPr txBox="1"/>
      </xdr:nvSpPr>
      <xdr:spPr>
        <a:xfrm>
          <a:off x="11828386" y="2650990"/>
          <a:ext cx="1920240" cy="4732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pt-BR" sz="1100" b="1"/>
            <a:t>SITUAÇÃO</a:t>
          </a:r>
          <a:r>
            <a:rPr lang="pt-BR" sz="1100" b="1" baseline="0"/>
            <a:t> DO PAN</a:t>
          </a:r>
        </a:p>
        <a:p>
          <a:pPr algn="r"/>
          <a:r>
            <a:rPr lang="pt-BR" sz="1100" b="1" baseline="0"/>
            <a:t>Após a Monitoria Anual</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247203</xdr:colOff>
      <xdr:row>12</xdr:row>
      <xdr:rowOff>223957</xdr:rowOff>
    </xdr:from>
    <xdr:to>
      <xdr:col>13</xdr:col>
      <xdr:colOff>479004</xdr:colOff>
      <xdr:row>27</xdr:row>
      <xdr:rowOff>23470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178624</xdr:colOff>
      <xdr:row>12</xdr:row>
      <xdr:rowOff>316516</xdr:rowOff>
    </xdr:from>
    <xdr:to>
      <xdr:col>13</xdr:col>
      <xdr:colOff>270064</xdr:colOff>
      <xdr:row>14</xdr:row>
      <xdr:rowOff>87084</xdr:rowOff>
    </xdr:to>
    <xdr:sp macro="" textlink="">
      <xdr:nvSpPr>
        <xdr:cNvPr id="3" name="CaixaDeTexto 2">
          <a:extLst>
            <a:ext uri="{FF2B5EF4-FFF2-40B4-BE49-F238E27FC236}">
              <a16:creationId xmlns:a16="http://schemas.microsoft.com/office/drawing/2014/main" id="{00000000-0008-0000-0500-000003000000}"/>
            </a:ext>
          </a:extLst>
        </xdr:cNvPr>
        <xdr:cNvSpPr txBox="1"/>
      </xdr:nvSpPr>
      <xdr:spPr>
        <a:xfrm>
          <a:off x="8179624" y="2697766"/>
          <a:ext cx="1920240" cy="694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pt-BR" sz="1100" b="1"/>
            <a:t>SITUAÇÃO</a:t>
          </a:r>
          <a:r>
            <a:rPr lang="pt-BR" sz="1100" b="1" baseline="0"/>
            <a:t> DO PAN </a:t>
          </a:r>
        </a:p>
        <a:p>
          <a:pPr algn="r"/>
          <a:r>
            <a:rPr lang="pt-BR" sz="1100" b="1" baseline="0"/>
            <a:t>Monitoria Anual</a:t>
          </a:r>
          <a:endParaRPr lang="pt-BR" sz="1100" b="1"/>
        </a:p>
      </xdr:txBody>
    </xdr:sp>
    <xdr:clientData/>
  </xdr:twoCellAnchor>
  <xdr:twoCellAnchor>
    <xdr:from>
      <xdr:col>13</xdr:col>
      <xdr:colOff>585684</xdr:colOff>
      <xdr:row>12</xdr:row>
      <xdr:rowOff>236764</xdr:rowOff>
    </xdr:from>
    <xdr:to>
      <xdr:col>20</xdr:col>
      <xdr:colOff>290745</xdr:colOff>
      <xdr:row>27</xdr:row>
      <xdr:rowOff>29392</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606537</xdr:colOff>
      <xdr:row>27</xdr:row>
      <xdr:rowOff>279966</xdr:rowOff>
    </xdr:from>
    <xdr:to>
      <xdr:col>20</xdr:col>
      <xdr:colOff>511969</xdr:colOff>
      <xdr:row>34</xdr:row>
      <xdr:rowOff>35719</xdr:rowOff>
    </xdr:to>
    <xdr:graphicFrame macro="">
      <xdr:nvGraphicFramePr>
        <xdr:cNvPr id="5" name="Gráfico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126243</xdr:colOff>
      <xdr:row>12</xdr:row>
      <xdr:rowOff>310561</xdr:rowOff>
    </xdr:from>
    <xdr:to>
      <xdr:col>20</xdr:col>
      <xdr:colOff>217683</xdr:colOff>
      <xdr:row>14</xdr:row>
      <xdr:rowOff>65313</xdr:rowOff>
    </xdr:to>
    <xdr:sp macro="" textlink="">
      <xdr:nvSpPr>
        <xdr:cNvPr id="6" name="CaixaDeTexto 5">
          <a:extLst>
            <a:ext uri="{FF2B5EF4-FFF2-40B4-BE49-F238E27FC236}">
              <a16:creationId xmlns:a16="http://schemas.microsoft.com/office/drawing/2014/main" id="{00000000-0008-0000-0500-000006000000}"/>
            </a:ext>
          </a:extLst>
        </xdr:cNvPr>
        <xdr:cNvSpPr txBox="1"/>
      </xdr:nvSpPr>
      <xdr:spPr>
        <a:xfrm>
          <a:off x="12394443" y="2691811"/>
          <a:ext cx="1920240" cy="678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pt-BR" sz="1100" b="1"/>
            <a:t>SITUAÇÃO</a:t>
          </a:r>
          <a:r>
            <a:rPr lang="pt-BR" sz="1100" b="1" baseline="0"/>
            <a:t> DO PAN</a:t>
          </a:r>
        </a:p>
        <a:p>
          <a:pPr algn="r"/>
          <a:r>
            <a:rPr lang="pt-BR" sz="1100" b="1" baseline="0"/>
            <a:t>Após a Monitoria Anual</a:t>
          </a:r>
          <a:endParaRPr lang="pt-BR" sz="11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2</xdr:row>
      <xdr:rowOff>60960</xdr:rowOff>
    </xdr:from>
    <xdr:to>
      <xdr:col>34</xdr:col>
      <xdr:colOff>1435417</xdr:colOff>
      <xdr:row>3</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1995F9-743C-47F6-B3A3-F73749927429}"/>
            </a:ext>
          </a:extLst>
        </xdr:cNvPr>
        <xdr:cNvSpPr/>
      </xdr:nvSpPr>
      <xdr:spPr>
        <a:xfrm>
          <a:off x="56688990" y="603885"/>
          <a:ext cx="4230052" cy="32030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397326</xdr:colOff>
      <xdr:row>25</xdr:row>
      <xdr:rowOff>40821</xdr:rowOff>
    </xdr:from>
    <xdr:to>
      <xdr:col>20</xdr:col>
      <xdr:colOff>204108</xdr:colOff>
      <xdr:row>33</xdr:row>
      <xdr:rowOff>40821</xdr:rowOff>
    </xdr:to>
    <xdr:graphicFrame macro="">
      <xdr:nvGraphicFramePr>
        <xdr:cNvPr id="2" name="Gráfico 1">
          <a:extLst>
            <a:ext uri="{FF2B5EF4-FFF2-40B4-BE49-F238E27FC236}">
              <a16:creationId xmlns:a16="http://schemas.microsoft.com/office/drawing/2014/main" id="{9F8A6867-A886-4E52-8377-6419542AC8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163285</xdr:colOff>
      <xdr:row>8</xdr:row>
      <xdr:rowOff>182938</xdr:rowOff>
    </xdr:from>
    <xdr:to>
      <xdr:col>14</xdr:col>
      <xdr:colOff>0</xdr:colOff>
      <xdr:row>21</xdr:row>
      <xdr:rowOff>41563</xdr:rowOff>
    </xdr:to>
    <xdr:graphicFrame macro="">
      <xdr:nvGraphicFramePr>
        <xdr:cNvPr id="3" name="Gráfico 2">
          <a:extLst>
            <a:ext uri="{FF2B5EF4-FFF2-40B4-BE49-F238E27FC236}">
              <a16:creationId xmlns:a16="http://schemas.microsoft.com/office/drawing/2014/main" id="{04820647-C378-49D9-8320-E1D72B3527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142117</xdr:colOff>
      <xdr:row>8</xdr:row>
      <xdr:rowOff>169331</xdr:rowOff>
    </xdr:from>
    <xdr:to>
      <xdr:col>20</xdr:col>
      <xdr:colOff>462643</xdr:colOff>
      <xdr:row>21</xdr:row>
      <xdr:rowOff>27956</xdr:rowOff>
    </xdr:to>
    <xdr:graphicFrame macro="">
      <xdr:nvGraphicFramePr>
        <xdr:cNvPr id="4" name="Gráfico 3">
          <a:extLst>
            <a:ext uri="{FF2B5EF4-FFF2-40B4-BE49-F238E27FC236}">
              <a16:creationId xmlns:a16="http://schemas.microsoft.com/office/drawing/2014/main" id="{5979571F-CFC0-44D4-AF3C-8328E27724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252752</xdr:colOff>
      <xdr:row>18</xdr:row>
      <xdr:rowOff>404814</xdr:rowOff>
    </xdr:from>
    <xdr:to>
      <xdr:col>16</xdr:col>
      <xdr:colOff>331675</xdr:colOff>
      <xdr:row>26</xdr:row>
      <xdr:rowOff>34699</xdr:rowOff>
    </xdr:to>
    <xdr:graphicFrame macro="">
      <xdr:nvGraphicFramePr>
        <xdr:cNvPr id="2" name="Gráfico 1">
          <a:extLst>
            <a:ext uri="{FF2B5EF4-FFF2-40B4-BE49-F238E27FC236}">
              <a16:creationId xmlns:a16="http://schemas.microsoft.com/office/drawing/2014/main" id="{F64CC4E0-BE63-4CFE-B472-A9FA0C09A7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248330</xdr:colOff>
      <xdr:row>7</xdr:row>
      <xdr:rowOff>128508</xdr:rowOff>
    </xdr:from>
    <xdr:to>
      <xdr:col>14</xdr:col>
      <xdr:colOff>299358</xdr:colOff>
      <xdr:row>17</xdr:row>
      <xdr:rowOff>197304</xdr:rowOff>
    </xdr:to>
    <xdr:graphicFrame macro="">
      <xdr:nvGraphicFramePr>
        <xdr:cNvPr id="3" name="Gráfico 2">
          <a:extLst>
            <a:ext uri="{FF2B5EF4-FFF2-40B4-BE49-F238E27FC236}">
              <a16:creationId xmlns:a16="http://schemas.microsoft.com/office/drawing/2014/main" id="{80C01BF4-CD94-409A-B76E-361CDE8C23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p-A-CGESP-bsa/_COPAN/PAN%20Aves%20Limicolas%20Migrat&#243;rias/2-Monitoria/Matriz_de_monitoria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itoria Anual - 1"/>
      <sheetName val="Painel de Gestão - 1"/>
      <sheetName val="Monitoria Anual - 2"/>
      <sheetName val="Painel de Gestão - 2"/>
      <sheetName val="Monitoria Anual - 3"/>
      <sheetName val="Painel de Gestão - 3"/>
      <sheetName val="Monitoria Anual - 4"/>
      <sheetName val="Painel de Gestão - 4"/>
      <sheetName val="Monitoria Final"/>
      <sheetName val="Painel de Gestão Final"/>
      <sheetName val="Moniotira Final"/>
    </sheetNames>
    <sheetDataSet>
      <sheetData sheetId="0" refreshError="1">
        <row r="2">
          <cell r="A2" t="str">
            <v>PAN  AVES  LIMÍCOLAS MIGRATÓRIAS</v>
          </cell>
        </row>
        <row r="3">
          <cell r="B3" t="str">
            <v>Ampliar e assegurar a proteção efetiva dos habitats críticos para as aves limícolas até 2018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96"/>
  <sheetViews>
    <sheetView showGridLines="0" zoomScale="60" zoomScaleNormal="60" workbookViewId="0">
      <pane xSplit="2" topLeftCell="C1" activePane="topRight" state="frozen"/>
      <selection activeCell="Q10" sqref="Q10"/>
      <selection pane="topRight" activeCell="B15" sqref="B15"/>
    </sheetView>
  </sheetViews>
  <sheetFormatPr defaultColWidth="8.85546875" defaultRowHeight="15" x14ac:dyDescent="0.25"/>
  <cols>
    <col min="1" max="1" width="35.28515625" style="1" customWidth="1"/>
    <col min="2" max="2" width="38" style="1" customWidth="1"/>
    <col min="3" max="3" width="18.7109375" style="1" customWidth="1"/>
    <col min="4" max="4" width="19.42578125" style="1" customWidth="1"/>
    <col min="5" max="5" width="25.7109375" style="1" customWidth="1"/>
    <col min="6" max="6" width="27.5703125" style="1" customWidth="1"/>
    <col min="7" max="7" width="25.140625" style="1" customWidth="1"/>
    <col min="8" max="8" width="27.7109375" style="1" bestFit="1" customWidth="1"/>
    <col min="9" max="14" width="26.7109375" style="16" customWidth="1"/>
    <col min="15" max="15" width="37.85546875" style="1" customWidth="1"/>
    <col min="16" max="16" width="28.7109375" style="1" customWidth="1"/>
    <col min="17" max="17" width="40" style="1" customWidth="1"/>
    <col min="18" max="19" width="26.7109375" style="1" customWidth="1"/>
    <col min="20" max="21" width="28.85546875" style="1" customWidth="1"/>
    <col min="22" max="26" width="18.7109375" style="1" customWidth="1"/>
    <col min="27" max="27" width="22.7109375" style="1" customWidth="1"/>
    <col min="28" max="31" width="8.85546875" style="1"/>
    <col min="32" max="32" width="0" style="1" hidden="1" customWidth="1"/>
    <col min="33" max="16384" width="8.85546875" style="1"/>
  </cols>
  <sheetData>
    <row r="1" spans="1:32" s="2" customFormat="1" x14ac:dyDescent="0.25">
      <c r="A1" s="3" t="s">
        <v>0</v>
      </c>
      <c r="I1" s="14"/>
      <c r="J1" s="14"/>
      <c r="K1" s="14"/>
      <c r="L1" s="14"/>
      <c r="M1" s="14"/>
      <c r="N1" s="14"/>
    </row>
    <row r="2" spans="1:32" s="4" customFormat="1" ht="4.1500000000000004" customHeight="1" x14ac:dyDescent="0.25">
      <c r="I2" s="15"/>
      <c r="J2" s="15"/>
      <c r="K2" s="15"/>
      <c r="L2" s="15"/>
      <c r="M2" s="15"/>
      <c r="N2" s="15"/>
    </row>
    <row r="3" spans="1:32" s="430" customFormat="1" x14ac:dyDescent="0.25">
      <c r="A3" s="429" t="s">
        <v>67</v>
      </c>
      <c r="B3" s="429"/>
      <c r="C3" s="429"/>
      <c r="D3" s="429"/>
      <c r="E3" s="429"/>
      <c r="F3" s="429"/>
      <c r="G3" s="429"/>
      <c r="H3" s="429"/>
      <c r="I3" s="429"/>
      <c r="J3" s="429"/>
      <c r="K3" s="429"/>
      <c r="L3" s="429"/>
      <c r="M3" s="429"/>
      <c r="O3" s="429"/>
      <c r="P3" s="429"/>
      <c r="Q3" s="429"/>
    </row>
    <row r="5" spans="1:32" s="6" customFormat="1" ht="25.9" customHeight="1" x14ac:dyDescent="0.25">
      <c r="A5" s="437" t="s">
        <v>1</v>
      </c>
      <c r="B5" s="437"/>
      <c r="C5" s="438"/>
      <c r="D5" s="431" t="s">
        <v>68</v>
      </c>
      <c r="E5" s="432"/>
      <c r="F5" s="432"/>
      <c r="G5" s="432"/>
      <c r="H5" s="432"/>
      <c r="I5" s="432"/>
      <c r="J5" s="432"/>
      <c r="K5" s="432"/>
      <c r="L5" s="432"/>
      <c r="M5" s="433"/>
    </row>
    <row r="7" spans="1:32" ht="15.75" thickBot="1" x14ac:dyDescent="0.3">
      <c r="A7" s="7" t="s">
        <v>2</v>
      </c>
      <c r="B7" s="7"/>
      <c r="C7" s="8"/>
      <c r="D7" s="434" t="s">
        <v>69</v>
      </c>
      <c r="E7" s="435"/>
      <c r="F7" s="435"/>
      <c r="G7" s="436"/>
      <c r="H7" s="16"/>
      <c r="AF7" s="1" t="s">
        <v>61</v>
      </c>
    </row>
    <row r="8" spans="1:32" ht="15.75" thickTop="1" x14ac:dyDescent="0.25">
      <c r="AF8" s="64" t="s">
        <v>62</v>
      </c>
    </row>
    <row r="9" spans="1:32" ht="16.5" thickBot="1" x14ac:dyDescent="0.3">
      <c r="A9" s="49" t="s">
        <v>11</v>
      </c>
      <c r="B9" s="50"/>
      <c r="C9" s="50"/>
      <c r="D9" s="50"/>
      <c r="E9" s="50"/>
      <c r="F9" s="50"/>
      <c r="G9" s="50"/>
      <c r="H9" s="51"/>
      <c r="I9" s="439" t="s">
        <v>56</v>
      </c>
      <c r="J9" s="440"/>
      <c r="K9" s="440"/>
      <c r="L9" s="440"/>
      <c r="M9" s="440"/>
      <c r="N9" s="440"/>
      <c r="O9" s="440"/>
      <c r="P9" s="440"/>
      <c r="Q9" s="440"/>
      <c r="R9" s="441"/>
      <c r="S9" s="59"/>
      <c r="T9" s="442" t="s">
        <v>30</v>
      </c>
      <c r="U9" s="443"/>
      <c r="V9" s="443"/>
      <c r="W9" s="443"/>
      <c r="X9" s="443"/>
      <c r="Y9" s="443"/>
      <c r="Z9" s="443"/>
      <c r="AA9" s="444"/>
    </row>
    <row r="10" spans="1:32" ht="64.5" thickTop="1" thickBot="1" x14ac:dyDescent="0.3">
      <c r="A10" s="22" t="s">
        <v>3</v>
      </c>
      <c r="B10" s="22" t="s">
        <v>4</v>
      </c>
      <c r="C10" s="22" t="s">
        <v>5</v>
      </c>
      <c r="D10" s="22" t="s">
        <v>9</v>
      </c>
      <c r="E10" s="22" t="s">
        <v>10</v>
      </c>
      <c r="F10" s="22" t="s">
        <v>6</v>
      </c>
      <c r="G10" s="22" t="s">
        <v>8</v>
      </c>
      <c r="H10" s="22" t="s">
        <v>59</v>
      </c>
      <c r="I10" s="17" t="s">
        <v>12</v>
      </c>
      <c r="J10" s="18" t="s">
        <v>13</v>
      </c>
      <c r="K10" s="19" t="s">
        <v>14</v>
      </c>
      <c r="L10" s="20" t="s">
        <v>15</v>
      </c>
      <c r="M10" s="21" t="s">
        <v>16</v>
      </c>
      <c r="N10" s="58" t="s">
        <v>17</v>
      </c>
      <c r="O10" s="23" t="s">
        <v>18</v>
      </c>
      <c r="P10" s="23" t="s">
        <v>19</v>
      </c>
      <c r="Q10" s="23" t="s">
        <v>20</v>
      </c>
      <c r="R10" s="23" t="s">
        <v>21</v>
      </c>
      <c r="S10" s="23" t="s">
        <v>57</v>
      </c>
      <c r="T10" s="24" t="s">
        <v>22</v>
      </c>
      <c r="U10" s="25" t="s">
        <v>23</v>
      </c>
      <c r="V10" s="25" t="s">
        <v>24</v>
      </c>
      <c r="W10" s="25" t="s">
        <v>25</v>
      </c>
      <c r="X10" s="25" t="s">
        <v>26</v>
      </c>
      <c r="Y10" s="25" t="s">
        <v>27</v>
      </c>
      <c r="Z10" s="25" t="s">
        <v>28</v>
      </c>
      <c r="AA10" s="25" t="s">
        <v>29</v>
      </c>
    </row>
    <row r="11" spans="1:32" ht="90.75" customHeight="1" thickTop="1" x14ac:dyDescent="0.25">
      <c r="A11" s="445" t="s">
        <v>70</v>
      </c>
      <c r="B11" s="91" t="s">
        <v>71</v>
      </c>
      <c r="C11" s="92" t="s">
        <v>72</v>
      </c>
      <c r="D11" s="93">
        <v>41334</v>
      </c>
      <c r="E11" s="93">
        <v>41518</v>
      </c>
      <c r="F11" s="92" t="s">
        <v>73</v>
      </c>
      <c r="G11" s="92" t="s">
        <v>74</v>
      </c>
      <c r="H11" s="94">
        <v>60000</v>
      </c>
      <c r="I11" s="126"/>
      <c r="J11" s="126"/>
      <c r="K11" s="126"/>
      <c r="L11" s="126"/>
      <c r="M11" s="126" t="s">
        <v>58</v>
      </c>
      <c r="N11" s="95"/>
      <c r="O11" s="92" t="s">
        <v>75</v>
      </c>
      <c r="P11" s="92" t="s">
        <v>76</v>
      </c>
      <c r="Q11" s="92" t="s">
        <v>77</v>
      </c>
      <c r="R11" s="92" t="s">
        <v>78</v>
      </c>
      <c r="S11" s="92" t="s">
        <v>79</v>
      </c>
      <c r="T11" s="92"/>
      <c r="U11" s="92"/>
      <c r="V11" s="92"/>
      <c r="W11" s="92"/>
      <c r="X11" s="92" t="s">
        <v>80</v>
      </c>
      <c r="Y11" s="92"/>
      <c r="Z11" s="92" t="s">
        <v>81</v>
      </c>
      <c r="AA11" s="128"/>
    </row>
    <row r="12" spans="1:32" ht="90.75" customHeight="1" x14ac:dyDescent="0.25">
      <c r="A12" s="446"/>
      <c r="B12" s="91" t="s">
        <v>82</v>
      </c>
      <c r="C12" s="96" t="s">
        <v>83</v>
      </c>
      <c r="D12" s="93">
        <v>41334</v>
      </c>
      <c r="E12" s="93">
        <v>43160</v>
      </c>
      <c r="F12" s="97" t="s">
        <v>84</v>
      </c>
      <c r="G12" s="92" t="s">
        <v>85</v>
      </c>
      <c r="H12" s="94">
        <v>200000</v>
      </c>
      <c r="I12" s="92"/>
      <c r="J12" s="92"/>
      <c r="K12" s="92" t="s">
        <v>58</v>
      </c>
      <c r="L12" s="92"/>
      <c r="M12" s="92"/>
      <c r="N12" s="98"/>
      <c r="O12" s="92" t="s">
        <v>86</v>
      </c>
      <c r="P12" s="99" t="s">
        <v>87</v>
      </c>
      <c r="Q12" s="92" t="s">
        <v>88</v>
      </c>
      <c r="R12" s="92" t="s">
        <v>89</v>
      </c>
      <c r="S12" s="92"/>
      <c r="T12" s="92"/>
      <c r="U12" s="92"/>
      <c r="V12" s="92"/>
      <c r="W12" s="92"/>
      <c r="X12" s="92"/>
      <c r="Y12" s="92"/>
      <c r="Z12" s="92" t="s">
        <v>90</v>
      </c>
      <c r="AA12" s="92"/>
    </row>
    <row r="13" spans="1:32" ht="90.75" customHeight="1" x14ac:dyDescent="0.25">
      <c r="A13" s="446"/>
      <c r="B13" s="91" t="s">
        <v>91</v>
      </c>
      <c r="C13" s="97" t="s">
        <v>92</v>
      </c>
      <c r="D13" s="100">
        <v>41518</v>
      </c>
      <c r="E13" s="93">
        <v>41699</v>
      </c>
      <c r="F13" s="96" t="s">
        <v>93</v>
      </c>
      <c r="G13" s="97" t="s">
        <v>94</v>
      </c>
      <c r="H13" s="94" t="s">
        <v>95</v>
      </c>
      <c r="I13" s="126"/>
      <c r="J13" s="126"/>
      <c r="K13" s="126" t="s">
        <v>58</v>
      </c>
      <c r="L13" s="126"/>
      <c r="M13" s="126"/>
      <c r="N13" s="95"/>
      <c r="O13" s="92" t="s">
        <v>96</v>
      </c>
      <c r="P13" s="99" t="s">
        <v>97</v>
      </c>
      <c r="Q13" s="92" t="s">
        <v>98</v>
      </c>
      <c r="R13" s="92" t="s">
        <v>99</v>
      </c>
      <c r="S13" s="92" t="s">
        <v>100</v>
      </c>
      <c r="T13" s="92"/>
      <c r="U13" s="92"/>
      <c r="V13" s="92"/>
      <c r="W13" s="92" t="s">
        <v>101</v>
      </c>
      <c r="X13" s="92"/>
      <c r="Y13" s="92"/>
      <c r="Z13" s="92" t="s">
        <v>102</v>
      </c>
      <c r="AA13" s="92"/>
    </row>
    <row r="14" spans="1:32" ht="90.75" customHeight="1" x14ac:dyDescent="0.25">
      <c r="A14" s="446"/>
      <c r="B14" s="91" t="s">
        <v>103</v>
      </c>
      <c r="C14" s="97" t="s">
        <v>104</v>
      </c>
      <c r="D14" s="93">
        <v>41518</v>
      </c>
      <c r="E14" s="93">
        <v>41609</v>
      </c>
      <c r="F14" s="96" t="s">
        <v>105</v>
      </c>
      <c r="G14" s="96" t="s">
        <v>106</v>
      </c>
      <c r="H14" s="94" t="s">
        <v>95</v>
      </c>
      <c r="I14" s="126"/>
      <c r="J14" s="126" t="s">
        <v>58</v>
      </c>
      <c r="K14" s="126"/>
      <c r="L14" s="126"/>
      <c r="M14" s="126"/>
      <c r="N14" s="95"/>
      <c r="O14" s="92" t="s">
        <v>107</v>
      </c>
      <c r="P14" s="99"/>
      <c r="Q14" s="92" t="s">
        <v>108</v>
      </c>
      <c r="R14" s="92" t="s">
        <v>109</v>
      </c>
      <c r="S14" s="92" t="s">
        <v>110</v>
      </c>
      <c r="T14" s="92" t="s">
        <v>111</v>
      </c>
      <c r="U14" s="92"/>
      <c r="V14" s="92"/>
      <c r="W14" s="92" t="s">
        <v>112</v>
      </c>
      <c r="X14" s="92"/>
      <c r="Y14" s="92"/>
      <c r="Z14" s="92"/>
      <c r="AA14" s="92"/>
    </row>
    <row r="15" spans="1:32" ht="90.75" customHeight="1" x14ac:dyDescent="0.25">
      <c r="A15" s="446"/>
      <c r="B15" s="101" t="s">
        <v>113</v>
      </c>
      <c r="C15" s="97" t="s">
        <v>114</v>
      </c>
      <c r="D15" s="100">
        <v>41640</v>
      </c>
      <c r="E15" s="100">
        <v>43160</v>
      </c>
      <c r="F15" s="97" t="s">
        <v>115</v>
      </c>
      <c r="G15" s="96" t="s">
        <v>106</v>
      </c>
      <c r="H15" s="94">
        <v>2200</v>
      </c>
      <c r="I15" s="126"/>
      <c r="J15" s="126"/>
      <c r="K15" s="126" t="s">
        <v>58</v>
      </c>
      <c r="L15" s="126"/>
      <c r="M15" s="126"/>
      <c r="N15" s="95"/>
      <c r="O15" s="92" t="s">
        <v>116</v>
      </c>
      <c r="P15" s="92"/>
      <c r="Q15" s="92" t="s">
        <v>117</v>
      </c>
      <c r="R15" s="92" t="s">
        <v>118</v>
      </c>
      <c r="S15" s="92"/>
      <c r="T15" s="92"/>
      <c r="U15" s="92"/>
      <c r="V15" s="92"/>
      <c r="W15" s="92"/>
      <c r="X15" s="92"/>
      <c r="Y15" s="92"/>
      <c r="Z15" s="92"/>
      <c r="AA15" s="92"/>
    </row>
    <row r="16" spans="1:32" ht="90.75" customHeight="1" x14ac:dyDescent="0.25">
      <c r="A16" s="446"/>
      <c r="B16" s="102" t="s">
        <v>119</v>
      </c>
      <c r="C16" s="96" t="s">
        <v>120</v>
      </c>
      <c r="D16" s="100">
        <v>41334</v>
      </c>
      <c r="E16" s="100">
        <v>41699</v>
      </c>
      <c r="F16" s="96" t="s">
        <v>121</v>
      </c>
      <c r="G16" s="96" t="s">
        <v>122</v>
      </c>
      <c r="H16" s="94" t="s">
        <v>95</v>
      </c>
      <c r="I16" s="126"/>
      <c r="J16" s="126"/>
      <c r="K16" s="126" t="s">
        <v>58</v>
      </c>
      <c r="L16" s="126"/>
      <c r="M16" s="126"/>
      <c r="N16" s="95"/>
      <c r="O16" s="92" t="s">
        <v>123</v>
      </c>
      <c r="P16" s="99"/>
      <c r="Q16" s="92"/>
      <c r="R16" s="92" t="s">
        <v>124</v>
      </c>
      <c r="S16" s="92"/>
      <c r="T16" s="92"/>
      <c r="U16" s="92"/>
      <c r="V16" s="92"/>
      <c r="W16" s="103">
        <v>42430</v>
      </c>
      <c r="X16" s="92"/>
      <c r="Y16" s="92"/>
      <c r="Z16" s="92"/>
      <c r="AA16" s="92"/>
    </row>
    <row r="17" spans="1:27" ht="90.75" customHeight="1" x14ac:dyDescent="0.25">
      <c r="A17" s="446"/>
      <c r="B17" s="104" t="s">
        <v>125</v>
      </c>
      <c r="C17" s="105" t="s">
        <v>126</v>
      </c>
      <c r="D17" s="106">
        <v>41334</v>
      </c>
      <c r="E17" s="106">
        <v>42064</v>
      </c>
      <c r="F17" s="107" t="s">
        <v>127</v>
      </c>
      <c r="G17" s="107"/>
      <c r="H17" s="108">
        <v>25000</v>
      </c>
      <c r="I17" s="126"/>
      <c r="J17" s="126" t="s">
        <v>58</v>
      </c>
      <c r="K17" s="126"/>
      <c r="L17" s="126"/>
      <c r="M17" s="126"/>
      <c r="N17" s="95"/>
      <c r="O17" s="92" t="s">
        <v>128</v>
      </c>
      <c r="P17" s="109"/>
      <c r="Q17" s="92" t="s">
        <v>129</v>
      </c>
      <c r="R17" s="92" t="s">
        <v>130</v>
      </c>
      <c r="S17" s="92"/>
      <c r="T17" s="92"/>
      <c r="U17" s="92"/>
      <c r="V17" s="92"/>
      <c r="W17" s="92">
        <v>2018</v>
      </c>
      <c r="X17" s="92" t="s">
        <v>131</v>
      </c>
      <c r="Y17" s="92"/>
      <c r="Z17" s="92" t="s">
        <v>132</v>
      </c>
      <c r="AA17" s="92"/>
    </row>
    <row r="18" spans="1:27" ht="90.75" customHeight="1" x14ac:dyDescent="0.25">
      <c r="A18" s="446"/>
      <c r="B18" s="110" t="s">
        <v>133</v>
      </c>
      <c r="C18" s="96" t="s">
        <v>134</v>
      </c>
      <c r="D18" s="100">
        <v>41334</v>
      </c>
      <c r="E18" s="100">
        <v>43160</v>
      </c>
      <c r="F18" s="97" t="s">
        <v>73</v>
      </c>
      <c r="G18" s="96" t="s">
        <v>135</v>
      </c>
      <c r="H18" s="94">
        <v>5000</v>
      </c>
      <c r="I18" s="126"/>
      <c r="J18" s="126"/>
      <c r="K18" s="126"/>
      <c r="L18" s="126" t="s">
        <v>58</v>
      </c>
      <c r="M18" s="126"/>
      <c r="N18" s="95"/>
      <c r="O18" s="92" t="s">
        <v>136</v>
      </c>
      <c r="P18" s="109"/>
      <c r="Q18" s="92"/>
      <c r="R18" s="92" t="s">
        <v>137</v>
      </c>
      <c r="S18" s="92" t="s">
        <v>138</v>
      </c>
      <c r="T18" s="92"/>
      <c r="U18" s="92"/>
      <c r="V18" s="92"/>
      <c r="W18" s="92"/>
      <c r="X18" s="92" t="s">
        <v>139</v>
      </c>
      <c r="Y18" s="92"/>
      <c r="Z18" s="111" t="s">
        <v>140</v>
      </c>
      <c r="AA18" s="92"/>
    </row>
    <row r="19" spans="1:27" ht="90.75" customHeight="1" x14ac:dyDescent="0.25">
      <c r="A19" s="446"/>
      <c r="B19" s="110" t="s">
        <v>141</v>
      </c>
      <c r="C19" s="96" t="s">
        <v>142</v>
      </c>
      <c r="D19" s="100">
        <v>41335</v>
      </c>
      <c r="E19" s="100">
        <v>43161</v>
      </c>
      <c r="F19" s="96" t="s">
        <v>135</v>
      </c>
      <c r="G19" s="96"/>
      <c r="H19" s="94">
        <v>65000</v>
      </c>
      <c r="I19" s="126"/>
      <c r="J19" s="126"/>
      <c r="K19" s="126" t="s">
        <v>58</v>
      </c>
      <c r="L19" s="126"/>
      <c r="M19" s="126"/>
      <c r="N19" s="95"/>
      <c r="O19" s="92" t="s">
        <v>143</v>
      </c>
      <c r="P19" s="99"/>
      <c r="Q19" s="92"/>
      <c r="R19" s="92"/>
      <c r="S19" s="92" t="s">
        <v>144</v>
      </c>
      <c r="T19" s="92"/>
      <c r="U19" s="92"/>
      <c r="V19" s="92"/>
      <c r="W19" s="92"/>
      <c r="X19" s="111" t="s">
        <v>145</v>
      </c>
      <c r="Y19" s="92"/>
      <c r="Z19" s="92"/>
      <c r="AA19" s="92" t="s">
        <v>146</v>
      </c>
    </row>
    <row r="20" spans="1:27" ht="90.75" customHeight="1" x14ac:dyDescent="0.25">
      <c r="A20" s="446"/>
      <c r="B20" s="110" t="s">
        <v>147</v>
      </c>
      <c r="C20" s="96" t="s">
        <v>148</v>
      </c>
      <c r="D20" s="100">
        <v>41336</v>
      </c>
      <c r="E20" s="100">
        <v>43162</v>
      </c>
      <c r="F20" s="96" t="s">
        <v>135</v>
      </c>
      <c r="G20" s="96" t="s">
        <v>149</v>
      </c>
      <c r="H20" s="94">
        <v>55000</v>
      </c>
      <c r="I20" s="126"/>
      <c r="J20" s="126"/>
      <c r="K20" s="126" t="s">
        <v>58</v>
      </c>
      <c r="L20" s="126"/>
      <c r="M20" s="126"/>
      <c r="N20" s="95"/>
      <c r="O20" s="92" t="s">
        <v>150</v>
      </c>
      <c r="P20" s="99"/>
      <c r="Q20" s="92" t="s">
        <v>151</v>
      </c>
      <c r="R20" s="92" t="s">
        <v>137</v>
      </c>
      <c r="S20" s="92"/>
      <c r="T20" s="92" t="s">
        <v>152</v>
      </c>
      <c r="U20" s="92"/>
      <c r="V20" s="92"/>
      <c r="W20" s="92"/>
      <c r="X20" s="92" t="s">
        <v>153</v>
      </c>
      <c r="Y20" s="92"/>
      <c r="Z20" s="92" t="s">
        <v>154</v>
      </c>
      <c r="AA20" s="92"/>
    </row>
    <row r="21" spans="1:27" ht="90.75" customHeight="1" x14ac:dyDescent="0.25">
      <c r="A21" s="446"/>
      <c r="B21" s="110" t="s">
        <v>155</v>
      </c>
      <c r="C21" s="96" t="s">
        <v>156</v>
      </c>
      <c r="D21" s="100">
        <v>41336</v>
      </c>
      <c r="E21" s="100">
        <v>43160</v>
      </c>
      <c r="F21" s="96" t="s">
        <v>135</v>
      </c>
      <c r="G21" s="96"/>
      <c r="H21" s="94">
        <v>150000</v>
      </c>
      <c r="I21" s="126"/>
      <c r="J21" s="126"/>
      <c r="K21" s="126"/>
      <c r="L21" s="126" t="s">
        <v>58</v>
      </c>
      <c r="M21" s="126"/>
      <c r="N21" s="95"/>
      <c r="O21" s="92" t="s">
        <v>157</v>
      </c>
      <c r="P21" s="109"/>
      <c r="Q21" s="92"/>
      <c r="R21" s="92" t="s">
        <v>137</v>
      </c>
      <c r="S21" s="92" t="s">
        <v>158</v>
      </c>
      <c r="T21" s="92"/>
      <c r="U21" s="92"/>
      <c r="V21" s="92"/>
      <c r="W21" s="92"/>
      <c r="X21" s="92" t="s">
        <v>153</v>
      </c>
      <c r="Y21" s="92"/>
      <c r="Z21" s="92"/>
      <c r="AA21" s="92"/>
    </row>
    <row r="22" spans="1:27" ht="90.75" customHeight="1" x14ac:dyDescent="0.25">
      <c r="A22" s="447" t="s">
        <v>159</v>
      </c>
      <c r="B22" s="112" t="s">
        <v>160</v>
      </c>
      <c r="C22" s="116" t="s">
        <v>161</v>
      </c>
      <c r="D22" s="113">
        <v>41334</v>
      </c>
      <c r="E22" s="113">
        <v>41699</v>
      </c>
      <c r="F22" s="114" t="s">
        <v>162</v>
      </c>
      <c r="G22" s="114" t="s">
        <v>163</v>
      </c>
      <c r="H22" s="115">
        <v>60000</v>
      </c>
      <c r="I22" s="126"/>
      <c r="J22" s="126"/>
      <c r="K22" s="126"/>
      <c r="L22" s="126"/>
      <c r="M22" s="126" t="s">
        <v>58</v>
      </c>
      <c r="N22" s="95"/>
      <c r="O22" s="92" t="s">
        <v>164</v>
      </c>
      <c r="P22" s="92" t="s">
        <v>165</v>
      </c>
      <c r="Q22" s="92"/>
      <c r="R22" s="92" t="s">
        <v>137</v>
      </c>
      <c r="S22" s="92"/>
      <c r="T22" s="92"/>
      <c r="U22" s="92"/>
      <c r="V22" s="92"/>
      <c r="W22" s="92"/>
      <c r="X22" s="92"/>
      <c r="Y22" s="92"/>
      <c r="Z22" s="92"/>
      <c r="AA22" s="92"/>
    </row>
    <row r="23" spans="1:27" ht="90.75" customHeight="1" x14ac:dyDescent="0.25">
      <c r="A23" s="448"/>
      <c r="B23" s="112" t="s">
        <v>166</v>
      </c>
      <c r="C23" s="116" t="s">
        <v>167</v>
      </c>
      <c r="D23" s="113">
        <v>41334</v>
      </c>
      <c r="E23" s="113">
        <v>42430</v>
      </c>
      <c r="F23" s="116" t="s">
        <v>168</v>
      </c>
      <c r="G23" s="116" t="s">
        <v>169</v>
      </c>
      <c r="H23" s="115">
        <v>50000</v>
      </c>
      <c r="I23" s="126"/>
      <c r="J23" s="126"/>
      <c r="K23" s="126" t="s">
        <v>58</v>
      </c>
      <c r="L23" s="126"/>
      <c r="M23" s="126"/>
      <c r="N23" s="95"/>
      <c r="O23" s="92" t="s">
        <v>170</v>
      </c>
      <c r="P23" s="92"/>
      <c r="Q23" s="92" t="s">
        <v>171</v>
      </c>
      <c r="R23" s="92" t="s">
        <v>137</v>
      </c>
      <c r="S23" s="92"/>
      <c r="T23" s="92"/>
      <c r="U23" s="92"/>
      <c r="V23" s="92"/>
      <c r="W23" s="92"/>
      <c r="X23" s="92" t="s">
        <v>172</v>
      </c>
      <c r="Y23" s="92"/>
      <c r="Z23" s="92" t="s">
        <v>173</v>
      </c>
      <c r="AA23" s="92"/>
    </row>
    <row r="24" spans="1:27" ht="90.75" customHeight="1" x14ac:dyDescent="0.25">
      <c r="A24" s="448"/>
      <c r="B24" s="117" t="s">
        <v>174</v>
      </c>
      <c r="C24" s="116" t="s">
        <v>175</v>
      </c>
      <c r="D24" s="113" t="s">
        <v>176</v>
      </c>
      <c r="E24" s="113" t="s">
        <v>177</v>
      </c>
      <c r="F24" s="114" t="s">
        <v>178</v>
      </c>
      <c r="G24" s="114" t="s">
        <v>179</v>
      </c>
      <c r="H24" s="115" t="s">
        <v>180</v>
      </c>
      <c r="I24" s="126"/>
      <c r="J24" s="126"/>
      <c r="K24" s="126" t="s">
        <v>58</v>
      </c>
      <c r="L24" s="126"/>
      <c r="M24" s="126"/>
      <c r="N24" s="95"/>
      <c r="O24" s="92"/>
      <c r="P24" s="92"/>
      <c r="Q24" s="92" t="s">
        <v>181</v>
      </c>
      <c r="R24" s="92" t="s">
        <v>182</v>
      </c>
      <c r="S24" s="92"/>
      <c r="T24" s="92"/>
      <c r="U24" s="92"/>
      <c r="V24" s="92"/>
      <c r="W24" s="92"/>
      <c r="X24" s="92"/>
      <c r="Y24" s="92"/>
      <c r="Z24" s="92"/>
      <c r="AA24" s="92"/>
    </row>
    <row r="25" spans="1:27" ht="90.75" customHeight="1" x14ac:dyDescent="0.25">
      <c r="A25" s="448"/>
      <c r="B25" s="112" t="s">
        <v>183</v>
      </c>
      <c r="C25" s="114" t="s">
        <v>184</v>
      </c>
      <c r="D25" s="113">
        <v>41334</v>
      </c>
      <c r="E25" s="113">
        <v>43160</v>
      </c>
      <c r="F25" s="116" t="s">
        <v>73</v>
      </c>
      <c r="G25" s="114" t="s">
        <v>185</v>
      </c>
      <c r="H25" s="118">
        <v>50000</v>
      </c>
      <c r="I25" s="126"/>
      <c r="J25" s="126"/>
      <c r="K25" s="126" t="s">
        <v>58</v>
      </c>
      <c r="L25" s="126"/>
      <c r="M25" s="126"/>
      <c r="N25" s="95"/>
      <c r="O25" s="92"/>
      <c r="P25" s="92"/>
      <c r="Q25" s="92" t="s">
        <v>186</v>
      </c>
      <c r="R25" s="92" t="s">
        <v>137</v>
      </c>
      <c r="S25" s="92"/>
      <c r="T25" s="92" t="s">
        <v>187</v>
      </c>
      <c r="U25" s="92"/>
      <c r="V25" s="92"/>
      <c r="W25" s="92"/>
      <c r="X25" s="92"/>
      <c r="Y25" s="92"/>
      <c r="Z25" s="92"/>
      <c r="AA25" s="92"/>
    </row>
    <row r="26" spans="1:27" ht="90.75" customHeight="1" x14ac:dyDescent="0.25">
      <c r="A26" s="448"/>
      <c r="B26" s="119" t="s">
        <v>188</v>
      </c>
      <c r="C26" s="114" t="s">
        <v>189</v>
      </c>
      <c r="D26" s="113" t="s">
        <v>176</v>
      </c>
      <c r="E26" s="113" t="s">
        <v>190</v>
      </c>
      <c r="F26" s="116" t="s">
        <v>73</v>
      </c>
      <c r="G26" s="114" t="s">
        <v>185</v>
      </c>
      <c r="H26" s="115" t="s">
        <v>95</v>
      </c>
      <c r="I26" s="126"/>
      <c r="J26" s="126"/>
      <c r="K26" s="126"/>
      <c r="L26" s="126"/>
      <c r="M26" s="126" t="s">
        <v>58</v>
      </c>
      <c r="N26" s="95"/>
      <c r="O26" s="92" t="s">
        <v>191</v>
      </c>
      <c r="P26" s="92"/>
      <c r="Q26" s="92"/>
      <c r="R26" s="92" t="s">
        <v>137</v>
      </c>
      <c r="S26" s="92"/>
      <c r="T26" s="92"/>
      <c r="U26" s="92"/>
      <c r="V26" s="92"/>
      <c r="W26" s="92"/>
      <c r="X26" s="92"/>
      <c r="Y26" s="92"/>
      <c r="Z26" s="92"/>
      <c r="AA26" s="92"/>
    </row>
    <row r="27" spans="1:27" ht="90.75" customHeight="1" x14ac:dyDescent="0.25">
      <c r="A27" s="448"/>
      <c r="B27" s="112" t="s">
        <v>192</v>
      </c>
      <c r="C27" s="114" t="s">
        <v>193</v>
      </c>
      <c r="D27" s="113">
        <v>41365</v>
      </c>
      <c r="E27" s="113">
        <v>43160</v>
      </c>
      <c r="F27" s="114" t="s">
        <v>178</v>
      </c>
      <c r="G27" s="114"/>
      <c r="H27" s="115" t="s">
        <v>95</v>
      </c>
      <c r="I27" s="126"/>
      <c r="J27" s="126"/>
      <c r="K27" s="126" t="s">
        <v>58</v>
      </c>
      <c r="L27" s="126"/>
      <c r="M27" s="126"/>
      <c r="N27" s="95" t="s">
        <v>62</v>
      </c>
      <c r="O27" s="92"/>
      <c r="P27" s="92"/>
      <c r="Q27" s="92"/>
      <c r="R27" s="92"/>
      <c r="S27" s="92" t="s">
        <v>194</v>
      </c>
      <c r="T27" s="92"/>
      <c r="U27" s="92"/>
      <c r="V27" s="92"/>
      <c r="W27" s="92"/>
      <c r="X27" s="92"/>
      <c r="Y27" s="92"/>
      <c r="Z27" s="92"/>
      <c r="AA27" s="92"/>
    </row>
    <row r="28" spans="1:27" ht="90.75" customHeight="1" x14ac:dyDescent="0.25">
      <c r="A28" s="448"/>
      <c r="B28" s="117" t="s">
        <v>195</v>
      </c>
      <c r="C28" s="116" t="s">
        <v>196</v>
      </c>
      <c r="D28" s="113">
        <v>41334</v>
      </c>
      <c r="E28" s="113">
        <v>43160</v>
      </c>
      <c r="F28" s="116" t="s">
        <v>168</v>
      </c>
      <c r="G28" s="116" t="s">
        <v>197</v>
      </c>
      <c r="H28" s="115">
        <v>40000</v>
      </c>
      <c r="I28" s="126"/>
      <c r="J28" s="126"/>
      <c r="K28" s="126" t="s">
        <v>58</v>
      </c>
      <c r="L28" s="126"/>
      <c r="M28" s="126"/>
      <c r="N28" s="95"/>
      <c r="O28" s="92" t="s">
        <v>198</v>
      </c>
      <c r="P28" s="92"/>
      <c r="Q28" s="92" t="s">
        <v>199</v>
      </c>
      <c r="R28" s="92" t="s">
        <v>137</v>
      </c>
      <c r="S28" s="92"/>
      <c r="T28" s="92"/>
      <c r="U28" s="92"/>
      <c r="V28" s="92"/>
      <c r="W28" s="92"/>
      <c r="X28" s="92"/>
      <c r="Y28" s="92"/>
      <c r="Z28" s="92" t="s">
        <v>200</v>
      </c>
      <c r="AA28" s="92"/>
    </row>
    <row r="29" spans="1:27" ht="90.75" customHeight="1" x14ac:dyDescent="0.25">
      <c r="A29" s="448"/>
      <c r="B29" s="120" t="s">
        <v>201</v>
      </c>
      <c r="C29" s="164" t="s">
        <v>202</v>
      </c>
      <c r="D29" s="121">
        <v>41334</v>
      </c>
      <c r="E29" s="121">
        <v>43160</v>
      </c>
      <c r="F29" s="114" t="s">
        <v>162</v>
      </c>
      <c r="G29" s="122" t="s">
        <v>203</v>
      </c>
      <c r="H29" s="123" t="s">
        <v>204</v>
      </c>
      <c r="I29" s="126"/>
      <c r="J29" s="126"/>
      <c r="K29" s="126"/>
      <c r="L29" s="126" t="s">
        <v>58</v>
      </c>
      <c r="M29" s="126"/>
      <c r="N29" s="95"/>
      <c r="O29" s="92" t="s">
        <v>205</v>
      </c>
      <c r="P29" s="92"/>
      <c r="Q29" s="92" t="s">
        <v>199</v>
      </c>
      <c r="R29" s="92" t="s">
        <v>137</v>
      </c>
      <c r="S29" s="92"/>
      <c r="T29" s="92"/>
      <c r="U29" s="92"/>
      <c r="V29" s="92"/>
      <c r="W29" s="92"/>
      <c r="X29" s="92" t="s">
        <v>206</v>
      </c>
      <c r="Y29" s="92"/>
      <c r="Z29" s="92"/>
      <c r="AA29" s="92"/>
    </row>
    <row r="30" spans="1:27" ht="90.75" customHeight="1" x14ac:dyDescent="0.25">
      <c r="A30" s="448"/>
      <c r="B30" s="119" t="s">
        <v>207</v>
      </c>
      <c r="C30" s="116" t="s">
        <v>208</v>
      </c>
      <c r="D30" s="113">
        <v>41334</v>
      </c>
      <c r="E30" s="113">
        <v>43160</v>
      </c>
      <c r="F30" s="116" t="s">
        <v>73</v>
      </c>
      <c r="G30" s="116"/>
      <c r="H30" s="115" t="s">
        <v>95</v>
      </c>
      <c r="I30" s="126"/>
      <c r="J30" s="126"/>
      <c r="K30" s="126"/>
      <c r="L30" s="126" t="s">
        <v>58</v>
      </c>
      <c r="M30" s="126"/>
      <c r="N30" s="95"/>
      <c r="O30" s="92" t="s">
        <v>209</v>
      </c>
      <c r="P30" s="92"/>
      <c r="Q30" s="92"/>
      <c r="R30" s="92"/>
      <c r="S30" s="92"/>
      <c r="T30" s="92"/>
      <c r="U30" s="92"/>
      <c r="V30" s="92"/>
      <c r="W30" s="92"/>
      <c r="X30" s="92"/>
      <c r="Y30" s="92"/>
      <c r="Z30" s="92"/>
      <c r="AA30" s="92"/>
    </row>
    <row r="31" spans="1:27" ht="90.75" customHeight="1" x14ac:dyDescent="0.25">
      <c r="A31" s="448"/>
      <c r="B31" s="119" t="s">
        <v>210</v>
      </c>
      <c r="C31" s="116" t="s">
        <v>211</v>
      </c>
      <c r="D31" s="113">
        <v>41334</v>
      </c>
      <c r="E31" s="113">
        <v>43160</v>
      </c>
      <c r="F31" s="116" t="s">
        <v>212</v>
      </c>
      <c r="G31" s="116" t="s">
        <v>213</v>
      </c>
      <c r="H31" s="115">
        <v>50000</v>
      </c>
      <c r="I31" s="126"/>
      <c r="J31" s="126"/>
      <c r="K31" s="126" t="s">
        <v>58</v>
      </c>
      <c r="L31" s="126"/>
      <c r="M31" s="126"/>
      <c r="N31" s="95"/>
      <c r="O31" s="92" t="s">
        <v>214</v>
      </c>
      <c r="P31" s="92"/>
      <c r="Q31" s="92"/>
      <c r="R31" s="92"/>
      <c r="S31" s="92"/>
      <c r="T31" s="92"/>
      <c r="U31" s="92"/>
      <c r="V31" s="92"/>
      <c r="W31" s="92"/>
      <c r="X31" s="92"/>
      <c r="Y31" s="92"/>
      <c r="Z31" s="92" t="s">
        <v>215</v>
      </c>
      <c r="AA31" s="92"/>
    </row>
    <row r="32" spans="1:27" ht="90.75" customHeight="1" x14ac:dyDescent="0.25">
      <c r="A32" s="449"/>
      <c r="B32" s="119" t="s">
        <v>216</v>
      </c>
      <c r="C32" s="116" t="s">
        <v>217</v>
      </c>
      <c r="D32" s="113">
        <v>41335</v>
      </c>
      <c r="E32" s="113">
        <v>43161</v>
      </c>
      <c r="F32" s="116" t="s">
        <v>73</v>
      </c>
      <c r="G32" s="116"/>
      <c r="H32" s="115">
        <v>50000</v>
      </c>
      <c r="I32" s="126"/>
      <c r="J32" s="126"/>
      <c r="K32" s="126"/>
      <c r="L32" s="126" t="s">
        <v>58</v>
      </c>
      <c r="M32" s="126"/>
      <c r="N32" s="95"/>
      <c r="O32" s="92" t="s">
        <v>218</v>
      </c>
      <c r="P32" s="92"/>
      <c r="Q32" s="92" t="s">
        <v>219</v>
      </c>
      <c r="R32" s="92"/>
      <c r="S32" s="92"/>
      <c r="T32" s="92"/>
      <c r="U32" s="92"/>
      <c r="V32" s="92"/>
      <c r="W32" s="92"/>
      <c r="X32" s="92"/>
      <c r="Y32" s="92"/>
      <c r="Z32" s="92" t="s">
        <v>220</v>
      </c>
      <c r="AA32" s="92"/>
    </row>
    <row r="33" spans="1:27" ht="90.75" customHeight="1" x14ac:dyDescent="0.25">
      <c r="A33" s="124" t="s">
        <v>221</v>
      </c>
      <c r="B33" s="112" t="s">
        <v>222</v>
      </c>
      <c r="C33" s="116" t="s">
        <v>223</v>
      </c>
      <c r="D33" s="113">
        <v>41334</v>
      </c>
      <c r="E33" s="113">
        <v>42430</v>
      </c>
      <c r="F33" s="125" t="s">
        <v>224</v>
      </c>
      <c r="G33" s="114" t="s">
        <v>225</v>
      </c>
      <c r="H33" s="115">
        <v>20000</v>
      </c>
      <c r="I33" s="126"/>
      <c r="J33" s="126" t="s">
        <v>58</v>
      </c>
      <c r="K33" s="126"/>
      <c r="L33" s="126"/>
      <c r="M33" s="126"/>
      <c r="N33" s="95"/>
      <c r="O33" s="92" t="s">
        <v>226</v>
      </c>
      <c r="P33" s="126"/>
      <c r="Q33" s="92" t="s">
        <v>227</v>
      </c>
      <c r="R33" s="126" t="s">
        <v>137</v>
      </c>
      <c r="S33" s="126"/>
      <c r="T33" s="92" t="s">
        <v>228</v>
      </c>
      <c r="U33" s="126"/>
      <c r="V33" s="126"/>
      <c r="W33" s="126"/>
      <c r="X33" s="126"/>
      <c r="Y33" s="126"/>
      <c r="Z33" s="92" t="s">
        <v>229</v>
      </c>
      <c r="AA33" s="126"/>
    </row>
    <row r="34" spans="1:27" ht="90.75" customHeight="1" x14ac:dyDescent="0.25">
      <c r="A34" s="127"/>
      <c r="B34" s="112" t="s">
        <v>230</v>
      </c>
      <c r="C34" s="116" t="s">
        <v>134</v>
      </c>
      <c r="D34" s="113">
        <v>41334</v>
      </c>
      <c r="E34" s="113">
        <v>43160</v>
      </c>
      <c r="F34" s="116" t="s">
        <v>231</v>
      </c>
      <c r="G34" s="125" t="s">
        <v>232</v>
      </c>
      <c r="H34" s="115">
        <v>10000</v>
      </c>
      <c r="I34" s="126"/>
      <c r="J34" s="126" t="s">
        <v>58</v>
      </c>
      <c r="K34" s="126"/>
      <c r="L34" s="126"/>
      <c r="M34" s="126"/>
      <c r="N34" s="95"/>
      <c r="O34" s="126"/>
      <c r="P34" s="126"/>
      <c r="Q34" s="126" t="s">
        <v>233</v>
      </c>
      <c r="R34" s="126"/>
      <c r="S34" s="126"/>
      <c r="T34" s="126"/>
      <c r="U34" s="126"/>
      <c r="V34" s="126"/>
      <c r="W34" s="126"/>
      <c r="X34" s="126"/>
      <c r="Y34" s="126"/>
      <c r="Z34" s="126"/>
      <c r="AA34" s="126"/>
    </row>
    <row r="35" spans="1:27" ht="90.75" customHeight="1" x14ac:dyDescent="0.25">
      <c r="A35" s="127"/>
      <c r="B35" s="117" t="s">
        <v>234</v>
      </c>
      <c r="C35" s="116" t="s">
        <v>235</v>
      </c>
      <c r="D35" s="113">
        <v>41334</v>
      </c>
      <c r="E35" s="113">
        <v>42064</v>
      </c>
      <c r="F35" s="114" t="s">
        <v>168</v>
      </c>
      <c r="G35" s="114" t="s">
        <v>236</v>
      </c>
      <c r="H35" s="115">
        <v>10000</v>
      </c>
      <c r="I35" s="126"/>
      <c r="J35" s="126" t="s">
        <v>58</v>
      </c>
      <c r="K35" s="126"/>
      <c r="L35" s="126"/>
      <c r="M35" s="126"/>
      <c r="N35" s="95"/>
      <c r="O35" s="126"/>
      <c r="P35" s="126"/>
      <c r="Q35" s="126" t="s">
        <v>233</v>
      </c>
      <c r="R35" s="126"/>
      <c r="S35" s="126"/>
      <c r="T35" s="126"/>
      <c r="U35" s="126"/>
      <c r="V35" s="126"/>
      <c r="W35" s="126"/>
      <c r="X35" s="126"/>
      <c r="Y35" s="126"/>
      <c r="Z35" s="126"/>
      <c r="AA35" s="126"/>
    </row>
    <row r="36" spans="1:27" ht="90.75" customHeight="1" x14ac:dyDescent="0.25">
      <c r="A36" s="127"/>
      <c r="B36" s="120" t="s">
        <v>237</v>
      </c>
      <c r="C36" s="116" t="s">
        <v>134</v>
      </c>
      <c r="D36" s="113">
        <v>41334</v>
      </c>
      <c r="E36" s="113">
        <v>43160</v>
      </c>
      <c r="F36" s="114" t="s">
        <v>238</v>
      </c>
      <c r="G36" s="114" t="s">
        <v>239</v>
      </c>
      <c r="H36" s="123">
        <v>10000</v>
      </c>
      <c r="I36" s="126"/>
      <c r="J36" s="126" t="s">
        <v>58</v>
      </c>
      <c r="K36" s="126"/>
      <c r="L36" s="126"/>
      <c r="M36" s="126"/>
      <c r="N36" s="95"/>
      <c r="O36" s="128"/>
      <c r="P36" s="128"/>
      <c r="Q36" s="128" t="s">
        <v>233</v>
      </c>
      <c r="R36" s="128"/>
      <c r="S36" s="128"/>
      <c r="T36" s="128"/>
      <c r="U36" s="128"/>
      <c r="V36" s="128"/>
      <c r="W36" s="128"/>
      <c r="X36" s="128"/>
      <c r="Y36" s="128"/>
      <c r="Z36" s="128"/>
      <c r="AA36" s="128"/>
    </row>
    <row r="37" spans="1:27" ht="90.75" customHeight="1" x14ac:dyDescent="0.25">
      <c r="A37" s="447" t="s">
        <v>240</v>
      </c>
      <c r="B37" s="112" t="s">
        <v>241</v>
      </c>
      <c r="C37" s="116" t="s">
        <v>242</v>
      </c>
      <c r="D37" s="113">
        <v>41334</v>
      </c>
      <c r="E37" s="113">
        <v>43160</v>
      </c>
      <c r="F37" s="114" t="s">
        <v>93</v>
      </c>
      <c r="G37" s="114"/>
      <c r="H37" s="115">
        <v>100000</v>
      </c>
      <c r="I37" s="126"/>
      <c r="J37" s="126" t="s">
        <v>58</v>
      </c>
      <c r="K37" s="126"/>
      <c r="L37" s="126"/>
      <c r="M37" s="126"/>
      <c r="N37" s="95"/>
      <c r="O37" s="92"/>
      <c r="P37" s="126"/>
      <c r="Q37" s="92" t="s">
        <v>243</v>
      </c>
      <c r="R37" s="92" t="s">
        <v>244</v>
      </c>
      <c r="S37" s="92" t="s">
        <v>245</v>
      </c>
      <c r="T37" s="126"/>
      <c r="U37" s="126"/>
      <c r="V37" s="126"/>
      <c r="W37" s="126"/>
      <c r="X37" s="126"/>
      <c r="Y37" s="126"/>
      <c r="Z37" s="126"/>
      <c r="AA37" s="126"/>
    </row>
    <row r="38" spans="1:27" ht="90.75" customHeight="1" x14ac:dyDescent="0.25">
      <c r="A38" s="448"/>
      <c r="B38" s="112" t="s">
        <v>246</v>
      </c>
      <c r="C38" s="116" t="s">
        <v>134</v>
      </c>
      <c r="D38" s="113">
        <v>42065</v>
      </c>
      <c r="E38" s="113">
        <v>43161</v>
      </c>
      <c r="F38" s="116" t="s">
        <v>93</v>
      </c>
      <c r="G38" s="116"/>
      <c r="H38" s="115">
        <v>10000</v>
      </c>
      <c r="I38" s="126" t="s">
        <v>58</v>
      </c>
      <c r="J38" s="126"/>
      <c r="K38" s="126"/>
      <c r="L38" s="126"/>
      <c r="M38" s="126"/>
      <c r="N38" s="95"/>
      <c r="O38" s="126"/>
      <c r="P38" s="126"/>
      <c r="Q38" s="126"/>
      <c r="R38" s="126"/>
      <c r="S38" s="126"/>
      <c r="T38" s="126"/>
      <c r="U38" s="126"/>
      <c r="V38" s="126"/>
      <c r="W38" s="126"/>
      <c r="X38" s="126"/>
      <c r="Y38" s="126"/>
      <c r="Z38" s="126"/>
      <c r="AA38" s="126"/>
    </row>
    <row r="39" spans="1:27" ht="90.75" customHeight="1" x14ac:dyDescent="0.25">
      <c r="A39" s="448"/>
      <c r="B39" s="120" t="s">
        <v>247</v>
      </c>
      <c r="C39" s="116" t="s">
        <v>248</v>
      </c>
      <c r="D39" s="113">
        <v>41334</v>
      </c>
      <c r="E39" s="113">
        <v>43160</v>
      </c>
      <c r="F39" s="114" t="s">
        <v>249</v>
      </c>
      <c r="G39" s="114" t="s">
        <v>250</v>
      </c>
      <c r="H39" s="123">
        <v>35000</v>
      </c>
      <c r="I39" s="126"/>
      <c r="J39" s="126" t="s">
        <v>58</v>
      </c>
      <c r="K39" s="126"/>
      <c r="L39" s="126"/>
      <c r="M39" s="126"/>
      <c r="N39" s="95"/>
      <c r="O39" s="126" t="s">
        <v>251</v>
      </c>
      <c r="P39" s="126"/>
      <c r="Q39" s="126"/>
      <c r="R39" s="126"/>
      <c r="S39" s="126"/>
      <c r="T39" s="126"/>
      <c r="U39" s="126"/>
      <c r="V39" s="126"/>
      <c r="W39" s="126"/>
      <c r="X39" s="126"/>
      <c r="Y39" s="126"/>
      <c r="Z39" s="126"/>
      <c r="AA39" s="126"/>
    </row>
    <row r="40" spans="1:27" ht="90.75" customHeight="1" x14ac:dyDescent="0.25">
      <c r="A40" s="449"/>
      <c r="B40" s="119" t="s">
        <v>252</v>
      </c>
      <c r="C40" s="116" t="s">
        <v>253</v>
      </c>
      <c r="D40" s="113">
        <v>41334</v>
      </c>
      <c r="E40" s="113">
        <v>42795</v>
      </c>
      <c r="F40" s="116" t="s">
        <v>254</v>
      </c>
      <c r="G40" s="116"/>
      <c r="H40" s="115">
        <v>30000</v>
      </c>
      <c r="I40" s="126"/>
      <c r="J40" s="126" t="s">
        <v>58</v>
      </c>
      <c r="K40" s="126"/>
      <c r="L40" s="126"/>
      <c r="M40" s="126"/>
      <c r="N40" s="95"/>
      <c r="O40" s="128" t="s">
        <v>251</v>
      </c>
      <c r="P40" s="128"/>
      <c r="Q40" s="128"/>
      <c r="R40" s="128"/>
      <c r="S40" s="128"/>
      <c r="T40" s="128"/>
      <c r="U40" s="128"/>
      <c r="V40" s="128"/>
      <c r="W40" s="128"/>
      <c r="X40" s="128"/>
      <c r="Y40" s="128"/>
      <c r="Z40" s="128"/>
      <c r="AA40" s="128"/>
    </row>
    <row r="45" spans="1:27" ht="15.75" thickBot="1" x14ac:dyDescent="0.3"/>
    <row r="46" spans="1:27" ht="43.5" customHeight="1" thickTop="1" thickBot="1" x14ac:dyDescent="0.3">
      <c r="A46" s="68" t="s">
        <v>51</v>
      </c>
      <c r="B46" s="46">
        <f>COUNTA(B51:B60,B63:B72,B75:B84,B87:B96)</f>
        <v>0</v>
      </c>
    </row>
    <row r="47" spans="1:27" ht="15.75" thickTop="1" x14ac:dyDescent="0.25"/>
    <row r="49" spans="1:9" ht="15.75" thickBot="1" x14ac:dyDescent="0.3"/>
    <row r="50" spans="1:9" ht="17.25" thickTop="1" thickBot="1" x14ac:dyDescent="0.3">
      <c r="A50" s="68" t="s">
        <v>54</v>
      </c>
      <c r="B50" s="68" t="s">
        <v>53</v>
      </c>
      <c r="C50" s="69" t="s">
        <v>5</v>
      </c>
      <c r="D50" s="69" t="s">
        <v>9</v>
      </c>
      <c r="E50" s="69" t="s">
        <v>10</v>
      </c>
      <c r="F50" s="69" t="s">
        <v>7</v>
      </c>
      <c r="G50" s="69" t="s">
        <v>6</v>
      </c>
      <c r="H50" s="69" t="s">
        <v>8</v>
      </c>
      <c r="I50" s="69" t="s">
        <v>66</v>
      </c>
    </row>
    <row r="51" spans="1:9" ht="15.75" thickTop="1" x14ac:dyDescent="0.25">
      <c r="A51" s="57" t="s">
        <v>52</v>
      </c>
      <c r="B51" s="45"/>
      <c r="C51" s="45"/>
      <c r="D51" s="45"/>
      <c r="E51" s="45"/>
      <c r="F51" s="45"/>
      <c r="G51" s="45"/>
      <c r="H51" s="45"/>
      <c r="I51" s="45"/>
    </row>
    <row r="52" spans="1:9" x14ac:dyDescent="0.25">
      <c r="A52" s="47"/>
      <c r="B52" s="45"/>
      <c r="C52" s="45"/>
      <c r="D52" s="45"/>
      <c r="E52" s="45"/>
      <c r="F52" s="45"/>
      <c r="G52" s="45"/>
      <c r="H52" s="45"/>
      <c r="I52" s="45"/>
    </row>
    <row r="53" spans="1:9" x14ac:dyDescent="0.25">
      <c r="A53" s="47"/>
      <c r="B53" s="45"/>
      <c r="C53" s="45"/>
      <c r="D53" s="45"/>
      <c r="E53" s="45"/>
      <c r="F53" s="45"/>
      <c r="G53" s="45"/>
      <c r="H53" s="45"/>
      <c r="I53" s="45"/>
    </row>
    <row r="54" spans="1:9" x14ac:dyDescent="0.25">
      <c r="A54" s="47"/>
      <c r="B54" s="45"/>
      <c r="C54" s="45"/>
      <c r="D54" s="45"/>
      <c r="E54" s="45"/>
      <c r="F54" s="45"/>
      <c r="G54" s="45"/>
      <c r="H54" s="45"/>
      <c r="I54" s="45"/>
    </row>
    <row r="55" spans="1:9" x14ac:dyDescent="0.25">
      <c r="A55" s="47"/>
      <c r="B55" s="45"/>
      <c r="C55" s="45"/>
      <c r="D55" s="45"/>
      <c r="E55" s="45"/>
      <c r="F55" s="45"/>
      <c r="G55" s="45"/>
      <c r="H55" s="45"/>
      <c r="I55" s="45"/>
    </row>
    <row r="56" spans="1:9" x14ac:dyDescent="0.25">
      <c r="A56" s="47"/>
      <c r="B56" s="45"/>
      <c r="C56" s="45"/>
      <c r="D56" s="45"/>
      <c r="E56" s="45"/>
      <c r="F56" s="45"/>
      <c r="G56" s="45"/>
      <c r="H56" s="45"/>
      <c r="I56" s="45"/>
    </row>
    <row r="57" spans="1:9" x14ac:dyDescent="0.25">
      <c r="A57" s="47"/>
      <c r="B57" s="45"/>
      <c r="C57" s="45"/>
      <c r="D57" s="45"/>
      <c r="E57" s="45"/>
      <c r="F57" s="45"/>
      <c r="G57" s="45"/>
      <c r="H57" s="45"/>
      <c r="I57" s="45"/>
    </row>
    <row r="58" spans="1:9" x14ac:dyDescent="0.25">
      <c r="A58" s="47"/>
      <c r="B58" s="45"/>
      <c r="C58" s="45"/>
      <c r="D58" s="45"/>
      <c r="E58" s="45"/>
      <c r="F58" s="45"/>
      <c r="G58" s="45"/>
      <c r="H58" s="45"/>
      <c r="I58" s="45"/>
    </row>
    <row r="59" spans="1:9" x14ac:dyDescent="0.25">
      <c r="A59" s="47"/>
      <c r="B59" s="45"/>
      <c r="C59" s="45"/>
      <c r="D59" s="45"/>
      <c r="E59" s="45"/>
      <c r="F59" s="45"/>
      <c r="G59" s="45"/>
      <c r="H59" s="45"/>
      <c r="I59" s="45"/>
    </row>
    <row r="60" spans="1:9" x14ac:dyDescent="0.25">
      <c r="A60" s="48"/>
      <c r="B60" s="45"/>
      <c r="C60" s="45"/>
      <c r="D60" s="45"/>
      <c r="E60" s="45"/>
      <c r="F60" s="45"/>
      <c r="G60" s="45"/>
      <c r="H60" s="45"/>
      <c r="I60" s="45"/>
    </row>
    <row r="61" spans="1:9" ht="15.75" thickBot="1" x14ac:dyDescent="0.3"/>
    <row r="62" spans="1:9" ht="17.25" thickTop="1" thickBot="1" x14ac:dyDescent="0.3">
      <c r="A62" s="68" t="s">
        <v>54</v>
      </c>
      <c r="B62" s="68" t="s">
        <v>53</v>
      </c>
      <c r="C62" s="68" t="s">
        <v>5</v>
      </c>
      <c r="D62" s="68" t="s">
        <v>9</v>
      </c>
      <c r="E62" s="68" t="s">
        <v>10</v>
      </c>
      <c r="F62" s="68" t="s">
        <v>7</v>
      </c>
      <c r="G62" s="68" t="s">
        <v>6</v>
      </c>
      <c r="H62" s="68" t="s">
        <v>8</v>
      </c>
      <c r="I62" s="69" t="s">
        <v>66</v>
      </c>
    </row>
    <row r="63" spans="1:9" ht="15.75" thickTop="1" x14ac:dyDescent="0.25">
      <c r="A63" s="57" t="s">
        <v>52</v>
      </c>
      <c r="B63" s="45"/>
      <c r="C63" s="45"/>
      <c r="D63" s="45"/>
      <c r="E63" s="45"/>
      <c r="F63" s="45"/>
      <c r="G63" s="45"/>
      <c r="H63" s="45"/>
      <c r="I63" s="45"/>
    </row>
    <row r="64" spans="1:9" x14ac:dyDescent="0.25">
      <c r="A64" s="47"/>
      <c r="B64" s="45"/>
      <c r="C64" s="45"/>
      <c r="D64" s="45"/>
      <c r="E64" s="45"/>
      <c r="F64" s="45"/>
      <c r="G64" s="45"/>
      <c r="H64" s="45"/>
      <c r="I64" s="45"/>
    </row>
    <row r="65" spans="1:9" x14ac:dyDescent="0.25">
      <c r="A65" s="47"/>
      <c r="B65" s="45"/>
      <c r="C65" s="45"/>
      <c r="D65" s="45"/>
      <c r="E65" s="45"/>
      <c r="F65" s="45"/>
      <c r="G65" s="45"/>
      <c r="H65" s="45"/>
      <c r="I65" s="45"/>
    </row>
    <row r="66" spans="1:9" x14ac:dyDescent="0.25">
      <c r="A66" s="47"/>
      <c r="B66" s="45"/>
      <c r="C66" s="45"/>
      <c r="D66" s="45"/>
      <c r="E66" s="45"/>
      <c r="F66" s="45"/>
      <c r="G66" s="45"/>
      <c r="H66" s="45"/>
      <c r="I66" s="45"/>
    </row>
    <row r="67" spans="1:9" x14ac:dyDescent="0.25">
      <c r="A67" s="47"/>
      <c r="B67" s="45"/>
      <c r="C67" s="45"/>
      <c r="D67" s="45"/>
      <c r="E67" s="45"/>
      <c r="F67" s="45"/>
      <c r="G67" s="45"/>
      <c r="H67" s="45"/>
      <c r="I67" s="45"/>
    </row>
    <row r="68" spans="1:9" x14ac:dyDescent="0.25">
      <c r="A68" s="47"/>
      <c r="B68" s="45"/>
      <c r="C68" s="45"/>
      <c r="D68" s="45"/>
      <c r="E68" s="45"/>
      <c r="F68" s="45"/>
      <c r="G68" s="45"/>
      <c r="H68" s="45"/>
      <c r="I68" s="45"/>
    </row>
    <row r="69" spans="1:9" x14ac:dyDescent="0.25">
      <c r="A69" s="47"/>
      <c r="B69" s="45"/>
      <c r="C69" s="45"/>
      <c r="D69" s="45"/>
      <c r="E69" s="45"/>
      <c r="F69" s="45"/>
      <c r="G69" s="45"/>
      <c r="H69" s="45"/>
      <c r="I69" s="45"/>
    </row>
    <row r="70" spans="1:9" x14ac:dyDescent="0.25">
      <c r="A70" s="47"/>
      <c r="B70" s="45"/>
      <c r="C70" s="45"/>
      <c r="D70" s="45"/>
      <c r="E70" s="45"/>
      <c r="F70" s="45"/>
      <c r="G70" s="45"/>
      <c r="H70" s="45"/>
      <c r="I70" s="45"/>
    </row>
    <row r="71" spans="1:9" x14ac:dyDescent="0.25">
      <c r="A71" s="47"/>
      <c r="B71" s="45"/>
      <c r="C71" s="45"/>
      <c r="D71" s="45"/>
      <c r="E71" s="45"/>
      <c r="F71" s="45"/>
      <c r="G71" s="45"/>
      <c r="H71" s="45"/>
      <c r="I71" s="45"/>
    </row>
    <row r="72" spans="1:9" x14ac:dyDescent="0.25">
      <c r="A72" s="48"/>
      <c r="B72" s="45"/>
      <c r="C72" s="45"/>
      <c r="D72" s="45"/>
      <c r="E72" s="45"/>
      <c r="F72" s="45"/>
      <c r="G72" s="45"/>
      <c r="H72" s="45"/>
      <c r="I72" s="45"/>
    </row>
    <row r="73" spans="1:9" ht="15.75" thickBot="1" x14ac:dyDescent="0.3"/>
    <row r="74" spans="1:9" ht="17.25" thickTop="1" thickBot="1" x14ac:dyDescent="0.3">
      <c r="A74" s="68" t="s">
        <v>54</v>
      </c>
      <c r="B74" s="68" t="s">
        <v>53</v>
      </c>
      <c r="C74" s="68" t="s">
        <v>5</v>
      </c>
      <c r="D74" s="68" t="s">
        <v>9</v>
      </c>
      <c r="E74" s="68" t="s">
        <v>10</v>
      </c>
      <c r="F74" s="68" t="s">
        <v>7</v>
      </c>
      <c r="G74" s="68" t="s">
        <v>6</v>
      </c>
      <c r="H74" s="68" t="s">
        <v>8</v>
      </c>
      <c r="I74" s="69" t="s">
        <v>66</v>
      </c>
    </row>
    <row r="75" spans="1:9" ht="15.75" thickTop="1" x14ac:dyDescent="0.25">
      <c r="A75" s="57" t="s">
        <v>52</v>
      </c>
      <c r="B75" s="45"/>
      <c r="C75" s="45"/>
      <c r="D75" s="45"/>
      <c r="E75" s="45"/>
      <c r="F75" s="45"/>
      <c r="G75" s="45"/>
      <c r="H75" s="45"/>
      <c r="I75" s="45"/>
    </row>
    <row r="76" spans="1:9" x14ac:dyDescent="0.25">
      <c r="A76" s="47"/>
      <c r="B76" s="45"/>
      <c r="C76" s="45"/>
      <c r="D76" s="45"/>
      <c r="E76" s="45"/>
      <c r="F76" s="45"/>
      <c r="G76" s="45"/>
      <c r="H76" s="45"/>
      <c r="I76" s="45"/>
    </row>
    <row r="77" spans="1:9" x14ac:dyDescent="0.25">
      <c r="A77" s="47"/>
      <c r="B77" s="45"/>
      <c r="C77" s="45"/>
      <c r="D77" s="45"/>
      <c r="E77" s="45"/>
      <c r="F77" s="45"/>
      <c r="G77" s="45"/>
      <c r="H77" s="45"/>
      <c r="I77" s="45"/>
    </row>
    <row r="78" spans="1:9" x14ac:dyDescent="0.25">
      <c r="A78" s="47"/>
      <c r="B78" s="45"/>
      <c r="C78" s="45"/>
      <c r="D78" s="45"/>
      <c r="E78" s="45"/>
      <c r="F78" s="45"/>
      <c r="G78" s="45"/>
      <c r="H78" s="45"/>
      <c r="I78" s="45"/>
    </row>
    <row r="79" spans="1:9" x14ac:dyDescent="0.25">
      <c r="A79" s="47"/>
      <c r="B79" s="45"/>
      <c r="C79" s="45"/>
      <c r="D79" s="45"/>
      <c r="E79" s="45"/>
      <c r="F79" s="45"/>
      <c r="G79" s="45"/>
      <c r="H79" s="45"/>
      <c r="I79" s="45"/>
    </row>
    <row r="80" spans="1:9" x14ac:dyDescent="0.25">
      <c r="A80" s="47"/>
      <c r="B80" s="45"/>
      <c r="C80" s="45"/>
      <c r="D80" s="45"/>
      <c r="E80" s="45"/>
      <c r="F80" s="45"/>
      <c r="G80" s="45"/>
      <c r="H80" s="45"/>
      <c r="I80" s="45"/>
    </row>
    <row r="81" spans="1:9" x14ac:dyDescent="0.25">
      <c r="A81" s="47"/>
      <c r="B81" s="45"/>
      <c r="C81" s="45"/>
      <c r="D81" s="45"/>
      <c r="E81" s="45"/>
      <c r="F81" s="45"/>
      <c r="G81" s="45"/>
      <c r="H81" s="45"/>
      <c r="I81" s="45"/>
    </row>
    <row r="82" spans="1:9" x14ac:dyDescent="0.25">
      <c r="A82" s="47"/>
      <c r="B82" s="45"/>
      <c r="C82" s="45"/>
      <c r="D82" s="45"/>
      <c r="E82" s="45"/>
      <c r="F82" s="45"/>
      <c r="G82" s="45"/>
      <c r="H82" s="45"/>
      <c r="I82" s="45"/>
    </row>
    <row r="83" spans="1:9" x14ac:dyDescent="0.25">
      <c r="A83" s="47"/>
      <c r="B83" s="45"/>
      <c r="C83" s="45"/>
      <c r="D83" s="45"/>
      <c r="E83" s="45"/>
      <c r="F83" s="45"/>
      <c r="G83" s="45"/>
      <c r="H83" s="45"/>
      <c r="I83" s="45"/>
    </row>
    <row r="84" spans="1:9" x14ac:dyDescent="0.25">
      <c r="A84" s="48"/>
      <c r="B84" s="45"/>
      <c r="C84" s="45"/>
      <c r="D84" s="45"/>
      <c r="E84" s="45"/>
      <c r="F84" s="45"/>
      <c r="G84" s="45"/>
      <c r="H84" s="45"/>
      <c r="I84" s="45"/>
    </row>
    <row r="85" spans="1:9" ht="15.75" thickBot="1" x14ac:dyDescent="0.3"/>
    <row r="86" spans="1:9" ht="17.25" thickTop="1" thickBot="1" x14ac:dyDescent="0.3">
      <c r="A86" s="69" t="s">
        <v>54</v>
      </c>
      <c r="B86" s="69" t="s">
        <v>53</v>
      </c>
      <c r="C86" s="69" t="s">
        <v>5</v>
      </c>
      <c r="D86" s="69" t="s">
        <v>9</v>
      </c>
      <c r="E86" s="69" t="s">
        <v>10</v>
      </c>
      <c r="F86" s="69" t="s">
        <v>7</v>
      </c>
      <c r="G86" s="69" t="s">
        <v>6</v>
      </c>
      <c r="H86" s="69" t="s">
        <v>8</v>
      </c>
      <c r="I86" s="69" t="s">
        <v>66</v>
      </c>
    </row>
    <row r="87" spans="1:9" ht="15.75" thickTop="1" x14ac:dyDescent="0.25">
      <c r="A87" s="57" t="s">
        <v>52</v>
      </c>
      <c r="B87" s="45"/>
      <c r="C87" s="45"/>
      <c r="D87" s="45"/>
      <c r="E87" s="45"/>
      <c r="F87" s="45"/>
      <c r="G87" s="45"/>
      <c r="H87" s="45"/>
      <c r="I87" s="45"/>
    </row>
    <row r="88" spans="1:9" x14ac:dyDescent="0.25">
      <c r="A88" s="47"/>
      <c r="B88" s="45"/>
      <c r="C88" s="45"/>
      <c r="D88" s="45"/>
      <c r="E88" s="45"/>
      <c r="F88" s="45"/>
      <c r="G88" s="45"/>
      <c r="H88" s="45"/>
      <c r="I88" s="45"/>
    </row>
    <row r="89" spans="1:9" x14ac:dyDescent="0.25">
      <c r="A89" s="47"/>
      <c r="B89" s="45"/>
      <c r="C89" s="45"/>
      <c r="D89" s="45"/>
      <c r="E89" s="45"/>
      <c r="F89" s="45"/>
      <c r="G89" s="45"/>
      <c r="H89" s="45"/>
      <c r="I89" s="45"/>
    </row>
    <row r="90" spans="1:9" x14ac:dyDescent="0.25">
      <c r="A90" s="47"/>
      <c r="B90" s="45"/>
      <c r="C90" s="45"/>
      <c r="D90" s="45"/>
      <c r="E90" s="45"/>
      <c r="F90" s="45"/>
      <c r="G90" s="45"/>
      <c r="H90" s="45"/>
      <c r="I90" s="45"/>
    </row>
    <row r="91" spans="1:9" x14ac:dyDescent="0.25">
      <c r="A91" s="47"/>
      <c r="B91" s="45"/>
      <c r="C91" s="45"/>
      <c r="D91" s="45"/>
      <c r="E91" s="45"/>
      <c r="F91" s="45"/>
      <c r="G91" s="45"/>
      <c r="H91" s="45"/>
      <c r="I91" s="45"/>
    </row>
    <row r="92" spans="1:9" x14ac:dyDescent="0.25">
      <c r="A92" s="47"/>
      <c r="B92" s="45"/>
      <c r="C92" s="45"/>
      <c r="D92" s="45"/>
      <c r="E92" s="45"/>
      <c r="F92" s="45"/>
      <c r="G92" s="45"/>
      <c r="H92" s="45"/>
      <c r="I92" s="45"/>
    </row>
    <row r="93" spans="1:9" x14ac:dyDescent="0.25">
      <c r="A93" s="47"/>
      <c r="B93" s="45"/>
      <c r="C93" s="45"/>
      <c r="D93" s="45"/>
      <c r="E93" s="45"/>
      <c r="F93" s="45"/>
      <c r="G93" s="45"/>
      <c r="H93" s="45"/>
      <c r="I93" s="45"/>
    </row>
    <row r="94" spans="1:9" x14ac:dyDescent="0.25">
      <c r="A94" s="47"/>
      <c r="B94" s="45"/>
      <c r="C94" s="45"/>
      <c r="D94" s="45"/>
      <c r="E94" s="45"/>
      <c r="F94" s="45"/>
      <c r="G94" s="45"/>
      <c r="H94" s="45"/>
      <c r="I94" s="45"/>
    </row>
    <row r="95" spans="1:9" x14ac:dyDescent="0.25">
      <c r="A95" s="47"/>
      <c r="B95" s="45"/>
      <c r="C95" s="45"/>
      <c r="D95" s="45"/>
      <c r="E95" s="45"/>
      <c r="F95" s="45"/>
      <c r="G95" s="45"/>
      <c r="H95" s="45"/>
      <c r="I95" s="45"/>
    </row>
    <row r="96" spans="1:9" x14ac:dyDescent="0.25">
      <c r="A96" s="48"/>
      <c r="B96" s="45"/>
      <c r="C96" s="45"/>
      <c r="D96" s="45"/>
      <c r="E96" s="45"/>
      <c r="F96" s="45"/>
      <c r="G96" s="45"/>
      <c r="H96" s="45"/>
      <c r="I96" s="45"/>
    </row>
  </sheetData>
  <sheetProtection password="ECFE" sheet="1" formatCells="0" formatColumns="0" formatRows="0" insertColumns="0" insertRows="0" insertHyperlinks="0" deleteColumns="0" deleteRows="0" sort="0" autoFilter="0" pivotTables="0"/>
  <mergeCells count="5">
    <mergeCell ref="I9:R9"/>
    <mergeCell ref="T9:AA9"/>
    <mergeCell ref="A11:A21"/>
    <mergeCell ref="A22:A32"/>
    <mergeCell ref="A37:A40"/>
  </mergeCells>
  <conditionalFormatting sqref="AF7:AF8">
    <cfRule type="cellIs" dxfId="49" priority="314" stopIfTrue="1" operator="equal">
      <formula>$AF$7</formula>
    </cfRule>
  </conditionalFormatting>
  <conditionalFormatting sqref="I11:I40">
    <cfRule type="cellIs" dxfId="48" priority="313" stopIfTrue="1" operator="equal">
      <formula>"x"</formula>
    </cfRule>
  </conditionalFormatting>
  <conditionalFormatting sqref="J11:J40">
    <cfRule type="cellIs" dxfId="47" priority="312" operator="equal">
      <formula>"x"</formula>
    </cfRule>
  </conditionalFormatting>
  <conditionalFormatting sqref="K11:K40">
    <cfRule type="cellIs" dxfId="46" priority="311" operator="equal">
      <formula>"x"</formula>
    </cfRule>
  </conditionalFormatting>
  <conditionalFormatting sqref="L11:L40">
    <cfRule type="cellIs" dxfId="45" priority="310" stopIfTrue="1" operator="equal">
      <formula>"x"</formula>
    </cfRule>
  </conditionalFormatting>
  <conditionalFormatting sqref="M11:M40">
    <cfRule type="cellIs" dxfId="44" priority="309" operator="equal">
      <formula>"x"</formula>
    </cfRule>
  </conditionalFormatting>
  <conditionalFormatting sqref="N11:N40">
    <cfRule type="cellIs" dxfId="43" priority="1" stopIfTrue="1" operator="equal">
      <formula>$AF$8</formula>
    </cfRule>
    <cfRule type="cellIs" dxfId="42" priority="4" stopIfTrue="1" operator="equal">
      <formula>$AF$7</formula>
    </cfRule>
  </conditionalFormatting>
  <dataValidations count="1">
    <dataValidation type="list" allowBlank="1" showInputMessage="1" showErrorMessage="1" sqref="N11:N40" xr:uid="{00000000-0002-0000-0200-000000000000}">
      <formula1>$AF$7:$AF$8</formula1>
    </dataValidation>
  </dataValidations>
  <pageMargins left="0.511811024" right="0.511811024" top="0.78740157499999996" bottom="0.78740157499999996" header="0.31496062000000002" footer="0.31496062000000002"/>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35"/>
  <sheetViews>
    <sheetView showGridLines="0" zoomScale="80" zoomScaleNormal="80" zoomScalePageLayoutView="70" workbookViewId="0">
      <selection activeCell="F28" sqref="F28"/>
    </sheetView>
  </sheetViews>
  <sheetFormatPr defaultRowHeight="15" x14ac:dyDescent="0.25"/>
  <cols>
    <col min="1" max="1" width="0.85546875" customWidth="1"/>
    <col min="2" max="2" width="36.7109375" customWidth="1"/>
    <col min="3" max="3" width="14.28515625" customWidth="1"/>
    <col min="5" max="5" width="13.28515625" customWidth="1"/>
    <col min="6" max="6" width="11.28515625" customWidth="1"/>
  </cols>
  <sheetData>
    <row r="1" spans="1:21" s="285" customFormat="1" x14ac:dyDescent="0.25">
      <c r="A1" s="3" t="s">
        <v>0</v>
      </c>
      <c r="B1" s="2"/>
      <c r="C1" s="2"/>
      <c r="D1" s="2"/>
      <c r="E1" s="2"/>
      <c r="F1" s="2"/>
      <c r="G1" s="2"/>
      <c r="H1" s="14"/>
      <c r="I1" s="14"/>
      <c r="J1" s="14"/>
      <c r="K1" s="14"/>
      <c r="L1" s="14"/>
      <c r="M1" s="14"/>
      <c r="N1" s="2"/>
      <c r="O1" s="2"/>
      <c r="P1" s="2"/>
      <c r="Q1" s="2"/>
      <c r="R1" s="2"/>
      <c r="S1" s="2"/>
      <c r="T1" s="2"/>
      <c r="U1" s="2"/>
    </row>
    <row r="2" spans="1:21" s="285" customFormat="1" ht="4.1500000000000004" customHeight="1" x14ac:dyDescent="0.25">
      <c r="A2" s="4"/>
      <c r="B2" s="4"/>
      <c r="C2" s="4"/>
      <c r="D2" s="4"/>
      <c r="E2" s="4"/>
      <c r="F2" s="4"/>
      <c r="G2" s="4"/>
      <c r="H2" s="15"/>
      <c r="I2" s="15"/>
      <c r="J2" s="15"/>
      <c r="K2" s="15"/>
      <c r="L2" s="15"/>
      <c r="M2" s="15"/>
      <c r="N2" s="4"/>
      <c r="O2" s="4"/>
      <c r="P2" s="4"/>
      <c r="Q2" s="4"/>
      <c r="R2" s="4"/>
      <c r="S2" s="4"/>
      <c r="T2" s="4"/>
      <c r="U2" s="4"/>
    </row>
    <row r="3" spans="1:21" s="418" customFormat="1" ht="15.75" thickBot="1" x14ac:dyDescent="0.3">
      <c r="A3" s="450" t="str">
        <f>'Monitoria Anual 1'!A3</f>
        <v>Plano de Ação Nacional para Conservação das Aves Limícolas Migratórias</v>
      </c>
      <c r="B3" s="450"/>
      <c r="C3" s="450"/>
      <c r="D3" s="450"/>
      <c r="E3" s="450"/>
      <c r="F3" s="450"/>
      <c r="G3" s="450"/>
      <c r="H3" s="450"/>
      <c r="I3" s="450"/>
      <c r="J3" s="450"/>
      <c r="K3" s="450"/>
      <c r="L3" s="450"/>
      <c r="M3" s="450"/>
      <c r="N3" s="450"/>
      <c r="O3" s="450"/>
      <c r="P3" s="450"/>
      <c r="Q3" s="5"/>
      <c r="R3" s="5"/>
      <c r="S3" s="5"/>
      <c r="T3" s="5"/>
      <c r="U3" s="5"/>
    </row>
    <row r="4" spans="1:21" s="285" customFormat="1" ht="15.75" thickTop="1" x14ac:dyDescent="0.25">
      <c r="A4" s="1"/>
      <c r="B4" s="1"/>
      <c r="C4" s="1"/>
      <c r="D4" s="1"/>
      <c r="E4" s="1"/>
      <c r="F4" s="1"/>
      <c r="G4" s="1"/>
      <c r="H4" s="16"/>
      <c r="I4" s="16"/>
      <c r="J4" s="16"/>
      <c r="K4" s="16"/>
      <c r="L4" s="16"/>
      <c r="M4" s="16"/>
      <c r="N4" s="1"/>
      <c r="O4" s="1"/>
      <c r="P4" s="1"/>
      <c r="Q4" s="1"/>
      <c r="R4" s="1"/>
      <c r="S4" s="1"/>
      <c r="T4" s="1"/>
      <c r="U4" s="1"/>
    </row>
    <row r="5" spans="1:21" s="181" customFormat="1" ht="25.9" customHeight="1" thickBot="1" x14ac:dyDescent="0.3">
      <c r="A5" s="7" t="s">
        <v>1</v>
      </c>
      <c r="B5" s="7"/>
      <c r="C5" s="88" t="str">
        <f>'Monitoria Anual 1'!D5</f>
        <v>Ampliar e assegurar a proteção efetiva dos habitats críticos para as aves limícolas até 2018</v>
      </c>
      <c r="D5" s="12"/>
      <c r="E5" s="12"/>
      <c r="F5" s="12"/>
      <c r="G5" s="12"/>
      <c r="H5" s="12"/>
      <c r="I5" s="12"/>
      <c r="J5" s="12"/>
      <c r="K5" s="12"/>
      <c r="L5" s="12"/>
      <c r="M5" s="12"/>
      <c r="N5" s="12"/>
      <c r="O5" s="12"/>
      <c r="P5" s="13"/>
      <c r="Q5" s="6"/>
      <c r="R5" s="6"/>
      <c r="S5" s="6"/>
      <c r="T5" s="6"/>
      <c r="U5" s="6"/>
    </row>
    <row r="6" spans="1:21" s="285" customFormat="1" ht="15.75" thickTop="1" x14ac:dyDescent="0.25">
      <c r="A6" s="1"/>
      <c r="B6" s="1"/>
      <c r="C6" s="1"/>
      <c r="D6" s="1"/>
      <c r="E6" s="1"/>
      <c r="F6" s="1"/>
      <c r="G6" s="1"/>
      <c r="H6" s="16"/>
      <c r="I6" s="16"/>
      <c r="J6" s="16"/>
      <c r="K6" s="16"/>
      <c r="L6" s="16"/>
      <c r="M6" s="16"/>
      <c r="N6" s="1"/>
      <c r="O6" s="1"/>
      <c r="P6" s="1"/>
      <c r="Q6" s="1"/>
      <c r="R6" s="1"/>
      <c r="S6" s="1"/>
      <c r="T6" s="1"/>
      <c r="U6" s="1"/>
    </row>
    <row r="7" spans="1:21" s="285" customFormat="1" ht="15.75" thickBot="1" x14ac:dyDescent="0.3">
      <c r="A7" s="7" t="s">
        <v>2</v>
      </c>
      <c r="B7" s="7"/>
      <c r="C7" s="9" t="s">
        <v>69</v>
      </c>
      <c r="D7" s="9"/>
      <c r="E7" s="10"/>
      <c r="F7" s="10"/>
      <c r="G7" s="11"/>
      <c r="H7" s="16"/>
      <c r="I7" s="16"/>
      <c r="J7" s="16"/>
      <c r="K7" s="16"/>
      <c r="L7" s="16"/>
      <c r="M7" s="16"/>
      <c r="N7" s="1"/>
      <c r="O7" s="1"/>
      <c r="P7" s="1"/>
      <c r="Q7" s="1"/>
      <c r="R7" s="1"/>
      <c r="S7" s="1"/>
      <c r="T7" s="1"/>
      <c r="U7" s="1"/>
    </row>
    <row r="8" spans="1:21" ht="15.75" thickTop="1" x14ac:dyDescent="0.25"/>
    <row r="9" spans="1:21" ht="18.75" x14ac:dyDescent="0.25">
      <c r="A9" s="42" t="s">
        <v>31</v>
      </c>
      <c r="B9" s="42"/>
      <c r="C9" s="42"/>
      <c r="D9" s="42"/>
      <c r="E9" s="42"/>
      <c r="F9" s="42"/>
      <c r="G9" s="42"/>
      <c r="H9" s="42"/>
      <c r="I9" s="42"/>
      <c r="J9" s="42"/>
      <c r="K9" s="42"/>
      <c r="L9" s="42"/>
      <c r="M9" s="42"/>
      <c r="N9" s="42"/>
      <c r="O9" s="42"/>
      <c r="P9" s="42"/>
      <c r="Q9" s="42"/>
      <c r="R9" s="42"/>
      <c r="S9" s="42"/>
      <c r="T9" s="42"/>
      <c r="U9" s="42"/>
    </row>
    <row r="11" spans="1:21" x14ac:dyDescent="0.25">
      <c r="B11" s="26" t="s">
        <v>42</v>
      </c>
      <c r="C11" s="27"/>
      <c r="D11" s="27"/>
      <c r="E11" s="85"/>
      <c r="F11" s="85"/>
    </row>
    <row r="12" spans="1:21" ht="15.75" thickBot="1" x14ac:dyDescent="0.3">
      <c r="B12" s="165"/>
      <c r="C12" s="165"/>
      <c r="D12" s="165"/>
      <c r="E12" s="452"/>
      <c r="F12" s="452"/>
    </row>
    <row r="13" spans="1:21" ht="60.75" customHeight="1" thickTop="1" thickBot="1" x14ac:dyDescent="0.3">
      <c r="B13" s="453" t="s">
        <v>33</v>
      </c>
      <c r="C13" s="454"/>
      <c r="D13" s="454"/>
      <c r="E13" s="454"/>
      <c r="F13" s="455"/>
    </row>
    <row r="14" spans="1:21" s="60" customFormat="1" ht="31.9" customHeight="1" thickTop="1" thickBot="1" x14ac:dyDescent="0.3">
      <c r="B14" s="166" t="s">
        <v>39</v>
      </c>
      <c r="C14" s="89" t="s">
        <v>65</v>
      </c>
      <c r="D14" s="90" t="s">
        <v>40</v>
      </c>
      <c r="E14" s="83" t="s">
        <v>60</v>
      </c>
      <c r="F14" s="84" t="s">
        <v>40</v>
      </c>
    </row>
    <row r="15" spans="1:21" ht="16.5" thickTop="1" x14ac:dyDescent="0.25">
      <c r="B15" s="43" t="s">
        <v>34</v>
      </c>
      <c r="C15" s="70"/>
      <c r="D15" s="71"/>
      <c r="E15" s="70">
        <f>COUNTA('Monitoria Anual 1'!N11:N40)</f>
        <v>1</v>
      </c>
      <c r="F15" s="71"/>
    </row>
    <row r="16" spans="1:21" ht="15.75" x14ac:dyDescent="0.25">
      <c r="B16" s="35" t="s">
        <v>46</v>
      </c>
      <c r="C16" s="72">
        <f>COUNTA('Monitoria Anual 1'!I11:I40)</f>
        <v>1</v>
      </c>
      <c r="D16" s="73">
        <f>C16/C22</f>
        <v>3.3333333333333333E-2</v>
      </c>
      <c r="E16" s="72">
        <f>C16-0</f>
        <v>1</v>
      </c>
      <c r="F16" s="73">
        <f>E16/$E$22</f>
        <v>3.4482758620689655E-2</v>
      </c>
    </row>
    <row r="17" spans="2:9" ht="15.75" x14ac:dyDescent="0.25">
      <c r="B17" s="28" t="s">
        <v>35</v>
      </c>
      <c r="C17" s="74">
        <f>COUNTA('Monitoria Anual 1'!J11:J40)</f>
        <v>9</v>
      </c>
      <c r="D17" s="75">
        <f>C17/C22</f>
        <v>0.3</v>
      </c>
      <c r="E17" s="72">
        <f t="shared" ref="E17:E20" si="0">C17-0</f>
        <v>9</v>
      </c>
      <c r="F17" s="73">
        <f t="shared" ref="F17:F21" si="1">E17/$E$22</f>
        <v>0.31034482758620691</v>
      </c>
    </row>
    <row r="18" spans="2:9" ht="15.75" x14ac:dyDescent="0.25">
      <c r="B18" s="29" t="s">
        <v>36</v>
      </c>
      <c r="C18" s="74">
        <f>COUNTA('Monitoria Anual 1'!K11:K40)</f>
        <v>12</v>
      </c>
      <c r="D18" s="75">
        <f>C18/C22</f>
        <v>0.4</v>
      </c>
      <c r="E18" s="72">
        <f>C18-1</f>
        <v>11</v>
      </c>
      <c r="F18" s="73">
        <f t="shared" si="1"/>
        <v>0.37931034482758619</v>
      </c>
    </row>
    <row r="19" spans="2:9" ht="15.75" x14ac:dyDescent="0.25">
      <c r="B19" s="30" t="s">
        <v>37</v>
      </c>
      <c r="C19" s="74">
        <f>COUNTA('Monitoria Anual 1'!L11:L40)</f>
        <v>5</v>
      </c>
      <c r="D19" s="75">
        <f>C19/C22</f>
        <v>0.16666666666666666</v>
      </c>
      <c r="E19" s="72">
        <f t="shared" si="0"/>
        <v>5</v>
      </c>
      <c r="F19" s="73">
        <f t="shared" si="1"/>
        <v>0.17241379310344829</v>
      </c>
    </row>
    <row r="20" spans="2:9" ht="16.5" thickBot="1" x14ac:dyDescent="0.3">
      <c r="B20" s="31" t="s">
        <v>38</v>
      </c>
      <c r="C20" s="74">
        <f>COUNTA('Monitoria Anual 1'!M11:M40)</f>
        <v>3</v>
      </c>
      <c r="D20" s="75">
        <f>C20/C22</f>
        <v>0.1</v>
      </c>
      <c r="E20" s="72">
        <f t="shared" si="0"/>
        <v>3</v>
      </c>
      <c r="F20" s="73">
        <f t="shared" si="1"/>
        <v>0.10344827586206896</v>
      </c>
    </row>
    <row r="21" spans="2:9" ht="17.25" thickTop="1" thickBot="1" x14ac:dyDescent="0.3">
      <c r="B21" s="67" t="s">
        <v>55</v>
      </c>
      <c r="C21" s="74"/>
      <c r="D21" s="75"/>
      <c r="E21" s="74">
        <f>'Monitoria Anual 1'!B46</f>
        <v>0</v>
      </c>
      <c r="F21" s="73">
        <f t="shared" si="1"/>
        <v>0</v>
      </c>
    </row>
    <row r="22" spans="2:9" ht="16.5" thickTop="1" thickBot="1" x14ac:dyDescent="0.3">
      <c r="B22" s="77" t="s">
        <v>41</v>
      </c>
      <c r="C22" s="78">
        <f>C16+C17+C18+C19+C20</f>
        <v>30</v>
      </c>
      <c r="D22" s="79">
        <f>SUM(D15:D21)</f>
        <v>1</v>
      </c>
      <c r="E22" s="78">
        <f>SUM(E16:E21)</f>
        <v>29</v>
      </c>
      <c r="F22" s="76">
        <f>SUM(F16:F21)</f>
        <v>1</v>
      </c>
    </row>
    <row r="23" spans="2:9" ht="16.5" thickTop="1" thickBot="1" x14ac:dyDescent="0.3">
      <c r="B23" s="451" t="s">
        <v>64</v>
      </c>
      <c r="C23" s="451"/>
      <c r="D23" s="451"/>
      <c r="E23" s="82">
        <f>COUNTIF('Monitoria Anual 1'!N11:N40,'Monitoria Anual 1'!AF7)</f>
        <v>0</v>
      </c>
      <c r="F23" s="80"/>
    </row>
    <row r="24" spans="2:9" ht="16.5" thickTop="1" thickBot="1" x14ac:dyDescent="0.3">
      <c r="B24" s="451" t="s">
        <v>63</v>
      </c>
      <c r="C24" s="451"/>
      <c r="D24" s="451"/>
      <c r="E24" s="82">
        <f>COUNTIF('Monitoria Anual 1'!N11:N40,'Monitoria Anual 1'!AF8)</f>
        <v>1</v>
      </c>
      <c r="F24" s="81"/>
    </row>
    <row r="25" spans="2:9" ht="15.75" thickTop="1" x14ac:dyDescent="0.25"/>
    <row r="26" spans="2:9" x14ac:dyDescent="0.25">
      <c r="B26" s="26" t="s">
        <v>43</v>
      </c>
      <c r="C26" s="27"/>
      <c r="D26" s="27"/>
    </row>
    <row r="27" spans="2:9" ht="3" customHeight="1" x14ac:dyDescent="0.25"/>
    <row r="28" spans="2:9" ht="36" customHeight="1" x14ac:dyDescent="0.25">
      <c r="B28" s="41" t="s">
        <v>32</v>
      </c>
      <c r="C28" s="34">
        <f>COUNTA('Monitoria Anual 1'!A11:A40)</f>
        <v>4</v>
      </c>
    </row>
    <row r="29" spans="2:9" ht="6.6" customHeight="1" thickBot="1" x14ac:dyDescent="0.3"/>
    <row r="30" spans="2:9" ht="16.5" thickTop="1" thickBot="1" x14ac:dyDescent="0.3">
      <c r="B30" s="32" t="s">
        <v>44</v>
      </c>
      <c r="C30" s="33" t="s">
        <v>45</v>
      </c>
      <c r="D30" s="169"/>
      <c r="E30" s="179"/>
      <c r="F30" s="173"/>
      <c r="G30" s="178"/>
      <c r="H30" s="177"/>
      <c r="I30" s="176"/>
    </row>
    <row r="31" spans="2:9" ht="15.75" thickTop="1" x14ac:dyDescent="0.25">
      <c r="B31" s="36" t="s">
        <v>47</v>
      </c>
      <c r="C31" s="38">
        <f>COUNTA('Monitoria Anual 1'!B11:B21)</f>
        <v>11</v>
      </c>
      <c r="D31" s="40">
        <f>COUNTA('Monitoria Anual 1'!N11:N21)</f>
        <v>0</v>
      </c>
      <c r="E31" s="40">
        <f>COUNTA('Monitoria Anual 1'!I11:I21)</f>
        <v>0</v>
      </c>
      <c r="F31" s="167">
        <f>COUNTA('Monitoria Anual 1'!J11:J21)</f>
        <v>2</v>
      </c>
      <c r="G31" s="167">
        <f>COUNTA('Monitoria Anual 1'!K11:K21)</f>
        <v>6</v>
      </c>
      <c r="H31" s="167">
        <f>COUNTA('Monitoria Anual 1'!L11:L21)</f>
        <v>2</v>
      </c>
      <c r="I31" s="168">
        <f>COUNTA('Monitoria Anual 1'!M11:M21)</f>
        <v>1</v>
      </c>
    </row>
    <row r="32" spans="2:9" x14ac:dyDescent="0.25">
      <c r="B32" s="37" t="s">
        <v>48</v>
      </c>
      <c r="C32" s="39">
        <f>COUNTA('Monitoria Anual 1'!B22:B32)</f>
        <v>11</v>
      </c>
      <c r="D32" s="39">
        <f>COUNTA('Monitoria Anual 1'!N22:N32)</f>
        <v>1</v>
      </c>
      <c r="E32" s="39">
        <f>COUNTA('Monitoria Anual 1'!I22:I32)</f>
        <v>0</v>
      </c>
      <c r="F32" s="86">
        <f>COUNTA('Monitoria Anual 1'!J22:J32)</f>
        <v>0</v>
      </c>
      <c r="G32" s="86">
        <f>COUNTA('Monitoria Anual 1'!K22:K32)</f>
        <v>6</v>
      </c>
      <c r="H32" s="86">
        <f>COUNTA('Monitoria Anual 1'!L22:L32)</f>
        <v>3</v>
      </c>
      <c r="I32" s="86">
        <f>COUNTA('Monitoria Anual 1'!M22:M32)</f>
        <v>2</v>
      </c>
    </row>
    <row r="33" spans="2:9" x14ac:dyDescent="0.25">
      <c r="B33" s="37" t="s">
        <v>49</v>
      </c>
      <c r="C33" s="86">
        <f>COUNTA('Monitoria Anual 1'!B33:B36)</f>
        <v>4</v>
      </c>
      <c r="D33" s="86">
        <f>COUNTA('Monitoria Anual 1'!N33:N36)</f>
        <v>0</v>
      </c>
      <c r="E33" s="86">
        <f>COUNTA('Monitoria Anual 1'!I33:I36)</f>
        <v>0</v>
      </c>
      <c r="F33" s="86">
        <f>COUNTA('Monitoria Anual 1'!J33:J36)</f>
        <v>4</v>
      </c>
      <c r="G33" s="86">
        <f>COUNTA('Monitoria Anual 1'!K33:K36)</f>
        <v>0</v>
      </c>
      <c r="H33" s="86">
        <f>COUNTA('Monitoria Anual 1'!L33:L36)</f>
        <v>0</v>
      </c>
      <c r="I33" s="86">
        <f>COUNTA('Monitoria Anual 1'!M33:M36)</f>
        <v>0</v>
      </c>
    </row>
    <row r="34" spans="2:9" ht="15.75" thickBot="1" x14ac:dyDescent="0.3">
      <c r="B34" s="44" t="s">
        <v>50</v>
      </c>
      <c r="C34" s="87">
        <f>COUNTA('Monitoria Anual 1'!B34:B40)</f>
        <v>7</v>
      </c>
      <c r="D34" s="87">
        <f>COUNTA('Monitoria Anual 1'!N34:N40)</f>
        <v>0</v>
      </c>
      <c r="E34" s="87">
        <f>COUNTA('Monitoria Anual 1'!I34:I40)</f>
        <v>1</v>
      </c>
      <c r="F34" s="87">
        <f>COUNTA('Monitoria Anual 1'!J34:J40)</f>
        <v>6</v>
      </c>
      <c r="G34" s="87">
        <f>COUNTA('Monitoria Anual 1'!K34:K40)</f>
        <v>0</v>
      </c>
      <c r="H34" s="87">
        <f>COUNTA('Monitoria Anual 1'!L34:L40)</f>
        <v>0</v>
      </c>
      <c r="I34" s="87">
        <f>COUNTA('Monitoria Anual 1'!M34:M40)</f>
        <v>0</v>
      </c>
    </row>
    <row r="35" spans="2:9" ht="15.75" thickTop="1" x14ac:dyDescent="0.25"/>
  </sheetData>
  <sheetProtection password="ECFE" sheet="1" formatCells="0" formatColumns="0" formatRows="0" insertColumns="0" insertRows="0" insertHyperlinks="0" deleteColumns="0" deleteRows="0" sort="0" autoFilter="0" pivotTables="0"/>
  <mergeCells count="5">
    <mergeCell ref="A3:P3"/>
    <mergeCell ref="B23:D23"/>
    <mergeCell ref="B24:D24"/>
    <mergeCell ref="E12:F12"/>
    <mergeCell ref="B13:F13"/>
  </mergeCells>
  <conditionalFormatting sqref="D31:E31 E31:I34">
    <cfRule type="cellIs" dxfId="41" priority="5" stopIfTrue="1" operator="equal">
      <formula>0</formula>
    </cfRule>
  </conditionalFormatting>
  <conditionalFormatting sqref="F31">
    <cfRule type="cellIs" dxfId="40" priority="4" operator="equal">
      <formula>0</formula>
    </cfRule>
  </conditionalFormatting>
  <conditionalFormatting sqref="G31">
    <cfRule type="cellIs" dxfId="39" priority="3" operator="equal">
      <formula>0</formula>
    </cfRule>
  </conditionalFormatting>
  <conditionalFormatting sqref="H31">
    <cfRule type="cellIs" dxfId="38" priority="2" operator="equal">
      <formula>0</formula>
    </cfRule>
  </conditionalFormatting>
  <conditionalFormatting sqref="I31">
    <cfRule type="cellIs" dxfId="37" priority="1" operator="equal">
      <formula>0</formula>
    </cfRule>
  </conditionalFormatting>
  <pageMargins left="0.511811024" right="0.511811024" top="0.78740157499999996" bottom="0.78740157499999996" header="0.31496062000000002" footer="0.31496062000000002"/>
  <pageSetup scale="95" orientation="portrait" r:id="rId1"/>
  <colBreaks count="1" manualBreakCount="1">
    <brk id="9"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95"/>
  <sheetViews>
    <sheetView showGridLines="0" zoomScale="60" zoomScaleNormal="60" workbookViewId="0">
      <pane xSplit="2" topLeftCell="C1" activePane="topRight" state="frozen"/>
      <selection activeCell="Q10" sqref="Q10"/>
      <selection pane="topRight" activeCell="B14" sqref="B14"/>
    </sheetView>
  </sheetViews>
  <sheetFormatPr defaultColWidth="8.85546875" defaultRowHeight="15" x14ac:dyDescent="0.25"/>
  <cols>
    <col min="1" max="1" width="35.28515625" style="1" customWidth="1"/>
    <col min="2" max="2" width="38" style="1" customWidth="1"/>
    <col min="3" max="3" width="18.7109375" style="1" customWidth="1"/>
    <col min="4" max="4" width="19.42578125" style="1" customWidth="1"/>
    <col min="5" max="5" width="25.7109375" style="1" customWidth="1"/>
    <col min="6" max="6" width="27.5703125" style="1" customWidth="1"/>
    <col min="7" max="7" width="25.140625" style="1" customWidth="1"/>
    <col min="8" max="8" width="27.7109375" style="1" bestFit="1" customWidth="1"/>
    <col min="9" max="14" width="26.7109375" style="16" customWidth="1"/>
    <col min="15" max="15" width="37.85546875" style="1" customWidth="1"/>
    <col min="16" max="16" width="28.7109375" style="1" customWidth="1"/>
    <col min="17" max="17" width="40" style="1" customWidth="1"/>
    <col min="18" max="19" width="26.7109375" style="1" customWidth="1"/>
    <col min="20" max="21" width="28.85546875" style="1" customWidth="1"/>
    <col min="22" max="26" width="18.7109375" style="1" customWidth="1"/>
    <col min="27" max="27" width="22.7109375" style="1" customWidth="1"/>
    <col min="28" max="31" width="8.85546875" style="1"/>
    <col min="32" max="32" width="0" style="1" hidden="1" customWidth="1"/>
    <col min="33" max="16384" width="8.85546875" style="1"/>
  </cols>
  <sheetData>
    <row r="1" spans="1:32" s="2" customFormat="1" x14ac:dyDescent="0.25">
      <c r="A1" s="3" t="s">
        <v>0</v>
      </c>
      <c r="I1" s="14"/>
      <c r="J1" s="14"/>
      <c r="K1" s="14"/>
      <c r="L1" s="14"/>
      <c r="M1" s="14"/>
      <c r="N1" s="14"/>
    </row>
    <row r="2" spans="1:32" s="4" customFormat="1" ht="4.1500000000000004" customHeight="1" x14ac:dyDescent="0.25">
      <c r="I2" s="15"/>
      <c r="J2" s="15"/>
      <c r="K2" s="15"/>
      <c r="L2" s="15"/>
      <c r="M2" s="15"/>
      <c r="N2" s="15"/>
    </row>
    <row r="3" spans="1:32" s="430" customFormat="1" x14ac:dyDescent="0.25">
      <c r="A3" s="429" t="s">
        <v>67</v>
      </c>
      <c r="B3" s="429"/>
      <c r="C3" s="429"/>
      <c r="D3" s="429"/>
      <c r="E3" s="429"/>
      <c r="F3" s="429"/>
      <c r="G3" s="429"/>
      <c r="H3" s="429"/>
      <c r="I3" s="429"/>
      <c r="J3" s="429"/>
      <c r="K3" s="429"/>
      <c r="L3" s="429"/>
      <c r="M3" s="429"/>
      <c r="O3" s="429"/>
      <c r="P3" s="429"/>
      <c r="Q3" s="429"/>
    </row>
    <row r="5" spans="1:32" s="6" customFormat="1" ht="25.9" customHeight="1" x14ac:dyDescent="0.25">
      <c r="A5" s="437" t="s">
        <v>1</v>
      </c>
      <c r="B5" s="437"/>
      <c r="C5" s="438"/>
      <c r="D5" s="431" t="s">
        <v>68</v>
      </c>
      <c r="E5" s="432"/>
      <c r="F5" s="432"/>
      <c r="G5" s="432"/>
      <c r="H5" s="432"/>
      <c r="I5" s="432"/>
      <c r="J5" s="432"/>
      <c r="K5" s="432"/>
      <c r="L5" s="432"/>
      <c r="M5" s="433"/>
    </row>
    <row r="7" spans="1:32" x14ac:dyDescent="0.25">
      <c r="A7" s="437" t="s">
        <v>2</v>
      </c>
      <c r="B7" s="437"/>
      <c r="C7" s="438"/>
      <c r="D7" s="435" t="s">
        <v>390</v>
      </c>
      <c r="E7" s="435"/>
      <c r="F7" s="435"/>
      <c r="G7" s="436"/>
      <c r="H7" s="16"/>
      <c r="AF7" s="1" t="s">
        <v>61</v>
      </c>
    </row>
    <row r="8" spans="1:32" x14ac:dyDescent="0.25">
      <c r="AF8" s="64" t="s">
        <v>62</v>
      </c>
    </row>
    <row r="9" spans="1:32" ht="16.5" thickBot="1" x14ac:dyDescent="0.3">
      <c r="A9" s="52" t="s">
        <v>11</v>
      </c>
      <c r="B9" s="53"/>
      <c r="C9" s="53"/>
      <c r="D9" s="53"/>
      <c r="E9" s="53"/>
      <c r="F9" s="53"/>
      <c r="G9" s="53"/>
      <c r="H9" s="54"/>
      <c r="I9" s="439" t="s">
        <v>56</v>
      </c>
      <c r="J9" s="440"/>
      <c r="K9" s="440"/>
      <c r="L9" s="440"/>
      <c r="M9" s="440"/>
      <c r="N9" s="440"/>
      <c r="O9" s="440"/>
      <c r="P9" s="440"/>
      <c r="Q9" s="440"/>
      <c r="R9" s="441"/>
      <c r="S9" s="65"/>
      <c r="T9" s="442" t="s">
        <v>30</v>
      </c>
      <c r="U9" s="443"/>
      <c r="V9" s="443"/>
      <c r="W9" s="443"/>
      <c r="X9" s="443"/>
      <c r="Y9" s="443"/>
      <c r="Z9" s="443"/>
      <c r="AA9" s="444"/>
    </row>
    <row r="10" spans="1:32" ht="64.5" thickTop="1" thickBot="1" x14ac:dyDescent="0.3">
      <c r="A10" s="22" t="s">
        <v>3</v>
      </c>
      <c r="B10" s="22" t="s">
        <v>4</v>
      </c>
      <c r="C10" s="22" t="s">
        <v>5</v>
      </c>
      <c r="D10" s="22" t="s">
        <v>9</v>
      </c>
      <c r="E10" s="22" t="s">
        <v>10</v>
      </c>
      <c r="F10" s="22" t="s">
        <v>6</v>
      </c>
      <c r="G10" s="22" t="s">
        <v>8</v>
      </c>
      <c r="H10" s="22" t="s">
        <v>59</v>
      </c>
      <c r="I10" s="17" t="s">
        <v>12</v>
      </c>
      <c r="J10" s="18" t="s">
        <v>13</v>
      </c>
      <c r="K10" s="19" t="s">
        <v>14</v>
      </c>
      <c r="L10" s="20" t="s">
        <v>15</v>
      </c>
      <c r="M10" s="21" t="s">
        <v>16</v>
      </c>
      <c r="N10" s="58" t="s">
        <v>17</v>
      </c>
      <c r="O10" s="23" t="s">
        <v>18</v>
      </c>
      <c r="P10" s="23" t="s">
        <v>19</v>
      </c>
      <c r="Q10" s="23" t="s">
        <v>20</v>
      </c>
      <c r="R10" s="23" t="s">
        <v>21</v>
      </c>
      <c r="S10" s="23" t="s">
        <v>57</v>
      </c>
      <c r="T10" s="24" t="s">
        <v>22</v>
      </c>
      <c r="U10" s="25" t="s">
        <v>23</v>
      </c>
      <c r="V10" s="25" t="s">
        <v>24</v>
      </c>
      <c r="W10" s="25" t="s">
        <v>25</v>
      </c>
      <c r="X10" s="25" t="s">
        <v>26</v>
      </c>
      <c r="Y10" s="25" t="s">
        <v>27</v>
      </c>
      <c r="Z10" s="25" t="s">
        <v>28</v>
      </c>
      <c r="AA10" s="25" t="s">
        <v>29</v>
      </c>
    </row>
    <row r="11" spans="1:32" s="138" customFormat="1" ht="90" customHeight="1" thickTop="1" x14ac:dyDescent="0.25">
      <c r="A11" s="459" t="s">
        <v>255</v>
      </c>
      <c r="B11" s="129" t="s">
        <v>256</v>
      </c>
      <c r="C11" s="130" t="s">
        <v>72</v>
      </c>
      <c r="D11" s="131">
        <v>41334</v>
      </c>
      <c r="E11" s="131">
        <v>41913</v>
      </c>
      <c r="F11" s="130" t="s">
        <v>257</v>
      </c>
      <c r="G11" s="130" t="s">
        <v>258</v>
      </c>
      <c r="H11" s="132">
        <v>60000</v>
      </c>
      <c r="I11" s="133"/>
      <c r="J11" s="133"/>
      <c r="K11" s="133"/>
      <c r="L11" s="96" t="s">
        <v>58</v>
      </c>
      <c r="M11" s="133"/>
      <c r="N11" s="134"/>
      <c r="O11" s="135" t="s">
        <v>259</v>
      </c>
      <c r="P11" s="135" t="s">
        <v>260</v>
      </c>
      <c r="Q11" s="135"/>
      <c r="R11" s="135"/>
      <c r="S11" s="135" t="s">
        <v>261</v>
      </c>
      <c r="T11" s="136" t="s">
        <v>262</v>
      </c>
      <c r="U11" s="136" t="s">
        <v>263</v>
      </c>
      <c r="V11" s="137" t="s">
        <v>264</v>
      </c>
      <c r="W11" s="137" t="s">
        <v>265</v>
      </c>
      <c r="X11" s="136"/>
      <c r="Y11" s="136"/>
      <c r="Z11" s="136" t="s">
        <v>266</v>
      </c>
      <c r="AA11" s="136"/>
    </row>
    <row r="12" spans="1:32" s="138" customFormat="1" ht="90" customHeight="1" x14ac:dyDescent="0.25">
      <c r="A12" s="459"/>
      <c r="B12" s="139" t="s">
        <v>267</v>
      </c>
      <c r="C12" s="130" t="s">
        <v>83</v>
      </c>
      <c r="D12" s="131">
        <v>41334</v>
      </c>
      <c r="E12" s="131">
        <v>43160</v>
      </c>
      <c r="F12" s="140" t="s">
        <v>84</v>
      </c>
      <c r="G12" s="140" t="s">
        <v>268</v>
      </c>
      <c r="H12" s="132">
        <v>200000</v>
      </c>
      <c r="I12" s="133"/>
      <c r="J12" s="133"/>
      <c r="K12" s="133" t="s">
        <v>58</v>
      </c>
      <c r="L12" s="96"/>
      <c r="M12" s="133"/>
      <c r="N12" s="134"/>
      <c r="O12" s="135" t="s">
        <v>269</v>
      </c>
      <c r="P12" s="135"/>
      <c r="Q12" s="135" t="s">
        <v>392</v>
      </c>
      <c r="R12" s="135"/>
      <c r="S12" s="141" t="s">
        <v>391</v>
      </c>
      <c r="T12" s="135"/>
      <c r="U12" s="135"/>
      <c r="V12" s="142"/>
      <c r="W12" s="142"/>
      <c r="X12" s="135"/>
      <c r="Y12" s="135"/>
      <c r="Z12" s="135"/>
      <c r="AA12" s="143" t="s">
        <v>270</v>
      </c>
    </row>
    <row r="13" spans="1:32" s="138" customFormat="1" ht="90" customHeight="1" x14ac:dyDescent="0.25">
      <c r="A13" s="459"/>
      <c r="B13" s="129" t="s">
        <v>271</v>
      </c>
      <c r="C13" s="140" t="s">
        <v>92</v>
      </c>
      <c r="D13" s="131">
        <v>41518</v>
      </c>
      <c r="E13" s="131">
        <v>42278</v>
      </c>
      <c r="F13" s="130" t="s">
        <v>93</v>
      </c>
      <c r="G13" s="140" t="s">
        <v>272</v>
      </c>
      <c r="H13" s="144" t="s">
        <v>95</v>
      </c>
      <c r="I13" s="133"/>
      <c r="J13" s="133" t="s">
        <v>58</v>
      </c>
      <c r="K13" s="133"/>
      <c r="L13" s="133"/>
      <c r="M13" s="133"/>
      <c r="N13" s="134"/>
      <c r="O13" s="135"/>
      <c r="P13" s="135"/>
      <c r="Q13" s="145" t="s">
        <v>273</v>
      </c>
      <c r="R13" s="135"/>
      <c r="S13" s="135" t="s">
        <v>274</v>
      </c>
      <c r="T13" s="135"/>
      <c r="U13" s="135" t="s">
        <v>275</v>
      </c>
      <c r="V13" s="142"/>
      <c r="W13" s="142" t="s">
        <v>276</v>
      </c>
      <c r="X13" s="135"/>
      <c r="Y13" s="135"/>
      <c r="Z13" s="135" t="s">
        <v>277</v>
      </c>
      <c r="AA13" s="146"/>
    </row>
    <row r="14" spans="1:32" s="138" customFormat="1" ht="90" customHeight="1" x14ac:dyDescent="0.25">
      <c r="A14" s="459"/>
      <c r="B14" s="147" t="s">
        <v>278</v>
      </c>
      <c r="C14" s="140" t="s">
        <v>104</v>
      </c>
      <c r="D14" s="131">
        <v>41518</v>
      </c>
      <c r="E14" s="131">
        <v>42644</v>
      </c>
      <c r="F14" s="130" t="s">
        <v>105</v>
      </c>
      <c r="G14" s="130" t="s">
        <v>106</v>
      </c>
      <c r="H14" s="132" t="s">
        <v>95</v>
      </c>
      <c r="I14" s="133"/>
      <c r="J14" s="133" t="s">
        <v>58</v>
      </c>
      <c r="K14" s="133"/>
      <c r="L14" s="133"/>
      <c r="M14" s="133"/>
      <c r="N14" s="134"/>
      <c r="O14" s="135" t="s">
        <v>279</v>
      </c>
      <c r="P14" s="135"/>
      <c r="Q14" s="148"/>
      <c r="R14" s="135"/>
      <c r="S14" s="135"/>
      <c r="T14" s="145" t="s">
        <v>280</v>
      </c>
      <c r="U14" s="135"/>
      <c r="V14" s="142"/>
      <c r="W14" s="142"/>
      <c r="X14" s="135" t="s">
        <v>281</v>
      </c>
      <c r="Y14" s="135"/>
      <c r="Z14" s="135" t="s">
        <v>282</v>
      </c>
      <c r="AA14" s="149"/>
    </row>
    <row r="15" spans="1:32" s="138" customFormat="1" ht="90" customHeight="1" x14ac:dyDescent="0.25">
      <c r="A15" s="459"/>
      <c r="B15" s="129" t="s">
        <v>283</v>
      </c>
      <c r="C15" s="140" t="s">
        <v>114</v>
      </c>
      <c r="D15" s="131">
        <v>41640</v>
      </c>
      <c r="E15" s="131">
        <v>43160</v>
      </c>
      <c r="F15" s="140" t="s">
        <v>115</v>
      </c>
      <c r="G15" s="130" t="s">
        <v>106</v>
      </c>
      <c r="H15" s="132">
        <v>2200</v>
      </c>
      <c r="I15" s="133"/>
      <c r="J15" s="133"/>
      <c r="K15" s="133" t="s">
        <v>58</v>
      </c>
      <c r="L15" s="133"/>
      <c r="M15" s="133"/>
      <c r="N15" s="134"/>
      <c r="O15" s="141" t="s">
        <v>284</v>
      </c>
      <c r="P15" s="135"/>
      <c r="Q15" s="135" t="s">
        <v>285</v>
      </c>
      <c r="R15" s="135"/>
      <c r="S15" s="135" t="s">
        <v>286</v>
      </c>
      <c r="T15" s="135"/>
      <c r="U15" s="135"/>
      <c r="V15" s="142"/>
      <c r="W15" s="142"/>
      <c r="X15" s="135"/>
      <c r="Y15" s="135"/>
      <c r="Z15" s="135" t="s">
        <v>287</v>
      </c>
      <c r="AA15" s="149"/>
    </row>
    <row r="16" spans="1:32" s="138" customFormat="1" ht="90" customHeight="1" x14ac:dyDescent="0.25">
      <c r="A16" s="459"/>
      <c r="B16" s="139" t="s">
        <v>288</v>
      </c>
      <c r="C16" s="130" t="s">
        <v>120</v>
      </c>
      <c r="D16" s="131">
        <v>41334</v>
      </c>
      <c r="E16" s="131">
        <v>42430</v>
      </c>
      <c r="F16" s="130" t="s">
        <v>289</v>
      </c>
      <c r="G16" s="130" t="s">
        <v>122</v>
      </c>
      <c r="H16" s="132" t="s">
        <v>95</v>
      </c>
      <c r="I16" s="133"/>
      <c r="J16" s="133"/>
      <c r="K16" s="133"/>
      <c r="L16" s="133" t="s">
        <v>58</v>
      </c>
      <c r="M16" s="133"/>
      <c r="N16" s="134"/>
      <c r="O16" s="135" t="s">
        <v>290</v>
      </c>
      <c r="P16" s="135"/>
      <c r="Q16" s="135" t="s">
        <v>291</v>
      </c>
      <c r="R16" s="135"/>
      <c r="S16" s="135" t="s">
        <v>292</v>
      </c>
      <c r="T16" s="135"/>
      <c r="U16" s="135"/>
      <c r="V16" s="142"/>
      <c r="W16" s="142"/>
      <c r="X16" s="135"/>
      <c r="Y16" s="135"/>
      <c r="Z16" s="135" t="s">
        <v>293</v>
      </c>
      <c r="AA16" s="149"/>
    </row>
    <row r="17" spans="1:27" s="138" customFormat="1" ht="90" customHeight="1" x14ac:dyDescent="0.25">
      <c r="A17" s="459"/>
      <c r="B17" s="150" t="s">
        <v>294</v>
      </c>
      <c r="C17" s="151" t="s">
        <v>126</v>
      </c>
      <c r="D17" s="152">
        <v>41334</v>
      </c>
      <c r="E17" s="152">
        <v>43160</v>
      </c>
      <c r="F17" s="153" t="s">
        <v>295</v>
      </c>
      <c r="G17" s="153" t="s">
        <v>296</v>
      </c>
      <c r="H17" s="154">
        <v>25000</v>
      </c>
      <c r="I17" s="133"/>
      <c r="J17" s="133"/>
      <c r="K17" s="133" t="s">
        <v>58</v>
      </c>
      <c r="L17" s="133"/>
      <c r="M17" s="133"/>
      <c r="N17" s="134"/>
      <c r="O17" s="135" t="s">
        <v>297</v>
      </c>
      <c r="P17" s="135"/>
      <c r="Q17" s="135" t="s">
        <v>298</v>
      </c>
      <c r="R17" s="135"/>
      <c r="S17" s="135"/>
      <c r="T17" s="135"/>
      <c r="U17" s="135"/>
      <c r="V17" s="142"/>
      <c r="W17" s="142"/>
      <c r="X17" s="135"/>
      <c r="Y17" s="135"/>
      <c r="Z17" s="135" t="s">
        <v>299</v>
      </c>
      <c r="AA17" s="149"/>
    </row>
    <row r="18" spans="1:27" s="138" customFormat="1" ht="90" customHeight="1" x14ac:dyDescent="0.25">
      <c r="A18" s="459"/>
      <c r="B18" s="147" t="s">
        <v>300</v>
      </c>
      <c r="C18" s="130" t="s">
        <v>134</v>
      </c>
      <c r="D18" s="131">
        <v>41334</v>
      </c>
      <c r="E18" s="131">
        <v>43160</v>
      </c>
      <c r="F18" s="140" t="s">
        <v>301</v>
      </c>
      <c r="G18" s="130" t="s">
        <v>302</v>
      </c>
      <c r="H18" s="132">
        <v>5000</v>
      </c>
      <c r="I18" s="133"/>
      <c r="J18" s="133"/>
      <c r="K18" s="133" t="s">
        <v>58</v>
      </c>
      <c r="L18" s="133"/>
      <c r="M18" s="133"/>
      <c r="N18" s="134"/>
      <c r="O18" s="135" t="s">
        <v>303</v>
      </c>
      <c r="P18" s="135"/>
      <c r="Q18" s="141" t="s">
        <v>304</v>
      </c>
      <c r="R18" s="135"/>
      <c r="S18" s="135"/>
      <c r="T18" s="135"/>
      <c r="U18" s="135"/>
      <c r="V18" s="142"/>
      <c r="W18" s="142"/>
      <c r="X18" s="135"/>
      <c r="Y18" s="135"/>
      <c r="Z18" s="135" t="s">
        <v>305</v>
      </c>
      <c r="AA18" s="149"/>
    </row>
    <row r="19" spans="1:27" s="138" customFormat="1" ht="90" customHeight="1" x14ac:dyDescent="0.25">
      <c r="A19" s="459"/>
      <c r="B19" s="130" t="s">
        <v>306</v>
      </c>
      <c r="C19" s="130" t="s">
        <v>142</v>
      </c>
      <c r="D19" s="131">
        <v>41335</v>
      </c>
      <c r="E19" s="131">
        <v>43161</v>
      </c>
      <c r="F19" s="130"/>
      <c r="G19" s="130"/>
      <c r="H19" s="132">
        <v>65000</v>
      </c>
      <c r="I19" s="133"/>
      <c r="J19" s="133"/>
      <c r="K19" s="133" t="s">
        <v>58</v>
      </c>
      <c r="L19" s="133"/>
      <c r="M19" s="133"/>
      <c r="N19" s="155" t="s">
        <v>62</v>
      </c>
      <c r="O19" s="96"/>
      <c r="P19" s="96"/>
      <c r="Q19" s="96"/>
      <c r="R19" s="96"/>
      <c r="S19" s="96"/>
      <c r="T19" s="96"/>
      <c r="U19" s="96"/>
      <c r="V19" s="96"/>
      <c r="W19" s="96"/>
      <c r="X19" s="96"/>
      <c r="Y19" s="96"/>
      <c r="Z19" s="96"/>
      <c r="AA19" s="146"/>
    </row>
    <row r="20" spans="1:27" s="138" customFormat="1" ht="90" customHeight="1" x14ac:dyDescent="0.25">
      <c r="A20" s="459"/>
      <c r="B20" s="147" t="s">
        <v>307</v>
      </c>
      <c r="C20" s="130" t="s">
        <v>148</v>
      </c>
      <c r="D20" s="131">
        <v>41336</v>
      </c>
      <c r="E20" s="131">
        <v>43162</v>
      </c>
      <c r="F20" s="130" t="s">
        <v>301</v>
      </c>
      <c r="G20" s="130" t="s">
        <v>308</v>
      </c>
      <c r="H20" s="132">
        <v>55000</v>
      </c>
      <c r="I20" s="133"/>
      <c r="J20" s="133" t="s">
        <v>58</v>
      </c>
      <c r="K20" s="133"/>
      <c r="L20" s="133"/>
      <c r="M20" s="133"/>
      <c r="N20" s="133"/>
      <c r="O20" s="135"/>
      <c r="P20" s="135"/>
      <c r="Q20" s="141" t="s">
        <v>309</v>
      </c>
      <c r="R20" s="135"/>
      <c r="S20" s="135"/>
      <c r="T20" s="135" t="s">
        <v>310</v>
      </c>
      <c r="U20" s="135" t="s">
        <v>311</v>
      </c>
      <c r="V20" s="142"/>
      <c r="W20" s="142">
        <v>43435</v>
      </c>
      <c r="X20" s="135" t="s">
        <v>299</v>
      </c>
      <c r="Y20" s="135"/>
      <c r="Z20" s="135" t="s">
        <v>312</v>
      </c>
      <c r="AA20" s="143" t="s">
        <v>270</v>
      </c>
    </row>
    <row r="21" spans="1:27" s="138" customFormat="1" ht="90" customHeight="1" x14ac:dyDescent="0.25">
      <c r="A21" s="459"/>
      <c r="B21" s="147" t="s">
        <v>313</v>
      </c>
      <c r="C21" s="130" t="s">
        <v>156</v>
      </c>
      <c r="D21" s="131">
        <v>41336</v>
      </c>
      <c r="E21" s="131">
        <v>43160</v>
      </c>
      <c r="F21" s="130" t="s">
        <v>301</v>
      </c>
      <c r="G21" s="130"/>
      <c r="H21" s="132">
        <v>150000</v>
      </c>
      <c r="I21" s="156"/>
      <c r="J21" s="156" t="s">
        <v>58</v>
      </c>
      <c r="K21" s="156"/>
      <c r="L21" s="156"/>
      <c r="M21" s="156"/>
      <c r="N21" s="155" t="s">
        <v>62</v>
      </c>
      <c r="O21" s="145" t="s">
        <v>314</v>
      </c>
      <c r="P21" s="135"/>
      <c r="Q21" s="135" t="s">
        <v>315</v>
      </c>
      <c r="R21" s="135"/>
      <c r="S21" s="135" t="s">
        <v>316</v>
      </c>
      <c r="T21" s="135"/>
      <c r="U21" s="135"/>
      <c r="V21" s="142"/>
      <c r="W21" s="142"/>
      <c r="X21" s="135"/>
      <c r="Y21" s="135"/>
      <c r="Z21" s="135"/>
      <c r="AA21" s="157"/>
    </row>
    <row r="22" spans="1:27" s="138" customFormat="1" ht="90" customHeight="1" x14ac:dyDescent="0.25">
      <c r="A22" s="459" t="s">
        <v>159</v>
      </c>
      <c r="B22" s="129" t="s">
        <v>317</v>
      </c>
      <c r="C22" s="130" t="s">
        <v>161</v>
      </c>
      <c r="D22" s="131">
        <v>41334</v>
      </c>
      <c r="E22" s="131">
        <v>41974</v>
      </c>
      <c r="F22" s="140" t="s">
        <v>162</v>
      </c>
      <c r="G22" s="140" t="s">
        <v>163</v>
      </c>
      <c r="H22" s="132">
        <v>60000</v>
      </c>
      <c r="I22" s="133"/>
      <c r="J22" s="133"/>
      <c r="K22" s="133"/>
      <c r="L22" s="133"/>
      <c r="M22" s="133" t="s">
        <v>58</v>
      </c>
      <c r="N22" s="134"/>
      <c r="O22" s="96"/>
      <c r="P22" s="96"/>
      <c r="Q22" s="96"/>
      <c r="R22" s="96"/>
      <c r="S22" s="96"/>
      <c r="T22" s="96"/>
      <c r="U22" s="96"/>
      <c r="V22" s="96"/>
      <c r="W22" s="96"/>
      <c r="X22" s="96"/>
      <c r="Y22" s="96"/>
      <c r="Z22" s="96"/>
      <c r="AA22" s="146"/>
    </row>
    <row r="23" spans="1:27" s="138" customFormat="1" ht="90" customHeight="1" x14ac:dyDescent="0.25">
      <c r="A23" s="459"/>
      <c r="B23" s="129" t="s">
        <v>318</v>
      </c>
      <c r="C23" s="130" t="s">
        <v>167</v>
      </c>
      <c r="D23" s="131">
        <v>41334</v>
      </c>
      <c r="E23" s="131">
        <v>42430</v>
      </c>
      <c r="F23" s="130" t="s">
        <v>319</v>
      </c>
      <c r="G23" s="130" t="s">
        <v>320</v>
      </c>
      <c r="H23" s="132">
        <v>50000</v>
      </c>
      <c r="I23" s="133"/>
      <c r="J23" s="133"/>
      <c r="K23" s="133"/>
      <c r="L23" s="133"/>
      <c r="M23" s="133" t="s">
        <v>58</v>
      </c>
      <c r="N23" s="134"/>
      <c r="O23" s="135"/>
      <c r="P23" s="135"/>
      <c r="Q23" s="148"/>
      <c r="R23" s="135"/>
      <c r="S23" s="135" t="s">
        <v>321</v>
      </c>
      <c r="T23" s="135"/>
      <c r="U23" s="135"/>
      <c r="V23" s="142"/>
      <c r="W23" s="142"/>
      <c r="X23" s="135"/>
      <c r="Y23" s="135"/>
      <c r="Z23" s="135"/>
      <c r="AA23" s="157"/>
    </row>
    <row r="24" spans="1:27" s="138" customFormat="1" ht="90" customHeight="1" x14ac:dyDescent="0.25">
      <c r="A24" s="459"/>
      <c r="B24" s="147" t="s">
        <v>322</v>
      </c>
      <c r="C24" s="116" t="s">
        <v>323</v>
      </c>
      <c r="D24" s="131">
        <v>41974</v>
      </c>
      <c r="E24" s="131">
        <v>42186</v>
      </c>
      <c r="F24" s="140" t="s">
        <v>178</v>
      </c>
      <c r="G24" s="140" t="s">
        <v>179</v>
      </c>
      <c r="H24" s="132" t="s">
        <v>180</v>
      </c>
      <c r="I24" s="133"/>
      <c r="J24" s="133"/>
      <c r="K24" s="133" t="s">
        <v>58</v>
      </c>
      <c r="L24" s="133"/>
      <c r="M24" s="133"/>
      <c r="N24" s="134"/>
      <c r="O24" s="135" t="s">
        <v>324</v>
      </c>
      <c r="P24" s="135"/>
      <c r="Q24" s="141" t="s">
        <v>325</v>
      </c>
      <c r="R24" s="135"/>
      <c r="S24" s="135"/>
      <c r="T24" s="141" t="s">
        <v>326</v>
      </c>
      <c r="U24" s="135" t="s">
        <v>327</v>
      </c>
      <c r="V24" s="142"/>
      <c r="W24" s="142">
        <v>42675</v>
      </c>
      <c r="X24" s="135" t="s">
        <v>328</v>
      </c>
      <c r="Y24" s="135"/>
      <c r="Z24" s="135" t="s">
        <v>329</v>
      </c>
      <c r="AA24" s="149"/>
    </row>
    <row r="25" spans="1:27" s="138" customFormat="1" ht="90" customHeight="1" x14ac:dyDescent="0.25">
      <c r="A25" s="459"/>
      <c r="B25" s="129" t="s">
        <v>330</v>
      </c>
      <c r="C25" s="140" t="s">
        <v>184</v>
      </c>
      <c r="D25" s="131">
        <v>41334</v>
      </c>
      <c r="E25" s="131">
        <v>43160</v>
      </c>
      <c r="F25" s="130" t="s">
        <v>73</v>
      </c>
      <c r="G25" s="140" t="s">
        <v>185</v>
      </c>
      <c r="H25" s="144">
        <v>50000</v>
      </c>
      <c r="I25" s="158"/>
      <c r="J25" s="158"/>
      <c r="K25" s="158" t="s">
        <v>58</v>
      </c>
      <c r="L25" s="158"/>
      <c r="M25" s="158"/>
      <c r="N25" s="159"/>
      <c r="O25" s="135" t="s">
        <v>331</v>
      </c>
      <c r="P25" s="135"/>
      <c r="Q25" s="135" t="s">
        <v>325</v>
      </c>
      <c r="R25" s="135"/>
      <c r="S25" s="135" t="s">
        <v>393</v>
      </c>
      <c r="T25" s="135" t="s">
        <v>332</v>
      </c>
      <c r="U25" s="135" t="s">
        <v>333</v>
      </c>
      <c r="V25" s="142"/>
      <c r="W25" s="142"/>
      <c r="X25" s="135"/>
      <c r="Y25" s="135"/>
      <c r="Z25" s="135" t="s">
        <v>334</v>
      </c>
      <c r="AA25" s="149"/>
    </row>
    <row r="26" spans="1:27" s="138" customFormat="1" ht="90" customHeight="1" x14ac:dyDescent="0.25">
      <c r="A26" s="459"/>
      <c r="B26" s="147" t="s">
        <v>335</v>
      </c>
      <c r="C26" s="140" t="s">
        <v>189</v>
      </c>
      <c r="D26" s="131" t="s">
        <v>176</v>
      </c>
      <c r="E26" s="131" t="s">
        <v>190</v>
      </c>
      <c r="F26" s="130" t="s">
        <v>73</v>
      </c>
      <c r="G26" s="140" t="s">
        <v>185</v>
      </c>
      <c r="H26" s="132" t="s">
        <v>95</v>
      </c>
      <c r="I26" s="133"/>
      <c r="J26" s="133"/>
      <c r="K26" s="133"/>
      <c r="L26" s="133"/>
      <c r="M26" s="133" t="s">
        <v>58</v>
      </c>
      <c r="N26" s="134"/>
      <c r="O26" s="136"/>
      <c r="P26" s="136"/>
      <c r="Q26" s="136"/>
      <c r="R26" s="136"/>
      <c r="S26" s="136"/>
      <c r="T26" s="136"/>
      <c r="U26" s="136"/>
      <c r="V26" s="136"/>
      <c r="W26" s="136"/>
      <c r="X26" s="136"/>
      <c r="Y26" s="136"/>
      <c r="Z26" s="136"/>
      <c r="AA26" s="143"/>
    </row>
    <row r="27" spans="1:27" s="138" customFormat="1" ht="90" customHeight="1" x14ac:dyDescent="0.25">
      <c r="A27" s="459"/>
      <c r="B27" s="139" t="s">
        <v>336</v>
      </c>
      <c r="C27" s="130" t="s">
        <v>196</v>
      </c>
      <c r="D27" s="131">
        <v>41334</v>
      </c>
      <c r="E27" s="131">
        <v>43160</v>
      </c>
      <c r="F27" s="130" t="s">
        <v>168</v>
      </c>
      <c r="G27" s="130" t="s">
        <v>200</v>
      </c>
      <c r="H27" s="132">
        <v>40000</v>
      </c>
      <c r="I27" s="133"/>
      <c r="J27" s="133"/>
      <c r="K27" s="133"/>
      <c r="L27" s="133" t="s">
        <v>58</v>
      </c>
      <c r="M27" s="133"/>
      <c r="N27" s="134"/>
      <c r="O27" s="135" t="s">
        <v>337</v>
      </c>
      <c r="P27" s="135"/>
      <c r="Q27" s="141" t="s">
        <v>325</v>
      </c>
      <c r="R27" s="135"/>
      <c r="S27" s="135" t="s">
        <v>338</v>
      </c>
      <c r="T27" s="135"/>
      <c r="U27" s="135"/>
      <c r="V27" s="142"/>
      <c r="W27" s="142"/>
      <c r="X27" s="135"/>
      <c r="Y27" s="135"/>
      <c r="Z27" s="135" t="s">
        <v>339</v>
      </c>
      <c r="AA27" s="149"/>
    </row>
    <row r="28" spans="1:27" s="138" customFormat="1" ht="90" customHeight="1" x14ac:dyDescent="0.25">
      <c r="A28" s="459"/>
      <c r="B28" s="150" t="s">
        <v>340</v>
      </c>
      <c r="C28" s="151" t="s">
        <v>202</v>
      </c>
      <c r="D28" s="152">
        <v>41334</v>
      </c>
      <c r="E28" s="152">
        <v>43160</v>
      </c>
      <c r="F28" s="140" t="s">
        <v>162</v>
      </c>
      <c r="G28" s="153" t="s">
        <v>341</v>
      </c>
      <c r="H28" s="154" t="s">
        <v>204</v>
      </c>
      <c r="I28" s="133"/>
      <c r="J28" s="133"/>
      <c r="K28" s="133" t="s">
        <v>58</v>
      </c>
      <c r="L28" s="133"/>
      <c r="M28" s="133"/>
      <c r="N28" s="134"/>
      <c r="O28" s="135" t="s">
        <v>342</v>
      </c>
      <c r="P28" s="135" t="s">
        <v>343</v>
      </c>
      <c r="Q28" s="148"/>
      <c r="R28" s="135"/>
      <c r="S28" s="135" t="s">
        <v>344</v>
      </c>
      <c r="T28" s="135"/>
      <c r="U28" s="135"/>
      <c r="V28" s="142"/>
      <c r="W28" s="142"/>
      <c r="X28" s="135"/>
      <c r="Y28" s="135"/>
      <c r="Z28" s="135" t="s">
        <v>345</v>
      </c>
      <c r="AA28" s="149"/>
    </row>
    <row r="29" spans="1:27" s="138" customFormat="1" ht="90" customHeight="1" x14ac:dyDescent="0.25">
      <c r="A29" s="459"/>
      <c r="B29" s="147" t="s">
        <v>346</v>
      </c>
      <c r="C29" s="130" t="s">
        <v>208</v>
      </c>
      <c r="D29" s="131">
        <v>41334</v>
      </c>
      <c r="E29" s="131">
        <v>43160</v>
      </c>
      <c r="F29" s="130" t="s">
        <v>73</v>
      </c>
      <c r="G29" s="130"/>
      <c r="H29" s="132" t="s">
        <v>95</v>
      </c>
      <c r="I29" s="133"/>
      <c r="J29" s="133"/>
      <c r="K29" s="133" t="s">
        <v>58</v>
      </c>
      <c r="L29" s="133"/>
      <c r="M29" s="133"/>
      <c r="N29" s="134"/>
      <c r="O29" s="135" t="s">
        <v>394</v>
      </c>
      <c r="P29" s="135" t="s">
        <v>347</v>
      </c>
      <c r="Q29" s="135" t="s">
        <v>348</v>
      </c>
      <c r="R29" s="135"/>
      <c r="S29" s="135"/>
      <c r="T29" s="135"/>
      <c r="U29" s="135"/>
      <c r="V29" s="142"/>
      <c r="W29" s="142"/>
      <c r="X29" s="135"/>
      <c r="Y29" s="135"/>
      <c r="Z29" s="135"/>
      <c r="AA29" s="143" t="s">
        <v>270</v>
      </c>
    </row>
    <row r="30" spans="1:27" s="138" customFormat="1" ht="90" customHeight="1" x14ac:dyDescent="0.25">
      <c r="A30" s="459"/>
      <c r="B30" s="147" t="s">
        <v>349</v>
      </c>
      <c r="C30" s="130" t="s">
        <v>211</v>
      </c>
      <c r="D30" s="131">
        <v>41334</v>
      </c>
      <c r="E30" s="131">
        <v>43160</v>
      </c>
      <c r="F30" s="130" t="s">
        <v>212</v>
      </c>
      <c r="G30" s="130" t="s">
        <v>350</v>
      </c>
      <c r="H30" s="132">
        <v>50000</v>
      </c>
      <c r="I30" s="133"/>
      <c r="J30" s="133"/>
      <c r="K30" s="133" t="s">
        <v>58</v>
      </c>
      <c r="L30" s="133"/>
      <c r="M30" s="133"/>
      <c r="N30" s="134"/>
      <c r="O30" s="135" t="s">
        <v>351</v>
      </c>
      <c r="P30" s="135"/>
      <c r="Q30" s="145" t="s">
        <v>352</v>
      </c>
      <c r="R30" s="135" t="s">
        <v>353</v>
      </c>
      <c r="S30" s="141"/>
      <c r="T30" s="135"/>
      <c r="U30" s="135"/>
      <c r="V30" s="142"/>
      <c r="W30" s="142"/>
      <c r="X30" s="135"/>
      <c r="Y30" s="135"/>
      <c r="Z30" s="135" t="s">
        <v>354</v>
      </c>
      <c r="AA30" s="143" t="s">
        <v>270</v>
      </c>
    </row>
    <row r="31" spans="1:27" s="138" customFormat="1" ht="90" customHeight="1" x14ac:dyDescent="0.25">
      <c r="A31" s="459"/>
      <c r="B31" s="147" t="s">
        <v>355</v>
      </c>
      <c r="C31" s="130" t="s">
        <v>217</v>
      </c>
      <c r="D31" s="131">
        <v>41335</v>
      </c>
      <c r="E31" s="131">
        <v>43161</v>
      </c>
      <c r="F31" s="130" t="s">
        <v>73</v>
      </c>
      <c r="G31" s="130" t="s">
        <v>220</v>
      </c>
      <c r="H31" s="132">
        <v>50000</v>
      </c>
      <c r="I31" s="133"/>
      <c r="J31" s="133"/>
      <c r="K31" s="133" t="s">
        <v>58</v>
      </c>
      <c r="L31" s="133"/>
      <c r="M31" s="133"/>
      <c r="N31" s="134"/>
      <c r="O31" s="145" t="s">
        <v>356</v>
      </c>
      <c r="P31" s="135"/>
      <c r="Q31" s="135" t="s">
        <v>357</v>
      </c>
      <c r="R31" s="135" t="s">
        <v>358</v>
      </c>
      <c r="S31" s="135"/>
      <c r="T31" s="135"/>
      <c r="U31" s="135"/>
      <c r="V31" s="142"/>
      <c r="W31" s="142"/>
      <c r="X31" s="135"/>
      <c r="Y31" s="135"/>
      <c r="Z31" s="135"/>
      <c r="AA31" s="157"/>
    </row>
    <row r="32" spans="1:27" s="138" customFormat="1" ht="90" customHeight="1" x14ac:dyDescent="0.25">
      <c r="A32" s="456" t="s">
        <v>221</v>
      </c>
      <c r="B32" s="129" t="s">
        <v>395</v>
      </c>
      <c r="C32" s="130" t="s">
        <v>223</v>
      </c>
      <c r="D32" s="131">
        <v>41334</v>
      </c>
      <c r="E32" s="131">
        <v>42430</v>
      </c>
      <c r="F32" s="160" t="s">
        <v>224</v>
      </c>
      <c r="G32" s="140" t="s">
        <v>359</v>
      </c>
      <c r="H32" s="132">
        <v>20000</v>
      </c>
      <c r="I32" s="133"/>
      <c r="J32" s="133" t="s">
        <v>58</v>
      </c>
      <c r="K32" s="133"/>
      <c r="L32" s="133"/>
      <c r="M32" s="133"/>
      <c r="N32" s="134"/>
      <c r="O32" s="145" t="s">
        <v>360</v>
      </c>
      <c r="P32" s="135"/>
      <c r="Q32" s="141" t="s">
        <v>361</v>
      </c>
      <c r="R32" s="135" t="s">
        <v>362</v>
      </c>
      <c r="S32" s="135" t="s">
        <v>363</v>
      </c>
      <c r="T32" s="135"/>
      <c r="U32" s="135"/>
      <c r="V32" s="142"/>
      <c r="W32" s="142"/>
      <c r="X32" s="135"/>
      <c r="Y32" s="135"/>
      <c r="Z32" s="135" t="s">
        <v>364</v>
      </c>
      <c r="AA32" s="146" t="s">
        <v>270</v>
      </c>
    </row>
    <row r="33" spans="1:27" s="138" customFormat="1" ht="90" customHeight="1" x14ac:dyDescent="0.25">
      <c r="A33" s="457"/>
      <c r="B33" s="129" t="s">
        <v>365</v>
      </c>
      <c r="C33" s="130" t="s">
        <v>134</v>
      </c>
      <c r="D33" s="131">
        <v>41334</v>
      </c>
      <c r="E33" s="131">
        <v>43160</v>
      </c>
      <c r="F33" s="130" t="s">
        <v>231</v>
      </c>
      <c r="G33" s="160" t="s">
        <v>366</v>
      </c>
      <c r="H33" s="132">
        <v>10000</v>
      </c>
      <c r="I33" s="133"/>
      <c r="J33" s="133" t="s">
        <v>58</v>
      </c>
      <c r="K33" s="133"/>
      <c r="L33" s="133"/>
      <c r="M33" s="133"/>
      <c r="N33" s="134"/>
      <c r="O33" s="135" t="s">
        <v>367</v>
      </c>
      <c r="P33" s="135"/>
      <c r="Q33" s="135" t="s">
        <v>361</v>
      </c>
      <c r="R33" s="135"/>
      <c r="S33" s="135"/>
      <c r="T33" s="135"/>
      <c r="U33" s="135"/>
      <c r="V33" s="142"/>
      <c r="W33" s="142"/>
      <c r="X33" s="135" t="s">
        <v>368</v>
      </c>
      <c r="Y33" s="135"/>
      <c r="Z33" s="135" t="s">
        <v>369</v>
      </c>
      <c r="AA33" s="149"/>
    </row>
    <row r="34" spans="1:27" s="138" customFormat="1" ht="90" customHeight="1" x14ac:dyDescent="0.25">
      <c r="A34" s="457"/>
      <c r="B34" s="139" t="s">
        <v>396</v>
      </c>
      <c r="C34" s="130" t="s">
        <v>235</v>
      </c>
      <c r="D34" s="131">
        <v>41334</v>
      </c>
      <c r="E34" s="131">
        <v>42064</v>
      </c>
      <c r="F34" s="140" t="s">
        <v>168</v>
      </c>
      <c r="G34" s="140"/>
      <c r="H34" s="132">
        <v>10000</v>
      </c>
      <c r="I34" s="133"/>
      <c r="J34" s="133" t="s">
        <v>58</v>
      </c>
      <c r="K34" s="133"/>
      <c r="L34" s="133"/>
      <c r="M34" s="133"/>
      <c r="N34" s="134"/>
      <c r="O34" s="135" t="s">
        <v>370</v>
      </c>
      <c r="P34" s="135"/>
      <c r="Q34" s="135" t="s">
        <v>361</v>
      </c>
      <c r="R34" s="135"/>
      <c r="S34" s="135"/>
      <c r="T34" s="135"/>
      <c r="U34" s="135"/>
      <c r="V34" s="142"/>
      <c r="W34" s="142"/>
      <c r="X34" s="135"/>
      <c r="Y34" s="135"/>
      <c r="Z34" s="135" t="s">
        <v>371</v>
      </c>
      <c r="AA34" s="146" t="s">
        <v>270</v>
      </c>
    </row>
    <row r="35" spans="1:27" s="138" customFormat="1" ht="90" customHeight="1" x14ac:dyDescent="0.25">
      <c r="A35" s="458"/>
      <c r="B35" s="150" t="s">
        <v>372</v>
      </c>
      <c r="C35" s="130" t="s">
        <v>134</v>
      </c>
      <c r="D35" s="131">
        <v>41334</v>
      </c>
      <c r="E35" s="131">
        <v>43160</v>
      </c>
      <c r="F35" s="140" t="s">
        <v>238</v>
      </c>
      <c r="G35" s="140" t="s">
        <v>231</v>
      </c>
      <c r="H35" s="154">
        <v>10000</v>
      </c>
      <c r="I35" s="133"/>
      <c r="J35" s="133" t="s">
        <v>58</v>
      </c>
      <c r="K35" s="133"/>
      <c r="L35" s="133"/>
      <c r="M35" s="133"/>
      <c r="N35" s="134"/>
      <c r="O35" s="135" t="s">
        <v>373</v>
      </c>
      <c r="P35" s="135"/>
      <c r="Q35" s="135" t="s">
        <v>361</v>
      </c>
      <c r="R35" s="135"/>
      <c r="S35" s="135"/>
      <c r="T35" s="135"/>
      <c r="U35" s="135"/>
      <c r="V35" s="142"/>
      <c r="W35" s="142"/>
      <c r="X35" s="135"/>
      <c r="Y35" s="135"/>
      <c r="Z35" s="135" t="s">
        <v>371</v>
      </c>
      <c r="AA35" s="161"/>
    </row>
    <row r="36" spans="1:27" s="138" customFormat="1" ht="90" customHeight="1" x14ac:dyDescent="0.25">
      <c r="A36" s="456" t="s">
        <v>240</v>
      </c>
      <c r="B36" s="129" t="s">
        <v>397</v>
      </c>
      <c r="C36" s="130" t="s">
        <v>242</v>
      </c>
      <c r="D36" s="131">
        <v>41334</v>
      </c>
      <c r="E36" s="131">
        <v>43160</v>
      </c>
      <c r="F36" s="140" t="s">
        <v>93</v>
      </c>
      <c r="G36" s="140"/>
      <c r="H36" s="132">
        <v>100000</v>
      </c>
      <c r="I36" s="133"/>
      <c r="J36" s="133" t="s">
        <v>58</v>
      </c>
      <c r="K36" s="133"/>
      <c r="L36" s="133"/>
      <c r="M36" s="133"/>
      <c r="N36" s="134"/>
      <c r="O36" s="135" t="s">
        <v>374</v>
      </c>
      <c r="P36" s="135"/>
      <c r="Q36" s="148"/>
      <c r="R36" s="135"/>
      <c r="S36" s="135"/>
      <c r="T36" s="135" t="s">
        <v>375</v>
      </c>
      <c r="U36" s="135"/>
      <c r="V36" s="142"/>
      <c r="W36" s="142"/>
      <c r="X36" s="135"/>
      <c r="Y36" s="135"/>
      <c r="Z36" s="135" t="s">
        <v>376</v>
      </c>
      <c r="AA36" s="146" t="s">
        <v>270</v>
      </c>
    </row>
    <row r="37" spans="1:27" s="138" customFormat="1" ht="90" customHeight="1" x14ac:dyDescent="0.25">
      <c r="A37" s="457"/>
      <c r="B37" s="129" t="s">
        <v>377</v>
      </c>
      <c r="C37" s="130" t="s">
        <v>134</v>
      </c>
      <c r="D37" s="131">
        <v>42065</v>
      </c>
      <c r="E37" s="131">
        <v>43161</v>
      </c>
      <c r="F37" s="130" t="s">
        <v>93</v>
      </c>
      <c r="G37" s="130"/>
      <c r="H37" s="132">
        <v>10000</v>
      </c>
      <c r="I37" s="133"/>
      <c r="J37" s="133"/>
      <c r="K37" s="133" t="s">
        <v>58</v>
      </c>
      <c r="L37" s="133"/>
      <c r="M37" s="133"/>
      <c r="N37" s="134"/>
      <c r="O37" s="135" t="s">
        <v>378</v>
      </c>
      <c r="P37" s="135"/>
      <c r="Q37" s="135"/>
      <c r="R37" s="135" t="s">
        <v>379</v>
      </c>
      <c r="S37" s="135"/>
      <c r="T37" s="135"/>
      <c r="U37" s="135"/>
      <c r="V37" s="142"/>
      <c r="W37" s="142"/>
      <c r="X37" s="135"/>
      <c r="Y37" s="135"/>
      <c r="Z37" s="135" t="s">
        <v>380</v>
      </c>
      <c r="AA37" s="162"/>
    </row>
    <row r="38" spans="1:27" s="138" customFormat="1" ht="90" customHeight="1" x14ac:dyDescent="0.25">
      <c r="A38" s="457"/>
      <c r="B38" s="150" t="s">
        <v>381</v>
      </c>
      <c r="C38" s="130" t="s">
        <v>248</v>
      </c>
      <c r="D38" s="131">
        <v>41334</v>
      </c>
      <c r="E38" s="131">
        <v>43160</v>
      </c>
      <c r="F38" s="140" t="s">
        <v>249</v>
      </c>
      <c r="G38" s="140" t="s">
        <v>250</v>
      </c>
      <c r="H38" s="154">
        <v>35000</v>
      </c>
      <c r="I38" s="136"/>
      <c r="J38" s="136" t="s">
        <v>58</v>
      </c>
      <c r="K38" s="136"/>
      <c r="L38" s="136"/>
      <c r="M38" s="136"/>
      <c r="N38" s="136"/>
      <c r="O38" s="135"/>
      <c r="P38" s="135"/>
      <c r="Q38" s="135" t="s">
        <v>382</v>
      </c>
      <c r="R38" s="135"/>
      <c r="S38" s="135" t="s">
        <v>383</v>
      </c>
      <c r="T38" s="135"/>
      <c r="U38" s="135"/>
      <c r="V38" s="142"/>
      <c r="W38" s="142"/>
      <c r="X38" s="135" t="s">
        <v>384</v>
      </c>
      <c r="Y38" s="135"/>
      <c r="Z38" s="135" t="s">
        <v>385</v>
      </c>
      <c r="AA38" s="146" t="s">
        <v>270</v>
      </c>
    </row>
    <row r="39" spans="1:27" s="138" customFormat="1" ht="90" customHeight="1" x14ac:dyDescent="0.25">
      <c r="A39" s="458"/>
      <c r="B39" s="147" t="s">
        <v>386</v>
      </c>
      <c r="C39" s="130" t="s">
        <v>253</v>
      </c>
      <c r="D39" s="131">
        <v>41334</v>
      </c>
      <c r="E39" s="131">
        <v>42795</v>
      </c>
      <c r="F39" s="130" t="s">
        <v>254</v>
      </c>
      <c r="G39" s="130"/>
      <c r="H39" s="132">
        <v>30000</v>
      </c>
      <c r="I39" s="136"/>
      <c r="J39" s="136" t="s">
        <v>58</v>
      </c>
      <c r="K39" s="136"/>
      <c r="L39" s="136"/>
      <c r="M39" s="136"/>
      <c r="N39" s="136"/>
      <c r="O39" s="135"/>
      <c r="P39" s="135"/>
      <c r="Q39" s="135" t="s">
        <v>387</v>
      </c>
      <c r="R39" s="135"/>
      <c r="S39" s="135" t="s">
        <v>388</v>
      </c>
      <c r="T39" s="135"/>
      <c r="U39" s="135"/>
      <c r="V39" s="142"/>
      <c r="W39" s="142"/>
      <c r="X39" s="135" t="s">
        <v>299</v>
      </c>
      <c r="Y39" s="135"/>
      <c r="Z39" s="135" t="s">
        <v>389</v>
      </c>
      <c r="AA39" s="162"/>
    </row>
    <row r="44" spans="1:27" ht="15.75" thickBot="1" x14ac:dyDescent="0.3"/>
    <row r="45" spans="1:27" ht="43.5" customHeight="1" thickTop="1" thickBot="1" x14ac:dyDescent="0.3">
      <c r="A45" s="68" t="s">
        <v>51</v>
      </c>
      <c r="B45" s="46">
        <f>COUNTA(B50:B59,B62:B71,B74:B83,B86:B95)</f>
        <v>0</v>
      </c>
    </row>
    <row r="46" spans="1:27" ht="15.75" thickTop="1" x14ac:dyDescent="0.25"/>
    <row r="48" spans="1:27" ht="15.75" thickBot="1" x14ac:dyDescent="0.3"/>
    <row r="49" spans="1:8" ht="17.25" thickTop="1" thickBot="1" x14ac:dyDescent="0.3">
      <c r="A49" s="68" t="s">
        <v>54</v>
      </c>
      <c r="B49" s="68" t="s">
        <v>53</v>
      </c>
      <c r="C49" s="69" t="s">
        <v>5</v>
      </c>
      <c r="D49" s="69" t="s">
        <v>9</v>
      </c>
      <c r="E49" s="69" t="s">
        <v>10</v>
      </c>
      <c r="F49" s="69" t="s">
        <v>7</v>
      </c>
      <c r="G49" s="69" t="s">
        <v>6</v>
      </c>
      <c r="H49" s="69" t="s">
        <v>8</v>
      </c>
    </row>
    <row r="50" spans="1:8" ht="15.75" thickTop="1" x14ac:dyDescent="0.25">
      <c r="A50" s="57" t="s">
        <v>52</v>
      </c>
      <c r="B50" s="45"/>
      <c r="C50" s="45"/>
      <c r="D50" s="45"/>
      <c r="E50" s="45"/>
      <c r="F50" s="45"/>
      <c r="G50" s="45"/>
      <c r="H50" s="45"/>
    </row>
    <row r="51" spans="1:8" x14ac:dyDescent="0.25">
      <c r="A51" s="55"/>
      <c r="B51" s="45"/>
      <c r="C51" s="45"/>
      <c r="D51" s="45"/>
      <c r="E51" s="45"/>
      <c r="F51" s="45"/>
      <c r="G51" s="45"/>
      <c r="H51" s="45"/>
    </row>
    <row r="52" spans="1:8" x14ac:dyDescent="0.25">
      <c r="A52" s="55"/>
      <c r="B52" s="45"/>
      <c r="C52" s="45"/>
      <c r="D52" s="45"/>
      <c r="E52" s="45"/>
      <c r="F52" s="45"/>
      <c r="G52" s="45"/>
      <c r="H52" s="45"/>
    </row>
    <row r="53" spans="1:8" x14ac:dyDescent="0.25">
      <c r="A53" s="55"/>
      <c r="B53" s="45"/>
      <c r="C53" s="45"/>
      <c r="D53" s="45"/>
      <c r="E53" s="45"/>
      <c r="F53" s="45"/>
      <c r="G53" s="45"/>
      <c r="H53" s="45"/>
    </row>
    <row r="54" spans="1:8" x14ac:dyDescent="0.25">
      <c r="A54" s="55"/>
      <c r="B54" s="45"/>
      <c r="C54" s="45"/>
      <c r="D54" s="45"/>
      <c r="E54" s="45"/>
      <c r="F54" s="45"/>
      <c r="G54" s="45"/>
      <c r="H54" s="45"/>
    </row>
    <row r="55" spans="1:8" x14ac:dyDescent="0.25">
      <c r="A55" s="55"/>
      <c r="B55" s="45"/>
      <c r="C55" s="45"/>
      <c r="D55" s="45"/>
      <c r="E55" s="45"/>
      <c r="F55" s="45"/>
      <c r="G55" s="45"/>
      <c r="H55" s="45"/>
    </row>
    <row r="56" spans="1:8" x14ac:dyDescent="0.25">
      <c r="A56" s="55"/>
      <c r="B56" s="45"/>
      <c r="C56" s="45"/>
      <c r="D56" s="45"/>
      <c r="E56" s="45"/>
      <c r="F56" s="45"/>
      <c r="G56" s="45"/>
      <c r="H56" s="45"/>
    </row>
    <row r="57" spans="1:8" x14ac:dyDescent="0.25">
      <c r="A57" s="55"/>
      <c r="B57" s="45"/>
      <c r="C57" s="45"/>
      <c r="D57" s="45"/>
      <c r="E57" s="45"/>
      <c r="F57" s="45"/>
      <c r="G57" s="45"/>
      <c r="H57" s="45"/>
    </row>
    <row r="58" spans="1:8" x14ac:dyDescent="0.25">
      <c r="A58" s="55"/>
      <c r="B58" s="45"/>
      <c r="C58" s="45"/>
      <c r="D58" s="45"/>
      <c r="E58" s="45"/>
      <c r="F58" s="45"/>
      <c r="G58" s="45"/>
      <c r="H58" s="45"/>
    </row>
    <row r="59" spans="1:8" x14ac:dyDescent="0.25">
      <c r="A59" s="56"/>
      <c r="B59" s="45"/>
      <c r="C59" s="45"/>
      <c r="D59" s="45"/>
      <c r="E59" s="45"/>
      <c r="F59" s="45"/>
      <c r="G59" s="45"/>
      <c r="H59" s="45"/>
    </row>
    <row r="60" spans="1:8" ht="15.75" thickBot="1" x14ac:dyDescent="0.3"/>
    <row r="61" spans="1:8" ht="17.25" thickTop="1" thickBot="1" x14ac:dyDescent="0.3">
      <c r="A61" s="68" t="s">
        <v>54</v>
      </c>
      <c r="B61" s="68" t="s">
        <v>53</v>
      </c>
      <c r="C61" s="68" t="s">
        <v>5</v>
      </c>
      <c r="D61" s="68" t="s">
        <v>9</v>
      </c>
      <c r="E61" s="68" t="s">
        <v>10</v>
      </c>
      <c r="F61" s="68" t="s">
        <v>7</v>
      </c>
      <c r="G61" s="68" t="s">
        <v>6</v>
      </c>
      <c r="H61" s="68" t="s">
        <v>8</v>
      </c>
    </row>
    <row r="62" spans="1:8" ht="15.75" thickTop="1" x14ac:dyDescent="0.25">
      <c r="A62" s="57"/>
      <c r="B62" s="45"/>
      <c r="C62" s="45"/>
      <c r="D62" s="45"/>
      <c r="E62" s="45"/>
      <c r="F62" s="45"/>
      <c r="G62" s="45"/>
      <c r="H62" s="45"/>
    </row>
    <row r="63" spans="1:8" x14ac:dyDescent="0.25">
      <c r="A63" s="55"/>
      <c r="B63" s="45"/>
      <c r="C63" s="45"/>
      <c r="D63" s="45"/>
      <c r="E63" s="45"/>
      <c r="F63" s="45"/>
      <c r="G63" s="45"/>
      <c r="H63" s="45"/>
    </row>
    <row r="64" spans="1:8" x14ac:dyDescent="0.25">
      <c r="A64" s="55"/>
      <c r="B64" s="45"/>
      <c r="C64" s="45"/>
      <c r="D64" s="45"/>
      <c r="E64" s="45"/>
      <c r="F64" s="45"/>
      <c r="G64" s="45"/>
      <c r="H64" s="45"/>
    </row>
    <row r="65" spans="1:8" x14ac:dyDescent="0.25">
      <c r="A65" s="55"/>
      <c r="B65" s="45"/>
      <c r="C65" s="45"/>
      <c r="D65" s="45"/>
      <c r="E65" s="45"/>
      <c r="F65" s="45"/>
      <c r="G65" s="45"/>
      <c r="H65" s="45"/>
    </row>
    <row r="66" spans="1:8" x14ac:dyDescent="0.25">
      <c r="A66" s="55"/>
      <c r="B66" s="45"/>
      <c r="C66" s="45"/>
      <c r="D66" s="45"/>
      <c r="E66" s="45"/>
      <c r="F66" s="45"/>
      <c r="G66" s="45"/>
      <c r="H66" s="45"/>
    </row>
    <row r="67" spans="1:8" x14ac:dyDescent="0.25">
      <c r="A67" s="55"/>
      <c r="B67" s="45"/>
      <c r="C67" s="45"/>
      <c r="D67" s="45"/>
      <c r="E67" s="45"/>
      <c r="F67" s="45"/>
      <c r="G67" s="45"/>
      <c r="H67" s="45"/>
    </row>
    <row r="68" spans="1:8" x14ac:dyDescent="0.25">
      <c r="A68" s="55"/>
      <c r="B68" s="45"/>
      <c r="C68" s="45"/>
      <c r="D68" s="45"/>
      <c r="E68" s="45"/>
      <c r="F68" s="45"/>
      <c r="G68" s="45"/>
      <c r="H68" s="45"/>
    </row>
    <row r="69" spans="1:8" x14ac:dyDescent="0.25">
      <c r="A69" s="55"/>
      <c r="B69" s="45"/>
      <c r="C69" s="45"/>
      <c r="D69" s="45"/>
      <c r="E69" s="45"/>
      <c r="F69" s="45"/>
      <c r="G69" s="45"/>
      <c r="H69" s="45"/>
    </row>
    <row r="70" spans="1:8" x14ac:dyDescent="0.25">
      <c r="A70" s="55"/>
      <c r="B70" s="45"/>
      <c r="C70" s="45"/>
      <c r="D70" s="45"/>
      <c r="E70" s="45"/>
      <c r="F70" s="45"/>
      <c r="G70" s="45"/>
      <c r="H70" s="45"/>
    </row>
    <row r="71" spans="1:8" x14ac:dyDescent="0.25">
      <c r="A71" s="56"/>
      <c r="B71" s="45"/>
      <c r="C71" s="45"/>
      <c r="D71" s="45"/>
      <c r="E71" s="45"/>
      <c r="F71" s="45"/>
      <c r="G71" s="45"/>
      <c r="H71" s="45"/>
    </row>
    <row r="72" spans="1:8" ht="15.75" thickBot="1" x14ac:dyDescent="0.3"/>
    <row r="73" spans="1:8" ht="17.25" thickTop="1" thickBot="1" x14ac:dyDescent="0.3">
      <c r="A73" s="68" t="s">
        <v>54</v>
      </c>
      <c r="B73" s="68" t="s">
        <v>53</v>
      </c>
      <c r="C73" s="68" t="s">
        <v>5</v>
      </c>
      <c r="D73" s="68" t="s">
        <v>9</v>
      </c>
      <c r="E73" s="68" t="s">
        <v>10</v>
      </c>
      <c r="F73" s="68" t="s">
        <v>7</v>
      </c>
      <c r="G73" s="68" t="s">
        <v>6</v>
      </c>
      <c r="H73" s="68" t="s">
        <v>8</v>
      </c>
    </row>
    <row r="74" spans="1:8" ht="15.75" thickTop="1" x14ac:dyDescent="0.25">
      <c r="A74" s="57"/>
      <c r="B74" s="45"/>
      <c r="C74" s="45"/>
      <c r="D74" s="45"/>
      <c r="E74" s="45"/>
      <c r="F74" s="45"/>
      <c r="G74" s="45"/>
      <c r="H74" s="45"/>
    </row>
    <row r="75" spans="1:8" x14ac:dyDescent="0.25">
      <c r="A75" s="55"/>
      <c r="B75" s="45"/>
      <c r="C75" s="45"/>
      <c r="D75" s="45"/>
      <c r="E75" s="45"/>
      <c r="F75" s="45"/>
      <c r="G75" s="45"/>
      <c r="H75" s="45"/>
    </row>
    <row r="76" spans="1:8" x14ac:dyDescent="0.25">
      <c r="A76" s="55"/>
      <c r="B76" s="45"/>
      <c r="C76" s="45"/>
      <c r="D76" s="45"/>
      <c r="E76" s="45"/>
      <c r="F76" s="45"/>
      <c r="G76" s="45"/>
      <c r="H76" s="45"/>
    </row>
    <row r="77" spans="1:8" x14ac:dyDescent="0.25">
      <c r="A77" s="55"/>
      <c r="B77" s="45"/>
      <c r="C77" s="45"/>
      <c r="D77" s="45"/>
      <c r="E77" s="45"/>
      <c r="F77" s="45"/>
      <c r="G77" s="45"/>
      <c r="H77" s="45"/>
    </row>
    <row r="78" spans="1:8" x14ac:dyDescent="0.25">
      <c r="A78" s="55"/>
      <c r="B78" s="45"/>
      <c r="C78" s="45"/>
      <c r="D78" s="45"/>
      <c r="E78" s="45"/>
      <c r="F78" s="45"/>
      <c r="G78" s="45"/>
      <c r="H78" s="45"/>
    </row>
    <row r="79" spans="1:8" x14ac:dyDescent="0.25">
      <c r="A79" s="55"/>
      <c r="B79" s="45"/>
      <c r="C79" s="45"/>
      <c r="D79" s="45"/>
      <c r="E79" s="45"/>
      <c r="F79" s="45"/>
      <c r="G79" s="45"/>
      <c r="H79" s="45"/>
    </row>
    <row r="80" spans="1:8" x14ac:dyDescent="0.25">
      <c r="A80" s="55"/>
      <c r="B80" s="45"/>
      <c r="C80" s="45"/>
      <c r="D80" s="45"/>
      <c r="E80" s="45"/>
      <c r="F80" s="45"/>
      <c r="G80" s="45"/>
      <c r="H80" s="45"/>
    </row>
    <row r="81" spans="1:8" x14ac:dyDescent="0.25">
      <c r="A81" s="55"/>
      <c r="B81" s="45"/>
      <c r="C81" s="45"/>
      <c r="D81" s="45"/>
      <c r="E81" s="45"/>
      <c r="F81" s="45"/>
      <c r="G81" s="45"/>
      <c r="H81" s="45"/>
    </row>
    <row r="82" spans="1:8" x14ac:dyDescent="0.25">
      <c r="A82" s="55"/>
      <c r="B82" s="45"/>
      <c r="C82" s="45"/>
      <c r="D82" s="45"/>
      <c r="E82" s="45"/>
      <c r="F82" s="45"/>
      <c r="G82" s="45"/>
      <c r="H82" s="45"/>
    </row>
    <row r="83" spans="1:8" x14ac:dyDescent="0.25">
      <c r="A83" s="56"/>
      <c r="B83" s="45"/>
      <c r="C83" s="45"/>
      <c r="D83" s="45"/>
      <c r="E83" s="45"/>
      <c r="F83" s="45"/>
      <c r="G83" s="45"/>
      <c r="H83" s="45"/>
    </row>
    <row r="84" spans="1:8" ht="15.75" thickBot="1" x14ac:dyDescent="0.3"/>
    <row r="85" spans="1:8" ht="17.25" thickTop="1" thickBot="1" x14ac:dyDescent="0.3">
      <c r="A85" s="68" t="s">
        <v>54</v>
      </c>
      <c r="B85" s="68" t="s">
        <v>53</v>
      </c>
      <c r="C85" s="68" t="s">
        <v>5</v>
      </c>
      <c r="D85" s="68" t="s">
        <v>9</v>
      </c>
      <c r="E85" s="68" t="s">
        <v>10</v>
      </c>
      <c r="F85" s="68" t="s">
        <v>7</v>
      </c>
      <c r="G85" s="68" t="s">
        <v>6</v>
      </c>
      <c r="H85" s="68" t="s">
        <v>8</v>
      </c>
    </row>
    <row r="86" spans="1:8" ht="15.75" thickTop="1" x14ac:dyDescent="0.25">
      <c r="A86" s="57"/>
      <c r="B86" s="45"/>
      <c r="C86" s="45"/>
      <c r="D86" s="45"/>
      <c r="E86" s="45"/>
      <c r="F86" s="45"/>
      <c r="G86" s="45"/>
      <c r="H86" s="45"/>
    </row>
    <row r="87" spans="1:8" x14ac:dyDescent="0.25">
      <c r="A87" s="55"/>
      <c r="B87" s="45"/>
      <c r="C87" s="45"/>
      <c r="D87" s="45"/>
      <c r="E87" s="45"/>
      <c r="F87" s="45"/>
      <c r="G87" s="45"/>
      <c r="H87" s="45"/>
    </row>
    <row r="88" spans="1:8" x14ac:dyDescent="0.25">
      <c r="A88" s="55"/>
      <c r="B88" s="45"/>
      <c r="C88" s="45"/>
      <c r="D88" s="45"/>
      <c r="E88" s="45"/>
      <c r="F88" s="45"/>
      <c r="G88" s="45"/>
      <c r="H88" s="45"/>
    </row>
    <row r="89" spans="1:8" x14ac:dyDescent="0.25">
      <c r="A89" s="55"/>
      <c r="B89" s="45"/>
      <c r="C89" s="45"/>
      <c r="D89" s="45"/>
      <c r="E89" s="45"/>
      <c r="F89" s="45"/>
      <c r="G89" s="45"/>
      <c r="H89" s="45"/>
    </row>
    <row r="90" spans="1:8" x14ac:dyDescent="0.25">
      <c r="A90" s="55"/>
      <c r="B90" s="45"/>
      <c r="C90" s="45"/>
      <c r="D90" s="45"/>
      <c r="E90" s="45"/>
      <c r="F90" s="45"/>
      <c r="G90" s="45"/>
      <c r="H90" s="45"/>
    </row>
    <row r="91" spans="1:8" x14ac:dyDescent="0.25">
      <c r="A91" s="55"/>
      <c r="B91" s="45"/>
      <c r="C91" s="45"/>
      <c r="D91" s="45"/>
      <c r="E91" s="45"/>
      <c r="F91" s="45"/>
      <c r="G91" s="45"/>
      <c r="H91" s="45"/>
    </row>
    <row r="92" spans="1:8" x14ac:dyDescent="0.25">
      <c r="A92" s="55"/>
      <c r="B92" s="45"/>
      <c r="C92" s="45"/>
      <c r="D92" s="45"/>
      <c r="E92" s="45"/>
      <c r="F92" s="45"/>
      <c r="G92" s="45"/>
      <c r="H92" s="45"/>
    </row>
    <row r="93" spans="1:8" x14ac:dyDescent="0.25">
      <c r="A93" s="55"/>
      <c r="B93" s="45"/>
      <c r="C93" s="45"/>
      <c r="D93" s="45"/>
      <c r="E93" s="45"/>
      <c r="F93" s="45"/>
      <c r="G93" s="45"/>
      <c r="H93" s="45"/>
    </row>
    <row r="94" spans="1:8" x14ac:dyDescent="0.25">
      <c r="A94" s="55"/>
      <c r="B94" s="45"/>
      <c r="C94" s="45"/>
      <c r="D94" s="45"/>
      <c r="E94" s="45"/>
      <c r="F94" s="45"/>
      <c r="G94" s="45"/>
      <c r="H94" s="45"/>
    </row>
    <row r="95" spans="1:8" x14ac:dyDescent="0.25">
      <c r="A95" s="56"/>
      <c r="B95" s="45"/>
      <c r="C95" s="45"/>
      <c r="D95" s="45"/>
      <c r="E95" s="45"/>
      <c r="F95" s="45"/>
      <c r="G95" s="45"/>
      <c r="H95" s="45"/>
    </row>
  </sheetData>
  <sheetProtection password="ECFE" sheet="1" formatCells="0" formatColumns="0" formatRows="0" insertColumns="0" insertRows="0" insertHyperlinks="0" deleteColumns="0" deleteRows="0" sort="0" autoFilter="0" pivotTables="0"/>
  <mergeCells count="6">
    <mergeCell ref="A36:A39"/>
    <mergeCell ref="I9:R9"/>
    <mergeCell ref="T9:AA9"/>
    <mergeCell ref="A22:A31"/>
    <mergeCell ref="A11:A21"/>
    <mergeCell ref="A32:A35"/>
  </mergeCells>
  <conditionalFormatting sqref="AF7:AF8">
    <cfRule type="cellIs" dxfId="36" priority="265" stopIfTrue="1" operator="equal">
      <formula>$AF$7</formula>
    </cfRule>
  </conditionalFormatting>
  <conditionalFormatting sqref="I11:I27">
    <cfRule type="cellIs" dxfId="35" priority="264" stopIfTrue="1" operator="equal">
      <formula>"x"</formula>
    </cfRule>
  </conditionalFormatting>
  <conditionalFormatting sqref="J11:J27">
    <cfRule type="cellIs" dxfId="34" priority="263" operator="equal">
      <formula>"x"</formula>
    </cfRule>
  </conditionalFormatting>
  <conditionalFormatting sqref="K11:K27">
    <cfRule type="cellIs" dxfId="33" priority="262" operator="equal">
      <formula>"x"</formula>
    </cfRule>
  </conditionalFormatting>
  <conditionalFormatting sqref="L11:L27">
    <cfRule type="cellIs" dxfId="32" priority="261" stopIfTrue="1" operator="equal">
      <formula>"x"</formula>
    </cfRule>
  </conditionalFormatting>
  <conditionalFormatting sqref="M11:M27">
    <cfRule type="cellIs" dxfId="31" priority="260" operator="equal">
      <formula>"x"</formula>
    </cfRule>
  </conditionalFormatting>
  <conditionalFormatting sqref="I28:I39">
    <cfRule type="cellIs" dxfId="30" priority="259" stopIfTrue="1" operator="equal">
      <formula>"x"</formula>
    </cfRule>
  </conditionalFormatting>
  <conditionalFormatting sqref="J28:J39">
    <cfRule type="cellIs" dxfId="29" priority="258" operator="equal">
      <formula>"x"</formula>
    </cfRule>
  </conditionalFormatting>
  <conditionalFormatting sqref="K28:K39">
    <cfRule type="cellIs" dxfId="28" priority="257" operator="equal">
      <formula>"x"</formula>
    </cfRule>
  </conditionalFormatting>
  <conditionalFormatting sqref="L28:L39">
    <cfRule type="cellIs" dxfId="27" priority="256" stopIfTrue="1" operator="equal">
      <formula>"x"</formula>
    </cfRule>
  </conditionalFormatting>
  <conditionalFormatting sqref="M28:M39">
    <cfRule type="cellIs" dxfId="26" priority="255" operator="equal">
      <formula>"x"</formula>
    </cfRule>
  </conditionalFormatting>
  <conditionalFormatting sqref="N11:N39">
    <cfRule type="cellIs" dxfId="25" priority="1" stopIfTrue="1" operator="equal">
      <formula>$AF$8</formula>
    </cfRule>
    <cfRule type="cellIs" dxfId="24" priority="2" stopIfTrue="1" operator="equal">
      <formula>$AF$7</formula>
    </cfRule>
  </conditionalFormatting>
  <dataValidations count="1">
    <dataValidation type="list" allowBlank="1" showInputMessage="1" showErrorMessage="1" sqref="N11:N39" xr:uid="{00000000-0002-0000-0400-000000000000}">
      <formula1>$AF$7:$AF$8</formula1>
    </dataValidation>
  </dataValidations>
  <pageMargins left="0.511811024" right="0.511811024" top="0.78740157499999996" bottom="0.78740157499999996" header="0.31496062000000002" footer="0.31496062000000002"/>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35"/>
  <sheetViews>
    <sheetView showGridLines="0" zoomScale="80" zoomScaleNormal="80" zoomScalePageLayoutView="70" workbookViewId="0">
      <selection activeCell="E18" sqref="E17:E18"/>
    </sheetView>
  </sheetViews>
  <sheetFormatPr defaultRowHeight="15" x14ac:dyDescent="0.25"/>
  <cols>
    <col min="1" max="1" width="0.85546875" customWidth="1"/>
    <col min="2" max="2" width="36.7109375" customWidth="1"/>
    <col min="3" max="3" width="14.28515625" customWidth="1"/>
    <col min="5" max="5" width="13.28515625" customWidth="1"/>
    <col min="6" max="6" width="11.85546875" customWidth="1"/>
  </cols>
  <sheetData>
    <row r="1" spans="1:21" s="285" customFormat="1" x14ac:dyDescent="0.25">
      <c r="A1" s="3" t="s">
        <v>0</v>
      </c>
      <c r="B1" s="2"/>
      <c r="C1" s="2"/>
      <c r="D1" s="2"/>
      <c r="E1" s="2"/>
      <c r="F1" s="2"/>
      <c r="G1" s="2"/>
      <c r="H1" s="14"/>
      <c r="I1" s="14"/>
      <c r="J1" s="14"/>
      <c r="K1" s="14"/>
      <c r="L1" s="14"/>
      <c r="M1" s="14"/>
      <c r="N1" s="2"/>
      <c r="O1" s="2"/>
      <c r="P1" s="2"/>
      <c r="Q1" s="2"/>
      <c r="R1" s="2"/>
      <c r="S1" s="2"/>
      <c r="T1" s="2"/>
      <c r="U1" s="2"/>
    </row>
    <row r="2" spans="1:21" s="285" customFormat="1" ht="4.1500000000000004" customHeight="1" x14ac:dyDescent="0.25">
      <c r="A2" s="4"/>
      <c r="B2" s="4"/>
      <c r="C2" s="4"/>
      <c r="D2" s="4"/>
      <c r="E2" s="4"/>
      <c r="F2" s="4"/>
      <c r="G2" s="4"/>
      <c r="H2" s="15"/>
      <c r="I2" s="15"/>
      <c r="J2" s="15"/>
      <c r="K2" s="15"/>
      <c r="L2" s="15"/>
      <c r="M2" s="15"/>
      <c r="N2" s="4"/>
      <c r="O2" s="4"/>
      <c r="P2" s="4"/>
      <c r="Q2" s="4"/>
      <c r="R2" s="4"/>
      <c r="S2" s="4"/>
      <c r="T2" s="4"/>
      <c r="U2" s="4"/>
    </row>
    <row r="3" spans="1:21" s="418" customFormat="1" ht="15.75" thickBot="1" x14ac:dyDescent="0.3">
      <c r="A3" s="450" t="str">
        <f>'Monitoria Anual 1'!A3</f>
        <v>Plano de Ação Nacional para Conservação das Aves Limícolas Migratórias</v>
      </c>
      <c r="B3" s="450"/>
      <c r="C3" s="450"/>
      <c r="D3" s="450"/>
      <c r="E3" s="450"/>
      <c r="F3" s="450"/>
      <c r="G3" s="450"/>
      <c r="H3" s="450"/>
      <c r="I3" s="450"/>
      <c r="J3" s="450"/>
      <c r="K3" s="450"/>
      <c r="L3" s="450"/>
      <c r="M3" s="450"/>
      <c r="N3" s="450"/>
      <c r="O3" s="450"/>
      <c r="P3" s="450"/>
      <c r="Q3" s="5"/>
      <c r="R3" s="5"/>
      <c r="S3" s="5"/>
      <c r="T3" s="5"/>
      <c r="U3" s="5"/>
    </row>
    <row r="4" spans="1:21" s="285" customFormat="1" ht="15.75" thickTop="1" x14ac:dyDescent="0.25">
      <c r="A4" s="1"/>
      <c r="B4" s="1"/>
      <c r="C4" s="1"/>
      <c r="D4" s="1"/>
      <c r="E4" s="1"/>
      <c r="F4" s="1"/>
      <c r="G4" s="1"/>
      <c r="H4" s="16"/>
      <c r="I4" s="16"/>
      <c r="J4" s="16"/>
      <c r="K4" s="16"/>
      <c r="L4" s="16"/>
      <c r="M4" s="16"/>
      <c r="N4" s="1"/>
      <c r="O4" s="1"/>
      <c r="P4" s="1"/>
      <c r="Q4" s="1"/>
      <c r="R4" s="1"/>
      <c r="S4" s="1"/>
      <c r="T4" s="1"/>
      <c r="U4" s="1"/>
    </row>
    <row r="5" spans="1:21" s="181" customFormat="1" ht="25.9" customHeight="1" thickBot="1" x14ac:dyDescent="0.3">
      <c r="A5" s="7" t="s">
        <v>1</v>
      </c>
      <c r="B5" s="7"/>
      <c r="C5" s="88" t="str">
        <f>'Monitoria Anual 1'!D5</f>
        <v>Ampliar e assegurar a proteção efetiva dos habitats críticos para as aves limícolas até 2018</v>
      </c>
      <c r="D5" s="12"/>
      <c r="E5" s="12"/>
      <c r="F5" s="12"/>
      <c r="G5" s="12"/>
      <c r="H5" s="12"/>
      <c r="I5" s="12"/>
      <c r="J5" s="12"/>
      <c r="K5" s="12"/>
      <c r="L5" s="12"/>
      <c r="M5" s="12"/>
      <c r="N5" s="12"/>
      <c r="O5" s="12"/>
      <c r="P5" s="13"/>
      <c r="Q5" s="6"/>
      <c r="R5" s="6"/>
      <c r="S5" s="6"/>
      <c r="T5" s="6"/>
      <c r="U5" s="6"/>
    </row>
    <row r="6" spans="1:21" s="285" customFormat="1" ht="15.75" thickTop="1" x14ac:dyDescent="0.25">
      <c r="A6" s="1"/>
      <c r="B6" s="1"/>
      <c r="C6" s="1"/>
      <c r="D6" s="1"/>
      <c r="E6" s="1"/>
      <c r="F6" s="1"/>
      <c r="G6" s="1"/>
      <c r="H6" s="16"/>
      <c r="I6" s="16"/>
      <c r="J6" s="16"/>
      <c r="K6" s="16"/>
      <c r="L6" s="16"/>
      <c r="M6" s="16"/>
      <c r="N6" s="1"/>
      <c r="O6" s="1"/>
      <c r="P6" s="1"/>
      <c r="Q6" s="1"/>
      <c r="R6" s="1"/>
      <c r="S6" s="1"/>
      <c r="T6" s="1"/>
      <c r="U6" s="1"/>
    </row>
    <row r="7" spans="1:21" s="285" customFormat="1" ht="15.75" thickBot="1" x14ac:dyDescent="0.3">
      <c r="A7" s="7" t="s">
        <v>2</v>
      </c>
      <c r="B7" s="7"/>
      <c r="C7" s="9" t="s">
        <v>390</v>
      </c>
      <c r="D7" s="9"/>
      <c r="E7" s="10"/>
      <c r="F7" s="10"/>
      <c r="G7" s="11"/>
      <c r="H7" s="16"/>
      <c r="I7" s="16"/>
      <c r="J7" s="16"/>
      <c r="K7" s="16"/>
      <c r="L7" s="16"/>
      <c r="M7" s="16"/>
      <c r="N7" s="1"/>
      <c r="O7" s="1"/>
      <c r="P7" s="1"/>
      <c r="Q7" s="1"/>
      <c r="R7" s="1"/>
      <c r="S7" s="1"/>
      <c r="T7" s="1"/>
      <c r="U7" s="1"/>
    </row>
    <row r="8" spans="1:21" ht="15.75" thickTop="1" x14ac:dyDescent="0.25"/>
    <row r="9" spans="1:21" ht="18.75" x14ac:dyDescent="0.25">
      <c r="A9" s="42" t="s">
        <v>31</v>
      </c>
      <c r="B9" s="42"/>
      <c r="C9" s="42"/>
      <c r="D9" s="42"/>
      <c r="E9" s="42"/>
      <c r="F9" s="42"/>
      <c r="G9" s="42"/>
      <c r="H9" s="42"/>
      <c r="I9" s="42"/>
      <c r="J9" s="42"/>
      <c r="K9" s="42"/>
      <c r="L9" s="42"/>
      <c r="M9" s="42"/>
      <c r="N9" s="42"/>
      <c r="O9" s="42"/>
      <c r="P9" s="42"/>
      <c r="Q9" s="42"/>
      <c r="R9" s="42"/>
      <c r="S9" s="42"/>
      <c r="T9" s="42"/>
      <c r="U9" s="42"/>
    </row>
    <row r="11" spans="1:21" x14ac:dyDescent="0.25">
      <c r="B11" s="26" t="s">
        <v>42</v>
      </c>
      <c r="C11" s="27"/>
      <c r="D11" s="27"/>
      <c r="E11" s="85"/>
      <c r="F11" s="85"/>
    </row>
    <row r="12" spans="1:21" ht="15.75" thickBot="1" x14ac:dyDescent="0.3">
      <c r="B12" s="165"/>
      <c r="C12" s="165"/>
      <c r="D12" s="165"/>
      <c r="E12" s="452"/>
      <c r="F12" s="452"/>
    </row>
    <row r="13" spans="1:21" ht="58.5" customHeight="1" thickTop="1" thickBot="1" x14ac:dyDescent="0.3">
      <c r="B13" s="453" t="s">
        <v>33</v>
      </c>
      <c r="C13" s="454"/>
      <c r="D13" s="454"/>
      <c r="E13" s="454"/>
      <c r="F13" s="455"/>
    </row>
    <row r="14" spans="1:21" s="60" customFormat="1" ht="31.9" customHeight="1" thickTop="1" thickBot="1" x14ac:dyDescent="0.3">
      <c r="B14" s="61" t="s">
        <v>39</v>
      </c>
      <c r="C14" s="63" t="s">
        <v>65</v>
      </c>
      <c r="D14" s="62" t="s">
        <v>40</v>
      </c>
      <c r="E14" s="63" t="s">
        <v>60</v>
      </c>
      <c r="F14" s="62" t="s">
        <v>40</v>
      </c>
    </row>
    <row r="15" spans="1:21" ht="16.5" thickTop="1" x14ac:dyDescent="0.25">
      <c r="B15" s="43" t="s">
        <v>34</v>
      </c>
      <c r="C15" s="70"/>
      <c r="D15" s="71"/>
      <c r="E15" s="70">
        <f>COUNTA('Monitoria Anual 2'!N11:N39)</f>
        <v>2</v>
      </c>
      <c r="F15" s="71"/>
    </row>
    <row r="16" spans="1:21" ht="15.75" x14ac:dyDescent="0.25">
      <c r="B16" s="35" t="s">
        <v>46</v>
      </c>
      <c r="C16" s="72">
        <f>COUNTA('Monitoria Anual 2'!I11:I39)</f>
        <v>0</v>
      </c>
      <c r="D16" s="73">
        <f>C16/C22</f>
        <v>0</v>
      </c>
      <c r="E16" s="72">
        <f>C16-0</f>
        <v>0</v>
      </c>
      <c r="F16" s="73">
        <f>E16/$E$22</f>
        <v>0</v>
      </c>
    </row>
    <row r="17" spans="2:9" ht="15.75" x14ac:dyDescent="0.25">
      <c r="B17" s="28" t="s">
        <v>35</v>
      </c>
      <c r="C17" s="74">
        <f>COUNTA('Monitoria Anual 2'!J11:J39)</f>
        <v>11</v>
      </c>
      <c r="D17" s="75">
        <f>C17/C22</f>
        <v>0.37931034482758619</v>
      </c>
      <c r="E17" s="72">
        <f>C17-1</f>
        <v>10</v>
      </c>
      <c r="F17" s="73">
        <f t="shared" ref="F17:F21" si="0">E17/$E$22</f>
        <v>0.37037037037037035</v>
      </c>
    </row>
    <row r="18" spans="2:9" ht="15.75" x14ac:dyDescent="0.25">
      <c r="B18" s="29" t="s">
        <v>36</v>
      </c>
      <c r="C18" s="74">
        <f>COUNTA('Monitoria Anual 2'!K11:K39)</f>
        <v>12</v>
      </c>
      <c r="D18" s="75">
        <f>C18/C22</f>
        <v>0.41379310344827586</v>
      </c>
      <c r="E18" s="72">
        <f>C18-1</f>
        <v>11</v>
      </c>
      <c r="F18" s="73">
        <f t="shared" si="0"/>
        <v>0.40740740740740738</v>
      </c>
    </row>
    <row r="19" spans="2:9" ht="15.75" x14ac:dyDescent="0.25">
      <c r="B19" s="30" t="s">
        <v>37</v>
      </c>
      <c r="C19" s="74">
        <f>COUNTA('Monitoria Anual 2'!L11:L39)</f>
        <v>3</v>
      </c>
      <c r="D19" s="75">
        <f>C19/C22</f>
        <v>0.10344827586206896</v>
      </c>
      <c r="E19" s="72">
        <f t="shared" ref="E19:E21" si="1">C19-0</f>
        <v>3</v>
      </c>
      <c r="F19" s="73">
        <f t="shared" si="0"/>
        <v>0.1111111111111111</v>
      </c>
    </row>
    <row r="20" spans="2:9" ht="16.5" thickBot="1" x14ac:dyDescent="0.3">
      <c r="B20" s="31" t="s">
        <v>38</v>
      </c>
      <c r="C20" s="74">
        <f>COUNTA('Monitoria Anual 2'!M11:M39)</f>
        <v>3</v>
      </c>
      <c r="D20" s="75">
        <f>C20/C22</f>
        <v>0.10344827586206896</v>
      </c>
      <c r="E20" s="72">
        <f t="shared" si="1"/>
        <v>3</v>
      </c>
      <c r="F20" s="73">
        <f t="shared" si="0"/>
        <v>0.1111111111111111</v>
      </c>
    </row>
    <row r="21" spans="2:9" ht="17.25" thickTop="1" thickBot="1" x14ac:dyDescent="0.3">
      <c r="B21" s="67" t="s">
        <v>55</v>
      </c>
      <c r="C21" s="74"/>
      <c r="D21" s="75"/>
      <c r="E21" s="72">
        <f t="shared" si="1"/>
        <v>0</v>
      </c>
      <c r="F21" s="73">
        <f t="shared" si="0"/>
        <v>0</v>
      </c>
    </row>
    <row r="22" spans="2:9" ht="16.5" thickTop="1" thickBot="1" x14ac:dyDescent="0.3">
      <c r="B22" s="77" t="s">
        <v>41</v>
      </c>
      <c r="C22" s="78">
        <f>C16+C17+C18+C19+C20</f>
        <v>29</v>
      </c>
      <c r="D22" s="79">
        <f>SUM(D15:D21)</f>
        <v>1</v>
      </c>
      <c r="E22" s="78">
        <f>SUM(E16:E21)</f>
        <v>27</v>
      </c>
      <c r="F22" s="76">
        <f>SUM(F16:F21)</f>
        <v>1</v>
      </c>
    </row>
    <row r="23" spans="2:9" ht="16.5" thickTop="1" thickBot="1" x14ac:dyDescent="0.3">
      <c r="B23" s="451" t="s">
        <v>64</v>
      </c>
      <c r="C23" s="451"/>
      <c r="D23" s="451"/>
      <c r="E23" s="82">
        <f>COUNTIF('Monitoria Anual 2'!N11:N39,'Monitoria Anual 2'!AF7)</f>
        <v>0</v>
      </c>
      <c r="F23" s="80"/>
    </row>
    <row r="24" spans="2:9" ht="16.5" thickTop="1" thickBot="1" x14ac:dyDescent="0.3">
      <c r="B24" s="451" t="s">
        <v>63</v>
      </c>
      <c r="C24" s="451"/>
      <c r="D24" s="451"/>
      <c r="E24" s="82">
        <f>COUNTIF('Monitoria Anual 2'!N11:N39,'Monitoria Anual 2'!AF8)</f>
        <v>2</v>
      </c>
      <c r="F24" s="81"/>
    </row>
    <row r="25" spans="2:9" ht="15.75" thickTop="1" x14ac:dyDescent="0.25"/>
    <row r="26" spans="2:9" x14ac:dyDescent="0.25">
      <c r="B26" s="26" t="s">
        <v>43</v>
      </c>
      <c r="C26" s="27"/>
      <c r="D26" s="27"/>
    </row>
    <row r="27" spans="2:9" ht="3" customHeight="1" x14ac:dyDescent="0.25"/>
    <row r="28" spans="2:9" ht="36" customHeight="1" x14ac:dyDescent="0.25">
      <c r="B28" s="41" t="s">
        <v>32</v>
      </c>
      <c r="C28" s="34">
        <f>COUNTA('Monitoria Anual 2'!A11:A39)</f>
        <v>4</v>
      </c>
    </row>
    <row r="29" spans="2:9" ht="6.6" customHeight="1" thickBot="1" x14ac:dyDescent="0.3"/>
    <row r="30" spans="2:9" ht="16.5" thickTop="1" thickBot="1" x14ac:dyDescent="0.3">
      <c r="B30" s="32" t="s">
        <v>44</v>
      </c>
      <c r="C30" s="66" t="s">
        <v>45</v>
      </c>
      <c r="D30" s="169"/>
      <c r="E30" s="172"/>
      <c r="F30" s="173"/>
      <c r="G30" s="174"/>
      <c r="H30" s="175"/>
      <c r="I30" s="176"/>
    </row>
    <row r="31" spans="2:9" ht="15.75" thickTop="1" x14ac:dyDescent="0.25">
      <c r="B31" s="36" t="s">
        <v>47</v>
      </c>
      <c r="C31" s="38">
        <f>COUNTA('Monitoria Anual 2'!B11:B21)</f>
        <v>11</v>
      </c>
      <c r="D31" s="170">
        <f>COUNTA('Monitoria Anual 2'!N11:N21)</f>
        <v>2</v>
      </c>
      <c r="E31" s="170">
        <f>COUNTA('Monitoria Anual 2'!I11:I21)</f>
        <v>0</v>
      </c>
      <c r="F31" s="168">
        <f>COUNTA('Monitoria Anual 2'!J11:J21)</f>
        <v>4</v>
      </c>
      <c r="G31" s="171">
        <f>COUNTA('Monitoria Anual 2'!K11:K21)</f>
        <v>5</v>
      </c>
      <c r="H31" s="167">
        <f>COUNTA('Monitoria Anual 2'!L11:L21)</f>
        <v>2</v>
      </c>
      <c r="I31" s="168">
        <f>COUNTA('Monitoria Anual 2'!M11:M21)</f>
        <v>0</v>
      </c>
    </row>
    <row r="32" spans="2:9" x14ac:dyDescent="0.25">
      <c r="B32" s="37" t="s">
        <v>48</v>
      </c>
      <c r="C32" s="39">
        <f>COUNTA('Monitoria Anual 2'!B22:B31)</f>
        <v>10</v>
      </c>
      <c r="D32" s="39">
        <f>COUNTA('Monitoria Anual 2'!N22:N31)</f>
        <v>0</v>
      </c>
      <c r="E32" s="39">
        <f>COUNTA('Monitoria Anual 2'!I22:I31)</f>
        <v>0</v>
      </c>
      <c r="F32" s="86">
        <f>COUNTA('Monitoria Anual 2'!J22:J31)</f>
        <v>0</v>
      </c>
      <c r="G32" s="86">
        <f>COUNTA('Monitoria Anual 2'!K22:K31)</f>
        <v>6</v>
      </c>
      <c r="H32" s="86">
        <f>COUNTA('Monitoria Anual 2'!L22:L31)</f>
        <v>1</v>
      </c>
      <c r="I32" s="86">
        <f>COUNTA('Monitoria Anual 2'!M22:M31)</f>
        <v>3</v>
      </c>
    </row>
    <row r="33" spans="2:9" x14ac:dyDescent="0.25">
      <c r="B33" s="37" t="s">
        <v>49</v>
      </c>
      <c r="C33" s="86">
        <f>COUNTA('Monitoria Anual 2'!B32:B35)</f>
        <v>4</v>
      </c>
      <c r="D33" s="86">
        <f>COUNTA('Monitoria Anual 2'!N32:N35)</f>
        <v>0</v>
      </c>
      <c r="E33" s="86">
        <f>COUNTA('Monitoria Anual 2'!I32:I35)</f>
        <v>0</v>
      </c>
      <c r="F33" s="86">
        <f>COUNTA('Monitoria Anual 2'!J32:J35)</f>
        <v>4</v>
      </c>
      <c r="G33" s="86">
        <f>COUNTA('Monitoria Anual 2'!K32:K35)</f>
        <v>0</v>
      </c>
      <c r="H33" s="86">
        <f>COUNTA('Monitoria Anual 2'!L32:L35)</f>
        <v>0</v>
      </c>
      <c r="I33" s="86">
        <f>COUNTA('Monitoria Anual 2'!M32:M35)</f>
        <v>0</v>
      </c>
    </row>
    <row r="34" spans="2:9" ht="15.75" thickBot="1" x14ac:dyDescent="0.3">
      <c r="B34" s="163" t="s">
        <v>50</v>
      </c>
      <c r="C34" s="87">
        <f>COUNTA('Monitoria Anual 2'!B36:B39)</f>
        <v>4</v>
      </c>
      <c r="D34" s="87">
        <f>COUNTA('Monitoria Anual 2'!N36:N39)</f>
        <v>0</v>
      </c>
      <c r="E34" s="87">
        <f>COUNTA('Monitoria Anual 2'!I36:I39)</f>
        <v>0</v>
      </c>
      <c r="F34" s="87">
        <f>COUNTA('Monitoria Anual 2'!J36:J39)</f>
        <v>3</v>
      </c>
      <c r="G34" s="87">
        <f>COUNTA('Monitoria Anual 2'!K36:K39)</f>
        <v>1</v>
      </c>
      <c r="H34" s="87">
        <f>COUNTA('Monitoria Anual 2'!L36:L39)</f>
        <v>0</v>
      </c>
      <c r="I34" s="87">
        <f>COUNTA('Monitoria Anual 2'!M36:M39)</f>
        <v>0</v>
      </c>
    </row>
    <row r="35" spans="2:9" ht="15.75" thickTop="1" x14ac:dyDescent="0.25"/>
  </sheetData>
  <sheetProtection password="ECFE" sheet="1" formatCells="0" formatColumns="0" formatRows="0" insertColumns="0" insertRows="0" insertHyperlinks="0" deleteColumns="0" deleteRows="0" sort="0" autoFilter="0" pivotTables="0"/>
  <mergeCells count="5">
    <mergeCell ref="A3:P3"/>
    <mergeCell ref="B23:D23"/>
    <mergeCell ref="B24:D24"/>
    <mergeCell ref="E12:F12"/>
    <mergeCell ref="B13:F13"/>
  </mergeCells>
  <conditionalFormatting sqref="D31:I34">
    <cfRule type="cellIs" dxfId="23" priority="10" stopIfTrue="1" operator="equal">
      <formula>0</formula>
    </cfRule>
  </conditionalFormatting>
  <conditionalFormatting sqref="F31:I31">
    <cfRule type="cellIs" dxfId="22" priority="9" operator="equal">
      <formula>0</formula>
    </cfRule>
  </conditionalFormatting>
  <conditionalFormatting sqref="G31">
    <cfRule type="cellIs" dxfId="21" priority="8" operator="equal">
      <formula>0</formula>
    </cfRule>
  </conditionalFormatting>
  <conditionalFormatting sqref="H31">
    <cfRule type="cellIs" dxfId="20" priority="7" operator="equal">
      <formula>0</formula>
    </cfRule>
  </conditionalFormatting>
  <conditionalFormatting sqref="I31">
    <cfRule type="cellIs" dxfId="19" priority="6" operator="equal">
      <formula>0</formula>
    </cfRule>
  </conditionalFormatting>
  <conditionalFormatting sqref="D31:E31 E32:E34 F31:I34">
    <cfRule type="cellIs" dxfId="18" priority="5" stopIfTrue="1" operator="equal">
      <formula>0</formula>
    </cfRule>
  </conditionalFormatting>
  <conditionalFormatting sqref="F31:I31">
    <cfRule type="cellIs" dxfId="17" priority="4" operator="equal">
      <formula>0</formula>
    </cfRule>
  </conditionalFormatting>
  <conditionalFormatting sqref="G31">
    <cfRule type="cellIs" dxfId="16" priority="3" operator="equal">
      <formula>0</formula>
    </cfRule>
  </conditionalFormatting>
  <conditionalFormatting sqref="H31">
    <cfRule type="cellIs" dxfId="15" priority="2" operator="equal">
      <formula>0</formula>
    </cfRule>
  </conditionalFormatting>
  <conditionalFormatting sqref="I31">
    <cfRule type="cellIs" dxfId="14" priority="1" operator="equal">
      <formula>0</formula>
    </cfRule>
  </conditionalFormatting>
  <pageMargins left="0.511811024" right="0.511811024" top="0.78740157499999996" bottom="0.78740157499999996" header="0.31496062000000002" footer="0.31496062000000002"/>
  <pageSetup scale="95" orientation="portrait" r:id="rId1"/>
  <colBreaks count="1" manualBreakCount="1">
    <brk id="9"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66C7D-773C-418F-872C-C1DA9E306809}">
  <dimension ref="A1:AN205"/>
  <sheetViews>
    <sheetView showGridLines="0" zoomScale="55" zoomScaleNormal="55" workbookViewId="0">
      <selection activeCell="C11" sqref="C11"/>
    </sheetView>
  </sheetViews>
  <sheetFormatPr defaultColWidth="8.85546875" defaultRowHeight="15" x14ac:dyDescent="0.25"/>
  <cols>
    <col min="1" max="1" width="37.7109375" style="187" customWidth="1"/>
    <col min="2" max="2" width="7.28515625" style="181" customWidth="1"/>
    <col min="3" max="3" width="53.42578125" style="233" customWidth="1"/>
    <col min="4" max="4" width="18.7109375" style="234" customWidth="1"/>
    <col min="5" max="5" width="19.42578125" style="181" customWidth="1"/>
    <col min="6" max="6" width="25.7109375" style="181" customWidth="1"/>
    <col min="7" max="7" width="27.5703125" style="181" customWidth="1"/>
    <col min="8" max="8" width="25.140625" style="234" customWidth="1"/>
    <col min="9" max="9" width="25.140625" style="181" customWidth="1"/>
    <col min="10" max="10" width="31.85546875" style="234" customWidth="1"/>
    <col min="11" max="12" width="25.140625" style="181" customWidth="1"/>
    <col min="13" max="13" width="27.7109375" style="181" bestFit="1" customWidth="1"/>
    <col min="14" max="19" width="26.7109375" style="187" customWidth="1"/>
    <col min="20" max="20" width="37.85546875" style="187" customWidth="1"/>
    <col min="21" max="21" width="28.7109375" style="187" customWidth="1"/>
    <col min="22" max="22" width="40" style="187" customWidth="1"/>
    <col min="23" max="24" width="26.7109375" style="187" customWidth="1"/>
    <col min="25" max="27" width="28.85546875" style="187" customWidth="1"/>
    <col min="28" max="32" width="18.7109375" style="187" customWidth="1"/>
    <col min="33" max="33" width="23" style="187" bestFit="1" customWidth="1"/>
    <col min="34" max="34" width="18.7109375" style="187" customWidth="1"/>
    <col min="35" max="35" width="22.7109375" style="187" customWidth="1"/>
    <col min="36" max="36" width="7" style="181" customWidth="1"/>
    <col min="37" max="38" width="8.85546875" style="181"/>
    <col min="39" max="39" width="8.140625" style="181" customWidth="1"/>
    <col min="40" max="40" width="8.28515625" style="181" hidden="1" customWidth="1"/>
    <col min="41" max="16384" width="8.85546875" style="181"/>
  </cols>
  <sheetData>
    <row r="1" spans="1:40" ht="21" x14ac:dyDescent="0.25">
      <c r="A1" s="461" t="s">
        <v>398</v>
      </c>
      <c r="B1" s="461"/>
      <c r="C1" s="461"/>
      <c r="D1" s="461"/>
      <c r="E1" s="461"/>
      <c r="F1" s="461"/>
      <c r="G1" s="461"/>
      <c r="H1" s="461"/>
      <c r="I1" s="461"/>
      <c r="J1" s="461"/>
      <c r="K1" s="461"/>
      <c r="L1" s="461"/>
      <c r="M1" s="461"/>
      <c r="N1" s="461"/>
      <c r="O1" s="461"/>
      <c r="P1" s="461"/>
      <c r="Q1" s="461"/>
      <c r="R1" s="461"/>
      <c r="S1" s="461"/>
      <c r="T1" s="461"/>
      <c r="U1" s="461"/>
      <c r="V1" s="461"/>
      <c r="W1" s="461"/>
      <c r="X1" s="461"/>
      <c r="Y1" s="461"/>
      <c r="Z1" s="461"/>
      <c r="AA1" s="461"/>
      <c r="AB1" s="461"/>
      <c r="AC1" s="461"/>
      <c r="AD1" s="461"/>
      <c r="AE1" s="461"/>
      <c r="AF1" s="461"/>
      <c r="AG1" s="461"/>
      <c r="AH1" s="461"/>
      <c r="AI1" s="461"/>
      <c r="AJ1" s="180"/>
    </row>
    <row r="2" spans="1:40" s="428" customFormat="1" ht="21" x14ac:dyDescent="0.25">
      <c r="A2" s="462" t="s">
        <v>399</v>
      </c>
      <c r="B2" s="462"/>
      <c r="C2" s="462"/>
      <c r="D2" s="462"/>
      <c r="E2" s="462"/>
      <c r="F2" s="462"/>
      <c r="G2" s="462"/>
      <c r="H2" s="462"/>
      <c r="I2" s="462"/>
      <c r="J2" s="462"/>
      <c r="K2" s="462"/>
      <c r="L2" s="462"/>
      <c r="M2" s="462"/>
      <c r="N2" s="462"/>
      <c r="O2" s="462"/>
      <c r="P2" s="462"/>
      <c r="Q2" s="462"/>
      <c r="R2" s="462"/>
      <c r="S2" s="462"/>
      <c r="T2" s="462"/>
      <c r="U2" s="462"/>
      <c r="V2" s="462"/>
      <c r="W2" s="462"/>
      <c r="X2" s="462"/>
      <c r="Y2" s="462"/>
      <c r="Z2" s="462"/>
      <c r="AA2" s="462"/>
      <c r="AB2" s="462"/>
      <c r="AC2" s="462"/>
      <c r="AD2" s="462"/>
      <c r="AE2" s="462"/>
      <c r="AF2" s="462"/>
      <c r="AG2" s="462"/>
      <c r="AH2" s="462"/>
      <c r="AI2" s="462"/>
      <c r="AJ2" s="427"/>
    </row>
    <row r="3" spans="1:40" ht="18.75" x14ac:dyDescent="0.25">
      <c r="A3" s="184" t="s">
        <v>400</v>
      </c>
      <c r="B3" s="463" t="s">
        <v>68</v>
      </c>
      <c r="C3" s="463"/>
      <c r="D3" s="463"/>
      <c r="E3" s="463"/>
      <c r="F3" s="463"/>
      <c r="G3" s="464"/>
      <c r="H3" s="185"/>
      <c r="I3" s="186"/>
      <c r="J3" s="185"/>
      <c r="K3" s="186"/>
      <c r="L3" s="186"/>
      <c r="M3" s="186"/>
      <c r="N3" s="186"/>
      <c r="O3" s="186"/>
      <c r="P3" s="186"/>
      <c r="Q3" s="186"/>
      <c r="R3" s="186"/>
      <c r="S3" s="183"/>
      <c r="AJ3" s="180"/>
    </row>
    <row r="4" spans="1:40" ht="19.5" thickBot="1" x14ac:dyDescent="0.3">
      <c r="A4" s="184" t="s">
        <v>401</v>
      </c>
      <c r="B4" s="465" t="s">
        <v>402</v>
      </c>
      <c r="C4" s="466"/>
      <c r="D4" s="188"/>
      <c r="E4" s="183"/>
      <c r="F4" s="183"/>
      <c r="G4" s="183"/>
      <c r="H4" s="188"/>
      <c r="I4" s="183"/>
      <c r="J4" s="188"/>
      <c r="K4" s="183"/>
      <c r="L4" s="183"/>
      <c r="M4" s="187"/>
      <c r="AJ4" s="180"/>
      <c r="AN4" s="181" t="s">
        <v>403</v>
      </c>
    </row>
    <row r="5" spans="1:40" ht="16.5" thickBot="1" x14ac:dyDescent="0.3">
      <c r="A5" s="467" t="s">
        <v>11</v>
      </c>
      <c r="B5" s="468"/>
      <c r="C5" s="468"/>
      <c r="D5" s="468"/>
      <c r="E5" s="468"/>
      <c r="F5" s="468"/>
      <c r="G5" s="468"/>
      <c r="H5" s="468"/>
      <c r="I5" s="468"/>
      <c r="J5" s="468"/>
      <c r="K5" s="468"/>
      <c r="L5" s="468"/>
      <c r="M5" s="469"/>
      <c r="N5" s="470" t="s">
        <v>56</v>
      </c>
      <c r="O5" s="471"/>
      <c r="P5" s="471"/>
      <c r="Q5" s="471"/>
      <c r="R5" s="471"/>
      <c r="S5" s="471"/>
      <c r="T5" s="471"/>
      <c r="U5" s="471"/>
      <c r="V5" s="471"/>
      <c r="W5" s="471"/>
      <c r="X5" s="472"/>
      <c r="Y5" s="473" t="s">
        <v>30</v>
      </c>
      <c r="Z5" s="474"/>
      <c r="AA5" s="474"/>
      <c r="AB5" s="474"/>
      <c r="AC5" s="474"/>
      <c r="AD5" s="474"/>
      <c r="AE5" s="474"/>
      <c r="AF5" s="474"/>
      <c r="AG5" s="474"/>
      <c r="AH5" s="474"/>
      <c r="AI5" s="475"/>
      <c r="AJ5" s="180"/>
      <c r="AN5" s="181" t="s">
        <v>62</v>
      </c>
    </row>
    <row r="6" spans="1:40" ht="15.75" x14ac:dyDescent="0.25">
      <c r="A6" s="508" t="s">
        <v>3</v>
      </c>
      <c r="B6" s="460" t="s">
        <v>404</v>
      </c>
      <c r="C6" s="510" t="s">
        <v>405</v>
      </c>
      <c r="D6" s="460" t="s">
        <v>406</v>
      </c>
      <c r="E6" s="512" t="s">
        <v>407</v>
      </c>
      <c r="F6" s="460" t="s">
        <v>408</v>
      </c>
      <c r="G6" s="460"/>
      <c r="H6" s="460" t="s">
        <v>409</v>
      </c>
      <c r="I6" s="460" t="s">
        <v>410</v>
      </c>
      <c r="J6" s="460" t="s">
        <v>411</v>
      </c>
      <c r="K6" s="504" t="s">
        <v>412</v>
      </c>
      <c r="L6" s="505"/>
      <c r="M6" s="460" t="s">
        <v>413</v>
      </c>
      <c r="N6" s="506" t="s">
        <v>12</v>
      </c>
      <c r="O6" s="490" t="s">
        <v>414</v>
      </c>
      <c r="P6" s="492" t="s">
        <v>14</v>
      </c>
      <c r="Q6" s="494" t="s">
        <v>15</v>
      </c>
      <c r="R6" s="496" t="s">
        <v>16</v>
      </c>
      <c r="S6" s="498" t="s">
        <v>17</v>
      </c>
      <c r="T6" s="484" t="s">
        <v>18</v>
      </c>
      <c r="U6" s="484" t="s">
        <v>19</v>
      </c>
      <c r="V6" s="484" t="s">
        <v>20</v>
      </c>
      <c r="W6" s="484" t="s">
        <v>21</v>
      </c>
      <c r="X6" s="486" t="s">
        <v>57</v>
      </c>
      <c r="Y6" s="488" t="s">
        <v>22</v>
      </c>
      <c r="Z6" s="476" t="s">
        <v>23</v>
      </c>
      <c r="AA6" s="482" t="s">
        <v>415</v>
      </c>
      <c r="AB6" s="476" t="s">
        <v>24</v>
      </c>
      <c r="AC6" s="476" t="s">
        <v>25</v>
      </c>
      <c r="AD6" s="476" t="s">
        <v>26</v>
      </c>
      <c r="AE6" s="476" t="s">
        <v>27</v>
      </c>
      <c r="AF6" s="501" t="s">
        <v>28</v>
      </c>
      <c r="AG6" s="476" t="s">
        <v>416</v>
      </c>
      <c r="AH6" s="476" t="s">
        <v>417</v>
      </c>
      <c r="AI6" s="478" t="s">
        <v>29</v>
      </c>
      <c r="AJ6" s="180"/>
    </row>
    <row r="7" spans="1:40" ht="16.5" thickBot="1" x14ac:dyDescent="0.3">
      <c r="A7" s="509"/>
      <c r="B7" s="503"/>
      <c r="C7" s="511"/>
      <c r="D7" s="503"/>
      <c r="E7" s="513"/>
      <c r="F7" s="189" t="s">
        <v>418</v>
      </c>
      <c r="G7" s="189" t="s">
        <v>419</v>
      </c>
      <c r="H7" s="503"/>
      <c r="I7" s="503"/>
      <c r="J7" s="503"/>
      <c r="K7" s="190" t="s">
        <v>420</v>
      </c>
      <c r="L7" s="190" t="s">
        <v>421</v>
      </c>
      <c r="M7" s="503"/>
      <c r="N7" s="507"/>
      <c r="O7" s="491"/>
      <c r="P7" s="493"/>
      <c r="Q7" s="495"/>
      <c r="R7" s="497"/>
      <c r="S7" s="499"/>
      <c r="T7" s="485"/>
      <c r="U7" s="485"/>
      <c r="V7" s="485"/>
      <c r="W7" s="485"/>
      <c r="X7" s="487"/>
      <c r="Y7" s="489"/>
      <c r="Z7" s="477"/>
      <c r="AA7" s="483"/>
      <c r="AB7" s="477"/>
      <c r="AC7" s="477"/>
      <c r="AD7" s="477"/>
      <c r="AE7" s="477"/>
      <c r="AF7" s="502"/>
      <c r="AG7" s="477"/>
      <c r="AH7" s="477"/>
      <c r="AI7" s="479"/>
      <c r="AJ7" s="180"/>
    </row>
    <row r="8" spans="1:40" ht="168" customHeight="1" x14ac:dyDescent="0.25">
      <c r="A8" s="500" t="s">
        <v>255</v>
      </c>
      <c r="B8" s="191" t="s">
        <v>422</v>
      </c>
      <c r="C8" s="192" t="s">
        <v>423</v>
      </c>
      <c r="D8" s="193" t="s">
        <v>424</v>
      </c>
      <c r="E8" s="194"/>
      <c r="F8" s="195" t="s">
        <v>264</v>
      </c>
      <c r="G8" s="195" t="s">
        <v>425</v>
      </c>
      <c r="H8" s="196" t="s">
        <v>80</v>
      </c>
      <c r="I8" s="197">
        <v>60000</v>
      </c>
      <c r="J8" s="193" t="s">
        <v>426</v>
      </c>
      <c r="K8" s="194"/>
      <c r="L8" s="194"/>
      <c r="M8" s="194"/>
      <c r="N8" s="194"/>
      <c r="O8" s="198"/>
      <c r="P8" s="194"/>
      <c r="Q8" s="194" t="s">
        <v>58</v>
      </c>
      <c r="R8" s="194"/>
      <c r="S8" s="191"/>
      <c r="T8" s="199" t="s">
        <v>427</v>
      </c>
      <c r="U8" s="199" t="s">
        <v>428</v>
      </c>
      <c r="V8" s="199" t="s">
        <v>429</v>
      </c>
      <c r="W8" s="199" t="s">
        <v>430</v>
      </c>
      <c r="X8" s="199" t="s">
        <v>431</v>
      </c>
      <c r="Y8" s="199"/>
      <c r="Z8" s="199"/>
      <c r="AA8" s="199"/>
      <c r="AB8" s="200"/>
      <c r="AC8" s="200"/>
      <c r="AD8" s="199"/>
      <c r="AE8" s="201"/>
      <c r="AF8" s="199"/>
      <c r="AG8" s="199"/>
      <c r="AH8" s="199"/>
      <c r="AI8" s="199"/>
      <c r="AJ8" s="180"/>
    </row>
    <row r="9" spans="1:40" x14ac:dyDescent="0.25">
      <c r="A9" s="481"/>
      <c r="B9" s="202" t="s">
        <v>432</v>
      </c>
      <c r="C9" s="203" t="s">
        <v>433</v>
      </c>
      <c r="D9" s="204"/>
      <c r="E9" s="205"/>
      <c r="F9" s="206"/>
      <c r="G9" s="206"/>
      <c r="H9" s="204"/>
      <c r="I9" s="206"/>
      <c r="J9" s="196"/>
      <c r="K9" s="205"/>
      <c r="L9" s="205"/>
      <c r="M9" s="205"/>
      <c r="N9" s="194"/>
      <c r="O9" s="194"/>
      <c r="P9" s="194"/>
      <c r="Q9" s="194"/>
      <c r="R9" s="194"/>
      <c r="S9" s="191"/>
      <c r="T9" s="207"/>
      <c r="U9" s="207"/>
      <c r="V9" s="207"/>
      <c r="W9" s="207"/>
      <c r="X9" s="207"/>
      <c r="Y9" s="207"/>
      <c r="Z9" s="207"/>
      <c r="AA9" s="207"/>
      <c r="AB9" s="208"/>
      <c r="AC9" s="208"/>
      <c r="AD9" s="207"/>
      <c r="AE9" s="209"/>
      <c r="AF9" s="207"/>
      <c r="AG9" s="207"/>
      <c r="AH9" s="207"/>
      <c r="AI9" s="207"/>
      <c r="AJ9" s="180"/>
    </row>
    <row r="10" spans="1:40" ht="142.5" customHeight="1" x14ac:dyDescent="0.25">
      <c r="A10" s="481"/>
      <c r="B10" s="202" t="s">
        <v>434</v>
      </c>
      <c r="C10" s="192" t="s">
        <v>435</v>
      </c>
      <c r="D10" s="210" t="s">
        <v>275</v>
      </c>
      <c r="E10" s="205"/>
      <c r="F10" s="195">
        <v>41518</v>
      </c>
      <c r="G10" s="195" t="s">
        <v>436</v>
      </c>
      <c r="H10" s="196" t="s">
        <v>93</v>
      </c>
      <c r="I10" s="211">
        <v>6000</v>
      </c>
      <c r="J10" s="212" t="s">
        <v>437</v>
      </c>
      <c r="K10" s="205"/>
      <c r="L10" s="205"/>
      <c r="M10" s="205"/>
      <c r="N10" s="194"/>
      <c r="O10" s="194"/>
      <c r="P10" s="194" t="s">
        <v>58</v>
      </c>
      <c r="Q10" s="194"/>
      <c r="R10" s="194"/>
      <c r="S10" s="191"/>
      <c r="T10" s="207" t="s">
        <v>438</v>
      </c>
      <c r="U10" s="207"/>
      <c r="V10" s="207"/>
      <c r="W10" s="207"/>
      <c r="X10" s="207"/>
      <c r="Y10" s="207"/>
      <c r="Z10" s="207"/>
      <c r="AA10" s="207"/>
      <c r="AB10" s="208"/>
      <c r="AC10" s="208"/>
      <c r="AD10" s="207"/>
      <c r="AE10" s="209"/>
      <c r="AF10" s="207"/>
      <c r="AG10" s="207"/>
      <c r="AH10" s="207"/>
      <c r="AI10" s="207"/>
      <c r="AJ10" s="180"/>
    </row>
    <row r="11" spans="1:40" ht="175.5" customHeight="1" x14ac:dyDescent="0.25">
      <c r="A11" s="481"/>
      <c r="B11" s="202" t="s">
        <v>439</v>
      </c>
      <c r="C11" s="213" t="s">
        <v>280</v>
      </c>
      <c r="D11" s="212" t="s">
        <v>104</v>
      </c>
      <c r="E11" s="205"/>
      <c r="F11" s="195">
        <v>41518</v>
      </c>
      <c r="G11" s="195">
        <v>42644</v>
      </c>
      <c r="H11" s="196" t="s">
        <v>440</v>
      </c>
      <c r="I11" s="197" t="s">
        <v>95</v>
      </c>
      <c r="J11" s="196" t="s">
        <v>441</v>
      </c>
      <c r="K11" s="205"/>
      <c r="L11" s="205"/>
      <c r="M11" s="205"/>
      <c r="N11" s="194"/>
      <c r="O11" s="194"/>
      <c r="P11" s="194" t="s">
        <v>58</v>
      </c>
      <c r="Q11" s="194"/>
      <c r="R11" s="194"/>
      <c r="S11" s="191"/>
      <c r="T11" s="207" t="s">
        <v>442</v>
      </c>
      <c r="U11" s="207"/>
      <c r="V11" s="207"/>
      <c r="W11" s="207"/>
      <c r="X11" s="207"/>
      <c r="Y11" s="207" t="s">
        <v>443</v>
      </c>
      <c r="Z11" s="207" t="s">
        <v>444</v>
      </c>
      <c r="AA11" s="207"/>
      <c r="AB11" s="208"/>
      <c r="AC11" s="208"/>
      <c r="AD11" s="207"/>
      <c r="AE11" s="209"/>
      <c r="AF11" s="207"/>
      <c r="AG11" s="207"/>
      <c r="AH11" s="207"/>
      <c r="AI11" s="207" t="s">
        <v>445</v>
      </c>
      <c r="AJ11" s="180"/>
    </row>
    <row r="12" spans="1:40" ht="100.5" customHeight="1" x14ac:dyDescent="0.25">
      <c r="A12" s="481"/>
      <c r="B12" s="202" t="s">
        <v>446</v>
      </c>
      <c r="C12" s="214" t="s">
        <v>447</v>
      </c>
      <c r="D12" s="212" t="s">
        <v>114</v>
      </c>
      <c r="E12" s="205"/>
      <c r="F12" s="195">
        <v>41640</v>
      </c>
      <c r="G12" s="195">
        <v>43160</v>
      </c>
      <c r="H12" s="212" t="s">
        <v>115</v>
      </c>
      <c r="I12" s="197">
        <v>2200</v>
      </c>
      <c r="J12" s="196" t="s">
        <v>448</v>
      </c>
      <c r="K12" s="205"/>
      <c r="L12" s="205"/>
      <c r="M12" s="205"/>
      <c r="N12" s="194"/>
      <c r="O12" s="194"/>
      <c r="P12" s="194"/>
      <c r="Q12" s="194"/>
      <c r="R12" s="194" t="s">
        <v>449</v>
      </c>
      <c r="S12" s="191"/>
      <c r="T12" s="207" t="s">
        <v>450</v>
      </c>
      <c r="U12" s="207"/>
      <c r="V12" s="207" t="s">
        <v>451</v>
      </c>
      <c r="W12" s="207"/>
      <c r="X12" s="207" t="s">
        <v>452</v>
      </c>
      <c r="Y12" s="207" t="s">
        <v>452</v>
      </c>
      <c r="Z12" s="207"/>
      <c r="AA12" s="207"/>
      <c r="AB12" s="208"/>
      <c r="AC12" s="208"/>
      <c r="AD12" s="207"/>
      <c r="AE12" s="209"/>
      <c r="AF12" s="207"/>
      <c r="AG12" s="207"/>
      <c r="AH12" s="207"/>
      <c r="AI12" s="207"/>
      <c r="AJ12" s="180"/>
    </row>
    <row r="13" spans="1:40" ht="107.25" customHeight="1" x14ac:dyDescent="0.25">
      <c r="A13" s="481"/>
      <c r="B13" s="202" t="s">
        <v>453</v>
      </c>
      <c r="C13" s="215" t="s">
        <v>454</v>
      </c>
      <c r="D13" s="196" t="s">
        <v>120</v>
      </c>
      <c r="E13" s="205"/>
      <c r="F13" s="195">
        <v>41334</v>
      </c>
      <c r="G13" s="195">
        <v>42430</v>
      </c>
      <c r="H13" s="196" t="s">
        <v>289</v>
      </c>
      <c r="I13" s="197" t="s">
        <v>95</v>
      </c>
      <c r="J13" s="196" t="s">
        <v>455</v>
      </c>
      <c r="K13" s="205"/>
      <c r="L13" s="205"/>
      <c r="M13" s="205"/>
      <c r="N13" s="194"/>
      <c r="O13" s="194"/>
      <c r="P13" s="194"/>
      <c r="Q13" s="194" t="s">
        <v>58</v>
      </c>
      <c r="R13" s="194"/>
      <c r="S13" s="191"/>
      <c r="T13" s="207"/>
      <c r="U13" s="207"/>
      <c r="V13" s="207"/>
      <c r="W13" s="207"/>
      <c r="X13" s="207"/>
      <c r="Y13" s="207"/>
      <c r="Z13" s="207"/>
      <c r="AA13" s="207"/>
      <c r="AB13" s="208"/>
      <c r="AC13" s="208"/>
      <c r="AD13" s="207"/>
      <c r="AE13" s="209"/>
      <c r="AF13" s="207"/>
      <c r="AG13" s="207"/>
      <c r="AH13" s="207"/>
      <c r="AI13" s="207"/>
      <c r="AJ13" s="180"/>
    </row>
    <row r="14" spans="1:40" ht="107.25" customHeight="1" x14ac:dyDescent="0.25">
      <c r="A14" s="481"/>
      <c r="B14" s="202" t="s">
        <v>456</v>
      </c>
      <c r="C14" s="216" t="s">
        <v>457</v>
      </c>
      <c r="D14" s="217" t="s">
        <v>126</v>
      </c>
      <c r="E14" s="205"/>
      <c r="F14" s="218">
        <v>41334</v>
      </c>
      <c r="G14" s="218">
        <v>43160</v>
      </c>
      <c r="H14" s="219" t="s">
        <v>295</v>
      </c>
      <c r="I14" s="220">
        <v>25000</v>
      </c>
      <c r="J14" s="219" t="s">
        <v>458</v>
      </c>
      <c r="K14" s="205"/>
      <c r="L14" s="205"/>
      <c r="M14" s="205"/>
      <c r="N14" s="194"/>
      <c r="O14" s="194"/>
      <c r="P14" s="194" t="s">
        <v>58</v>
      </c>
      <c r="Q14" s="194"/>
      <c r="R14" s="194"/>
      <c r="S14" s="191"/>
      <c r="T14" s="207"/>
      <c r="U14" s="207"/>
      <c r="V14" s="207"/>
      <c r="W14" s="207"/>
      <c r="X14" s="207"/>
      <c r="Y14" s="207"/>
      <c r="Z14" s="207"/>
      <c r="AA14" s="207"/>
      <c r="AB14" s="208"/>
      <c r="AC14" s="208"/>
      <c r="AD14" s="207"/>
      <c r="AE14" s="209"/>
      <c r="AF14" s="207"/>
      <c r="AG14" s="207"/>
      <c r="AH14" s="207"/>
      <c r="AI14" s="207"/>
      <c r="AJ14" s="180"/>
    </row>
    <row r="15" spans="1:40" ht="107.25" customHeight="1" x14ac:dyDescent="0.25">
      <c r="A15" s="481"/>
      <c r="B15" s="202" t="s">
        <v>459</v>
      </c>
      <c r="C15" s="213" t="s">
        <v>460</v>
      </c>
      <c r="D15" s="196" t="s">
        <v>134</v>
      </c>
      <c r="E15" s="205"/>
      <c r="F15" s="195">
        <v>41334</v>
      </c>
      <c r="G15" s="195">
        <v>43160</v>
      </c>
      <c r="H15" s="212" t="s">
        <v>301</v>
      </c>
      <c r="I15" s="197">
        <v>5000</v>
      </c>
      <c r="J15" s="196" t="s">
        <v>461</v>
      </c>
      <c r="K15" s="205"/>
      <c r="L15" s="205"/>
      <c r="M15" s="205"/>
      <c r="N15" s="194"/>
      <c r="O15" s="194" t="s">
        <v>58</v>
      </c>
      <c r="P15" s="194"/>
      <c r="Q15" s="194"/>
      <c r="R15" s="194"/>
      <c r="S15" s="191"/>
      <c r="T15" s="207" t="s">
        <v>462</v>
      </c>
      <c r="U15" s="207"/>
      <c r="V15" s="207" t="s">
        <v>463</v>
      </c>
      <c r="W15" s="207" t="s">
        <v>464</v>
      </c>
      <c r="X15" s="207"/>
      <c r="Y15" s="207"/>
      <c r="Z15" s="207"/>
      <c r="AA15" s="207"/>
      <c r="AB15" s="208"/>
      <c r="AC15" s="208"/>
      <c r="AD15" s="207"/>
      <c r="AE15" s="209"/>
      <c r="AF15" s="207"/>
      <c r="AG15" s="207"/>
      <c r="AH15" s="207"/>
      <c r="AI15" s="207"/>
      <c r="AJ15" s="180"/>
    </row>
    <row r="16" spans="1:40" x14ac:dyDescent="0.25">
      <c r="A16" s="481"/>
      <c r="B16" s="202" t="s">
        <v>465</v>
      </c>
      <c r="C16" s="213" t="s">
        <v>466</v>
      </c>
      <c r="D16" s="202"/>
      <c r="E16" s="205"/>
      <c r="F16" s="221"/>
      <c r="G16" s="221"/>
      <c r="H16" s="202"/>
      <c r="I16" s="222"/>
      <c r="J16" s="223"/>
      <c r="K16" s="205"/>
      <c r="L16" s="205"/>
      <c r="M16" s="205"/>
      <c r="N16" s="194"/>
      <c r="O16" s="194"/>
      <c r="P16" s="194"/>
      <c r="Q16" s="194"/>
      <c r="R16" s="194"/>
      <c r="S16" s="191"/>
      <c r="T16" s="207"/>
      <c r="U16" s="207"/>
      <c r="V16" s="207"/>
      <c r="W16" s="207"/>
      <c r="X16" s="207"/>
      <c r="Y16" s="207"/>
      <c r="Z16" s="207"/>
      <c r="AA16" s="207"/>
      <c r="AB16" s="208"/>
      <c r="AC16" s="208"/>
      <c r="AD16" s="207"/>
      <c r="AE16" s="209"/>
      <c r="AF16" s="207"/>
      <c r="AG16" s="207"/>
      <c r="AH16" s="207"/>
      <c r="AI16" s="207"/>
      <c r="AJ16" s="180"/>
    </row>
    <row r="17" spans="1:36" ht="60" x14ac:dyDescent="0.25">
      <c r="A17" s="480" t="s">
        <v>467</v>
      </c>
      <c r="B17" s="202" t="s">
        <v>468</v>
      </c>
      <c r="C17" s="214" t="s">
        <v>469</v>
      </c>
      <c r="D17" s="196" t="s">
        <v>161</v>
      </c>
      <c r="E17" s="205"/>
      <c r="F17" s="195">
        <v>41334</v>
      </c>
      <c r="G17" s="195">
        <v>41974</v>
      </c>
      <c r="H17" s="212" t="s">
        <v>162</v>
      </c>
      <c r="I17" s="224">
        <v>60000</v>
      </c>
      <c r="J17" s="202"/>
      <c r="K17" s="205"/>
      <c r="L17" s="205"/>
      <c r="M17" s="205"/>
      <c r="N17" s="194"/>
      <c r="O17" s="194"/>
      <c r="P17" s="194"/>
      <c r="Q17" s="194"/>
      <c r="R17" s="194" t="s">
        <v>58</v>
      </c>
      <c r="S17" s="191"/>
      <c r="T17" s="207" t="s">
        <v>470</v>
      </c>
      <c r="U17" s="207"/>
      <c r="V17" s="207"/>
      <c r="W17" s="207"/>
      <c r="X17" s="207"/>
      <c r="Y17" s="207"/>
      <c r="Z17" s="207"/>
      <c r="AA17" s="207"/>
      <c r="AB17" s="208"/>
      <c r="AC17" s="208"/>
      <c r="AD17" s="207"/>
      <c r="AE17" s="209"/>
      <c r="AF17" s="207"/>
      <c r="AG17" s="207"/>
      <c r="AH17" s="207"/>
      <c r="AI17" s="207"/>
      <c r="AJ17" s="180"/>
    </row>
    <row r="18" spans="1:36" ht="95.25" customHeight="1" x14ac:dyDescent="0.25">
      <c r="A18" s="481"/>
      <c r="B18" s="202" t="s">
        <v>471</v>
      </c>
      <c r="C18" s="214" t="s">
        <v>472</v>
      </c>
      <c r="D18" s="196" t="s">
        <v>167</v>
      </c>
      <c r="E18" s="205"/>
      <c r="F18" s="195">
        <v>41334</v>
      </c>
      <c r="G18" s="195">
        <v>42430</v>
      </c>
      <c r="H18" s="196" t="s">
        <v>473</v>
      </c>
      <c r="I18" s="224">
        <v>50000</v>
      </c>
      <c r="J18" s="202"/>
      <c r="K18" s="205"/>
      <c r="L18" s="205"/>
      <c r="M18" s="205"/>
      <c r="N18" s="194"/>
      <c r="O18" s="194"/>
      <c r="P18" s="194"/>
      <c r="Q18" s="194"/>
      <c r="R18" s="194" t="s">
        <v>449</v>
      </c>
      <c r="S18" s="191"/>
      <c r="T18" s="207" t="s">
        <v>474</v>
      </c>
      <c r="U18" s="207"/>
      <c r="V18" s="207"/>
      <c r="W18" s="207"/>
      <c r="X18" s="207"/>
      <c r="Y18" s="207"/>
      <c r="Z18" s="207"/>
      <c r="AA18" s="207"/>
      <c r="AB18" s="208"/>
      <c r="AC18" s="208"/>
      <c r="AD18" s="207"/>
      <c r="AE18" s="209"/>
      <c r="AF18" s="207"/>
      <c r="AG18" s="207"/>
      <c r="AH18" s="207"/>
      <c r="AI18" s="207"/>
      <c r="AJ18" s="180"/>
    </row>
    <row r="19" spans="1:36" ht="115.5" customHeight="1" x14ac:dyDescent="0.25">
      <c r="A19" s="481"/>
      <c r="B19" s="202" t="s">
        <v>475</v>
      </c>
      <c r="C19" s="215" t="s">
        <v>326</v>
      </c>
      <c r="D19" s="196" t="s">
        <v>327</v>
      </c>
      <c r="E19" s="194"/>
      <c r="F19" s="195">
        <v>41974</v>
      </c>
      <c r="G19" s="195">
        <v>43160</v>
      </c>
      <c r="H19" s="212" t="s">
        <v>476</v>
      </c>
      <c r="I19" s="197" t="s">
        <v>180</v>
      </c>
      <c r="J19" s="193" t="s">
        <v>477</v>
      </c>
      <c r="K19" s="194" t="s">
        <v>478</v>
      </c>
      <c r="L19" s="194"/>
      <c r="M19" s="194"/>
      <c r="N19" s="194"/>
      <c r="O19" s="194"/>
      <c r="P19" s="194"/>
      <c r="Q19" s="194" t="s">
        <v>58</v>
      </c>
      <c r="R19" s="194"/>
      <c r="S19" s="191"/>
      <c r="T19" s="199" t="s">
        <v>479</v>
      </c>
      <c r="U19" s="199"/>
      <c r="V19" s="199" t="s">
        <v>480</v>
      </c>
      <c r="W19" s="199" t="s">
        <v>430</v>
      </c>
      <c r="X19" s="199"/>
      <c r="Y19" s="199"/>
      <c r="Z19" s="199"/>
      <c r="AA19" s="199"/>
      <c r="AB19" s="200"/>
      <c r="AC19" s="200"/>
      <c r="AD19" s="199"/>
      <c r="AE19" s="201"/>
      <c r="AF19" s="199"/>
      <c r="AG19" s="199"/>
      <c r="AH19" s="199"/>
      <c r="AI19" s="199"/>
      <c r="AJ19" s="180"/>
    </row>
    <row r="20" spans="1:36" ht="70.5" customHeight="1" x14ac:dyDescent="0.25">
      <c r="A20" s="481"/>
      <c r="B20" s="202" t="s">
        <v>481</v>
      </c>
      <c r="C20" s="214" t="s">
        <v>332</v>
      </c>
      <c r="D20" s="212" t="s">
        <v>333</v>
      </c>
      <c r="E20" s="194"/>
      <c r="F20" s="195">
        <v>41334</v>
      </c>
      <c r="G20" s="195">
        <v>43160</v>
      </c>
      <c r="H20" s="196" t="s">
        <v>73</v>
      </c>
      <c r="I20" s="211">
        <v>50000</v>
      </c>
      <c r="J20" s="191"/>
      <c r="K20" s="194"/>
      <c r="L20" s="194"/>
      <c r="M20" s="194"/>
      <c r="N20" s="194"/>
      <c r="O20" s="194"/>
      <c r="P20" s="194" t="s">
        <v>58</v>
      </c>
      <c r="Q20" s="194"/>
      <c r="R20" s="194"/>
      <c r="S20" s="191"/>
      <c r="T20" s="199"/>
      <c r="U20" s="199"/>
      <c r="V20" s="199"/>
      <c r="W20" s="199"/>
      <c r="X20" s="199"/>
      <c r="Y20" s="199"/>
      <c r="Z20" s="199"/>
      <c r="AA20" s="199"/>
      <c r="AB20" s="200"/>
      <c r="AC20" s="200"/>
      <c r="AD20" s="199"/>
      <c r="AE20" s="201"/>
      <c r="AF20" s="199"/>
      <c r="AG20" s="199"/>
      <c r="AH20" s="199"/>
      <c r="AI20" s="199"/>
      <c r="AJ20" s="180"/>
    </row>
    <row r="21" spans="1:36" ht="82.5" customHeight="1" x14ac:dyDescent="0.25">
      <c r="A21" s="481"/>
      <c r="B21" s="202" t="s">
        <v>482</v>
      </c>
      <c r="C21" s="213" t="s">
        <v>483</v>
      </c>
      <c r="D21" s="212" t="s">
        <v>189</v>
      </c>
      <c r="E21" s="194"/>
      <c r="F21" s="195" t="s">
        <v>176</v>
      </c>
      <c r="G21" s="195" t="s">
        <v>190</v>
      </c>
      <c r="H21" s="196" t="s">
        <v>73</v>
      </c>
      <c r="I21" s="197" t="s">
        <v>95</v>
      </c>
      <c r="J21" s="191"/>
      <c r="K21" s="194"/>
      <c r="L21" s="194"/>
      <c r="M21" s="194"/>
      <c r="N21" s="194"/>
      <c r="O21" s="194"/>
      <c r="P21" s="194"/>
      <c r="Q21" s="194"/>
      <c r="R21" s="194" t="s">
        <v>58</v>
      </c>
      <c r="S21" s="191"/>
      <c r="T21" s="199"/>
      <c r="U21" s="199"/>
      <c r="V21" s="199"/>
      <c r="W21" s="199"/>
      <c r="X21" s="199"/>
      <c r="Y21" s="199"/>
      <c r="Z21" s="199"/>
      <c r="AA21" s="199"/>
      <c r="AB21" s="200"/>
      <c r="AC21" s="200"/>
      <c r="AD21" s="199"/>
      <c r="AE21" s="201"/>
      <c r="AF21" s="199"/>
      <c r="AG21" s="199"/>
      <c r="AH21" s="199"/>
      <c r="AI21" s="199"/>
      <c r="AJ21" s="180"/>
    </row>
    <row r="22" spans="1:36" ht="75" x14ac:dyDescent="0.25">
      <c r="A22" s="481"/>
      <c r="B22" s="202" t="s">
        <v>484</v>
      </c>
      <c r="C22" s="215" t="s">
        <v>485</v>
      </c>
      <c r="D22" s="196" t="s">
        <v>196</v>
      </c>
      <c r="E22" s="194"/>
      <c r="F22" s="195">
        <v>41334</v>
      </c>
      <c r="G22" s="195">
        <v>43160</v>
      </c>
      <c r="H22" s="196" t="s">
        <v>168</v>
      </c>
      <c r="I22" s="197">
        <v>40000</v>
      </c>
      <c r="J22" s="191"/>
      <c r="K22" s="194"/>
      <c r="L22" s="194"/>
      <c r="M22" s="194"/>
      <c r="N22" s="194"/>
      <c r="O22" s="194" t="s">
        <v>58</v>
      </c>
      <c r="P22" s="194"/>
      <c r="Q22" s="194"/>
      <c r="R22" s="194"/>
      <c r="S22" s="191"/>
      <c r="T22" s="199"/>
      <c r="U22" s="199"/>
      <c r="V22" s="199"/>
      <c r="W22" s="199"/>
      <c r="X22" s="199"/>
      <c r="Y22" s="199"/>
      <c r="Z22" s="199"/>
      <c r="AA22" s="199"/>
      <c r="AB22" s="200"/>
      <c r="AC22" s="200"/>
      <c r="AD22" s="199"/>
      <c r="AE22" s="201"/>
      <c r="AF22" s="199"/>
      <c r="AG22" s="199"/>
      <c r="AH22" s="199"/>
      <c r="AI22" s="199"/>
      <c r="AJ22" s="180"/>
    </row>
    <row r="23" spans="1:36" ht="77.25" customHeight="1" x14ac:dyDescent="0.25">
      <c r="A23" s="481"/>
      <c r="B23" s="202" t="s">
        <v>486</v>
      </c>
      <c r="C23" s="216" t="s">
        <v>487</v>
      </c>
      <c r="D23" s="217" t="s">
        <v>202</v>
      </c>
      <c r="E23" s="194"/>
      <c r="F23" s="218">
        <v>41334</v>
      </c>
      <c r="G23" s="218">
        <v>43160</v>
      </c>
      <c r="H23" s="212" t="s">
        <v>488</v>
      </c>
      <c r="I23" s="220" t="s">
        <v>204</v>
      </c>
      <c r="J23" s="191"/>
      <c r="K23" s="194" t="s">
        <v>489</v>
      </c>
      <c r="L23" s="194"/>
      <c r="M23" s="194"/>
      <c r="N23" s="194"/>
      <c r="O23" s="194"/>
      <c r="P23" s="194"/>
      <c r="Q23" s="194" t="s">
        <v>58</v>
      </c>
      <c r="R23" s="194"/>
      <c r="S23" s="191"/>
      <c r="T23" s="199" t="s">
        <v>490</v>
      </c>
      <c r="U23" s="199" t="s">
        <v>491</v>
      </c>
      <c r="V23" s="199" t="s">
        <v>492</v>
      </c>
      <c r="W23" s="199" t="s">
        <v>464</v>
      </c>
      <c r="X23" s="199"/>
      <c r="Y23" s="199"/>
      <c r="Z23" s="199"/>
      <c r="AA23" s="199"/>
      <c r="AB23" s="200"/>
      <c r="AC23" s="200"/>
      <c r="AD23" s="199"/>
      <c r="AE23" s="201"/>
      <c r="AF23" s="199"/>
      <c r="AG23" s="199"/>
      <c r="AH23" s="199"/>
      <c r="AI23" s="199"/>
      <c r="AJ23" s="180"/>
    </row>
    <row r="24" spans="1:36" ht="16.5" customHeight="1" x14ac:dyDescent="0.25">
      <c r="A24" s="481"/>
      <c r="B24" s="202" t="s">
        <v>493</v>
      </c>
      <c r="C24" s="192" t="s">
        <v>494</v>
      </c>
      <c r="D24" s="193"/>
      <c r="E24" s="199"/>
      <c r="F24" s="192"/>
      <c r="G24" s="193"/>
      <c r="H24" s="193"/>
      <c r="I24" s="192"/>
      <c r="J24" s="193"/>
      <c r="K24" s="194"/>
      <c r="L24" s="194"/>
      <c r="M24" s="194"/>
      <c r="N24" s="194"/>
      <c r="O24" s="194"/>
      <c r="P24" s="194"/>
      <c r="Q24" s="194"/>
      <c r="R24" s="194"/>
      <c r="S24" s="191"/>
      <c r="T24" s="199"/>
      <c r="U24" s="199"/>
      <c r="V24" s="199"/>
      <c r="W24" s="199"/>
      <c r="X24" s="199"/>
      <c r="Y24" s="199"/>
      <c r="Z24" s="199"/>
      <c r="AA24" s="199"/>
      <c r="AB24" s="200"/>
      <c r="AC24" s="200"/>
      <c r="AD24" s="199"/>
      <c r="AE24" s="201"/>
      <c r="AF24" s="199"/>
      <c r="AG24" s="199"/>
      <c r="AH24" s="199"/>
      <c r="AI24" s="199"/>
      <c r="AJ24" s="180"/>
    </row>
    <row r="25" spans="1:36" ht="18" customHeight="1" x14ac:dyDescent="0.25">
      <c r="A25" s="481"/>
      <c r="B25" s="202" t="s">
        <v>495</v>
      </c>
      <c r="C25" s="192" t="s">
        <v>494</v>
      </c>
      <c r="D25" s="193"/>
      <c r="E25" s="199"/>
      <c r="F25" s="192"/>
      <c r="G25" s="193"/>
      <c r="H25" s="193"/>
      <c r="I25" s="192"/>
      <c r="J25" s="193"/>
      <c r="K25" s="194"/>
      <c r="L25" s="194"/>
      <c r="M25" s="194"/>
      <c r="N25" s="194"/>
      <c r="O25" s="194"/>
      <c r="P25" s="194"/>
      <c r="Q25" s="194"/>
      <c r="R25" s="194"/>
      <c r="S25" s="191"/>
      <c r="T25" s="199"/>
      <c r="U25" s="199"/>
      <c r="V25" s="199"/>
      <c r="W25" s="199"/>
      <c r="X25" s="199"/>
      <c r="Y25" s="199"/>
      <c r="Z25" s="199"/>
      <c r="AA25" s="199"/>
      <c r="AB25" s="200"/>
      <c r="AC25" s="200"/>
      <c r="AD25" s="199"/>
      <c r="AE25" s="201"/>
      <c r="AF25" s="199"/>
      <c r="AG25" s="199"/>
      <c r="AH25" s="199"/>
      <c r="AI25" s="199"/>
      <c r="AJ25" s="180"/>
    </row>
    <row r="26" spans="1:36" ht="18" customHeight="1" x14ac:dyDescent="0.25">
      <c r="A26" s="481"/>
      <c r="B26" s="202" t="s">
        <v>496</v>
      </c>
      <c r="C26" s="192" t="s">
        <v>494</v>
      </c>
      <c r="D26" s="193"/>
      <c r="E26" s="199"/>
      <c r="F26" s="192"/>
      <c r="G26" s="193"/>
      <c r="H26" s="193"/>
      <c r="I26" s="192"/>
      <c r="J26" s="193"/>
      <c r="K26" s="194"/>
      <c r="L26" s="194"/>
      <c r="M26" s="194"/>
      <c r="N26" s="194"/>
      <c r="O26" s="194"/>
      <c r="P26" s="194"/>
      <c r="Q26" s="194"/>
      <c r="R26" s="194"/>
      <c r="S26" s="191"/>
      <c r="T26" s="199"/>
      <c r="U26" s="199"/>
      <c r="V26" s="199"/>
      <c r="W26" s="199"/>
      <c r="X26" s="199"/>
      <c r="Y26" s="199"/>
      <c r="Z26" s="199"/>
      <c r="AA26" s="199"/>
      <c r="AB26" s="200"/>
      <c r="AC26" s="200"/>
      <c r="AD26" s="199"/>
      <c r="AE26" s="201"/>
      <c r="AF26" s="199"/>
      <c r="AG26" s="199"/>
      <c r="AH26" s="199"/>
      <c r="AI26" s="199"/>
      <c r="AJ26" s="180"/>
    </row>
    <row r="27" spans="1:36" ht="60" x14ac:dyDescent="0.25">
      <c r="A27" s="481"/>
      <c r="B27" s="202" t="s">
        <v>497</v>
      </c>
      <c r="C27" s="192" t="s">
        <v>498</v>
      </c>
      <c r="D27" s="193" t="s">
        <v>217</v>
      </c>
      <c r="E27" s="199"/>
      <c r="F27" s="192">
        <v>41335</v>
      </c>
      <c r="G27" s="193">
        <v>43161</v>
      </c>
      <c r="H27" s="193" t="s">
        <v>73</v>
      </c>
      <c r="I27" s="192">
        <v>50000</v>
      </c>
      <c r="J27" s="193"/>
      <c r="K27" s="194"/>
      <c r="L27" s="194"/>
      <c r="M27" s="194"/>
      <c r="N27" s="194"/>
      <c r="O27" s="194"/>
      <c r="P27" s="194" t="s">
        <v>58</v>
      </c>
      <c r="Q27" s="194"/>
      <c r="R27" s="194"/>
      <c r="S27" s="191"/>
      <c r="T27" s="199"/>
      <c r="U27" s="199"/>
      <c r="V27" s="199"/>
      <c r="W27" s="199"/>
      <c r="X27" s="199"/>
      <c r="Y27" s="199"/>
      <c r="Z27" s="199"/>
      <c r="AA27" s="199"/>
      <c r="AB27" s="200"/>
      <c r="AC27" s="200"/>
      <c r="AD27" s="199"/>
      <c r="AE27" s="201"/>
      <c r="AF27" s="199"/>
      <c r="AG27" s="199"/>
      <c r="AH27" s="199"/>
      <c r="AI27" s="199"/>
      <c r="AJ27" s="180"/>
    </row>
    <row r="28" spans="1:36" x14ac:dyDescent="0.25">
      <c r="A28" s="480" t="s">
        <v>499</v>
      </c>
      <c r="B28" s="202" t="s">
        <v>500</v>
      </c>
      <c r="C28" s="192" t="s">
        <v>501</v>
      </c>
      <c r="D28" s="193"/>
      <c r="E28" s="192"/>
      <c r="F28" s="192"/>
      <c r="G28" s="192"/>
      <c r="H28" s="193"/>
      <c r="I28" s="192"/>
      <c r="J28" s="193"/>
      <c r="K28" s="192"/>
      <c r="L28" s="205"/>
      <c r="M28" s="205"/>
      <c r="N28" s="225"/>
      <c r="O28" s="225"/>
      <c r="P28" s="225"/>
      <c r="Q28" s="225"/>
      <c r="R28" s="225"/>
      <c r="S28" s="226"/>
      <c r="T28" s="207"/>
      <c r="U28" s="207"/>
      <c r="V28" s="207"/>
      <c r="W28" s="207"/>
      <c r="X28" s="207"/>
      <c r="Y28" s="207"/>
      <c r="Z28" s="207"/>
      <c r="AA28" s="207"/>
      <c r="AB28" s="208"/>
      <c r="AC28" s="208"/>
      <c r="AD28" s="207"/>
      <c r="AE28" s="209"/>
      <c r="AF28" s="207"/>
      <c r="AG28" s="207"/>
      <c r="AH28" s="207"/>
      <c r="AI28" s="207"/>
      <c r="AJ28" s="180"/>
    </row>
    <row r="29" spans="1:36" ht="77.25" customHeight="1" x14ac:dyDescent="0.25">
      <c r="A29" s="481"/>
      <c r="B29" s="202" t="s">
        <v>502</v>
      </c>
      <c r="C29" s="192" t="s">
        <v>503</v>
      </c>
      <c r="D29" s="193" t="s">
        <v>134</v>
      </c>
      <c r="E29" s="192"/>
      <c r="F29" s="192">
        <v>41334</v>
      </c>
      <c r="G29" s="192">
        <v>43160</v>
      </c>
      <c r="H29" s="193" t="s">
        <v>368</v>
      </c>
      <c r="I29" s="192"/>
      <c r="J29" s="193" t="s">
        <v>369</v>
      </c>
      <c r="K29" s="192" t="s">
        <v>504</v>
      </c>
      <c r="L29" s="205"/>
      <c r="M29" s="205"/>
      <c r="N29" s="205"/>
      <c r="O29" s="205" t="s">
        <v>58</v>
      </c>
      <c r="P29" s="205"/>
      <c r="Q29" s="205"/>
      <c r="R29" s="205"/>
      <c r="S29" s="202"/>
      <c r="T29" s="207"/>
      <c r="U29" s="207"/>
      <c r="V29" s="207"/>
      <c r="W29" s="207"/>
      <c r="X29" s="207"/>
      <c r="Y29" s="207"/>
      <c r="Z29" s="207"/>
      <c r="AA29" s="207"/>
      <c r="AB29" s="208"/>
      <c r="AC29" s="208"/>
      <c r="AD29" s="207"/>
      <c r="AE29" s="209"/>
      <c r="AF29" s="207"/>
      <c r="AG29" s="207"/>
      <c r="AH29" s="207"/>
      <c r="AI29" s="207"/>
      <c r="AJ29" s="180"/>
    </row>
    <row r="30" spans="1:36" ht="19.5" customHeight="1" x14ac:dyDescent="0.25">
      <c r="A30" s="481"/>
      <c r="B30" s="202" t="s">
        <v>505</v>
      </c>
      <c r="C30" s="192" t="s">
        <v>494</v>
      </c>
      <c r="D30" s="193"/>
      <c r="E30" s="192"/>
      <c r="F30" s="192"/>
      <c r="G30" s="192"/>
      <c r="H30" s="193"/>
      <c r="I30" s="192"/>
      <c r="J30" s="193"/>
      <c r="K30" s="192"/>
      <c r="L30" s="205"/>
      <c r="M30" s="205"/>
      <c r="N30" s="225"/>
      <c r="O30" s="225"/>
      <c r="P30" s="225"/>
      <c r="Q30" s="225"/>
      <c r="R30" s="225"/>
      <c r="S30" s="226"/>
      <c r="T30" s="207"/>
      <c r="U30" s="207"/>
      <c r="V30" s="207"/>
      <c r="W30" s="207"/>
      <c r="X30" s="207"/>
      <c r="Y30" s="207"/>
      <c r="Z30" s="207"/>
      <c r="AA30" s="207"/>
      <c r="AB30" s="208"/>
      <c r="AC30" s="208"/>
      <c r="AD30" s="207"/>
      <c r="AE30" s="209"/>
      <c r="AF30" s="207"/>
      <c r="AG30" s="207"/>
      <c r="AH30" s="207"/>
      <c r="AI30" s="207"/>
      <c r="AJ30" s="180"/>
    </row>
    <row r="31" spans="1:36" ht="84.75" customHeight="1" x14ac:dyDescent="0.25">
      <c r="A31" s="481"/>
      <c r="B31" s="202" t="s">
        <v>506</v>
      </c>
      <c r="C31" s="192" t="s">
        <v>507</v>
      </c>
      <c r="D31" s="193" t="s">
        <v>134</v>
      </c>
      <c r="E31" s="192"/>
      <c r="F31" s="192">
        <v>41334</v>
      </c>
      <c r="G31" s="192">
        <v>43160</v>
      </c>
      <c r="H31" s="193" t="s">
        <v>238</v>
      </c>
      <c r="I31" s="192"/>
      <c r="J31" s="193" t="s">
        <v>371</v>
      </c>
      <c r="K31" s="192" t="s">
        <v>508</v>
      </c>
      <c r="L31" s="194"/>
      <c r="M31" s="194"/>
      <c r="N31" s="205"/>
      <c r="O31" s="205" t="s">
        <v>58</v>
      </c>
      <c r="P31" s="205"/>
      <c r="Q31" s="205"/>
      <c r="R31" s="205"/>
      <c r="S31" s="202"/>
      <c r="T31" s="199"/>
      <c r="U31" s="199"/>
      <c r="V31" s="199"/>
      <c r="W31" s="199"/>
      <c r="X31" s="199"/>
      <c r="Y31" s="199"/>
      <c r="Z31" s="199"/>
      <c r="AA31" s="199"/>
      <c r="AB31" s="200"/>
      <c r="AC31" s="200"/>
      <c r="AD31" s="199"/>
      <c r="AE31" s="201"/>
      <c r="AF31" s="199"/>
      <c r="AG31" s="199"/>
      <c r="AH31" s="199"/>
      <c r="AI31" s="199"/>
      <c r="AJ31" s="180"/>
    </row>
    <row r="32" spans="1:36" x14ac:dyDescent="0.25">
      <c r="A32" s="480" t="s">
        <v>509</v>
      </c>
      <c r="B32" s="202" t="s">
        <v>510</v>
      </c>
      <c r="C32" s="227" t="s">
        <v>494</v>
      </c>
      <c r="D32" s="204"/>
      <c r="E32" s="206"/>
      <c r="F32" s="206"/>
      <c r="G32" s="206"/>
      <c r="H32" s="204"/>
      <c r="I32" s="206"/>
      <c r="J32" s="204"/>
      <c r="K32" s="206"/>
      <c r="L32" s="206"/>
      <c r="M32" s="206"/>
      <c r="N32" s="228"/>
      <c r="O32" s="228"/>
      <c r="P32" s="228"/>
      <c r="Q32" s="228"/>
      <c r="R32" s="228"/>
      <c r="S32" s="228"/>
      <c r="T32" s="228"/>
      <c r="U32" s="228"/>
      <c r="V32" s="228"/>
      <c r="W32" s="228"/>
      <c r="X32" s="228"/>
      <c r="Y32" s="228"/>
      <c r="Z32" s="228"/>
      <c r="AA32" s="228"/>
      <c r="AB32" s="228"/>
      <c r="AC32" s="228"/>
      <c r="AD32" s="228"/>
      <c r="AE32" s="228"/>
      <c r="AF32" s="228"/>
      <c r="AG32" s="228"/>
      <c r="AH32" s="228"/>
      <c r="AI32" s="207"/>
      <c r="AJ32" s="180"/>
    </row>
    <row r="33" spans="1:36" ht="94.5" customHeight="1" x14ac:dyDescent="0.25">
      <c r="A33" s="481"/>
      <c r="B33" s="202" t="s">
        <v>511</v>
      </c>
      <c r="C33" s="229" t="s">
        <v>512</v>
      </c>
      <c r="D33" s="230" t="s">
        <v>134</v>
      </c>
      <c r="E33" s="205"/>
      <c r="F33" s="231">
        <v>42065</v>
      </c>
      <c r="G33" s="231">
        <v>43161</v>
      </c>
      <c r="H33" s="230" t="s">
        <v>93</v>
      </c>
      <c r="I33" s="222"/>
      <c r="J33" s="230" t="s">
        <v>380</v>
      </c>
      <c r="K33" s="205"/>
      <c r="L33" s="205"/>
      <c r="M33" s="205"/>
      <c r="N33" s="205"/>
      <c r="O33" s="205" t="s">
        <v>449</v>
      </c>
      <c r="P33" s="205"/>
      <c r="Q33" s="205"/>
      <c r="R33" s="205"/>
      <c r="S33" s="202"/>
      <c r="T33" s="207"/>
      <c r="U33" s="207"/>
      <c r="V33" s="207"/>
      <c r="W33" s="207"/>
      <c r="X33" s="207"/>
      <c r="Y33" s="207"/>
      <c r="Z33" s="207"/>
      <c r="AA33" s="207"/>
      <c r="AB33" s="208"/>
      <c r="AC33" s="208"/>
      <c r="AD33" s="207"/>
      <c r="AE33" s="209"/>
      <c r="AF33" s="207"/>
      <c r="AG33" s="207"/>
      <c r="AH33" s="207"/>
      <c r="AI33" s="207"/>
      <c r="AJ33" s="180"/>
    </row>
    <row r="34" spans="1:36" x14ac:dyDescent="0.25">
      <c r="A34" s="481"/>
      <c r="B34" s="202" t="s">
        <v>513</v>
      </c>
      <c r="C34" s="227" t="s">
        <v>433</v>
      </c>
      <c r="D34" s="204"/>
      <c r="E34" s="206"/>
      <c r="F34" s="206"/>
      <c r="G34" s="206"/>
      <c r="H34" s="204"/>
      <c r="I34" s="206"/>
      <c r="J34" s="204"/>
      <c r="K34" s="206"/>
      <c r="L34" s="206"/>
      <c r="M34" s="206"/>
      <c r="N34" s="228"/>
      <c r="O34" s="228"/>
      <c r="P34" s="228"/>
      <c r="Q34" s="228"/>
      <c r="R34" s="228"/>
      <c r="S34" s="228"/>
      <c r="T34" s="228"/>
      <c r="U34" s="228"/>
      <c r="V34" s="207"/>
      <c r="W34" s="207"/>
      <c r="X34" s="207"/>
      <c r="Y34" s="207"/>
      <c r="Z34" s="207"/>
      <c r="AA34" s="207"/>
      <c r="AB34" s="208"/>
      <c r="AC34" s="208"/>
      <c r="AD34" s="207"/>
      <c r="AE34" s="209"/>
      <c r="AF34" s="207"/>
      <c r="AG34" s="207"/>
      <c r="AH34" s="207"/>
      <c r="AI34" s="207"/>
      <c r="AJ34" s="180"/>
    </row>
    <row r="35" spans="1:36" ht="78" customHeight="1" x14ac:dyDescent="0.25">
      <c r="A35" s="481"/>
      <c r="B35" s="202" t="s">
        <v>514</v>
      </c>
      <c r="C35" s="213" t="s">
        <v>515</v>
      </c>
      <c r="D35" s="196" t="s">
        <v>253</v>
      </c>
      <c r="E35" s="205"/>
      <c r="F35" s="195">
        <v>41334</v>
      </c>
      <c r="G35" s="195">
        <v>42795</v>
      </c>
      <c r="H35" s="196" t="s">
        <v>516</v>
      </c>
      <c r="I35" s="222"/>
      <c r="J35" s="196" t="s">
        <v>517</v>
      </c>
      <c r="K35" s="205"/>
      <c r="L35" s="205"/>
      <c r="M35" s="205"/>
      <c r="N35" s="205"/>
      <c r="O35" s="205" t="s">
        <v>58</v>
      </c>
      <c r="P35" s="205"/>
      <c r="Q35" s="205"/>
      <c r="R35" s="205"/>
      <c r="S35" s="202"/>
      <c r="T35" s="207"/>
      <c r="U35" s="207"/>
      <c r="V35" s="207"/>
      <c r="W35" s="207"/>
      <c r="X35" s="207"/>
      <c r="Y35" s="207"/>
      <c r="Z35" s="207"/>
      <c r="AA35" s="207"/>
      <c r="AB35" s="208"/>
      <c r="AC35" s="208"/>
      <c r="AD35" s="207"/>
      <c r="AE35" s="209"/>
      <c r="AF35" s="207"/>
      <c r="AG35" s="207"/>
      <c r="AH35" s="207"/>
      <c r="AI35" s="207"/>
      <c r="AJ35" s="180"/>
    </row>
    <row r="36" spans="1:36" ht="75" customHeight="1" x14ac:dyDescent="0.25">
      <c r="A36" s="480" t="s">
        <v>518</v>
      </c>
      <c r="B36" s="202" t="s">
        <v>519</v>
      </c>
      <c r="C36" s="215" t="s">
        <v>267</v>
      </c>
      <c r="D36" s="196" t="s">
        <v>83</v>
      </c>
      <c r="E36" s="205"/>
      <c r="F36" s="195">
        <v>41334</v>
      </c>
      <c r="G36" s="195">
        <v>43160</v>
      </c>
      <c r="H36" s="212" t="s">
        <v>84</v>
      </c>
      <c r="I36" s="197">
        <v>60000</v>
      </c>
      <c r="J36" s="202"/>
      <c r="K36" s="205"/>
      <c r="L36" s="205"/>
      <c r="M36" s="205"/>
      <c r="N36" s="194"/>
      <c r="O36" s="194"/>
      <c r="P36" s="194" t="s">
        <v>58</v>
      </c>
      <c r="Q36" s="194"/>
      <c r="R36" s="194"/>
      <c r="S36" s="191"/>
      <c r="T36" s="207"/>
      <c r="U36" s="207"/>
      <c r="V36" s="207"/>
      <c r="W36" s="207"/>
      <c r="X36" s="207"/>
      <c r="Y36" s="207"/>
      <c r="Z36" s="207"/>
      <c r="AA36" s="207"/>
      <c r="AB36" s="208"/>
      <c r="AC36" s="208"/>
      <c r="AD36" s="207"/>
      <c r="AE36" s="209"/>
      <c r="AF36" s="207"/>
      <c r="AG36" s="207"/>
      <c r="AH36" s="207"/>
      <c r="AI36" s="207"/>
      <c r="AJ36" s="180"/>
    </row>
    <row r="37" spans="1:36" ht="107.25" customHeight="1" x14ac:dyDescent="0.25">
      <c r="A37" s="481"/>
      <c r="B37" s="202" t="s">
        <v>520</v>
      </c>
      <c r="C37" s="213" t="s">
        <v>668</v>
      </c>
      <c r="D37" s="196" t="s">
        <v>311</v>
      </c>
      <c r="E37" s="205"/>
      <c r="F37" s="195">
        <v>41336</v>
      </c>
      <c r="G37" s="195">
        <v>43162</v>
      </c>
      <c r="H37" s="196" t="s">
        <v>516</v>
      </c>
      <c r="I37" s="197">
        <v>50000</v>
      </c>
      <c r="J37" s="196" t="s">
        <v>521</v>
      </c>
      <c r="K37" s="205"/>
      <c r="L37" s="205"/>
      <c r="M37" s="205"/>
      <c r="N37" s="194"/>
      <c r="O37" s="194"/>
      <c r="P37" s="194"/>
      <c r="Q37" s="194" t="s">
        <v>58</v>
      </c>
      <c r="R37" s="194"/>
      <c r="S37" s="191"/>
      <c r="T37" s="207"/>
      <c r="U37" s="207"/>
      <c r="V37" s="207"/>
      <c r="W37" s="207"/>
      <c r="X37" s="207"/>
      <c r="Y37" s="207"/>
      <c r="Z37" s="207"/>
      <c r="AA37" s="207"/>
      <c r="AB37" s="208"/>
      <c r="AC37" s="208"/>
      <c r="AD37" s="207"/>
      <c r="AE37" s="209"/>
      <c r="AF37" s="207"/>
      <c r="AG37" s="207"/>
      <c r="AH37" s="207"/>
      <c r="AI37" s="207"/>
      <c r="AJ37" s="180"/>
    </row>
    <row r="38" spans="1:36" ht="79.5" customHeight="1" x14ac:dyDescent="0.25">
      <c r="A38" s="481"/>
      <c r="B38" s="202" t="s">
        <v>522</v>
      </c>
      <c r="C38" s="213" t="s">
        <v>346</v>
      </c>
      <c r="D38" s="196" t="s">
        <v>208</v>
      </c>
      <c r="E38" s="205"/>
      <c r="F38" s="195">
        <v>41334</v>
      </c>
      <c r="G38" s="195">
        <v>43160</v>
      </c>
      <c r="H38" s="196" t="s">
        <v>73</v>
      </c>
      <c r="I38" s="197" t="s">
        <v>180</v>
      </c>
      <c r="J38" s="196"/>
      <c r="K38" s="205"/>
      <c r="L38" s="205"/>
      <c r="M38" s="205"/>
      <c r="N38" s="194"/>
      <c r="O38" s="194"/>
      <c r="P38" s="194" t="s">
        <v>58</v>
      </c>
      <c r="Q38" s="194"/>
      <c r="R38" s="194"/>
      <c r="S38" s="191"/>
      <c r="T38" s="207"/>
      <c r="U38" s="207"/>
      <c r="V38" s="207"/>
      <c r="W38" s="207"/>
      <c r="X38" s="207"/>
      <c r="Y38" s="207"/>
      <c r="Z38" s="207"/>
      <c r="AA38" s="207"/>
      <c r="AB38" s="208"/>
      <c r="AC38" s="208"/>
      <c r="AD38" s="207"/>
      <c r="AE38" s="209"/>
      <c r="AF38" s="207"/>
      <c r="AG38" s="207"/>
      <c r="AH38" s="207"/>
      <c r="AI38" s="207"/>
      <c r="AJ38" s="180"/>
    </row>
    <row r="39" spans="1:36" ht="130.5" customHeight="1" x14ac:dyDescent="0.25">
      <c r="A39" s="481"/>
      <c r="B39" s="202" t="s">
        <v>523</v>
      </c>
      <c r="C39" s="213" t="s">
        <v>349</v>
      </c>
      <c r="D39" s="196" t="s">
        <v>211</v>
      </c>
      <c r="E39" s="205"/>
      <c r="F39" s="195">
        <v>41334</v>
      </c>
      <c r="G39" s="195">
        <v>43160</v>
      </c>
      <c r="H39" s="196" t="s">
        <v>476</v>
      </c>
      <c r="I39" s="211">
        <v>50000</v>
      </c>
      <c r="J39" s="196" t="s">
        <v>524</v>
      </c>
      <c r="K39" s="205"/>
      <c r="L39" s="205"/>
      <c r="M39" s="205"/>
      <c r="N39" s="194"/>
      <c r="O39" s="194"/>
      <c r="P39" s="194" t="s">
        <v>58</v>
      </c>
      <c r="Q39" s="194"/>
      <c r="R39" s="194"/>
      <c r="S39" s="191"/>
      <c r="T39" s="207"/>
      <c r="U39" s="207"/>
      <c r="V39" s="207"/>
      <c r="W39" s="207"/>
      <c r="X39" s="207"/>
      <c r="Y39" s="207"/>
      <c r="Z39" s="207"/>
      <c r="AA39" s="207"/>
      <c r="AB39" s="208"/>
      <c r="AC39" s="208"/>
      <c r="AD39" s="207"/>
      <c r="AE39" s="209"/>
      <c r="AF39" s="207"/>
      <c r="AG39" s="207"/>
      <c r="AH39" s="207"/>
      <c r="AI39" s="207"/>
      <c r="AJ39" s="180"/>
    </row>
    <row r="40" spans="1:36" ht="117.75" customHeight="1" x14ac:dyDescent="0.25">
      <c r="A40" s="481"/>
      <c r="B40" s="202" t="s">
        <v>525</v>
      </c>
      <c r="C40" s="214" t="s">
        <v>667</v>
      </c>
      <c r="D40" s="196" t="s">
        <v>223</v>
      </c>
      <c r="E40" s="205"/>
      <c r="F40" s="195">
        <v>41334</v>
      </c>
      <c r="G40" s="195">
        <v>42430</v>
      </c>
      <c r="H40" s="232" t="s">
        <v>224</v>
      </c>
      <c r="I40" s="197" t="s">
        <v>95</v>
      </c>
      <c r="J40" s="212" t="s">
        <v>364</v>
      </c>
      <c r="K40" s="205"/>
      <c r="L40" s="205"/>
      <c r="M40" s="205"/>
      <c r="N40" s="194"/>
      <c r="O40" s="194" t="s">
        <v>58</v>
      </c>
      <c r="P40" s="194"/>
      <c r="Q40" s="194"/>
      <c r="R40" s="194"/>
      <c r="S40" s="191"/>
      <c r="T40" s="207"/>
      <c r="U40" s="207"/>
      <c r="V40" s="207"/>
      <c r="W40" s="207"/>
      <c r="X40" s="207"/>
      <c r="Y40" s="207"/>
      <c r="Z40" s="207"/>
      <c r="AA40" s="207"/>
      <c r="AB40" s="208"/>
      <c r="AC40" s="208"/>
      <c r="AD40" s="207"/>
      <c r="AE40" s="209"/>
      <c r="AF40" s="207"/>
      <c r="AG40" s="207"/>
      <c r="AH40" s="207"/>
      <c r="AI40" s="207"/>
      <c r="AJ40" s="180"/>
    </row>
    <row r="41" spans="1:36" ht="66.75" customHeight="1" x14ac:dyDescent="0.25">
      <c r="A41" s="481"/>
      <c r="B41" s="202" t="s">
        <v>526</v>
      </c>
      <c r="C41" s="215" t="s">
        <v>666</v>
      </c>
      <c r="D41" s="196" t="s">
        <v>235</v>
      </c>
      <c r="E41" s="205"/>
      <c r="F41" s="195">
        <v>41334</v>
      </c>
      <c r="G41" s="195">
        <v>42064</v>
      </c>
      <c r="H41" s="212" t="s">
        <v>168</v>
      </c>
      <c r="I41" s="197">
        <v>40000</v>
      </c>
      <c r="J41" s="212" t="s">
        <v>371</v>
      </c>
      <c r="K41" s="205"/>
      <c r="L41" s="205"/>
      <c r="M41" s="205"/>
      <c r="N41" s="194"/>
      <c r="O41" s="194"/>
      <c r="P41" s="194" t="s">
        <v>58</v>
      </c>
      <c r="Q41" s="194"/>
      <c r="R41" s="194"/>
      <c r="S41" s="191"/>
      <c r="T41" s="207"/>
      <c r="U41" s="207"/>
      <c r="V41" s="207"/>
      <c r="W41" s="207"/>
      <c r="X41" s="207"/>
      <c r="Y41" s="207"/>
      <c r="Z41" s="207"/>
      <c r="AA41" s="207"/>
      <c r="AB41" s="208"/>
      <c r="AC41" s="208"/>
      <c r="AD41" s="207"/>
      <c r="AE41" s="209"/>
      <c r="AF41" s="207"/>
      <c r="AG41" s="207"/>
      <c r="AH41" s="207"/>
      <c r="AI41" s="207"/>
      <c r="AJ41" s="180"/>
    </row>
    <row r="42" spans="1:36" ht="72.75" customHeight="1" x14ac:dyDescent="0.25">
      <c r="A42" s="481"/>
      <c r="B42" s="202" t="s">
        <v>527</v>
      </c>
      <c r="C42" s="214" t="s">
        <v>528</v>
      </c>
      <c r="D42" s="196" t="s">
        <v>242</v>
      </c>
      <c r="E42" s="205"/>
      <c r="F42" s="195">
        <v>41334</v>
      </c>
      <c r="G42" s="195">
        <v>43160</v>
      </c>
      <c r="H42" s="212" t="s">
        <v>93</v>
      </c>
      <c r="I42" s="222"/>
      <c r="J42" s="212" t="s">
        <v>380</v>
      </c>
      <c r="K42" s="205"/>
      <c r="L42" s="205"/>
      <c r="M42" s="205"/>
      <c r="N42" s="194" t="s">
        <v>58</v>
      </c>
      <c r="O42" s="194"/>
      <c r="P42" s="194"/>
      <c r="Q42" s="194"/>
      <c r="R42" s="194"/>
      <c r="S42" s="191"/>
      <c r="T42" s="207"/>
      <c r="U42" s="207"/>
      <c r="V42" s="207"/>
      <c r="W42" s="207"/>
      <c r="X42" s="207"/>
      <c r="Y42" s="207"/>
      <c r="Z42" s="207"/>
      <c r="AA42" s="207"/>
      <c r="AB42" s="208"/>
      <c r="AC42" s="208"/>
      <c r="AD42" s="207"/>
      <c r="AE42" s="209"/>
      <c r="AF42" s="207"/>
      <c r="AG42" s="207"/>
      <c r="AH42" s="207"/>
      <c r="AI42" s="207"/>
      <c r="AJ42" s="180"/>
    </row>
    <row r="43" spans="1:36" ht="129.75" customHeight="1" x14ac:dyDescent="0.25">
      <c r="A43" s="516"/>
      <c r="B43" s="202" t="s">
        <v>529</v>
      </c>
      <c r="C43" s="216" t="s">
        <v>247</v>
      </c>
      <c r="D43" s="196" t="s">
        <v>248</v>
      </c>
      <c r="E43" s="205"/>
      <c r="F43" s="195">
        <v>41334</v>
      </c>
      <c r="G43" s="195">
        <v>43160</v>
      </c>
      <c r="H43" s="212" t="s">
        <v>530</v>
      </c>
      <c r="I43" s="222"/>
      <c r="J43" s="212" t="s">
        <v>385</v>
      </c>
      <c r="K43" s="205"/>
      <c r="L43" s="205"/>
      <c r="M43" s="205"/>
      <c r="N43" s="194"/>
      <c r="O43" s="194" t="s">
        <v>58</v>
      </c>
      <c r="P43" s="194"/>
      <c r="Q43" s="194"/>
      <c r="R43" s="194"/>
      <c r="S43" s="191"/>
      <c r="T43" s="207"/>
      <c r="U43" s="207"/>
      <c r="V43" s="207"/>
      <c r="W43" s="207"/>
      <c r="X43" s="207"/>
      <c r="Y43" s="207"/>
      <c r="Z43" s="207"/>
      <c r="AA43" s="207"/>
      <c r="AB43" s="208"/>
      <c r="AC43" s="208"/>
      <c r="AD43" s="207"/>
      <c r="AE43" s="209"/>
      <c r="AF43" s="207"/>
      <c r="AG43" s="207"/>
      <c r="AH43" s="207"/>
      <c r="AI43" s="207"/>
      <c r="AJ43" s="180"/>
    </row>
    <row r="44" spans="1:36" x14ac:dyDescent="0.25">
      <c r="F44" s="235"/>
      <c r="G44" s="235"/>
      <c r="AJ44" s="180"/>
    </row>
    <row r="45" spans="1:36" x14ac:dyDescent="0.25">
      <c r="B45" s="234"/>
      <c r="F45" s="235"/>
      <c r="G45" s="235"/>
      <c r="AJ45" s="180"/>
    </row>
    <row r="46" spans="1:36" ht="15.75" thickBot="1" x14ac:dyDescent="0.3">
      <c r="F46" s="235"/>
      <c r="G46" s="235"/>
      <c r="L46" s="236"/>
      <c r="AJ46" s="180"/>
    </row>
    <row r="47" spans="1:36" ht="42.75" thickBot="1" x14ac:dyDescent="0.3">
      <c r="A47" s="237" t="s">
        <v>531</v>
      </c>
      <c r="B47" s="238"/>
      <c r="C47" s="239"/>
      <c r="D47" s="240"/>
      <c r="E47" s="238"/>
      <c r="F47" s="241"/>
      <c r="G47" s="241"/>
      <c r="H47" s="240"/>
      <c r="I47" s="238"/>
      <c r="J47" s="240"/>
      <c r="K47" s="238"/>
      <c r="L47" s="242"/>
      <c r="M47" s="243"/>
      <c r="AJ47" s="180"/>
    </row>
    <row r="48" spans="1:36" ht="21.75" thickBot="1" x14ac:dyDescent="0.3">
      <c r="A48" s="244"/>
      <c r="B48" s="245"/>
      <c r="C48" s="245"/>
      <c r="D48" s="246"/>
      <c r="E48" s="247"/>
      <c r="F48" s="248"/>
      <c r="G48" s="248"/>
      <c r="H48" s="246"/>
      <c r="I48" s="247"/>
      <c r="J48" s="246"/>
      <c r="K48" s="247"/>
      <c r="L48" s="247"/>
      <c r="M48" s="247"/>
      <c r="N48" s="247"/>
      <c r="AJ48" s="180"/>
    </row>
    <row r="49" spans="1:36" ht="24" thickBot="1" x14ac:dyDescent="0.3">
      <c r="A49" s="249" t="s">
        <v>532</v>
      </c>
      <c r="B49" s="250"/>
      <c r="C49" s="251">
        <f>COUNTA(C53:C61,C65:C73,C77:C85)</f>
        <v>0</v>
      </c>
      <c r="F49" s="235"/>
      <c r="G49" s="235"/>
      <c r="AJ49" s="180"/>
    </row>
    <row r="50" spans="1:36" x14ac:dyDescent="0.25">
      <c r="F50" s="235"/>
      <c r="G50" s="235"/>
      <c r="AJ50" s="180"/>
    </row>
    <row r="51" spans="1:36" ht="15.75" x14ac:dyDescent="0.25">
      <c r="A51" s="517" t="s">
        <v>533</v>
      </c>
      <c r="B51" s="514" t="s">
        <v>404</v>
      </c>
      <c r="C51" s="519" t="s">
        <v>405</v>
      </c>
      <c r="D51" s="514" t="s">
        <v>406</v>
      </c>
      <c r="E51" s="521" t="s">
        <v>407</v>
      </c>
      <c r="F51" s="520" t="s">
        <v>408</v>
      </c>
      <c r="G51" s="520"/>
      <c r="H51" s="514" t="s">
        <v>409</v>
      </c>
      <c r="I51" s="514" t="s">
        <v>410</v>
      </c>
      <c r="J51" s="515" t="s">
        <v>411</v>
      </c>
      <c r="K51" s="515" t="s">
        <v>412</v>
      </c>
      <c r="L51" s="515"/>
      <c r="M51" s="515" t="s">
        <v>413</v>
      </c>
      <c r="N51" s="252"/>
      <c r="AJ51" s="180"/>
    </row>
    <row r="52" spans="1:36" ht="15.75" x14ac:dyDescent="0.25">
      <c r="A52" s="518"/>
      <c r="B52" s="514"/>
      <c r="C52" s="519"/>
      <c r="D52" s="514"/>
      <c r="E52" s="521"/>
      <c r="F52" s="253" t="s">
        <v>418</v>
      </c>
      <c r="G52" s="253" t="s">
        <v>419</v>
      </c>
      <c r="H52" s="514"/>
      <c r="I52" s="514"/>
      <c r="J52" s="515"/>
      <c r="K52" s="254" t="s">
        <v>420</v>
      </c>
      <c r="L52" s="254" t="s">
        <v>421</v>
      </c>
      <c r="M52" s="515"/>
      <c r="N52" s="183"/>
      <c r="AJ52" s="180"/>
    </row>
    <row r="53" spans="1:36" x14ac:dyDescent="0.25">
      <c r="A53" s="255"/>
      <c r="B53" s="256"/>
      <c r="C53" s="257"/>
      <c r="D53" s="256"/>
      <c r="E53" s="258"/>
      <c r="F53" s="259"/>
      <c r="G53" s="259"/>
      <c r="H53" s="256"/>
      <c r="I53" s="260"/>
      <c r="J53" s="261"/>
      <c r="K53" s="262"/>
      <c r="L53" s="262"/>
      <c r="M53" s="262"/>
      <c r="N53" s="183"/>
      <c r="AJ53" s="180"/>
    </row>
    <row r="54" spans="1:36" x14ac:dyDescent="0.25">
      <c r="A54" s="255"/>
      <c r="B54" s="256"/>
      <c r="C54" s="257"/>
      <c r="D54" s="256"/>
      <c r="E54" s="258"/>
      <c r="F54" s="259"/>
      <c r="G54" s="259"/>
      <c r="H54" s="256"/>
      <c r="I54" s="260"/>
      <c r="J54" s="256"/>
      <c r="K54" s="258"/>
      <c r="L54" s="258"/>
      <c r="M54" s="258"/>
      <c r="N54" s="183"/>
      <c r="AJ54" s="180"/>
    </row>
    <row r="55" spans="1:36" x14ac:dyDescent="0.25">
      <c r="A55" s="255"/>
      <c r="B55" s="256"/>
      <c r="C55" s="257"/>
      <c r="D55" s="256"/>
      <c r="E55" s="258"/>
      <c r="F55" s="259"/>
      <c r="G55" s="259"/>
      <c r="H55" s="256"/>
      <c r="I55" s="260"/>
      <c r="J55" s="256"/>
      <c r="K55" s="258"/>
      <c r="L55" s="258"/>
      <c r="M55" s="258"/>
      <c r="N55" s="183"/>
      <c r="AJ55" s="180"/>
    </row>
    <row r="56" spans="1:36" x14ac:dyDescent="0.25">
      <c r="A56" s="255"/>
      <c r="B56" s="256"/>
      <c r="C56" s="257"/>
      <c r="D56" s="256"/>
      <c r="E56" s="258"/>
      <c r="F56" s="259"/>
      <c r="G56" s="259"/>
      <c r="H56" s="256"/>
      <c r="I56" s="260"/>
      <c r="J56" s="256"/>
      <c r="K56" s="258"/>
      <c r="L56" s="258"/>
      <c r="M56" s="258"/>
      <c r="N56" s="183"/>
      <c r="AJ56" s="180"/>
    </row>
    <row r="57" spans="1:36" x14ac:dyDescent="0.25">
      <c r="A57" s="255"/>
      <c r="B57" s="256"/>
      <c r="C57" s="257"/>
      <c r="D57" s="256"/>
      <c r="E57" s="258"/>
      <c r="F57" s="259"/>
      <c r="G57" s="259"/>
      <c r="H57" s="256"/>
      <c r="I57" s="260"/>
      <c r="J57" s="256"/>
      <c r="K57" s="258"/>
      <c r="L57" s="258"/>
      <c r="M57" s="258"/>
      <c r="N57" s="183"/>
      <c r="AJ57" s="180"/>
    </row>
    <row r="58" spans="1:36" x14ac:dyDescent="0.25">
      <c r="A58" s="255"/>
      <c r="B58" s="256"/>
      <c r="C58" s="257"/>
      <c r="D58" s="256"/>
      <c r="E58" s="258"/>
      <c r="F58" s="259"/>
      <c r="G58" s="259"/>
      <c r="H58" s="256"/>
      <c r="I58" s="260"/>
      <c r="J58" s="256"/>
      <c r="K58" s="258"/>
      <c r="L58" s="258"/>
      <c r="M58" s="258"/>
      <c r="N58" s="183"/>
      <c r="AJ58" s="180"/>
    </row>
    <row r="59" spans="1:36" x14ac:dyDescent="0.25">
      <c r="A59" s="255"/>
      <c r="B59" s="256"/>
      <c r="C59" s="257"/>
      <c r="D59" s="256"/>
      <c r="E59" s="258"/>
      <c r="F59" s="259"/>
      <c r="G59" s="259"/>
      <c r="H59" s="256"/>
      <c r="I59" s="260"/>
      <c r="J59" s="256"/>
      <c r="K59" s="258"/>
      <c r="L59" s="258"/>
      <c r="M59" s="258"/>
      <c r="N59" s="183"/>
      <c r="AJ59" s="180"/>
    </row>
    <row r="60" spans="1:36" x14ac:dyDescent="0.25">
      <c r="A60" s="255"/>
      <c r="B60" s="256"/>
      <c r="C60" s="257"/>
      <c r="D60" s="256"/>
      <c r="E60" s="258"/>
      <c r="F60" s="259"/>
      <c r="G60" s="259"/>
      <c r="H60" s="256"/>
      <c r="I60" s="260"/>
      <c r="J60" s="256"/>
      <c r="K60" s="258"/>
      <c r="L60" s="258"/>
      <c r="M60" s="258"/>
      <c r="N60" s="183"/>
      <c r="AJ60" s="180"/>
    </row>
    <row r="61" spans="1:36" x14ac:dyDescent="0.25">
      <c r="A61" s="255"/>
      <c r="B61" s="256"/>
      <c r="C61" s="257"/>
      <c r="D61" s="256"/>
      <c r="E61" s="258"/>
      <c r="F61" s="259"/>
      <c r="G61" s="259"/>
      <c r="H61" s="256"/>
      <c r="I61" s="260"/>
      <c r="J61" s="256"/>
      <c r="K61" s="258"/>
      <c r="L61" s="258"/>
      <c r="M61" s="258"/>
      <c r="N61" s="183"/>
      <c r="AJ61" s="180"/>
    </row>
    <row r="62" spans="1:36" s="183" customFormat="1" x14ac:dyDescent="0.25">
      <c r="A62" s="263"/>
      <c r="C62" s="264"/>
      <c r="D62" s="188"/>
      <c r="F62" s="265"/>
      <c r="G62" s="265"/>
      <c r="H62" s="188"/>
      <c r="J62" s="188"/>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182"/>
    </row>
    <row r="63" spans="1:36" ht="15.75" x14ac:dyDescent="0.25">
      <c r="A63" s="517" t="s">
        <v>533</v>
      </c>
      <c r="B63" s="514" t="s">
        <v>404</v>
      </c>
      <c r="C63" s="519" t="s">
        <v>405</v>
      </c>
      <c r="D63" s="514" t="s">
        <v>406</v>
      </c>
      <c r="E63" s="521" t="s">
        <v>407</v>
      </c>
      <c r="F63" s="520" t="s">
        <v>408</v>
      </c>
      <c r="G63" s="520"/>
      <c r="H63" s="514" t="s">
        <v>409</v>
      </c>
      <c r="I63" s="514" t="s">
        <v>410</v>
      </c>
      <c r="J63" s="514" t="s">
        <v>411</v>
      </c>
      <c r="K63" s="515" t="s">
        <v>412</v>
      </c>
      <c r="L63" s="515"/>
      <c r="M63" s="514" t="s">
        <v>413</v>
      </c>
      <c r="N63" s="252"/>
      <c r="AJ63" s="180"/>
    </row>
    <row r="64" spans="1:36" ht="15.75" x14ac:dyDescent="0.25">
      <c r="A64" s="518"/>
      <c r="B64" s="514"/>
      <c r="C64" s="519"/>
      <c r="D64" s="514"/>
      <c r="E64" s="521"/>
      <c r="F64" s="253" t="s">
        <v>418</v>
      </c>
      <c r="G64" s="253" t="s">
        <v>419</v>
      </c>
      <c r="H64" s="514"/>
      <c r="I64" s="514"/>
      <c r="J64" s="514"/>
      <c r="K64" s="254" t="s">
        <v>420</v>
      </c>
      <c r="L64" s="254" t="s">
        <v>421</v>
      </c>
      <c r="M64" s="514"/>
      <c r="N64" s="183"/>
      <c r="AJ64" s="180"/>
    </row>
    <row r="65" spans="1:36" x14ac:dyDescent="0.25">
      <c r="A65" s="255"/>
      <c r="B65" s="256"/>
      <c r="C65" s="257"/>
      <c r="D65" s="256"/>
      <c r="E65" s="258"/>
      <c r="F65" s="259"/>
      <c r="G65" s="259"/>
      <c r="H65" s="256"/>
      <c r="I65" s="260"/>
      <c r="J65" s="261"/>
      <c r="K65" s="262"/>
      <c r="L65" s="262"/>
      <c r="M65" s="262"/>
      <c r="N65" s="183"/>
      <c r="AJ65" s="180"/>
    </row>
    <row r="66" spans="1:36" x14ac:dyDescent="0.25">
      <c r="A66" s="255"/>
      <c r="B66" s="256"/>
      <c r="C66" s="257"/>
      <c r="D66" s="256"/>
      <c r="E66" s="258"/>
      <c r="F66" s="259"/>
      <c r="G66" s="259"/>
      <c r="H66" s="256"/>
      <c r="I66" s="260"/>
      <c r="J66" s="256"/>
      <c r="K66" s="258"/>
      <c r="L66" s="258"/>
      <c r="M66" s="258"/>
      <c r="N66" s="183"/>
      <c r="AJ66" s="180"/>
    </row>
    <row r="67" spans="1:36" x14ac:dyDescent="0.25">
      <c r="A67" s="255"/>
      <c r="B67" s="256"/>
      <c r="C67" s="257"/>
      <c r="D67" s="256"/>
      <c r="E67" s="258"/>
      <c r="F67" s="259"/>
      <c r="G67" s="259"/>
      <c r="H67" s="256"/>
      <c r="I67" s="260"/>
      <c r="J67" s="256"/>
      <c r="K67" s="258"/>
      <c r="L67" s="258"/>
      <c r="M67" s="258"/>
      <c r="N67" s="183"/>
      <c r="AJ67" s="180"/>
    </row>
    <row r="68" spans="1:36" x14ac:dyDescent="0.25">
      <c r="A68" s="255"/>
      <c r="B68" s="256"/>
      <c r="C68" s="257"/>
      <c r="D68" s="256"/>
      <c r="E68" s="258"/>
      <c r="F68" s="259"/>
      <c r="G68" s="259"/>
      <c r="H68" s="256"/>
      <c r="I68" s="260"/>
      <c r="J68" s="256"/>
      <c r="K68" s="258"/>
      <c r="L68" s="258"/>
      <c r="M68" s="258"/>
      <c r="N68" s="183"/>
      <c r="AJ68" s="180"/>
    </row>
    <row r="69" spans="1:36" x14ac:dyDescent="0.25">
      <c r="A69" s="255"/>
      <c r="B69" s="256"/>
      <c r="C69" s="257"/>
      <c r="D69" s="256"/>
      <c r="E69" s="258"/>
      <c r="F69" s="259"/>
      <c r="G69" s="259"/>
      <c r="H69" s="256"/>
      <c r="I69" s="260"/>
      <c r="J69" s="256"/>
      <c r="K69" s="258"/>
      <c r="L69" s="258"/>
      <c r="M69" s="258"/>
      <c r="N69" s="183"/>
      <c r="AJ69" s="180"/>
    </row>
    <row r="70" spans="1:36" x14ac:dyDescent="0.25">
      <c r="A70" s="255"/>
      <c r="B70" s="256"/>
      <c r="C70" s="257"/>
      <c r="D70" s="256"/>
      <c r="E70" s="258"/>
      <c r="F70" s="259"/>
      <c r="G70" s="259"/>
      <c r="H70" s="256"/>
      <c r="I70" s="260"/>
      <c r="J70" s="256"/>
      <c r="K70" s="258"/>
      <c r="L70" s="258"/>
      <c r="M70" s="258"/>
      <c r="N70" s="183"/>
      <c r="AJ70" s="180"/>
    </row>
    <row r="71" spans="1:36" x14ac:dyDescent="0.25">
      <c r="A71" s="255"/>
      <c r="B71" s="256"/>
      <c r="C71" s="257"/>
      <c r="D71" s="256"/>
      <c r="E71" s="258"/>
      <c r="F71" s="259"/>
      <c r="G71" s="259"/>
      <c r="H71" s="256"/>
      <c r="I71" s="260"/>
      <c r="J71" s="256"/>
      <c r="K71" s="258"/>
      <c r="L71" s="258"/>
      <c r="M71" s="258"/>
      <c r="N71" s="183"/>
      <c r="AJ71" s="180"/>
    </row>
    <row r="72" spans="1:36" x14ac:dyDescent="0.25">
      <c r="A72" s="255"/>
      <c r="B72" s="256"/>
      <c r="C72" s="257"/>
      <c r="D72" s="256"/>
      <c r="E72" s="258"/>
      <c r="F72" s="259"/>
      <c r="G72" s="259"/>
      <c r="H72" s="256"/>
      <c r="I72" s="260"/>
      <c r="J72" s="256"/>
      <c r="K72" s="258"/>
      <c r="L72" s="258"/>
      <c r="M72" s="258"/>
      <c r="N72" s="183"/>
      <c r="AJ72" s="180"/>
    </row>
    <row r="73" spans="1:36" x14ac:dyDescent="0.25">
      <c r="A73" s="255"/>
      <c r="B73" s="256"/>
      <c r="C73" s="257"/>
      <c r="D73" s="256"/>
      <c r="E73" s="258"/>
      <c r="F73" s="259"/>
      <c r="G73" s="259"/>
      <c r="H73" s="256"/>
      <c r="I73" s="260"/>
      <c r="J73" s="256"/>
      <c r="K73" s="258"/>
      <c r="L73" s="258"/>
      <c r="M73" s="258"/>
      <c r="N73" s="183"/>
      <c r="AJ73" s="180"/>
    </row>
    <row r="74" spans="1:36" x14ac:dyDescent="0.25">
      <c r="A74" s="263"/>
      <c r="B74" s="183"/>
      <c r="C74" s="264"/>
      <c r="D74" s="188"/>
      <c r="E74" s="183"/>
      <c r="F74" s="265"/>
      <c r="G74" s="265"/>
      <c r="H74" s="188"/>
      <c r="I74" s="183"/>
      <c r="J74" s="188"/>
      <c r="K74" s="183"/>
      <c r="L74" s="183"/>
      <c r="M74" s="183"/>
      <c r="N74" s="263"/>
      <c r="AJ74" s="180"/>
    </row>
    <row r="75" spans="1:36" ht="15.75" x14ac:dyDescent="0.25">
      <c r="A75" s="517" t="s">
        <v>533</v>
      </c>
      <c r="B75" s="514" t="s">
        <v>404</v>
      </c>
      <c r="C75" s="519" t="s">
        <v>405</v>
      </c>
      <c r="D75" s="514" t="s">
        <v>406</v>
      </c>
      <c r="E75" s="521" t="s">
        <v>407</v>
      </c>
      <c r="F75" s="520" t="s">
        <v>408</v>
      </c>
      <c r="G75" s="520"/>
      <c r="H75" s="514" t="s">
        <v>409</v>
      </c>
      <c r="I75" s="514" t="s">
        <v>410</v>
      </c>
      <c r="J75" s="514" t="s">
        <v>411</v>
      </c>
      <c r="K75" s="515" t="s">
        <v>412</v>
      </c>
      <c r="L75" s="515"/>
      <c r="M75" s="514" t="s">
        <v>413</v>
      </c>
      <c r="N75" s="252"/>
      <c r="AJ75" s="180"/>
    </row>
    <row r="76" spans="1:36" ht="15.75" x14ac:dyDescent="0.25">
      <c r="A76" s="518"/>
      <c r="B76" s="514"/>
      <c r="C76" s="519"/>
      <c r="D76" s="514"/>
      <c r="E76" s="521"/>
      <c r="F76" s="253" t="s">
        <v>418</v>
      </c>
      <c r="G76" s="253" t="s">
        <v>419</v>
      </c>
      <c r="H76" s="514"/>
      <c r="I76" s="514"/>
      <c r="J76" s="514"/>
      <c r="K76" s="254" t="s">
        <v>420</v>
      </c>
      <c r="L76" s="254" t="s">
        <v>421</v>
      </c>
      <c r="M76" s="514"/>
      <c r="N76" s="183"/>
      <c r="AJ76" s="180"/>
    </row>
    <row r="77" spans="1:36" x14ac:dyDescent="0.25">
      <c r="A77" s="255"/>
      <c r="B77" s="256"/>
      <c r="C77" s="257"/>
      <c r="D77" s="256"/>
      <c r="E77" s="258"/>
      <c r="F77" s="259"/>
      <c r="G77" s="259"/>
      <c r="H77" s="256"/>
      <c r="I77" s="260"/>
      <c r="J77" s="261"/>
      <c r="K77" s="262"/>
      <c r="L77" s="262"/>
      <c r="M77" s="262"/>
      <c r="N77" s="183"/>
      <c r="AJ77" s="180"/>
    </row>
    <row r="78" spans="1:36" x14ac:dyDescent="0.25">
      <c r="A78" s="255"/>
      <c r="B78" s="256"/>
      <c r="C78" s="257"/>
      <c r="D78" s="256"/>
      <c r="E78" s="258"/>
      <c r="F78" s="259"/>
      <c r="G78" s="259"/>
      <c r="H78" s="256"/>
      <c r="I78" s="260"/>
      <c r="J78" s="256"/>
      <c r="K78" s="258"/>
      <c r="L78" s="258"/>
      <c r="M78" s="258"/>
      <c r="N78" s="183"/>
      <c r="AJ78" s="180"/>
    </row>
    <row r="79" spans="1:36" x14ac:dyDescent="0.25">
      <c r="A79" s="255"/>
      <c r="B79" s="256"/>
      <c r="C79" s="257"/>
      <c r="D79" s="256"/>
      <c r="E79" s="258"/>
      <c r="F79" s="259"/>
      <c r="G79" s="259"/>
      <c r="H79" s="256"/>
      <c r="I79" s="260"/>
      <c r="J79" s="256"/>
      <c r="K79" s="258"/>
      <c r="L79" s="258"/>
      <c r="M79" s="258"/>
      <c r="N79" s="183"/>
      <c r="AJ79" s="180"/>
    </row>
    <row r="80" spans="1:36" x14ac:dyDescent="0.25">
      <c r="A80" s="255"/>
      <c r="B80" s="256"/>
      <c r="C80" s="257"/>
      <c r="D80" s="256"/>
      <c r="E80" s="258"/>
      <c r="F80" s="259"/>
      <c r="G80" s="259"/>
      <c r="H80" s="256"/>
      <c r="I80" s="260"/>
      <c r="J80" s="256"/>
      <c r="K80" s="258"/>
      <c r="L80" s="258"/>
      <c r="M80" s="258"/>
      <c r="N80" s="183"/>
      <c r="AJ80" s="180"/>
    </row>
    <row r="81" spans="1:36" x14ac:dyDescent="0.25">
      <c r="A81" s="255"/>
      <c r="B81" s="256"/>
      <c r="C81" s="257"/>
      <c r="D81" s="256"/>
      <c r="E81" s="258"/>
      <c r="F81" s="259"/>
      <c r="G81" s="259"/>
      <c r="H81" s="256"/>
      <c r="I81" s="260"/>
      <c r="J81" s="256"/>
      <c r="K81" s="258"/>
      <c r="L81" s="258"/>
      <c r="M81" s="258"/>
      <c r="N81" s="183"/>
      <c r="AJ81" s="180"/>
    </row>
    <row r="82" spans="1:36" x14ac:dyDescent="0.25">
      <c r="A82" s="255"/>
      <c r="B82" s="256"/>
      <c r="C82" s="257"/>
      <c r="D82" s="256"/>
      <c r="E82" s="258"/>
      <c r="F82" s="259"/>
      <c r="G82" s="259"/>
      <c r="H82" s="256"/>
      <c r="I82" s="260"/>
      <c r="J82" s="256"/>
      <c r="K82" s="258"/>
      <c r="L82" s="258"/>
      <c r="M82" s="258"/>
      <c r="N82" s="183"/>
      <c r="AJ82" s="180"/>
    </row>
    <row r="83" spans="1:36" x14ac:dyDescent="0.25">
      <c r="A83" s="255"/>
      <c r="B83" s="256"/>
      <c r="C83" s="257"/>
      <c r="D83" s="256"/>
      <c r="E83" s="258"/>
      <c r="F83" s="259"/>
      <c r="G83" s="259"/>
      <c r="H83" s="256"/>
      <c r="I83" s="260"/>
      <c r="J83" s="256"/>
      <c r="K83" s="258"/>
      <c r="L83" s="258"/>
      <c r="M83" s="258"/>
      <c r="N83" s="183"/>
      <c r="AJ83" s="180"/>
    </row>
    <row r="84" spans="1:36" x14ac:dyDescent="0.25">
      <c r="A84" s="255"/>
      <c r="B84" s="256"/>
      <c r="C84" s="257"/>
      <c r="D84" s="256"/>
      <c r="E84" s="258"/>
      <c r="F84" s="259"/>
      <c r="G84" s="259"/>
      <c r="H84" s="256"/>
      <c r="I84" s="260"/>
      <c r="J84" s="256"/>
      <c r="K84" s="258"/>
      <c r="L84" s="258"/>
      <c r="M84" s="258"/>
      <c r="N84" s="183"/>
      <c r="AJ84" s="180"/>
    </row>
    <row r="85" spans="1:36" x14ac:dyDescent="0.25">
      <c r="A85" s="255"/>
      <c r="B85" s="256"/>
      <c r="C85" s="257"/>
      <c r="D85" s="256"/>
      <c r="E85" s="258"/>
      <c r="F85" s="259"/>
      <c r="G85" s="259"/>
      <c r="H85" s="256"/>
      <c r="I85" s="260"/>
      <c r="J85" s="256"/>
      <c r="K85" s="258"/>
      <c r="L85" s="258"/>
      <c r="M85" s="258"/>
      <c r="N85" s="183"/>
      <c r="AJ85" s="180"/>
    </row>
    <row r="86" spans="1:36" s="183" customFormat="1" x14ac:dyDescent="0.25">
      <c r="A86" s="263"/>
      <c r="C86" s="264"/>
      <c r="D86" s="188"/>
      <c r="F86" s="265"/>
      <c r="G86" s="265"/>
      <c r="H86" s="188"/>
      <c r="J86" s="188"/>
      <c r="N86" s="263"/>
      <c r="O86" s="263"/>
      <c r="P86" s="263"/>
      <c r="Q86" s="263"/>
      <c r="R86" s="263"/>
      <c r="S86" s="263"/>
      <c r="T86" s="263"/>
      <c r="U86" s="263"/>
      <c r="V86" s="263"/>
      <c r="W86" s="263"/>
      <c r="X86" s="263"/>
      <c r="Y86" s="263"/>
      <c r="Z86" s="263"/>
      <c r="AA86" s="263"/>
      <c r="AB86" s="263"/>
      <c r="AC86" s="263"/>
      <c r="AD86" s="263"/>
      <c r="AE86" s="263"/>
      <c r="AF86" s="263"/>
      <c r="AG86" s="263"/>
      <c r="AH86" s="263"/>
      <c r="AI86" s="263"/>
      <c r="AJ86" s="182"/>
    </row>
    <row r="87" spans="1:36" x14ac:dyDescent="0.25">
      <c r="A87" s="266"/>
      <c r="B87" s="180"/>
      <c r="C87" s="267"/>
      <c r="D87" s="268"/>
      <c r="E87" s="180"/>
      <c r="F87" s="269"/>
      <c r="G87" s="269"/>
      <c r="H87" s="268"/>
      <c r="I87" s="180"/>
      <c r="J87" s="268"/>
      <c r="K87" s="180"/>
      <c r="L87" s="180"/>
      <c r="M87" s="180"/>
      <c r="N87" s="270"/>
      <c r="O87" s="266"/>
      <c r="P87" s="266"/>
      <c r="Q87" s="266"/>
      <c r="R87" s="266"/>
      <c r="S87" s="266"/>
      <c r="T87" s="266"/>
      <c r="U87" s="266"/>
      <c r="V87" s="266"/>
      <c r="W87" s="266"/>
      <c r="X87" s="266"/>
      <c r="Y87" s="266"/>
      <c r="Z87" s="266"/>
      <c r="AA87" s="266"/>
      <c r="AB87" s="266"/>
      <c r="AC87" s="266"/>
      <c r="AD87" s="266"/>
      <c r="AE87" s="266"/>
      <c r="AF87" s="266"/>
      <c r="AG87" s="266"/>
      <c r="AH87" s="266"/>
      <c r="AI87" s="266"/>
      <c r="AJ87" s="180"/>
    </row>
    <row r="88" spans="1:36" x14ac:dyDescent="0.25">
      <c r="A88" s="266"/>
      <c r="B88" s="180"/>
      <c r="C88" s="267"/>
      <c r="D88" s="268"/>
      <c r="E88" s="180"/>
      <c r="F88" s="269"/>
      <c r="G88" s="269"/>
      <c r="H88" s="268"/>
      <c r="I88" s="180"/>
      <c r="J88" s="268"/>
      <c r="K88" s="180"/>
      <c r="L88" s="180"/>
      <c r="M88" s="180"/>
      <c r="N88" s="270"/>
      <c r="O88" s="266"/>
      <c r="P88" s="266"/>
      <c r="Q88" s="266"/>
      <c r="R88" s="266"/>
      <c r="S88" s="266"/>
      <c r="T88" s="266"/>
      <c r="U88" s="266"/>
      <c r="V88" s="266"/>
      <c r="W88" s="266"/>
      <c r="X88" s="266"/>
      <c r="Y88" s="266"/>
      <c r="Z88" s="266"/>
      <c r="AA88" s="266"/>
      <c r="AB88" s="266"/>
      <c r="AC88" s="266"/>
      <c r="AD88" s="266"/>
      <c r="AE88" s="266"/>
      <c r="AF88" s="266"/>
      <c r="AG88" s="266"/>
      <c r="AH88" s="266"/>
      <c r="AI88" s="266"/>
      <c r="AJ88" s="180"/>
    </row>
    <row r="89" spans="1:36" x14ac:dyDescent="0.25">
      <c r="F89" s="235"/>
      <c r="G89" s="235"/>
      <c r="N89" s="263"/>
    </row>
    <row r="90" spans="1:36" x14ac:dyDescent="0.25">
      <c r="F90" s="235"/>
      <c r="G90" s="235"/>
      <c r="N90" s="263"/>
    </row>
    <row r="91" spans="1:36" x14ac:dyDescent="0.25">
      <c r="F91" s="235"/>
      <c r="G91" s="235"/>
      <c r="N91" s="263"/>
    </row>
    <row r="92" spans="1:36" x14ac:dyDescent="0.25">
      <c r="F92" s="235"/>
      <c r="G92" s="235"/>
      <c r="N92" s="263"/>
    </row>
    <row r="93" spans="1:36" x14ac:dyDescent="0.25">
      <c r="F93" s="235"/>
      <c r="G93" s="235"/>
      <c r="N93" s="263"/>
    </row>
    <row r="94" spans="1:36" x14ac:dyDescent="0.25">
      <c r="F94" s="235"/>
      <c r="G94" s="235"/>
      <c r="N94" s="263"/>
    </row>
    <row r="95" spans="1:36" x14ac:dyDescent="0.25">
      <c r="F95" s="235"/>
      <c r="G95" s="235"/>
      <c r="N95" s="263"/>
    </row>
    <row r="96" spans="1:36" x14ac:dyDescent="0.25">
      <c r="F96" s="235"/>
      <c r="G96" s="235"/>
      <c r="N96" s="263"/>
    </row>
    <row r="97" spans="6:14" x14ac:dyDescent="0.25">
      <c r="F97" s="235"/>
      <c r="G97" s="235"/>
      <c r="N97" s="263"/>
    </row>
    <row r="98" spans="6:14" x14ac:dyDescent="0.25">
      <c r="F98" s="235"/>
      <c r="G98" s="235"/>
      <c r="N98" s="263"/>
    </row>
    <row r="99" spans="6:14" x14ac:dyDescent="0.25">
      <c r="F99" s="235"/>
      <c r="G99" s="235"/>
      <c r="N99" s="263"/>
    </row>
    <row r="100" spans="6:14" x14ac:dyDescent="0.25">
      <c r="F100" s="235"/>
      <c r="G100" s="235"/>
      <c r="N100" s="263"/>
    </row>
    <row r="101" spans="6:14" x14ac:dyDescent="0.25">
      <c r="F101" s="235"/>
      <c r="G101" s="235"/>
      <c r="N101" s="263"/>
    </row>
    <row r="102" spans="6:14" x14ac:dyDescent="0.25">
      <c r="F102" s="235"/>
      <c r="G102" s="235"/>
      <c r="N102" s="263"/>
    </row>
    <row r="103" spans="6:14" x14ac:dyDescent="0.25">
      <c r="F103" s="235"/>
      <c r="G103" s="235"/>
      <c r="N103" s="263"/>
    </row>
    <row r="104" spans="6:14" x14ac:dyDescent="0.25">
      <c r="F104" s="235"/>
      <c r="G104" s="235"/>
      <c r="N104" s="263"/>
    </row>
    <row r="105" spans="6:14" x14ac:dyDescent="0.25">
      <c r="N105" s="263"/>
    </row>
    <row r="106" spans="6:14" x14ac:dyDescent="0.25">
      <c r="N106" s="263"/>
    </row>
    <row r="107" spans="6:14" x14ac:dyDescent="0.25">
      <c r="N107" s="263"/>
    </row>
    <row r="108" spans="6:14" x14ac:dyDescent="0.25">
      <c r="N108" s="263"/>
    </row>
    <row r="109" spans="6:14" x14ac:dyDescent="0.25">
      <c r="N109" s="263"/>
    </row>
    <row r="110" spans="6:14" x14ac:dyDescent="0.25">
      <c r="N110" s="263"/>
    </row>
    <row r="111" spans="6:14" x14ac:dyDescent="0.25">
      <c r="N111" s="263"/>
    </row>
    <row r="112" spans="6:14" x14ac:dyDescent="0.25">
      <c r="N112" s="263"/>
    </row>
    <row r="113" spans="14:14" x14ac:dyDescent="0.25">
      <c r="N113" s="263"/>
    </row>
    <row r="114" spans="14:14" x14ac:dyDescent="0.25">
      <c r="N114" s="263"/>
    </row>
    <row r="115" spans="14:14" x14ac:dyDescent="0.25">
      <c r="N115" s="263"/>
    </row>
    <row r="116" spans="14:14" x14ac:dyDescent="0.25">
      <c r="N116" s="263"/>
    </row>
    <row r="117" spans="14:14" x14ac:dyDescent="0.25">
      <c r="N117" s="263"/>
    </row>
    <row r="118" spans="14:14" x14ac:dyDescent="0.25">
      <c r="N118" s="263"/>
    </row>
    <row r="119" spans="14:14" x14ac:dyDescent="0.25">
      <c r="N119" s="263"/>
    </row>
    <row r="120" spans="14:14" x14ac:dyDescent="0.25">
      <c r="N120" s="263"/>
    </row>
    <row r="121" spans="14:14" x14ac:dyDescent="0.25">
      <c r="N121" s="263"/>
    </row>
    <row r="122" spans="14:14" x14ac:dyDescent="0.25">
      <c r="N122" s="263"/>
    </row>
    <row r="123" spans="14:14" x14ac:dyDescent="0.25">
      <c r="N123" s="263"/>
    </row>
    <row r="124" spans="14:14" x14ac:dyDescent="0.25">
      <c r="N124" s="263"/>
    </row>
    <row r="125" spans="14:14" x14ac:dyDescent="0.25">
      <c r="N125" s="263"/>
    </row>
    <row r="126" spans="14:14" x14ac:dyDescent="0.25">
      <c r="N126" s="263"/>
    </row>
    <row r="127" spans="14:14" x14ac:dyDescent="0.25">
      <c r="N127" s="263"/>
    </row>
    <row r="128" spans="14:14" x14ac:dyDescent="0.25">
      <c r="N128" s="263"/>
    </row>
    <row r="129" spans="14:14" x14ac:dyDescent="0.25">
      <c r="N129" s="263"/>
    </row>
    <row r="130" spans="14:14" x14ac:dyDescent="0.25">
      <c r="N130" s="263"/>
    </row>
    <row r="131" spans="14:14" x14ac:dyDescent="0.25">
      <c r="N131" s="263"/>
    </row>
    <row r="132" spans="14:14" x14ac:dyDescent="0.25">
      <c r="N132" s="263"/>
    </row>
    <row r="133" spans="14:14" x14ac:dyDescent="0.25">
      <c r="N133" s="263"/>
    </row>
    <row r="134" spans="14:14" x14ac:dyDescent="0.25">
      <c r="N134" s="263"/>
    </row>
    <row r="135" spans="14:14" x14ac:dyDescent="0.25">
      <c r="N135" s="263"/>
    </row>
    <row r="136" spans="14:14" x14ac:dyDescent="0.25">
      <c r="N136" s="263"/>
    </row>
    <row r="137" spans="14:14" x14ac:dyDescent="0.25">
      <c r="N137" s="263"/>
    </row>
    <row r="138" spans="14:14" x14ac:dyDescent="0.25">
      <c r="N138" s="263"/>
    </row>
    <row r="139" spans="14:14" x14ac:dyDescent="0.25">
      <c r="N139" s="263"/>
    </row>
    <row r="140" spans="14:14" x14ac:dyDescent="0.25">
      <c r="N140" s="263"/>
    </row>
    <row r="141" spans="14:14" x14ac:dyDescent="0.25">
      <c r="N141" s="263"/>
    </row>
    <row r="142" spans="14:14" x14ac:dyDescent="0.25">
      <c r="N142" s="263"/>
    </row>
    <row r="143" spans="14:14" x14ac:dyDescent="0.25">
      <c r="N143" s="263"/>
    </row>
    <row r="144" spans="14:14" x14ac:dyDescent="0.25">
      <c r="N144" s="263"/>
    </row>
    <row r="145" spans="14:14" x14ac:dyDescent="0.25">
      <c r="N145" s="263"/>
    </row>
    <row r="146" spans="14:14" x14ac:dyDescent="0.25">
      <c r="N146" s="263"/>
    </row>
    <row r="147" spans="14:14" x14ac:dyDescent="0.25">
      <c r="N147" s="263"/>
    </row>
    <row r="148" spans="14:14" x14ac:dyDescent="0.25">
      <c r="N148" s="263"/>
    </row>
    <row r="149" spans="14:14" x14ac:dyDescent="0.25">
      <c r="N149" s="263"/>
    </row>
    <row r="150" spans="14:14" x14ac:dyDescent="0.25">
      <c r="N150" s="263"/>
    </row>
    <row r="151" spans="14:14" x14ac:dyDescent="0.25">
      <c r="N151" s="263"/>
    </row>
    <row r="152" spans="14:14" x14ac:dyDescent="0.25">
      <c r="N152" s="263"/>
    </row>
    <row r="153" spans="14:14" x14ac:dyDescent="0.25">
      <c r="N153" s="263"/>
    </row>
    <row r="154" spans="14:14" x14ac:dyDescent="0.25">
      <c r="N154" s="263"/>
    </row>
    <row r="155" spans="14:14" x14ac:dyDescent="0.25">
      <c r="N155" s="263"/>
    </row>
    <row r="156" spans="14:14" x14ac:dyDescent="0.25">
      <c r="N156" s="263"/>
    </row>
    <row r="157" spans="14:14" x14ac:dyDescent="0.25">
      <c r="N157" s="263"/>
    </row>
    <row r="158" spans="14:14" x14ac:dyDescent="0.25">
      <c r="N158" s="263"/>
    </row>
    <row r="159" spans="14:14" x14ac:dyDescent="0.25">
      <c r="N159" s="263"/>
    </row>
    <row r="160" spans="14:14" x14ac:dyDescent="0.25">
      <c r="N160" s="263"/>
    </row>
    <row r="161" spans="14:14" x14ac:dyDescent="0.25">
      <c r="N161" s="263"/>
    </row>
    <row r="162" spans="14:14" x14ac:dyDescent="0.25">
      <c r="N162" s="263"/>
    </row>
    <row r="163" spans="14:14" x14ac:dyDescent="0.25">
      <c r="N163" s="263"/>
    </row>
    <row r="164" spans="14:14" x14ac:dyDescent="0.25">
      <c r="N164" s="263"/>
    </row>
    <row r="165" spans="14:14" x14ac:dyDescent="0.25">
      <c r="N165" s="263"/>
    </row>
    <row r="166" spans="14:14" x14ac:dyDescent="0.25">
      <c r="N166" s="263"/>
    </row>
    <row r="167" spans="14:14" x14ac:dyDescent="0.25">
      <c r="N167" s="263"/>
    </row>
    <row r="168" spans="14:14" x14ac:dyDescent="0.25">
      <c r="N168" s="263"/>
    </row>
    <row r="169" spans="14:14" x14ac:dyDescent="0.25">
      <c r="N169" s="263"/>
    </row>
    <row r="170" spans="14:14" x14ac:dyDescent="0.25">
      <c r="N170" s="263"/>
    </row>
    <row r="171" spans="14:14" x14ac:dyDescent="0.25">
      <c r="N171" s="263"/>
    </row>
    <row r="172" spans="14:14" x14ac:dyDescent="0.25">
      <c r="N172" s="263"/>
    </row>
    <row r="173" spans="14:14" x14ac:dyDescent="0.25">
      <c r="N173" s="263"/>
    </row>
    <row r="174" spans="14:14" x14ac:dyDescent="0.25">
      <c r="N174" s="263"/>
    </row>
    <row r="175" spans="14:14" x14ac:dyDescent="0.25">
      <c r="N175" s="263"/>
    </row>
    <row r="176" spans="14:14" x14ac:dyDescent="0.25">
      <c r="N176" s="263"/>
    </row>
    <row r="177" spans="14:14" x14ac:dyDescent="0.25">
      <c r="N177" s="263"/>
    </row>
    <row r="178" spans="14:14" x14ac:dyDescent="0.25">
      <c r="N178" s="263"/>
    </row>
    <row r="179" spans="14:14" x14ac:dyDescent="0.25">
      <c r="N179" s="263"/>
    </row>
    <row r="180" spans="14:14" x14ac:dyDescent="0.25">
      <c r="N180" s="263"/>
    </row>
    <row r="181" spans="14:14" x14ac:dyDescent="0.25">
      <c r="N181" s="263"/>
    </row>
    <row r="182" spans="14:14" x14ac:dyDescent="0.25">
      <c r="N182" s="263"/>
    </row>
    <row r="183" spans="14:14" x14ac:dyDescent="0.25">
      <c r="N183" s="263"/>
    </row>
    <row r="184" spans="14:14" x14ac:dyDescent="0.25">
      <c r="N184" s="263"/>
    </row>
    <row r="185" spans="14:14" x14ac:dyDescent="0.25">
      <c r="N185" s="263"/>
    </row>
    <row r="186" spans="14:14" x14ac:dyDescent="0.25">
      <c r="N186" s="263"/>
    </row>
    <row r="187" spans="14:14" x14ac:dyDescent="0.25">
      <c r="N187" s="263"/>
    </row>
    <row r="188" spans="14:14" x14ac:dyDescent="0.25">
      <c r="N188" s="263"/>
    </row>
    <row r="189" spans="14:14" x14ac:dyDescent="0.25">
      <c r="N189" s="263"/>
    </row>
    <row r="190" spans="14:14" x14ac:dyDescent="0.25">
      <c r="N190" s="263"/>
    </row>
    <row r="191" spans="14:14" x14ac:dyDescent="0.25">
      <c r="N191" s="263"/>
    </row>
    <row r="192" spans="14:14" x14ac:dyDescent="0.25">
      <c r="N192" s="263"/>
    </row>
    <row r="193" spans="14:14" x14ac:dyDescent="0.25">
      <c r="N193" s="263"/>
    </row>
    <row r="194" spans="14:14" x14ac:dyDescent="0.25">
      <c r="N194" s="263"/>
    </row>
    <row r="195" spans="14:14" x14ac:dyDescent="0.25">
      <c r="N195" s="263"/>
    </row>
    <row r="196" spans="14:14" x14ac:dyDescent="0.25">
      <c r="N196" s="263"/>
    </row>
    <row r="197" spans="14:14" x14ac:dyDescent="0.25">
      <c r="N197" s="263"/>
    </row>
    <row r="198" spans="14:14" x14ac:dyDescent="0.25">
      <c r="N198" s="263"/>
    </row>
    <row r="199" spans="14:14" x14ac:dyDescent="0.25">
      <c r="N199" s="263"/>
    </row>
    <row r="200" spans="14:14" x14ac:dyDescent="0.25">
      <c r="N200" s="263"/>
    </row>
    <row r="201" spans="14:14" x14ac:dyDescent="0.25">
      <c r="N201" s="263"/>
    </row>
    <row r="202" spans="14:14" x14ac:dyDescent="0.25">
      <c r="N202" s="263"/>
    </row>
    <row r="203" spans="14:14" x14ac:dyDescent="0.25">
      <c r="N203" s="263"/>
    </row>
    <row r="204" spans="14:14" x14ac:dyDescent="0.25">
      <c r="N204" s="263"/>
    </row>
    <row r="205" spans="14:14" x14ac:dyDescent="0.25">
      <c r="N205" s="263"/>
    </row>
  </sheetData>
  <sheetProtection algorithmName="SHA-512" hashValue="U8GApmMCykbxoA4fyKKubg92YtMQBcfeTLlM2sVwQSh3pQYasdN5CLpn2wYUyu3M+zoHkezJgQQwS1YReWELcg==" saltValue="bR1p08QCMkj2nlIZfsiNvQ==" spinCount="100000" sheet="1" formatCells="0" formatColumns="0" formatRows="0" insertRows="0" insertHyperlinks="0" deleteRows="0" sort="0" autoFilter="0" pivotTables="0"/>
  <protectedRanges>
    <protectedRange sqref="D10:D16 D1:D8 F1:I8 A1:C16 K1:AI11 J19:J26 F10:I23 K13:AI14 K12:W12 Z12:AI12 F31:K31 K15:U15 W15:AI15 D31 C29:C31 D29 D30:K30 F29:K29 F25:I27 K17:K27 J1:J16 E1:E27 A36:AI149 C33:U33 K16:AI16 L17:AI31 C35:U35 V33:AH35 AI32:AI35 A17:B35" name="Intervalo1"/>
    <protectedRange sqref="C17:D23 C27:D27 D25:D26" name="Intervalo1_1"/>
  </protectedRanges>
  <mergeCells count="78">
    <mergeCell ref="J75:J76"/>
    <mergeCell ref="K75:L75"/>
    <mergeCell ref="M75:M76"/>
    <mergeCell ref="K63:L63"/>
    <mergeCell ref="M63:M64"/>
    <mergeCell ref="A75:A76"/>
    <mergeCell ref="B75:B76"/>
    <mergeCell ref="C75:C76"/>
    <mergeCell ref="D75:D76"/>
    <mergeCell ref="E75:E76"/>
    <mergeCell ref="F75:G75"/>
    <mergeCell ref="H75:H76"/>
    <mergeCell ref="I75:I76"/>
    <mergeCell ref="M51:M52"/>
    <mergeCell ref="A63:A64"/>
    <mergeCell ref="B63:B64"/>
    <mergeCell ref="C63:C64"/>
    <mergeCell ref="D63:D64"/>
    <mergeCell ref="E63:E64"/>
    <mergeCell ref="F63:G63"/>
    <mergeCell ref="H63:H64"/>
    <mergeCell ref="I63:I64"/>
    <mergeCell ref="J63:J64"/>
    <mergeCell ref="E51:E52"/>
    <mergeCell ref="F51:G51"/>
    <mergeCell ref="H51:H52"/>
    <mergeCell ref="I51:I52"/>
    <mergeCell ref="J51:J52"/>
    <mergeCell ref="K51:L51"/>
    <mergeCell ref="A32:A35"/>
    <mergeCell ref="A36:A43"/>
    <mergeCell ref="A51:A52"/>
    <mergeCell ref="B51:B52"/>
    <mergeCell ref="C51:C52"/>
    <mergeCell ref="D51:D52"/>
    <mergeCell ref="A8:A16"/>
    <mergeCell ref="A17:A27"/>
    <mergeCell ref="AE6:AE7"/>
    <mergeCell ref="AF6:AF7"/>
    <mergeCell ref="T6:T7"/>
    <mergeCell ref="H6:H7"/>
    <mergeCell ref="I6:I7"/>
    <mergeCell ref="J6:J7"/>
    <mergeCell ref="K6:L6"/>
    <mergeCell ref="M6:M7"/>
    <mergeCell ref="N6:N7"/>
    <mergeCell ref="A6:A7"/>
    <mergeCell ref="B6:B7"/>
    <mergeCell ref="C6:C7"/>
    <mergeCell ref="D6:D7"/>
    <mergeCell ref="E6:E7"/>
    <mergeCell ref="A28:A31"/>
    <mergeCell ref="AA6:AA7"/>
    <mergeCell ref="AB6:AB7"/>
    <mergeCell ref="AC6:AC7"/>
    <mergeCell ref="AD6:AD7"/>
    <mergeCell ref="U6:U7"/>
    <mergeCell ref="V6:V7"/>
    <mergeCell ref="W6:W7"/>
    <mergeCell ref="X6:X7"/>
    <mergeCell ref="Y6:Y7"/>
    <mergeCell ref="Z6:Z7"/>
    <mergeCell ref="O6:O7"/>
    <mergeCell ref="P6:P7"/>
    <mergeCell ref="Q6:Q7"/>
    <mergeCell ref="R6:R7"/>
    <mergeCell ref="S6:S7"/>
    <mergeCell ref="F6:G6"/>
    <mergeCell ref="A1:AI1"/>
    <mergeCell ref="A2:AI2"/>
    <mergeCell ref="B3:G3"/>
    <mergeCell ref="B4:C4"/>
    <mergeCell ref="A5:M5"/>
    <mergeCell ref="N5:X5"/>
    <mergeCell ref="Y5:AI5"/>
    <mergeCell ref="AG6:AG7"/>
    <mergeCell ref="AH6:AH7"/>
    <mergeCell ref="AI6:AI7"/>
  </mergeCells>
  <conditionalFormatting sqref="AN4">
    <cfRule type="cellIs" dxfId="13" priority="9" stopIfTrue="1" operator="equal">
      <formula>$AN$4</formula>
    </cfRule>
  </conditionalFormatting>
  <conditionalFormatting sqref="N33 N8:N31 N35:N43">
    <cfRule type="cellIs" dxfId="12" priority="8" stopIfTrue="1" operator="equal">
      <formula>"x"</formula>
    </cfRule>
  </conditionalFormatting>
  <conditionalFormatting sqref="O33 O8:O31 O35:O43">
    <cfRule type="cellIs" dxfId="11" priority="7" operator="equal">
      <formula>"x"</formula>
    </cfRule>
  </conditionalFormatting>
  <conditionalFormatting sqref="P33 P8:P31 P35:P43">
    <cfRule type="cellIs" dxfId="10" priority="6" operator="equal">
      <formula>"x"</formula>
    </cfRule>
  </conditionalFormatting>
  <conditionalFormatting sqref="Q33 Q8:Q31 Q35:Q43">
    <cfRule type="cellIs" dxfId="9" priority="5" stopIfTrue="1" operator="equal">
      <formula>"x"</formula>
    </cfRule>
  </conditionalFormatting>
  <conditionalFormatting sqref="R33 R8:R31 R35:R43">
    <cfRule type="cellIs" dxfId="8" priority="4" operator="equal">
      <formula>"x"</formula>
    </cfRule>
  </conditionalFormatting>
  <conditionalFormatting sqref="S33 S8:S31 S35:S43">
    <cfRule type="cellIs" dxfId="7" priority="2" stopIfTrue="1" operator="equal">
      <formula>$AN$5</formula>
    </cfRule>
    <cfRule type="cellIs" dxfId="6" priority="3" stopIfTrue="1" operator="equal">
      <formula>$AN$4</formula>
    </cfRule>
  </conditionalFormatting>
  <conditionalFormatting sqref="AN5">
    <cfRule type="cellIs" dxfId="5" priority="1" operator="equal">
      <formula>$AN$5</formula>
    </cfRule>
  </conditionalFormatting>
  <dataValidations count="1">
    <dataValidation type="list" allowBlank="1" showInputMessage="1" showErrorMessage="1" sqref="S33 S8:S31 S35:S43" xr:uid="{E75DFC2E-A994-4775-9AF9-14A1EA68AEE4}">
      <formula1>$AN$4:$AN$5</formula1>
    </dataValidation>
  </dataValidations>
  <pageMargins left="0.511811024" right="0.511811024" top="0.78740157499999996" bottom="0.78740157499999996" header="0.31496062000000002" footer="0.31496062000000002"/>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01A9E-2AFE-4F40-B304-173D52DB77AF}">
  <sheetPr>
    <pageSetUpPr fitToPage="1"/>
  </sheetPr>
  <dimension ref="A1:AC39"/>
  <sheetViews>
    <sheetView showGridLines="0" zoomScale="70" zoomScaleNormal="70" zoomScalePageLayoutView="70" workbookViewId="0">
      <selection activeCell="E24" sqref="E24"/>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2" max="22" width="2.85546875" customWidth="1"/>
    <col min="23" max="23" width="5.42578125" customWidth="1"/>
    <col min="24" max="24" width="9.140625" hidden="1" customWidth="1"/>
    <col min="25" max="26" width="4.140625" hidden="1" customWidth="1"/>
    <col min="27" max="27" width="4.140625" customWidth="1"/>
  </cols>
  <sheetData>
    <row r="1" spans="1:29" x14ac:dyDescent="0.25">
      <c r="A1" s="271"/>
      <c r="B1" s="522" t="s">
        <v>398</v>
      </c>
      <c r="C1" s="522"/>
      <c r="D1" s="522"/>
      <c r="E1" s="522"/>
      <c r="F1" s="522"/>
      <c r="G1" s="522"/>
      <c r="H1" s="522"/>
      <c r="I1" s="522"/>
      <c r="J1" s="522"/>
      <c r="K1" s="522"/>
      <c r="L1" s="522"/>
      <c r="M1" s="522"/>
      <c r="N1" s="522"/>
      <c r="O1" s="522"/>
      <c r="P1" s="522"/>
      <c r="Q1" s="522"/>
      <c r="R1" s="522"/>
      <c r="S1" s="522"/>
      <c r="T1" s="522"/>
      <c r="U1" s="522"/>
      <c r="V1" s="271"/>
      <c r="W1" s="272"/>
      <c r="X1" s="272"/>
      <c r="Y1" s="272"/>
      <c r="Z1" s="272"/>
      <c r="AA1" s="272"/>
      <c r="AB1" s="272"/>
      <c r="AC1" s="272"/>
    </row>
    <row r="2" spans="1:29" s="275" customFormat="1" ht="21" customHeight="1" x14ac:dyDescent="0.25">
      <c r="A2" s="273"/>
      <c r="B2" s="522"/>
      <c r="C2" s="522"/>
      <c r="D2" s="522"/>
      <c r="E2" s="522"/>
      <c r="F2" s="522"/>
      <c r="G2" s="522"/>
      <c r="H2" s="522"/>
      <c r="I2" s="522"/>
      <c r="J2" s="522"/>
      <c r="K2" s="522"/>
      <c r="L2" s="522"/>
      <c r="M2" s="522"/>
      <c r="N2" s="522"/>
      <c r="O2" s="522"/>
      <c r="P2" s="522"/>
      <c r="Q2" s="522"/>
      <c r="R2" s="522"/>
      <c r="S2" s="522"/>
      <c r="T2" s="522"/>
      <c r="U2" s="522"/>
      <c r="V2" s="273"/>
      <c r="W2" s="274"/>
      <c r="X2" s="274"/>
      <c r="Y2" s="274"/>
      <c r="Z2" s="274"/>
      <c r="AA2" s="274"/>
      <c r="AB2" s="274"/>
      <c r="AC2" s="274"/>
    </row>
    <row r="3" spans="1:29" s="278" customFormat="1" ht="33.75" customHeight="1" x14ac:dyDescent="0.35">
      <c r="A3" s="276"/>
      <c r="B3" s="523" t="str">
        <f>'Monitoria Anual - 3'!A2</f>
        <v>PAN  AVES  LIMÍCOLAS MIGRATÓRIAS</v>
      </c>
      <c r="C3" s="523"/>
      <c r="D3" s="523"/>
      <c r="E3" s="523"/>
      <c r="F3" s="523"/>
      <c r="G3" s="523"/>
      <c r="H3" s="523"/>
      <c r="I3" s="523"/>
      <c r="J3" s="523"/>
      <c r="K3" s="523"/>
      <c r="L3" s="523"/>
      <c r="M3" s="523"/>
      <c r="N3" s="523"/>
      <c r="O3" s="523"/>
      <c r="P3" s="523"/>
      <c r="Q3" s="523"/>
      <c r="R3" s="523"/>
      <c r="S3" s="523"/>
      <c r="T3" s="523"/>
      <c r="U3" s="523"/>
      <c r="V3" s="276"/>
      <c r="W3" s="277"/>
      <c r="X3" s="277"/>
      <c r="Y3" s="277"/>
      <c r="Z3" s="277"/>
      <c r="AA3" s="277"/>
      <c r="AB3" s="277"/>
      <c r="AC3" s="277"/>
    </row>
    <row r="4" spans="1:29" s="181" customFormat="1" ht="26.25" customHeight="1" x14ac:dyDescent="0.25">
      <c r="A4" s="279"/>
      <c r="B4" s="524" t="s">
        <v>1</v>
      </c>
      <c r="C4" s="524"/>
      <c r="D4" s="527" t="str">
        <f>'Monitoria Anual - 3'!B3</f>
        <v>Ampliar e assegurar a proteção efetiva dos habitats críticos para as aves limícolas até 2018</v>
      </c>
      <c r="E4" s="527"/>
      <c r="F4" s="527"/>
      <c r="G4" s="527"/>
      <c r="H4" s="527"/>
      <c r="I4" s="527"/>
      <c r="J4" s="527"/>
      <c r="K4" s="527"/>
      <c r="L4" s="527"/>
      <c r="M4" s="527"/>
      <c r="N4" s="527"/>
      <c r="O4" s="527"/>
      <c r="P4" s="527"/>
      <c r="Q4" s="527"/>
      <c r="R4" s="527"/>
      <c r="S4" s="527"/>
      <c r="T4" s="527"/>
      <c r="U4" s="527"/>
      <c r="V4" s="279"/>
      <c r="W4" s="280"/>
      <c r="X4" s="280"/>
      <c r="Y4" s="280"/>
      <c r="Z4" s="280"/>
      <c r="AA4" s="280"/>
      <c r="AB4" s="280"/>
      <c r="AC4" s="280"/>
    </row>
    <row r="5" spans="1:29" s="285" customFormat="1" ht="26.25" customHeight="1" x14ac:dyDescent="0.25">
      <c r="A5" s="271"/>
      <c r="B5" s="524" t="s">
        <v>401</v>
      </c>
      <c r="C5" s="524"/>
      <c r="D5" s="525" t="str">
        <f>'Monitoria Anual - 3'!B4</f>
        <v>16 a 18 de nov 2016</v>
      </c>
      <c r="E5" s="525"/>
      <c r="F5" s="525"/>
      <c r="G5" s="526"/>
      <c r="H5" s="281"/>
      <c r="I5" s="282"/>
      <c r="J5" s="283"/>
      <c r="K5" s="283"/>
      <c r="L5" s="283"/>
      <c r="M5" s="283"/>
      <c r="N5" s="283"/>
      <c r="O5" s="283"/>
      <c r="P5" s="284"/>
      <c r="Q5" s="284"/>
      <c r="R5" s="284"/>
      <c r="S5" s="284"/>
      <c r="T5" s="284"/>
      <c r="U5" s="284"/>
      <c r="V5" s="271"/>
      <c r="W5" s="284"/>
      <c r="X5" s="284"/>
      <c r="Y5" s="284"/>
      <c r="Z5" s="284"/>
      <c r="AA5" s="284"/>
      <c r="AB5" s="284"/>
      <c r="AC5" s="284"/>
    </row>
    <row r="6" spans="1:29" ht="31.5" customHeight="1" x14ac:dyDescent="0.25">
      <c r="A6" s="271"/>
      <c r="B6" s="528" t="s">
        <v>31</v>
      </c>
      <c r="C6" s="528"/>
      <c r="D6" s="528"/>
      <c r="E6" s="528"/>
      <c r="F6" s="528"/>
      <c r="G6" s="528"/>
      <c r="H6" s="528"/>
      <c r="I6" s="528"/>
      <c r="J6" s="528"/>
      <c r="K6" s="528"/>
      <c r="L6" s="528"/>
      <c r="M6" s="528"/>
      <c r="N6" s="528"/>
      <c r="O6" s="528"/>
      <c r="P6" s="528"/>
      <c r="Q6" s="528"/>
      <c r="R6" s="528"/>
      <c r="S6" s="528"/>
      <c r="T6" s="528"/>
      <c r="U6" s="528"/>
      <c r="V6" s="271"/>
      <c r="W6" s="272"/>
      <c r="X6" s="272"/>
      <c r="Y6" s="272"/>
      <c r="Z6" s="272"/>
      <c r="AA6" s="272"/>
      <c r="AB6" s="272"/>
      <c r="AC6" s="272"/>
    </row>
    <row r="7" spans="1:29" x14ac:dyDescent="0.25">
      <c r="A7" s="271"/>
      <c r="B7" s="272"/>
      <c r="C7" s="272"/>
      <c r="D7" s="272"/>
      <c r="E7" s="272"/>
      <c r="F7" s="272"/>
      <c r="G7" s="286"/>
      <c r="H7" s="286"/>
      <c r="I7" s="286"/>
      <c r="J7" s="272"/>
      <c r="K7" s="272"/>
      <c r="L7" s="272"/>
      <c r="M7" s="272"/>
      <c r="N7" s="272"/>
      <c r="O7" s="272"/>
      <c r="P7" s="272"/>
      <c r="Q7" s="272"/>
      <c r="R7" s="272"/>
      <c r="S7" s="272"/>
      <c r="T7" s="272"/>
      <c r="U7" s="272"/>
      <c r="V7" s="271"/>
      <c r="W7" s="272"/>
      <c r="X7" s="272"/>
      <c r="Y7" s="272"/>
      <c r="Z7" s="272"/>
      <c r="AA7" s="272"/>
      <c r="AB7" s="272"/>
      <c r="AC7" s="272"/>
    </row>
    <row r="8" spans="1:29" ht="15.75" x14ac:dyDescent="0.25">
      <c r="A8" s="271"/>
      <c r="B8" s="525" t="s">
        <v>534</v>
      </c>
      <c r="C8" s="526"/>
      <c r="D8" s="287"/>
      <c r="E8" s="287"/>
      <c r="F8" s="287"/>
      <c r="G8" s="287"/>
      <c r="H8" s="287"/>
      <c r="I8" s="287"/>
      <c r="J8" s="287"/>
      <c r="K8" s="287"/>
      <c r="L8" s="287"/>
      <c r="M8" s="287"/>
      <c r="N8" s="287"/>
      <c r="O8" s="287"/>
      <c r="P8" s="287"/>
      <c r="Q8" s="287"/>
      <c r="R8" s="287"/>
      <c r="S8" s="287"/>
      <c r="T8" s="287"/>
      <c r="U8" s="287"/>
      <c r="V8" s="271"/>
      <c r="W8" s="272"/>
      <c r="X8" s="272"/>
      <c r="Y8" s="272"/>
      <c r="Z8" s="272"/>
      <c r="AA8" s="272"/>
      <c r="AB8" s="272"/>
      <c r="AC8" s="272"/>
    </row>
    <row r="9" spans="1:29" ht="15.75" thickBot="1" x14ac:dyDescent="0.3">
      <c r="A9" s="271"/>
      <c r="B9" s="272"/>
      <c r="C9" s="272"/>
      <c r="D9" s="272"/>
      <c r="E9" s="288"/>
      <c r="F9" s="529"/>
      <c r="G9" s="529"/>
      <c r="H9" s="289"/>
      <c r="I9" s="272"/>
      <c r="J9" s="272"/>
      <c r="K9" s="272"/>
      <c r="L9" s="272"/>
      <c r="M9" s="272"/>
      <c r="N9" s="272"/>
      <c r="O9" s="272"/>
      <c r="P9" s="272"/>
      <c r="Q9" s="272"/>
      <c r="R9" s="272"/>
      <c r="S9" s="272"/>
      <c r="T9" s="272"/>
      <c r="U9" s="272"/>
      <c r="V9" s="271"/>
      <c r="W9" s="272"/>
      <c r="X9" s="272"/>
      <c r="Y9" s="272"/>
      <c r="Z9" s="272"/>
      <c r="AA9" s="272"/>
      <c r="AB9" s="272"/>
      <c r="AC9" s="272"/>
    </row>
    <row r="10" spans="1:29" ht="33.75" customHeight="1" thickBot="1" x14ac:dyDescent="0.3">
      <c r="A10" s="271"/>
      <c r="B10" s="272"/>
      <c r="C10" s="530" t="s">
        <v>535</v>
      </c>
      <c r="D10" s="531"/>
      <c r="E10" s="531"/>
      <c r="F10" s="531"/>
      <c r="G10" s="532"/>
      <c r="H10" s="290"/>
      <c r="I10" s="272"/>
      <c r="J10" s="272"/>
      <c r="K10" s="272"/>
      <c r="L10" s="272"/>
      <c r="M10" s="272"/>
      <c r="N10" s="272"/>
      <c r="O10" s="272"/>
      <c r="P10" s="272"/>
      <c r="Q10" s="272"/>
      <c r="R10" s="272"/>
      <c r="S10" s="272"/>
      <c r="T10" s="272"/>
      <c r="U10" s="272"/>
      <c r="V10" s="271"/>
      <c r="W10" s="272"/>
      <c r="X10" s="272"/>
      <c r="Y10" s="272"/>
      <c r="Z10" s="272"/>
      <c r="AA10" s="272"/>
      <c r="AB10" s="272"/>
      <c r="AC10" s="272"/>
    </row>
    <row r="11" spans="1:29" s="60" customFormat="1" ht="34.5" customHeight="1" thickBot="1" x14ac:dyDescent="0.3">
      <c r="A11" s="279"/>
      <c r="B11" s="291"/>
      <c r="C11" s="292" t="s">
        <v>536</v>
      </c>
      <c r="D11" s="293" t="s">
        <v>65</v>
      </c>
      <c r="E11" s="294" t="s">
        <v>40</v>
      </c>
      <c r="F11" s="293" t="s">
        <v>60</v>
      </c>
      <c r="G11" s="295" t="s">
        <v>40</v>
      </c>
      <c r="H11" s="296"/>
      <c r="I11" s="291"/>
      <c r="J11" s="291"/>
      <c r="K11" s="291"/>
      <c r="L11" s="291"/>
      <c r="M11" s="291"/>
      <c r="N11" s="291"/>
      <c r="O11" s="291"/>
      <c r="P11" s="291"/>
      <c r="Q11" s="291"/>
      <c r="R11" s="291"/>
      <c r="S11" s="291"/>
      <c r="T11" s="291"/>
      <c r="U11" s="291"/>
      <c r="V11" s="279"/>
      <c r="W11" s="291"/>
      <c r="X11" s="291"/>
      <c r="Y11" s="291"/>
      <c r="Z11" s="291"/>
      <c r="AA11" s="291"/>
      <c r="AB11" s="291"/>
      <c r="AC11" s="291"/>
    </row>
    <row r="12" spans="1:29" ht="15.75" x14ac:dyDescent="0.25">
      <c r="A12" s="271"/>
      <c r="B12" s="272"/>
      <c r="C12" s="297" t="s">
        <v>537</v>
      </c>
      <c r="D12" s="298"/>
      <c r="E12" s="299"/>
      <c r="F12" s="300">
        <f>COUNTA('Monitoria Anual - 3'!S8:S871)</f>
        <v>0</v>
      </c>
      <c r="G12" s="301">
        <f t="shared" ref="G12:G18" si="0">F12/$F$19</f>
        <v>0</v>
      </c>
      <c r="H12" s="302"/>
      <c r="I12" s="272"/>
      <c r="J12" s="272"/>
      <c r="K12" s="272"/>
      <c r="L12" s="272"/>
      <c r="M12" s="272"/>
      <c r="N12" s="272"/>
      <c r="O12" s="272"/>
      <c r="P12" s="272"/>
      <c r="Q12" s="272"/>
      <c r="R12" s="272"/>
      <c r="S12" s="272"/>
      <c r="T12" s="272"/>
      <c r="U12" s="272"/>
      <c r="V12" s="271"/>
      <c r="W12" s="272"/>
      <c r="X12" s="272"/>
      <c r="Y12" s="272"/>
      <c r="Z12" s="272"/>
      <c r="AA12" s="272"/>
      <c r="AB12" s="272"/>
      <c r="AC12" s="272"/>
    </row>
    <row r="13" spans="1:29" ht="15.75" x14ac:dyDescent="0.25">
      <c r="A13" s="271"/>
      <c r="B13" s="272"/>
      <c r="C13" s="303" t="s">
        <v>538</v>
      </c>
      <c r="D13" s="304">
        <f>COUNTA('Monitoria Anual - 3'!N8:N871)</f>
        <v>1</v>
      </c>
      <c r="E13" s="305">
        <f>D13/$D$19</f>
        <v>3.7037037037037035E-2</v>
      </c>
      <c r="F13" s="306">
        <f>D13-Z13</f>
        <v>1</v>
      </c>
      <c r="G13" s="305">
        <f t="shared" si="0"/>
        <v>3.7037037037037035E-2</v>
      </c>
      <c r="H13" s="302"/>
      <c r="I13" s="272"/>
      <c r="J13" s="272"/>
      <c r="K13" s="272"/>
      <c r="L13" s="272"/>
      <c r="M13" s="272"/>
      <c r="N13" s="272"/>
      <c r="O13" s="272"/>
      <c r="P13" s="272"/>
      <c r="Q13" s="272"/>
      <c r="R13" s="272"/>
      <c r="S13" s="272"/>
      <c r="T13" s="272"/>
      <c r="U13" s="272"/>
      <c r="V13" s="271"/>
      <c r="W13" s="272"/>
      <c r="X13" s="272">
        <f>COUNTIFS('Monitoria Anual - 3'!N:N,"x",'Monitoria Anual - 3'!S:S,"Excluída")</f>
        <v>0</v>
      </c>
      <c r="Y13" s="272">
        <f>COUNTIFS('Monitoria Anual - 3'!N:N,"x",'Monitoria Anual - 3'!S:S,"Agrupada")</f>
        <v>0</v>
      </c>
      <c r="Z13" s="272">
        <f>X13+Y13</f>
        <v>0</v>
      </c>
      <c r="AA13" s="272"/>
      <c r="AB13" s="272"/>
      <c r="AC13" s="272"/>
    </row>
    <row r="14" spans="1:29" ht="15.75" x14ac:dyDescent="0.25">
      <c r="A14" s="271"/>
      <c r="B14" s="272"/>
      <c r="C14" s="307" t="s">
        <v>539</v>
      </c>
      <c r="D14" s="304">
        <f>COUNTA('Monitoria Anual - 3'!O8:O871)</f>
        <v>8</v>
      </c>
      <c r="E14" s="305">
        <f>D14/$D$19</f>
        <v>0.29629629629629628</v>
      </c>
      <c r="F14" s="306">
        <f>D14-Z14</f>
        <v>8</v>
      </c>
      <c r="G14" s="305">
        <f t="shared" si="0"/>
        <v>0.29629629629629628</v>
      </c>
      <c r="H14" s="302"/>
      <c r="I14" s="272"/>
      <c r="J14" s="272"/>
      <c r="K14" s="272"/>
      <c r="L14" s="272"/>
      <c r="M14" s="272"/>
      <c r="N14" s="272"/>
      <c r="O14" s="272"/>
      <c r="P14" s="272"/>
      <c r="Q14" s="272"/>
      <c r="R14" s="272"/>
      <c r="S14" s="272"/>
      <c r="T14" s="272"/>
      <c r="U14" s="272"/>
      <c r="V14" s="271"/>
      <c r="W14" s="272"/>
      <c r="X14" s="272">
        <f t="array" ref="X14">COUNTIFS('Monitoria Anual - 3'!O:O,"x",'Monitoria Anual - 3'!S:S,"Excluída")</f>
        <v>0</v>
      </c>
      <c r="Y14" s="272">
        <f t="array" ref="Y14">COUNTIFS('Monitoria Anual - 3'!O:O,"x",'Monitoria Anual - 3'!S:S,"Agrupada")</f>
        <v>0</v>
      </c>
      <c r="Z14" s="272">
        <f>X14+Y14</f>
        <v>0</v>
      </c>
      <c r="AA14" s="272"/>
      <c r="AB14" s="272"/>
      <c r="AC14" s="272"/>
    </row>
    <row r="15" spans="1:29" ht="15.75" x14ac:dyDescent="0.25">
      <c r="A15" s="271"/>
      <c r="B15" s="272"/>
      <c r="C15" s="308" t="s">
        <v>540</v>
      </c>
      <c r="D15" s="304">
        <f>COUNTA('Monitoria Anual - 3'!P8:P871)</f>
        <v>9</v>
      </c>
      <c r="E15" s="305">
        <f>D15/$D$19</f>
        <v>0.33333333333333331</v>
      </c>
      <c r="F15" s="306">
        <f>D15-Z15</f>
        <v>9</v>
      </c>
      <c r="G15" s="305">
        <f t="shared" si="0"/>
        <v>0.33333333333333331</v>
      </c>
      <c r="H15" s="302"/>
      <c r="I15" s="272"/>
      <c r="J15" s="272"/>
      <c r="K15" s="272"/>
      <c r="L15" s="272"/>
      <c r="M15" s="272"/>
      <c r="N15" s="272"/>
      <c r="O15" s="272"/>
      <c r="P15" s="272"/>
      <c r="Q15" s="272"/>
      <c r="R15" s="272"/>
      <c r="S15" s="272"/>
      <c r="T15" s="272"/>
      <c r="U15" s="272"/>
      <c r="V15" s="271"/>
      <c r="W15" s="272"/>
      <c r="X15" s="272">
        <f t="array" ref="X15">COUNTIFS('Monitoria Anual - 3'!P:P,"x",'Monitoria Anual - 3'!S:S,"Excluída")</f>
        <v>0</v>
      </c>
      <c r="Y15" s="272">
        <f t="array" ref="Y15">COUNTIFS('Monitoria Anual - 3'!P:P,"x",'Monitoria Anual - 3'!S:S,"Agrupada")</f>
        <v>0</v>
      </c>
      <c r="Z15" s="272">
        <f>X15+Y15</f>
        <v>0</v>
      </c>
      <c r="AA15" s="272"/>
      <c r="AB15" s="272"/>
      <c r="AC15" s="272"/>
    </row>
    <row r="16" spans="1:29" ht="15.75" x14ac:dyDescent="0.25">
      <c r="A16" s="271"/>
      <c r="B16" s="272"/>
      <c r="C16" s="309" t="s">
        <v>541</v>
      </c>
      <c r="D16" s="304">
        <f>COUNTA('Monitoria Anual - 3'!Q8:Q871)</f>
        <v>5</v>
      </c>
      <c r="E16" s="305">
        <f>D16/$D$19</f>
        <v>0.18518518518518517</v>
      </c>
      <c r="F16" s="306">
        <f>D16-Z16</f>
        <v>5</v>
      </c>
      <c r="G16" s="305">
        <f t="shared" si="0"/>
        <v>0.18518518518518517</v>
      </c>
      <c r="H16" s="302"/>
      <c r="I16" s="272"/>
      <c r="J16" s="272"/>
      <c r="K16" s="272"/>
      <c r="L16" s="272"/>
      <c r="M16" s="272"/>
      <c r="N16" s="272"/>
      <c r="O16" s="272"/>
      <c r="P16" s="272"/>
      <c r="Q16" s="272"/>
      <c r="R16" s="272"/>
      <c r="S16" s="272"/>
      <c r="T16" s="272"/>
      <c r="U16" s="272"/>
      <c r="V16" s="271"/>
      <c r="W16" s="272"/>
      <c r="X16" s="272">
        <f t="array" ref="X16">COUNTIFS('Monitoria Anual - 3'!Q:Q,"x",'Monitoria Anual - 3'!S:S,"Excluída")</f>
        <v>0</v>
      </c>
      <c r="Y16" s="272">
        <f t="array" ref="Y16">COUNTIFS('Monitoria Anual - 3'!Q:Q,"x",'Monitoria Anual - 3'!S:S,"Agrupada")</f>
        <v>0</v>
      </c>
      <c r="Z16" s="272">
        <f>X16+Y16</f>
        <v>0</v>
      </c>
      <c r="AA16" s="272"/>
      <c r="AB16" s="272"/>
      <c r="AC16" s="272"/>
    </row>
    <row r="17" spans="1:29" ht="15.75" x14ac:dyDescent="0.25">
      <c r="A17" s="271"/>
      <c r="B17" s="272"/>
      <c r="C17" s="310" t="s">
        <v>542</v>
      </c>
      <c r="D17" s="304">
        <f>COUNTA('Monitoria Anual - 3'!R8:R871)</f>
        <v>4</v>
      </c>
      <c r="E17" s="305">
        <f>D17/$D$19</f>
        <v>0.14814814814814814</v>
      </c>
      <c r="F17" s="306">
        <f>D17-Z17</f>
        <v>4</v>
      </c>
      <c r="G17" s="305">
        <f t="shared" si="0"/>
        <v>0.14814814814814814</v>
      </c>
      <c r="H17" s="302"/>
      <c r="I17" s="272"/>
      <c r="J17" s="272"/>
      <c r="K17" s="272"/>
      <c r="L17" s="272"/>
      <c r="M17" s="272"/>
      <c r="N17" s="272"/>
      <c r="O17" s="272"/>
      <c r="P17" s="272"/>
      <c r="Q17" s="272"/>
      <c r="R17" s="272"/>
      <c r="S17" s="272"/>
      <c r="T17" s="272"/>
      <c r="U17" s="272"/>
      <c r="V17" s="271"/>
      <c r="W17" s="272"/>
      <c r="X17" s="272">
        <f t="array" ref="X17">COUNTIFS('Monitoria Anual - 3'!R:R,"x",'Monitoria Anual - 3'!S:S,"Excluída")</f>
        <v>0</v>
      </c>
      <c r="Y17" s="272">
        <f t="array" ref="Y17">COUNTIFS('Monitoria Anual - 3'!R:R,"x",'Monitoria Anual - 3'!S:S,"Agrupada")</f>
        <v>0</v>
      </c>
      <c r="Z17" s="272">
        <f>X17+Y17</f>
        <v>0</v>
      </c>
      <c r="AA17" s="272"/>
      <c r="AB17" s="272"/>
      <c r="AC17" s="272"/>
    </row>
    <row r="18" spans="1:29" ht="16.5" thickBot="1" x14ac:dyDescent="0.3">
      <c r="A18" s="271"/>
      <c r="B18" s="272"/>
      <c r="C18" s="311" t="s">
        <v>543</v>
      </c>
      <c r="D18" s="312"/>
      <c r="E18" s="313"/>
      <c r="F18" s="314">
        <f>'Monitoria Anual - 3'!C49</f>
        <v>0</v>
      </c>
      <c r="G18" s="315">
        <f t="shared" si="0"/>
        <v>0</v>
      </c>
      <c r="H18" s="302"/>
      <c r="I18" s="272"/>
      <c r="J18" s="272"/>
      <c r="K18" s="272"/>
      <c r="L18" s="272"/>
      <c r="M18" s="272"/>
      <c r="N18" s="272"/>
      <c r="O18" s="272"/>
      <c r="P18" s="272"/>
      <c r="Q18" s="272"/>
      <c r="R18" s="272"/>
      <c r="S18" s="272"/>
      <c r="T18" s="272"/>
      <c r="U18" s="272"/>
      <c r="V18" s="271"/>
      <c r="W18" s="272"/>
      <c r="X18" s="272"/>
      <c r="Y18" s="272"/>
      <c r="Z18" s="272"/>
      <c r="AA18" s="272"/>
      <c r="AB18" s="272"/>
      <c r="AC18" s="272"/>
    </row>
    <row r="19" spans="1:29" ht="16.5" thickBot="1" x14ac:dyDescent="0.3">
      <c r="A19" s="271"/>
      <c r="B19" s="272"/>
      <c r="C19" s="316" t="s">
        <v>544</v>
      </c>
      <c r="D19" s="317">
        <f>SUM(D13:D17)</f>
        <v>27</v>
      </c>
      <c r="E19" s="318">
        <f>SUM(E12:E18)</f>
        <v>1</v>
      </c>
      <c r="F19" s="319">
        <f>SUM(F13:F18)</f>
        <v>27</v>
      </c>
      <c r="G19" s="318">
        <f>SUM(G13:G18)</f>
        <v>1</v>
      </c>
      <c r="H19" s="302"/>
      <c r="I19" s="272"/>
      <c r="J19" s="272"/>
      <c r="K19" s="272"/>
      <c r="L19" s="272"/>
      <c r="M19" s="272"/>
      <c r="N19" s="272"/>
      <c r="O19" s="272"/>
      <c r="P19" s="272"/>
      <c r="Q19" s="272"/>
      <c r="R19" s="272"/>
      <c r="S19" s="272"/>
      <c r="T19" s="272"/>
      <c r="U19" s="272"/>
      <c r="V19" s="271"/>
      <c r="W19" s="272"/>
      <c r="X19" s="272"/>
      <c r="Y19" s="272"/>
      <c r="Z19" s="272"/>
      <c r="AA19" s="272"/>
      <c r="AB19" s="272"/>
      <c r="AC19" s="272"/>
    </row>
    <row r="20" spans="1:29" ht="15.75" thickBot="1" x14ac:dyDescent="0.3">
      <c r="A20" s="271"/>
      <c r="B20" s="272"/>
      <c r="C20" s="320" t="s">
        <v>545</v>
      </c>
      <c r="D20" s="533">
        <f>COUNTIF('Monitoria Anual - 3'!S8:S871,"Agrupada")</f>
        <v>0</v>
      </c>
      <c r="E20" s="534"/>
      <c r="F20" s="534"/>
      <c r="G20" s="535"/>
      <c r="H20" s="321"/>
      <c r="I20" s="272"/>
      <c r="J20" s="272"/>
      <c r="K20" s="272"/>
      <c r="L20" s="272"/>
      <c r="M20" s="272"/>
      <c r="N20" s="272"/>
      <c r="O20" s="272"/>
      <c r="P20" s="272"/>
      <c r="Q20" s="272"/>
      <c r="R20" s="272"/>
      <c r="S20" s="272"/>
      <c r="T20" s="272"/>
      <c r="U20" s="272"/>
      <c r="V20" s="271"/>
      <c r="W20" s="272"/>
      <c r="X20" s="272"/>
      <c r="Y20" s="272"/>
      <c r="Z20" s="272"/>
      <c r="AA20" s="272"/>
      <c r="AB20" s="272"/>
      <c r="AC20" s="272"/>
    </row>
    <row r="21" spans="1:29" ht="15.75" thickBot="1" x14ac:dyDescent="0.3">
      <c r="A21" s="271"/>
      <c r="B21" s="272"/>
      <c r="C21" s="322" t="s">
        <v>546</v>
      </c>
      <c r="D21" s="533">
        <f>COUNTIF('Monitoria Anual - 3'!S8:S44,"Excluída")</f>
        <v>0</v>
      </c>
      <c r="E21" s="534"/>
      <c r="F21" s="534"/>
      <c r="G21" s="535"/>
      <c r="H21" s="288"/>
      <c r="I21" s="272"/>
      <c r="J21" s="272"/>
      <c r="K21" s="272"/>
      <c r="L21" s="272"/>
      <c r="M21" s="272"/>
      <c r="N21" s="272"/>
      <c r="O21" s="272"/>
      <c r="P21" s="272"/>
      <c r="Q21" s="272"/>
      <c r="R21" s="272"/>
      <c r="S21" s="272"/>
      <c r="T21" s="272"/>
      <c r="U21" s="272"/>
      <c r="V21" s="271"/>
      <c r="W21" s="272"/>
      <c r="X21" s="272"/>
      <c r="Y21" s="272"/>
      <c r="Z21" s="272"/>
      <c r="AA21" s="272"/>
      <c r="AB21" s="272"/>
      <c r="AC21" s="272"/>
    </row>
    <row r="22" spans="1:29" x14ac:dyDescent="0.25">
      <c r="A22" s="271"/>
      <c r="B22" s="272"/>
      <c r="C22" s="272"/>
      <c r="D22" s="272"/>
      <c r="E22" s="272"/>
      <c r="F22" s="272"/>
      <c r="G22" s="272"/>
      <c r="H22" s="288"/>
      <c r="I22" s="272"/>
      <c r="J22" s="272"/>
      <c r="K22" s="272"/>
      <c r="L22" s="272"/>
      <c r="M22" s="272"/>
      <c r="N22" s="272"/>
      <c r="O22" s="272"/>
      <c r="P22" s="272"/>
      <c r="Q22" s="272"/>
      <c r="R22" s="272"/>
      <c r="S22" s="272"/>
      <c r="T22" s="272"/>
      <c r="U22" s="272"/>
      <c r="V22" s="271"/>
      <c r="W22" s="272"/>
      <c r="X22" s="272"/>
      <c r="Y22" s="272"/>
      <c r="Z22" s="272"/>
      <c r="AA22" s="272"/>
      <c r="AB22" s="272"/>
      <c r="AC22" s="272"/>
    </row>
    <row r="23" spans="1:29" x14ac:dyDescent="0.25">
      <c r="A23" s="271"/>
      <c r="B23" s="272"/>
      <c r="C23" s="272"/>
      <c r="D23" s="272"/>
      <c r="E23" s="272"/>
      <c r="F23" s="272"/>
      <c r="G23" s="272"/>
      <c r="H23" s="288"/>
      <c r="I23" s="272"/>
      <c r="J23" s="272"/>
      <c r="K23" s="272"/>
      <c r="L23" s="272"/>
      <c r="M23" s="272"/>
      <c r="N23" s="272"/>
      <c r="O23" s="272"/>
      <c r="P23" s="272"/>
      <c r="Q23" s="272"/>
      <c r="R23" s="272"/>
      <c r="S23" s="272"/>
      <c r="T23" s="272"/>
      <c r="U23" s="272"/>
      <c r="V23" s="271"/>
      <c r="W23" s="272"/>
      <c r="X23" s="272"/>
      <c r="Y23" s="272"/>
      <c r="Z23" s="272"/>
      <c r="AA23" s="272"/>
      <c r="AB23" s="272"/>
      <c r="AC23" s="272"/>
    </row>
    <row r="24" spans="1:29" ht="15.75" x14ac:dyDescent="0.25">
      <c r="A24" s="271"/>
      <c r="B24" s="525" t="s">
        <v>43</v>
      </c>
      <c r="C24" s="526"/>
      <c r="D24" s="323"/>
      <c r="E24" s="323"/>
      <c r="F24" s="323"/>
      <c r="G24" s="323"/>
      <c r="H24" s="272"/>
      <c r="I24" s="272"/>
      <c r="J24" s="272"/>
      <c r="K24" s="272"/>
      <c r="L24" s="272"/>
      <c r="M24" s="272"/>
      <c r="N24" s="272"/>
      <c r="O24" s="272"/>
      <c r="P24" s="272"/>
      <c r="Q24" s="272"/>
      <c r="R24" s="272"/>
      <c r="S24" s="272"/>
      <c r="T24" s="272"/>
      <c r="U24" s="272"/>
      <c r="V24" s="271"/>
      <c r="W24" s="272"/>
      <c r="X24" s="272"/>
      <c r="Y24" s="272"/>
      <c r="Z24" s="272"/>
      <c r="AA24" s="272"/>
      <c r="AB24" s="272"/>
      <c r="AC24" s="272"/>
    </row>
    <row r="25" spans="1:29" ht="16.5" thickBot="1" x14ac:dyDescent="0.3">
      <c r="A25" s="271"/>
      <c r="B25" s="287"/>
      <c r="C25" s="324"/>
      <c r="D25" s="324"/>
      <c r="E25" s="324"/>
      <c r="F25" s="324"/>
      <c r="G25" s="324"/>
      <c r="H25" s="323"/>
      <c r="I25" s="323"/>
      <c r="J25" s="323"/>
      <c r="K25" s="323"/>
      <c r="L25" s="323"/>
      <c r="M25" s="323"/>
      <c r="N25" s="323"/>
      <c r="O25" s="323"/>
      <c r="P25" s="323"/>
      <c r="Q25" s="323"/>
      <c r="R25" s="323"/>
      <c r="S25" s="323"/>
      <c r="T25" s="323"/>
      <c r="U25" s="323"/>
      <c r="V25" s="271"/>
      <c r="W25" s="272"/>
      <c r="X25" s="272"/>
      <c r="Y25" s="272"/>
      <c r="Z25" s="272"/>
      <c r="AA25" s="272"/>
      <c r="AB25" s="272"/>
      <c r="AC25" s="272"/>
    </row>
    <row r="26" spans="1:29" s="285" customFormat="1" ht="16.5" thickBot="1" x14ac:dyDescent="0.3">
      <c r="A26" s="271"/>
      <c r="B26" s="324"/>
      <c r="C26" s="325" t="s">
        <v>32</v>
      </c>
      <c r="D26" s="326">
        <f>COUNTA('Monitoria Anual - 3'!A8:A43)</f>
        <v>5</v>
      </c>
      <c r="E26" s="272"/>
      <c r="F26" s="272"/>
      <c r="G26" s="272"/>
      <c r="H26" s="324"/>
      <c r="I26" s="324"/>
      <c r="J26" s="324"/>
      <c r="K26" s="324"/>
      <c r="L26" s="324"/>
      <c r="M26" s="324"/>
      <c r="N26" s="324"/>
      <c r="O26" s="324"/>
      <c r="P26" s="324"/>
      <c r="Q26" s="324"/>
      <c r="R26" s="324"/>
      <c r="S26" s="324"/>
      <c r="T26" s="324"/>
      <c r="U26" s="324"/>
      <c r="V26" s="271"/>
      <c r="W26" s="284"/>
      <c r="X26" s="284"/>
      <c r="Y26" s="284"/>
      <c r="Z26" s="284"/>
      <c r="AA26" s="284"/>
      <c r="AB26" s="284"/>
      <c r="AC26" s="284"/>
    </row>
    <row r="27" spans="1:29" ht="15.75" thickBot="1" x14ac:dyDescent="0.3">
      <c r="A27" s="271"/>
      <c r="B27" s="272"/>
      <c r="C27" s="272"/>
      <c r="D27" s="272"/>
      <c r="E27" s="272"/>
      <c r="F27" s="272"/>
      <c r="G27" s="272"/>
      <c r="H27" s="272"/>
      <c r="I27" s="272"/>
      <c r="J27" s="272"/>
      <c r="K27" s="272"/>
      <c r="L27" s="272"/>
      <c r="M27" s="272"/>
      <c r="N27" s="272"/>
      <c r="O27" s="272"/>
      <c r="P27" s="272"/>
      <c r="Q27" s="272"/>
      <c r="R27" s="272"/>
      <c r="S27" s="272"/>
      <c r="T27" s="272"/>
      <c r="U27" s="272"/>
      <c r="V27" s="271"/>
      <c r="W27" s="272"/>
      <c r="X27" s="272"/>
      <c r="Y27" s="272"/>
      <c r="Z27" s="272"/>
      <c r="AA27" s="272"/>
      <c r="AB27" s="272"/>
      <c r="AC27" s="272"/>
    </row>
    <row r="28" spans="1:29" ht="15.75" thickBot="1" x14ac:dyDescent="0.3">
      <c r="A28" s="271"/>
      <c r="B28" s="272"/>
      <c r="C28" s="327" t="s">
        <v>44</v>
      </c>
      <c r="D28" s="327" t="s">
        <v>45</v>
      </c>
      <c r="E28" s="328"/>
      <c r="F28" s="329"/>
      <c r="G28" s="330"/>
      <c r="H28" s="331"/>
      <c r="I28" s="332"/>
      <c r="J28" s="333"/>
      <c r="K28" s="272"/>
      <c r="L28" s="272"/>
      <c r="M28" s="272"/>
      <c r="N28" s="272"/>
      <c r="O28" s="272"/>
      <c r="P28" s="272"/>
      <c r="Q28" s="272"/>
      <c r="R28" s="272"/>
      <c r="S28" s="272"/>
      <c r="T28" s="272"/>
      <c r="U28" s="272"/>
      <c r="V28" s="271"/>
      <c r="W28" s="272"/>
      <c r="X28" s="272"/>
      <c r="Y28" s="272"/>
      <c r="Z28" s="272"/>
      <c r="AA28" s="272"/>
      <c r="AB28" s="272"/>
      <c r="AC28" s="272"/>
    </row>
    <row r="29" spans="1:29" x14ac:dyDescent="0.25">
      <c r="A29" s="271"/>
      <c r="B29" s="272"/>
      <c r="C29" s="334" t="s">
        <v>47</v>
      </c>
      <c r="D29" s="335">
        <f>SUM(F29:J29)</f>
        <v>7</v>
      </c>
      <c r="E29" s="336">
        <f>COUNTA('Monitoria Anual - 3'!S8:S16)</f>
        <v>0</v>
      </c>
      <c r="F29" s="337">
        <f>COUNTA('Monitoria Anual - 3'!N8:N16)</f>
        <v>0</v>
      </c>
      <c r="G29" s="337">
        <f>COUNTA('Monitoria Anual - 3'!O8:O16)</f>
        <v>1</v>
      </c>
      <c r="H29" s="337">
        <f>COUNTA('Monitoria Anual - 3'!P8:P16)</f>
        <v>3</v>
      </c>
      <c r="I29" s="337">
        <f>COUNTA('Monitoria Anual - 3'!Q8:Q16)</f>
        <v>2</v>
      </c>
      <c r="J29" s="338">
        <f>COUNTA('Monitoria Anual - 3'!R8:R16)</f>
        <v>1</v>
      </c>
      <c r="K29" s="272"/>
      <c r="L29" s="272"/>
      <c r="M29" s="272"/>
      <c r="N29" s="272"/>
      <c r="O29" s="272"/>
      <c r="P29" s="272"/>
      <c r="Q29" s="272"/>
      <c r="R29" s="272"/>
      <c r="S29" s="272"/>
      <c r="T29" s="272"/>
      <c r="U29" s="272"/>
      <c r="V29" s="271"/>
      <c r="W29" s="272"/>
      <c r="X29" s="272"/>
      <c r="Y29" s="272"/>
      <c r="Z29" s="272"/>
      <c r="AA29" s="272"/>
      <c r="AB29" s="272"/>
      <c r="AC29" s="272"/>
    </row>
    <row r="30" spans="1:29" x14ac:dyDescent="0.25">
      <c r="A30" s="271"/>
      <c r="B30" s="272"/>
      <c r="C30" s="339" t="s">
        <v>48</v>
      </c>
      <c r="D30" s="334">
        <f>SUM(F30:J30)</f>
        <v>8</v>
      </c>
      <c r="E30" s="340">
        <f>COUNTA('Monitoria Anual - 3'!S17:S27)</f>
        <v>0</v>
      </c>
      <c r="F30" s="341">
        <f>COUNTA('Monitoria Anual - 3'!N17:N27)</f>
        <v>0</v>
      </c>
      <c r="G30" s="341">
        <f>COUNTA('Monitoria Anual - 3'!O17:O27)</f>
        <v>1</v>
      </c>
      <c r="H30" s="341">
        <f>COUNTA('Monitoria Anual - 3'!P17:P27)</f>
        <v>2</v>
      </c>
      <c r="I30" s="341">
        <f>COUNTA('Monitoria Anual - 3'!Q17:Q27)</f>
        <v>2</v>
      </c>
      <c r="J30" s="342">
        <f>COUNTA('Monitoria Anual - 3'!R17:R27)</f>
        <v>3</v>
      </c>
      <c r="K30" s="272"/>
      <c r="L30" s="272"/>
      <c r="M30" s="272"/>
      <c r="N30" s="272"/>
      <c r="O30" s="272"/>
      <c r="P30" s="272"/>
      <c r="Q30" s="272"/>
      <c r="R30" s="272"/>
      <c r="S30" s="272"/>
      <c r="T30" s="272"/>
      <c r="U30" s="272"/>
      <c r="V30" s="271"/>
      <c r="W30" s="272"/>
      <c r="X30" s="272"/>
      <c r="Y30" s="272"/>
      <c r="Z30" s="272"/>
      <c r="AA30" s="272"/>
      <c r="AB30" s="272"/>
      <c r="AC30" s="272"/>
    </row>
    <row r="31" spans="1:29" x14ac:dyDescent="0.25">
      <c r="A31" s="271"/>
      <c r="B31" s="272"/>
      <c r="C31" s="339" t="s">
        <v>49</v>
      </c>
      <c r="D31" s="334">
        <f t="shared" ref="D31:D33" si="1">SUM(F31:J31)</f>
        <v>2</v>
      </c>
      <c r="E31" s="340">
        <f>COUNTA('Monitoria Anual - 3'!S28:S31)</f>
        <v>0</v>
      </c>
      <c r="F31" s="341">
        <f>COUNTA('Monitoria Anual - 3'!N28:N31)</f>
        <v>0</v>
      </c>
      <c r="G31" s="341">
        <f>COUNTA('Monitoria Anual - 3'!O28:O31)</f>
        <v>2</v>
      </c>
      <c r="H31" s="341">
        <f>COUNTA('Monitoria Anual - 3'!P28:P31)</f>
        <v>0</v>
      </c>
      <c r="I31" s="341">
        <f>COUNTA('Monitoria Anual - 3'!Q28:Q31)</f>
        <v>0</v>
      </c>
      <c r="J31" s="342">
        <f>COUNTA('Monitoria Anual - 3'!R28:R31)</f>
        <v>0</v>
      </c>
      <c r="K31" s="272"/>
      <c r="L31" s="272"/>
      <c r="M31" s="272"/>
      <c r="N31" s="272"/>
      <c r="O31" s="272"/>
      <c r="P31" s="272"/>
      <c r="Q31" s="272"/>
      <c r="R31" s="272"/>
      <c r="S31" s="272"/>
      <c r="T31" s="272"/>
      <c r="U31" s="272"/>
      <c r="V31" s="271"/>
      <c r="W31" s="272"/>
      <c r="X31" s="272"/>
      <c r="Y31" s="272"/>
      <c r="Z31" s="272"/>
      <c r="AA31" s="272"/>
      <c r="AB31" s="272"/>
      <c r="AC31" s="272"/>
    </row>
    <row r="32" spans="1:29" x14ac:dyDescent="0.25">
      <c r="A32" s="271"/>
      <c r="B32" s="272"/>
      <c r="C32" s="339" t="s">
        <v>50</v>
      </c>
      <c r="D32" s="334">
        <f t="shared" si="1"/>
        <v>2</v>
      </c>
      <c r="E32" s="340">
        <f>COUNTA('Monitoria Anual - 3'!S32:S35)</f>
        <v>0</v>
      </c>
      <c r="F32" s="341">
        <f>COUNTA('Monitoria Anual - 3'!N32:N35)</f>
        <v>0</v>
      </c>
      <c r="G32" s="341">
        <f>COUNTA('Monitoria Anual - 3'!O32:O35)</f>
        <v>2</v>
      </c>
      <c r="H32" s="341">
        <f>COUNTA('Monitoria Anual - 3'!P32:P35)</f>
        <v>0</v>
      </c>
      <c r="I32" s="341">
        <f>COUNTA('Monitoria Anual - 3'!Q32:Q35)</f>
        <v>0</v>
      </c>
      <c r="J32" s="342">
        <f>COUNTA('Monitoria Anual - 3'!R32:R35)</f>
        <v>0</v>
      </c>
      <c r="K32" s="272"/>
      <c r="L32" s="272"/>
      <c r="M32" s="272"/>
      <c r="N32" s="272"/>
      <c r="O32" s="272"/>
      <c r="P32" s="272"/>
      <c r="Q32" s="272"/>
      <c r="R32" s="272"/>
      <c r="S32" s="272"/>
      <c r="T32" s="272"/>
      <c r="U32" s="272"/>
      <c r="V32" s="271"/>
      <c r="W32" s="272"/>
      <c r="X32" s="272"/>
      <c r="Y32" s="272"/>
      <c r="Z32" s="272"/>
      <c r="AA32" s="272"/>
      <c r="AB32" s="272"/>
      <c r="AC32" s="272"/>
    </row>
    <row r="33" spans="1:29" x14ac:dyDescent="0.25">
      <c r="A33" s="271"/>
      <c r="B33" s="272"/>
      <c r="C33" s="339" t="s">
        <v>547</v>
      </c>
      <c r="D33" s="334">
        <f t="shared" si="1"/>
        <v>8</v>
      </c>
      <c r="E33" s="340">
        <f>COUNTA('Monitoria Anual - 3'!S36:S43)</f>
        <v>0</v>
      </c>
      <c r="F33" s="341">
        <f>COUNTA('Monitoria Anual - 3'!N36:N43)</f>
        <v>1</v>
      </c>
      <c r="G33" s="341">
        <f>COUNTA('Monitoria Anual - 3'!O36:O43)</f>
        <v>2</v>
      </c>
      <c r="H33" s="341">
        <f>COUNTA('Monitoria Anual - 3'!P36:P43)</f>
        <v>4</v>
      </c>
      <c r="I33" s="341">
        <f>COUNTA('Monitoria Anual - 3'!Q36:Q43)</f>
        <v>1</v>
      </c>
      <c r="J33" s="342">
        <f>COUNTA('Monitoria Anual - 3'!R36:R43)</f>
        <v>0</v>
      </c>
      <c r="K33" s="272"/>
      <c r="L33" s="272"/>
      <c r="M33" s="272"/>
      <c r="N33" s="272"/>
      <c r="O33" s="272"/>
      <c r="P33" s="272"/>
      <c r="Q33" s="272"/>
      <c r="R33" s="272"/>
      <c r="S33" s="272"/>
      <c r="T33" s="272"/>
      <c r="U33" s="272"/>
      <c r="V33" s="271"/>
      <c r="W33" s="272"/>
      <c r="X33" s="272"/>
      <c r="Y33" s="272"/>
      <c r="Z33" s="272"/>
      <c r="AA33" s="272"/>
      <c r="AB33" s="272"/>
      <c r="AC33" s="272"/>
    </row>
    <row r="34" spans="1:29" x14ac:dyDescent="0.25">
      <c r="A34" s="271"/>
      <c r="B34" s="272"/>
      <c r="C34" s="272"/>
      <c r="D34" s="272"/>
      <c r="E34" s="272"/>
      <c r="F34" s="272"/>
      <c r="G34" s="272"/>
      <c r="H34" s="272"/>
      <c r="I34" s="272"/>
      <c r="J34" s="272"/>
      <c r="K34" s="272"/>
      <c r="L34" s="272"/>
      <c r="M34" s="272"/>
      <c r="N34" s="272"/>
      <c r="O34" s="272"/>
      <c r="P34" s="272"/>
      <c r="Q34" s="272"/>
      <c r="R34" s="272"/>
      <c r="S34" s="272"/>
      <c r="T34" s="272"/>
      <c r="U34" s="272"/>
      <c r="V34" s="271"/>
      <c r="W34" s="272"/>
      <c r="X34" s="272"/>
      <c r="Y34" s="272"/>
      <c r="Z34" s="272"/>
      <c r="AA34" s="272"/>
      <c r="AB34" s="272"/>
      <c r="AC34" s="272"/>
    </row>
    <row r="35" spans="1:29" x14ac:dyDescent="0.25">
      <c r="A35" s="271"/>
      <c r="B35" s="271"/>
      <c r="C35" s="271"/>
      <c r="D35" s="271"/>
      <c r="E35" s="271"/>
      <c r="F35" s="271"/>
      <c r="G35" s="271"/>
      <c r="H35" s="271"/>
      <c r="I35" s="271"/>
      <c r="J35" s="271"/>
      <c r="K35" s="271"/>
      <c r="L35" s="271"/>
      <c r="M35" s="271"/>
      <c r="N35" s="271"/>
      <c r="O35" s="271"/>
      <c r="P35" s="271"/>
      <c r="Q35" s="271"/>
      <c r="R35" s="271"/>
      <c r="S35" s="271"/>
      <c r="T35" s="271"/>
      <c r="U35" s="271"/>
      <c r="V35" s="271"/>
      <c r="W35" s="272"/>
      <c r="X35" s="272"/>
      <c r="Y35" s="272"/>
      <c r="Z35" s="272"/>
      <c r="AA35" s="272"/>
      <c r="AB35" s="272"/>
      <c r="AC35" s="272"/>
    </row>
    <row r="36" spans="1:29" x14ac:dyDescent="0.25">
      <c r="A36" s="272"/>
      <c r="B36" s="272"/>
      <c r="C36" s="272"/>
      <c r="D36" s="272"/>
      <c r="E36" s="272"/>
      <c r="F36" s="272"/>
      <c r="G36" s="272"/>
      <c r="H36" s="272"/>
      <c r="I36" s="272"/>
      <c r="J36" s="272"/>
      <c r="K36" s="272"/>
      <c r="L36" s="272"/>
      <c r="M36" s="272"/>
      <c r="N36" s="272"/>
      <c r="O36" s="272"/>
      <c r="P36" s="272"/>
      <c r="Q36" s="272"/>
      <c r="R36" s="272"/>
      <c r="S36" s="272"/>
      <c r="T36" s="272"/>
      <c r="U36" s="272"/>
      <c r="V36" s="272"/>
      <c r="W36" s="272"/>
      <c r="X36" s="272"/>
      <c r="Y36" s="272"/>
      <c r="Z36" s="272"/>
      <c r="AA36" s="272"/>
      <c r="AB36" s="272"/>
      <c r="AC36" s="272"/>
    </row>
    <row r="37" spans="1:29" x14ac:dyDescent="0.25">
      <c r="A37" s="343"/>
      <c r="B37" s="343"/>
      <c r="C37" s="343"/>
      <c r="D37" s="343"/>
      <c r="E37" s="343"/>
      <c r="F37" s="343"/>
      <c r="G37" s="343"/>
      <c r="H37" s="343"/>
      <c r="I37" s="343"/>
      <c r="J37" s="343"/>
      <c r="K37" s="343"/>
      <c r="L37" s="343"/>
      <c r="M37" s="343"/>
      <c r="N37" s="343"/>
      <c r="O37" s="343"/>
      <c r="P37" s="343"/>
      <c r="Q37" s="343"/>
      <c r="R37" s="343"/>
      <c r="S37" s="343"/>
      <c r="T37" s="343"/>
      <c r="U37" s="343"/>
      <c r="V37" s="343"/>
      <c r="W37" s="343"/>
      <c r="X37" s="343"/>
      <c r="Y37" s="343"/>
      <c r="Z37" s="343"/>
      <c r="AA37" s="343"/>
      <c r="AB37" s="343"/>
    </row>
    <row r="38" spans="1:29" x14ac:dyDescent="0.25">
      <c r="A38" s="343"/>
      <c r="B38" s="343"/>
      <c r="C38" s="343"/>
      <c r="D38" s="343"/>
      <c r="E38" s="343"/>
      <c r="F38" s="343"/>
      <c r="G38" s="343"/>
      <c r="H38" s="343"/>
      <c r="I38" s="343"/>
      <c r="J38" s="343"/>
      <c r="K38" s="343"/>
      <c r="L38" s="343"/>
      <c r="M38" s="343"/>
      <c r="N38" s="343"/>
      <c r="O38" s="343"/>
      <c r="P38" s="343"/>
      <c r="Q38" s="343"/>
      <c r="R38" s="343"/>
      <c r="S38" s="343"/>
      <c r="T38" s="343"/>
      <c r="U38" s="343"/>
      <c r="V38" s="343"/>
      <c r="W38" s="343"/>
      <c r="X38" s="343"/>
      <c r="Y38" s="343"/>
      <c r="Z38" s="343"/>
      <c r="AA38" s="343"/>
      <c r="AB38" s="343"/>
    </row>
    <row r="39" spans="1:29" x14ac:dyDescent="0.25">
      <c r="A39" s="343"/>
      <c r="B39" s="343"/>
      <c r="C39" s="343"/>
      <c r="D39" s="343"/>
      <c r="E39" s="343"/>
      <c r="F39" s="343"/>
      <c r="G39" s="343"/>
      <c r="H39" s="343"/>
      <c r="I39" s="343"/>
      <c r="J39" s="343"/>
      <c r="K39" s="343"/>
      <c r="L39" s="343"/>
      <c r="M39" s="343"/>
      <c r="N39" s="343"/>
      <c r="O39" s="343"/>
      <c r="P39" s="343"/>
      <c r="Q39" s="343"/>
      <c r="R39" s="343"/>
      <c r="S39" s="343"/>
      <c r="T39" s="343"/>
      <c r="U39" s="343"/>
      <c r="V39" s="343"/>
      <c r="W39" s="343"/>
      <c r="X39" s="343"/>
      <c r="Y39" s="343"/>
      <c r="Z39" s="343"/>
      <c r="AA39" s="343"/>
      <c r="AB39" s="343"/>
    </row>
  </sheetData>
  <sheetProtection password="ECFE" sheet="1" formatCells="0" formatColumns="0" formatRows="0" insertColumns="0" insertRows="0" insertHyperlinks="0" deleteColumns="0" deleteRows="0" sort="0" autoFilter="0" pivotTables="0"/>
  <protectedRanges>
    <protectedRange password="ECFE" sqref="V1:AB39 A1:U39" name="Intervalo1_8_8_8"/>
  </protectedRanges>
  <mergeCells count="13">
    <mergeCell ref="B24:C24"/>
    <mergeCell ref="D4:U4"/>
    <mergeCell ref="B6:U6"/>
    <mergeCell ref="B8:C8"/>
    <mergeCell ref="F9:G9"/>
    <mergeCell ref="C10:G10"/>
    <mergeCell ref="D20:G20"/>
    <mergeCell ref="D21:G21"/>
    <mergeCell ref="B1:U2"/>
    <mergeCell ref="B3:U3"/>
    <mergeCell ref="B4:C4"/>
    <mergeCell ref="B5:C5"/>
    <mergeCell ref="D5:G5"/>
  </mergeCells>
  <conditionalFormatting sqref="E29:F29 F30:F33 G29:J33">
    <cfRule type="cellIs" dxfId="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6235F-B88B-420C-88EA-270DF9DE68BC}">
  <dimension ref="A1:AY197"/>
  <sheetViews>
    <sheetView showGridLines="0" zoomScale="55" zoomScaleNormal="55" workbookViewId="0">
      <selection activeCell="B4" sqref="B4:C4"/>
    </sheetView>
  </sheetViews>
  <sheetFormatPr defaultColWidth="8.85546875" defaultRowHeight="15" x14ac:dyDescent="0.25"/>
  <cols>
    <col min="1" max="1" width="27.140625" style="263" customWidth="1"/>
    <col min="2" max="2" width="6.140625" style="183" customWidth="1"/>
    <col min="3" max="3" width="39" style="183" customWidth="1"/>
    <col min="4" max="4" width="18.7109375" style="188" customWidth="1"/>
    <col min="5" max="5" width="19.42578125" style="183" hidden="1" customWidth="1"/>
    <col min="6" max="6" width="25.7109375" style="183" customWidth="1"/>
    <col min="7" max="7" width="27.5703125" style="183" customWidth="1"/>
    <col min="8" max="9" width="25.140625" style="183" customWidth="1"/>
    <col min="10" max="10" width="30.140625" style="183" customWidth="1"/>
    <col min="11" max="12" width="25.140625" style="183" customWidth="1"/>
    <col min="13" max="13" width="27.7109375" style="183" bestFit="1" customWidth="1"/>
    <col min="14" max="16" width="26.7109375" style="263" customWidth="1"/>
    <col min="17" max="17" width="60.85546875" style="183" customWidth="1"/>
    <col min="18" max="18" width="48.42578125" style="183" customWidth="1"/>
    <col min="19" max="19" width="40" style="263" customWidth="1"/>
    <col min="20" max="20" width="19" style="188" customWidth="1"/>
    <col min="21" max="21" width="52.5703125" style="263" customWidth="1"/>
    <col min="22" max="22" width="2.7109375" style="183" customWidth="1"/>
    <col min="23" max="16384" width="8.85546875" style="183"/>
  </cols>
  <sheetData>
    <row r="1" spans="1:51" ht="33.75" customHeight="1" x14ac:dyDescent="0.25">
      <c r="A1" s="537" t="s">
        <v>398</v>
      </c>
      <c r="B1" s="537"/>
      <c r="C1" s="537"/>
      <c r="D1" s="537"/>
      <c r="E1" s="537"/>
      <c r="F1" s="537"/>
      <c r="G1" s="537"/>
      <c r="H1" s="537"/>
      <c r="I1" s="537"/>
      <c r="J1" s="537"/>
      <c r="K1" s="537"/>
      <c r="L1" s="537"/>
      <c r="M1" s="537"/>
      <c r="N1" s="270"/>
      <c r="O1" s="270"/>
      <c r="P1" s="270"/>
      <c r="Q1" s="182"/>
      <c r="R1" s="182"/>
      <c r="S1" s="270"/>
      <c r="T1" s="344"/>
      <c r="U1" s="270"/>
      <c r="V1" s="182"/>
      <c r="W1" s="182"/>
    </row>
    <row r="2" spans="1:51" ht="33.75" customHeight="1" x14ac:dyDescent="0.25">
      <c r="A2" s="538" t="s">
        <v>399</v>
      </c>
      <c r="B2" s="538"/>
      <c r="C2" s="538"/>
      <c r="D2" s="538"/>
      <c r="E2" s="538"/>
      <c r="F2" s="538"/>
      <c r="G2" s="538"/>
      <c r="H2" s="538"/>
      <c r="I2" s="538"/>
      <c r="J2" s="538"/>
      <c r="K2" s="538"/>
      <c r="L2" s="538"/>
      <c r="M2" s="538"/>
      <c r="N2" s="345"/>
      <c r="O2" s="345"/>
      <c r="P2" s="345"/>
      <c r="Q2" s="345"/>
      <c r="R2" s="345"/>
      <c r="S2" s="346"/>
      <c r="W2" s="182"/>
    </row>
    <row r="3" spans="1:51" ht="45" customHeight="1" x14ac:dyDescent="0.25">
      <c r="A3" s="347" t="s">
        <v>400</v>
      </c>
      <c r="B3" s="539" t="str">
        <f>'[1]Monitoria Anual - 1'!B3:G3</f>
        <v>Ampliar e assegurar a proteção efetiva dos habitats críticos para as aves limícolas até 2018</v>
      </c>
      <c r="C3" s="539"/>
      <c r="D3" s="539"/>
      <c r="E3" s="539"/>
      <c r="F3" s="539"/>
      <c r="G3" s="539"/>
      <c r="H3" s="186"/>
      <c r="I3" s="186"/>
      <c r="J3" s="186"/>
      <c r="K3" s="186"/>
      <c r="L3" s="186"/>
      <c r="M3" s="186"/>
      <c r="N3" s="186"/>
      <c r="O3" s="186"/>
      <c r="P3" s="186"/>
      <c r="W3" s="182"/>
    </row>
    <row r="4" spans="1:51" ht="27" customHeight="1" x14ac:dyDescent="0.25">
      <c r="A4" s="348" t="s">
        <v>401</v>
      </c>
      <c r="B4" s="540" t="s">
        <v>548</v>
      </c>
      <c r="C4" s="541"/>
      <c r="M4" s="263"/>
      <c r="W4" s="182"/>
    </row>
    <row r="5" spans="1:51" s="262" customFormat="1" ht="27" customHeight="1" x14ac:dyDescent="0.25">
      <c r="A5" s="542" t="s">
        <v>11</v>
      </c>
      <c r="B5" s="542"/>
      <c r="C5" s="542"/>
      <c r="D5" s="542"/>
      <c r="E5" s="542"/>
      <c r="F5" s="542"/>
      <c r="G5" s="542"/>
      <c r="H5" s="542"/>
      <c r="I5" s="542"/>
      <c r="J5" s="542"/>
      <c r="K5" s="542"/>
      <c r="L5" s="542"/>
      <c r="M5" s="542"/>
      <c r="N5" s="536" t="s">
        <v>56</v>
      </c>
      <c r="O5" s="536"/>
      <c r="P5" s="536"/>
      <c r="Q5" s="536"/>
      <c r="R5" s="536"/>
      <c r="S5" s="536"/>
      <c r="T5" s="536"/>
      <c r="U5" s="536"/>
      <c r="V5" s="349"/>
      <c r="W5" s="350"/>
      <c r="X5" s="349"/>
      <c r="Y5" s="349"/>
      <c r="Z5" s="349"/>
      <c r="AA5" s="349"/>
      <c r="AB5" s="349"/>
      <c r="AC5" s="349"/>
      <c r="AD5" s="349"/>
      <c r="AE5" s="349"/>
      <c r="AF5" s="349"/>
      <c r="AG5" s="349"/>
      <c r="AH5" s="349"/>
      <c r="AI5" s="349"/>
      <c r="AJ5" s="349"/>
      <c r="AK5" s="349"/>
      <c r="AL5" s="349"/>
      <c r="AM5" s="349"/>
      <c r="AN5" s="349"/>
      <c r="AO5" s="349"/>
      <c r="AP5" s="349"/>
      <c r="AQ5" s="349"/>
      <c r="AR5" s="349"/>
      <c r="AS5" s="349"/>
      <c r="AT5" s="349"/>
      <c r="AU5" s="349"/>
      <c r="AV5" s="349"/>
      <c r="AW5" s="349"/>
      <c r="AX5" s="349"/>
      <c r="AY5" s="349"/>
    </row>
    <row r="6" spans="1:51" s="258" customFormat="1" ht="45" customHeight="1" x14ac:dyDescent="0.25">
      <c r="A6" s="521" t="s">
        <v>3</v>
      </c>
      <c r="B6" s="514" t="s">
        <v>404</v>
      </c>
      <c r="C6" s="514" t="s">
        <v>405</v>
      </c>
      <c r="D6" s="514" t="s">
        <v>406</v>
      </c>
      <c r="E6" s="521" t="s">
        <v>407</v>
      </c>
      <c r="F6" s="514" t="s">
        <v>408</v>
      </c>
      <c r="G6" s="514"/>
      <c r="H6" s="514" t="s">
        <v>409</v>
      </c>
      <c r="I6" s="514" t="s">
        <v>410</v>
      </c>
      <c r="J6" s="514" t="s">
        <v>411</v>
      </c>
      <c r="K6" s="515" t="s">
        <v>412</v>
      </c>
      <c r="L6" s="515"/>
      <c r="M6" s="514" t="s">
        <v>413</v>
      </c>
      <c r="N6" s="550" t="s">
        <v>414</v>
      </c>
      <c r="O6" s="546" t="s">
        <v>549</v>
      </c>
      <c r="P6" s="548" t="s">
        <v>16</v>
      </c>
      <c r="Q6" s="549" t="s">
        <v>18</v>
      </c>
      <c r="R6" s="549" t="s">
        <v>19</v>
      </c>
      <c r="S6" s="549" t="s">
        <v>20</v>
      </c>
      <c r="T6" s="549" t="s">
        <v>21</v>
      </c>
      <c r="U6" s="551" t="s">
        <v>57</v>
      </c>
      <c r="V6" s="183"/>
      <c r="W6" s="182"/>
      <c r="X6" s="183"/>
      <c r="Y6" s="183"/>
      <c r="Z6" s="183"/>
      <c r="AA6" s="183"/>
      <c r="AB6" s="183"/>
      <c r="AC6" s="183"/>
      <c r="AD6" s="183"/>
      <c r="AE6" s="183"/>
      <c r="AF6" s="183"/>
      <c r="AG6" s="183"/>
      <c r="AH6" s="183"/>
      <c r="AI6" s="183"/>
      <c r="AJ6" s="183"/>
      <c r="AK6" s="183"/>
      <c r="AL6" s="183"/>
      <c r="AM6" s="183"/>
      <c r="AN6" s="183"/>
      <c r="AO6" s="183"/>
      <c r="AP6" s="183"/>
      <c r="AQ6" s="183"/>
      <c r="AR6" s="183"/>
      <c r="AS6" s="183"/>
      <c r="AT6" s="183"/>
      <c r="AU6" s="183"/>
      <c r="AV6" s="183"/>
      <c r="AW6" s="183"/>
      <c r="AX6" s="183"/>
      <c r="AY6" s="183"/>
    </row>
    <row r="7" spans="1:51" s="258" customFormat="1" ht="20.25" customHeight="1" x14ac:dyDescent="0.25">
      <c r="A7" s="521"/>
      <c r="B7" s="514"/>
      <c r="C7" s="514"/>
      <c r="D7" s="514"/>
      <c r="E7" s="521"/>
      <c r="F7" s="351" t="s">
        <v>418</v>
      </c>
      <c r="G7" s="351" t="s">
        <v>419</v>
      </c>
      <c r="H7" s="514"/>
      <c r="I7" s="514"/>
      <c r="J7" s="514"/>
      <c r="K7" s="254" t="s">
        <v>420</v>
      </c>
      <c r="L7" s="254" t="s">
        <v>421</v>
      </c>
      <c r="M7" s="514"/>
      <c r="N7" s="550"/>
      <c r="O7" s="547"/>
      <c r="P7" s="548"/>
      <c r="Q7" s="549"/>
      <c r="R7" s="549"/>
      <c r="S7" s="549"/>
      <c r="T7" s="549"/>
      <c r="U7" s="551"/>
      <c r="V7" s="183"/>
      <c r="W7" s="182"/>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83"/>
      <c r="AY7" s="183"/>
    </row>
    <row r="8" spans="1:51" s="258" customFormat="1" ht="210.75" customHeight="1" x14ac:dyDescent="0.25">
      <c r="A8" s="543" t="s">
        <v>255</v>
      </c>
      <c r="B8" s="352" t="s">
        <v>422</v>
      </c>
      <c r="C8" s="353" t="s">
        <v>550</v>
      </c>
      <c r="D8" s="255" t="s">
        <v>424</v>
      </c>
      <c r="E8" s="353"/>
      <c r="F8" s="354" t="s">
        <v>264</v>
      </c>
      <c r="G8" s="354" t="s">
        <v>551</v>
      </c>
      <c r="H8" s="210" t="s">
        <v>552</v>
      </c>
      <c r="I8" s="355">
        <v>60000</v>
      </c>
      <c r="J8" s="210" t="s">
        <v>553</v>
      </c>
      <c r="K8" s="353"/>
      <c r="L8" s="353"/>
      <c r="M8" s="353"/>
      <c r="N8" s="356"/>
      <c r="O8" s="353"/>
      <c r="P8" s="353" t="s">
        <v>58</v>
      </c>
      <c r="Q8" s="353" t="s">
        <v>554</v>
      </c>
      <c r="R8" s="353" t="s">
        <v>555</v>
      </c>
      <c r="S8" s="353"/>
      <c r="T8" s="357" t="s">
        <v>556</v>
      </c>
      <c r="U8" s="358" t="s">
        <v>557</v>
      </c>
      <c r="V8" s="183"/>
      <c r="W8" s="182"/>
      <c r="X8" s="183"/>
      <c r="Y8" s="183"/>
      <c r="Z8" s="183"/>
      <c r="AA8" s="183"/>
      <c r="AB8" s="183"/>
      <c r="AC8" s="183"/>
      <c r="AD8" s="183"/>
      <c r="AE8" s="183"/>
      <c r="AF8" s="183"/>
      <c r="AG8" s="183"/>
      <c r="AH8" s="183"/>
      <c r="AI8" s="183"/>
      <c r="AJ8" s="183"/>
      <c r="AK8" s="183"/>
      <c r="AL8" s="183"/>
      <c r="AM8" s="183"/>
      <c r="AN8" s="183"/>
      <c r="AO8" s="183"/>
      <c r="AP8" s="183"/>
      <c r="AQ8" s="183"/>
      <c r="AR8" s="183"/>
      <c r="AS8" s="183"/>
      <c r="AT8" s="183"/>
      <c r="AU8" s="183"/>
      <c r="AV8" s="183"/>
      <c r="AW8" s="183"/>
      <c r="AX8" s="183"/>
      <c r="AY8" s="183"/>
    </row>
    <row r="9" spans="1:51" s="258" customFormat="1" ht="274.5" customHeight="1" x14ac:dyDescent="0.25">
      <c r="A9" s="544"/>
      <c r="B9" s="352" t="s">
        <v>434</v>
      </c>
      <c r="C9" s="359" t="s">
        <v>435</v>
      </c>
      <c r="D9" s="210" t="s">
        <v>275</v>
      </c>
      <c r="E9" s="353"/>
      <c r="F9" s="354">
        <v>41518</v>
      </c>
      <c r="G9" s="354" t="s">
        <v>436</v>
      </c>
      <c r="H9" s="210" t="s">
        <v>93</v>
      </c>
      <c r="I9" s="360">
        <v>6000</v>
      </c>
      <c r="J9" s="361" t="s">
        <v>437</v>
      </c>
      <c r="K9" s="353"/>
      <c r="L9" s="353"/>
      <c r="M9" s="353"/>
      <c r="N9" s="353"/>
      <c r="O9" s="353" t="s">
        <v>58</v>
      </c>
      <c r="P9" s="353"/>
      <c r="Q9" s="362" t="s">
        <v>558</v>
      </c>
      <c r="R9" s="353" t="s">
        <v>559</v>
      </c>
      <c r="S9" s="362" t="s">
        <v>560</v>
      </c>
      <c r="T9" s="357" t="s">
        <v>561</v>
      </c>
      <c r="U9" s="358" t="s">
        <v>562</v>
      </c>
      <c r="V9" s="183"/>
      <c r="W9" s="182"/>
      <c r="X9" s="183"/>
      <c r="Y9" s="183"/>
      <c r="Z9" s="183"/>
      <c r="AA9" s="183"/>
      <c r="AB9" s="183"/>
      <c r="AC9" s="183"/>
      <c r="AD9" s="183"/>
      <c r="AE9" s="183"/>
      <c r="AF9" s="183"/>
      <c r="AG9" s="183"/>
      <c r="AH9" s="183"/>
      <c r="AI9" s="183"/>
      <c r="AJ9" s="183"/>
      <c r="AK9" s="183"/>
      <c r="AL9" s="183"/>
      <c r="AM9" s="183"/>
      <c r="AN9" s="183"/>
      <c r="AO9" s="183"/>
      <c r="AP9" s="183"/>
      <c r="AQ9" s="183"/>
      <c r="AR9" s="183"/>
      <c r="AS9" s="183"/>
      <c r="AT9" s="183"/>
      <c r="AU9" s="183"/>
      <c r="AV9" s="183"/>
      <c r="AW9" s="183"/>
      <c r="AX9" s="183"/>
      <c r="AY9" s="183"/>
    </row>
    <row r="10" spans="1:51" s="258" customFormat="1" ht="93.75" customHeight="1" x14ac:dyDescent="0.25">
      <c r="A10" s="544"/>
      <c r="B10" s="352" t="s">
        <v>439</v>
      </c>
      <c r="C10" s="207" t="s">
        <v>563</v>
      </c>
      <c r="D10" s="361" t="s">
        <v>564</v>
      </c>
      <c r="E10" s="353"/>
      <c r="F10" s="354">
        <v>41518</v>
      </c>
      <c r="G10" s="354">
        <v>42644</v>
      </c>
      <c r="H10" s="210" t="s">
        <v>440</v>
      </c>
      <c r="I10" s="355" t="s">
        <v>95</v>
      </c>
      <c r="J10" s="210" t="s">
        <v>441</v>
      </c>
      <c r="K10" s="353"/>
      <c r="L10" s="353"/>
      <c r="M10" s="353"/>
      <c r="N10" s="353"/>
      <c r="O10" s="353" t="s">
        <v>58</v>
      </c>
      <c r="P10" s="353"/>
      <c r="Q10" s="353" t="s">
        <v>565</v>
      </c>
      <c r="R10" s="353" t="s">
        <v>566</v>
      </c>
      <c r="S10" s="353"/>
      <c r="T10" s="357" t="s">
        <v>556</v>
      </c>
      <c r="U10" s="358" t="s">
        <v>567</v>
      </c>
      <c r="V10" s="183"/>
      <c r="W10" s="182"/>
      <c r="X10" s="183"/>
      <c r="Y10" s="183"/>
      <c r="Z10" s="183"/>
      <c r="AA10" s="183"/>
      <c r="AB10" s="183"/>
      <c r="AC10" s="183"/>
      <c r="AD10" s="183"/>
      <c r="AE10" s="183"/>
      <c r="AF10" s="183"/>
      <c r="AG10" s="183"/>
      <c r="AH10" s="183"/>
      <c r="AI10" s="183"/>
      <c r="AJ10" s="183"/>
      <c r="AK10" s="183"/>
      <c r="AL10" s="183"/>
      <c r="AM10" s="183"/>
      <c r="AN10" s="183"/>
      <c r="AO10" s="183"/>
      <c r="AP10" s="183"/>
      <c r="AQ10" s="183"/>
      <c r="AR10" s="183"/>
      <c r="AS10" s="183"/>
      <c r="AT10" s="183"/>
      <c r="AU10" s="183"/>
      <c r="AV10" s="183"/>
      <c r="AW10" s="183"/>
      <c r="AX10" s="183"/>
      <c r="AY10" s="183"/>
    </row>
    <row r="11" spans="1:51" s="258" customFormat="1" ht="106.5" customHeight="1" x14ac:dyDescent="0.25">
      <c r="A11" s="544"/>
      <c r="B11" s="352" t="s">
        <v>446</v>
      </c>
      <c r="C11" s="353" t="s">
        <v>568</v>
      </c>
      <c r="D11" s="361"/>
      <c r="E11" s="353"/>
      <c r="F11" s="354">
        <v>41640</v>
      </c>
      <c r="G11" s="354">
        <v>43160</v>
      </c>
      <c r="H11" s="361" t="s">
        <v>115</v>
      </c>
      <c r="I11" s="355">
        <v>2200</v>
      </c>
      <c r="J11" s="210" t="s">
        <v>569</v>
      </c>
      <c r="K11" s="353"/>
      <c r="L11" s="353"/>
      <c r="M11" s="353"/>
      <c r="N11" s="353"/>
      <c r="O11" s="353"/>
      <c r="P11" s="353" t="s">
        <v>58</v>
      </c>
      <c r="Q11" s="353" t="s">
        <v>570</v>
      </c>
      <c r="R11" s="353"/>
      <c r="S11" s="362" t="s">
        <v>571</v>
      </c>
      <c r="T11" s="357"/>
      <c r="U11" s="363"/>
      <c r="V11" s="183"/>
      <c r="W11" s="182"/>
      <c r="X11" s="183"/>
      <c r="Y11" s="183"/>
      <c r="Z11" s="183"/>
      <c r="AA11" s="183"/>
      <c r="AB11" s="183"/>
      <c r="AC11" s="183"/>
      <c r="AD11" s="183"/>
      <c r="AE11" s="183"/>
      <c r="AF11" s="183"/>
      <c r="AG11" s="183"/>
      <c r="AH11" s="183"/>
      <c r="AI11" s="183"/>
      <c r="AJ11" s="183"/>
      <c r="AK11" s="183"/>
      <c r="AL11" s="183"/>
      <c r="AM11" s="183"/>
      <c r="AN11" s="183"/>
      <c r="AO11" s="183"/>
      <c r="AP11" s="183"/>
      <c r="AQ11" s="183"/>
      <c r="AR11" s="183"/>
      <c r="AS11" s="183"/>
      <c r="AT11" s="183"/>
      <c r="AU11" s="183"/>
      <c r="AV11" s="183"/>
      <c r="AW11" s="183"/>
      <c r="AX11" s="183"/>
      <c r="AY11" s="183"/>
    </row>
    <row r="12" spans="1:51" s="258" customFormat="1" ht="114.75" customHeight="1" x14ac:dyDescent="0.25">
      <c r="A12" s="544"/>
      <c r="B12" s="352" t="s">
        <v>453</v>
      </c>
      <c r="C12" s="364" t="s">
        <v>572</v>
      </c>
      <c r="D12" s="210" t="s">
        <v>120</v>
      </c>
      <c r="E12" s="353"/>
      <c r="F12" s="354">
        <v>41334</v>
      </c>
      <c r="G12" s="354">
        <v>42430</v>
      </c>
      <c r="H12" s="210" t="s">
        <v>289</v>
      </c>
      <c r="I12" s="355" t="s">
        <v>95</v>
      </c>
      <c r="J12" s="210" t="s">
        <v>455</v>
      </c>
      <c r="K12" s="353"/>
      <c r="L12" s="353"/>
      <c r="M12" s="353"/>
      <c r="N12" s="353"/>
      <c r="O12" s="353" t="s">
        <v>58</v>
      </c>
      <c r="P12" s="353"/>
      <c r="Q12" s="353" t="s">
        <v>573</v>
      </c>
      <c r="R12" s="353" t="s">
        <v>574</v>
      </c>
      <c r="S12" s="353" t="s">
        <v>575</v>
      </c>
      <c r="T12" s="357" t="s">
        <v>576</v>
      </c>
      <c r="U12" s="358" t="s">
        <v>577</v>
      </c>
      <c r="V12" s="183"/>
      <c r="W12" s="182"/>
      <c r="X12" s="183"/>
      <c r="Y12" s="183"/>
      <c r="Z12" s="183"/>
      <c r="AA12" s="183"/>
      <c r="AB12" s="183"/>
      <c r="AC12" s="183"/>
      <c r="AD12" s="183"/>
      <c r="AE12" s="183"/>
      <c r="AF12" s="183"/>
      <c r="AG12" s="183"/>
      <c r="AH12" s="183"/>
      <c r="AI12" s="183"/>
      <c r="AJ12" s="183"/>
      <c r="AK12" s="183"/>
      <c r="AL12" s="183"/>
      <c r="AM12" s="183"/>
      <c r="AN12" s="183"/>
      <c r="AO12" s="183"/>
      <c r="AP12" s="183"/>
      <c r="AQ12" s="183"/>
      <c r="AR12" s="183"/>
      <c r="AS12" s="183"/>
      <c r="AT12" s="183"/>
      <c r="AU12" s="183"/>
      <c r="AV12" s="183"/>
      <c r="AW12" s="183"/>
      <c r="AX12" s="183"/>
      <c r="AY12" s="183"/>
    </row>
    <row r="13" spans="1:51" s="258" customFormat="1" ht="146.25" customHeight="1" x14ac:dyDescent="0.25">
      <c r="A13" s="544"/>
      <c r="B13" s="352" t="s">
        <v>456</v>
      </c>
      <c r="C13" s="365" t="s">
        <v>578</v>
      </c>
      <c r="D13" s="366" t="s">
        <v>126</v>
      </c>
      <c r="E13" s="353"/>
      <c r="F13" s="367">
        <v>41334</v>
      </c>
      <c r="G13" s="367">
        <v>43160</v>
      </c>
      <c r="H13" s="368" t="s">
        <v>295</v>
      </c>
      <c r="I13" s="369">
        <v>25000</v>
      </c>
      <c r="J13" s="368" t="s">
        <v>579</v>
      </c>
      <c r="K13" s="353" t="s">
        <v>580</v>
      </c>
      <c r="L13" s="353"/>
      <c r="M13" s="353"/>
      <c r="N13" s="353" t="s">
        <v>58</v>
      </c>
      <c r="O13" s="353"/>
      <c r="P13" s="353"/>
      <c r="Q13" s="353" t="s">
        <v>581</v>
      </c>
      <c r="R13" s="353" t="s">
        <v>582</v>
      </c>
      <c r="S13" s="353" t="s">
        <v>583</v>
      </c>
      <c r="T13" s="357" t="s">
        <v>556</v>
      </c>
      <c r="U13" s="358"/>
      <c r="V13" s="183"/>
      <c r="W13" s="182"/>
      <c r="X13" s="183"/>
      <c r="Y13" s="183"/>
      <c r="Z13" s="183"/>
      <c r="AA13" s="183"/>
      <c r="AB13" s="183"/>
      <c r="AC13" s="183"/>
      <c r="AD13" s="183"/>
      <c r="AE13" s="183"/>
      <c r="AF13" s="183"/>
      <c r="AG13" s="183"/>
      <c r="AH13" s="183"/>
      <c r="AI13" s="183"/>
      <c r="AJ13" s="183"/>
      <c r="AK13" s="183"/>
      <c r="AL13" s="183"/>
      <c r="AM13" s="183"/>
      <c r="AN13" s="183"/>
      <c r="AO13" s="183"/>
      <c r="AP13" s="183"/>
      <c r="AQ13" s="183"/>
      <c r="AR13" s="183"/>
      <c r="AS13" s="183"/>
      <c r="AT13" s="183"/>
      <c r="AU13" s="183"/>
      <c r="AV13" s="183"/>
      <c r="AW13" s="183"/>
      <c r="AX13" s="183"/>
      <c r="AY13" s="183"/>
    </row>
    <row r="14" spans="1:51" s="258" customFormat="1" ht="120.75" customHeight="1" x14ac:dyDescent="0.25">
      <c r="A14" s="544"/>
      <c r="B14" s="352" t="s">
        <v>459</v>
      </c>
      <c r="C14" s="207" t="s">
        <v>584</v>
      </c>
      <c r="D14" s="210" t="s">
        <v>134</v>
      </c>
      <c r="E14" s="353"/>
      <c r="F14" s="354">
        <v>41334</v>
      </c>
      <c r="G14" s="354">
        <v>43160</v>
      </c>
      <c r="H14" s="361" t="s">
        <v>585</v>
      </c>
      <c r="I14" s="355">
        <v>5000</v>
      </c>
      <c r="J14" s="210" t="s">
        <v>461</v>
      </c>
      <c r="K14" s="353"/>
      <c r="L14" s="353"/>
      <c r="M14" s="353"/>
      <c r="N14" s="353" t="s">
        <v>58</v>
      </c>
      <c r="O14" s="353"/>
      <c r="P14" s="353"/>
      <c r="Q14" s="353" t="s">
        <v>586</v>
      </c>
      <c r="R14" s="353"/>
      <c r="S14" s="362" t="s">
        <v>587</v>
      </c>
      <c r="T14" s="357" t="s">
        <v>556</v>
      </c>
      <c r="U14" s="358"/>
      <c r="V14" s="183"/>
      <c r="W14" s="182"/>
      <c r="X14" s="183"/>
      <c r="Y14" s="183"/>
      <c r="Z14" s="183"/>
      <c r="AA14" s="183"/>
      <c r="AB14" s="183"/>
      <c r="AC14" s="183"/>
      <c r="AD14" s="183"/>
      <c r="AE14" s="183"/>
      <c r="AF14" s="183"/>
      <c r="AG14" s="183"/>
      <c r="AH14" s="183"/>
      <c r="AI14" s="183"/>
      <c r="AJ14" s="183"/>
      <c r="AK14" s="183"/>
      <c r="AL14" s="183"/>
      <c r="AM14" s="183"/>
      <c r="AN14" s="183"/>
      <c r="AO14" s="183"/>
      <c r="AP14" s="183"/>
      <c r="AQ14" s="183"/>
      <c r="AR14" s="183"/>
      <c r="AS14" s="183"/>
      <c r="AT14" s="183"/>
      <c r="AU14" s="183"/>
      <c r="AV14" s="183"/>
      <c r="AW14" s="183"/>
      <c r="AX14" s="183"/>
      <c r="AY14" s="183"/>
    </row>
    <row r="15" spans="1:51" s="258" customFormat="1" ht="110.25" customHeight="1" x14ac:dyDescent="0.25">
      <c r="A15" s="543" t="s">
        <v>467</v>
      </c>
      <c r="B15" s="352" t="s">
        <v>468</v>
      </c>
      <c r="C15" s="370" t="s">
        <v>588</v>
      </c>
      <c r="D15" s="210" t="s">
        <v>161</v>
      </c>
      <c r="E15" s="353"/>
      <c r="F15" s="354">
        <v>41334</v>
      </c>
      <c r="G15" s="354">
        <v>41974</v>
      </c>
      <c r="H15" s="361" t="s">
        <v>162</v>
      </c>
      <c r="I15" s="355">
        <v>60000</v>
      </c>
      <c r="J15" s="353" t="s">
        <v>589</v>
      </c>
      <c r="K15" s="353" t="s">
        <v>590</v>
      </c>
      <c r="L15" s="353"/>
      <c r="M15" s="353"/>
      <c r="N15" s="353"/>
      <c r="O15" s="353"/>
      <c r="P15" s="353" t="s">
        <v>449</v>
      </c>
      <c r="Q15" s="353" t="s">
        <v>591</v>
      </c>
      <c r="R15" s="353" t="s">
        <v>592</v>
      </c>
      <c r="S15" s="353"/>
      <c r="T15" s="357"/>
      <c r="U15" s="358" t="s">
        <v>593</v>
      </c>
      <c r="V15" s="183"/>
      <c r="W15" s="182"/>
      <c r="X15" s="183"/>
      <c r="Y15" s="183"/>
      <c r="Z15" s="183"/>
      <c r="AA15" s="183"/>
      <c r="AB15" s="183"/>
      <c r="AC15" s="183"/>
      <c r="AD15" s="183"/>
      <c r="AE15" s="183"/>
      <c r="AF15" s="183"/>
      <c r="AG15" s="183"/>
      <c r="AH15" s="183"/>
      <c r="AI15" s="183"/>
      <c r="AJ15" s="183"/>
      <c r="AK15" s="183"/>
      <c r="AL15" s="183"/>
      <c r="AM15" s="183"/>
      <c r="AN15" s="183"/>
      <c r="AO15" s="183"/>
      <c r="AP15" s="183"/>
      <c r="AQ15" s="183"/>
      <c r="AR15" s="183"/>
      <c r="AS15" s="183"/>
      <c r="AT15" s="183"/>
      <c r="AU15" s="183"/>
      <c r="AV15" s="183"/>
      <c r="AW15" s="183"/>
      <c r="AX15" s="183"/>
      <c r="AY15" s="183"/>
    </row>
    <row r="16" spans="1:51" s="258" customFormat="1" ht="108" customHeight="1" x14ac:dyDescent="0.25">
      <c r="A16" s="544"/>
      <c r="B16" s="352" t="s">
        <v>471</v>
      </c>
      <c r="C16" s="370" t="s">
        <v>472</v>
      </c>
      <c r="D16" s="210" t="s">
        <v>167</v>
      </c>
      <c r="E16" s="353"/>
      <c r="F16" s="354">
        <v>41334</v>
      </c>
      <c r="G16" s="354">
        <v>42430</v>
      </c>
      <c r="H16" s="210" t="s">
        <v>473</v>
      </c>
      <c r="I16" s="355">
        <v>50000</v>
      </c>
      <c r="J16" s="353"/>
      <c r="K16" s="353"/>
      <c r="L16" s="353"/>
      <c r="M16" s="353"/>
      <c r="N16" s="353"/>
      <c r="O16" s="353" t="s">
        <v>58</v>
      </c>
      <c r="P16" s="353"/>
      <c r="Q16" s="353" t="s">
        <v>594</v>
      </c>
      <c r="R16" s="353" t="s">
        <v>595</v>
      </c>
      <c r="S16" s="353" t="s">
        <v>596</v>
      </c>
      <c r="T16" s="357" t="s">
        <v>597</v>
      </c>
      <c r="U16" s="358" t="s">
        <v>598</v>
      </c>
      <c r="V16" s="183"/>
      <c r="W16" s="182"/>
      <c r="X16" s="183"/>
      <c r="Y16" s="183"/>
      <c r="Z16" s="183"/>
      <c r="AA16" s="183"/>
      <c r="AB16" s="183"/>
      <c r="AC16" s="183"/>
      <c r="AD16" s="183"/>
      <c r="AE16" s="183"/>
      <c r="AF16" s="183"/>
      <c r="AG16" s="183"/>
      <c r="AH16" s="183"/>
      <c r="AI16" s="183"/>
      <c r="AJ16" s="183"/>
      <c r="AK16" s="183"/>
      <c r="AL16" s="183"/>
      <c r="AM16" s="183"/>
      <c r="AN16" s="183"/>
      <c r="AO16" s="183"/>
      <c r="AP16" s="183"/>
      <c r="AQ16" s="183"/>
      <c r="AR16" s="183"/>
      <c r="AS16" s="183"/>
      <c r="AT16" s="183"/>
      <c r="AU16" s="183"/>
      <c r="AV16" s="183"/>
      <c r="AW16" s="183"/>
      <c r="AX16" s="183"/>
      <c r="AY16" s="183"/>
    </row>
    <row r="17" spans="1:51" s="258" customFormat="1" ht="197.25" customHeight="1" x14ac:dyDescent="0.25">
      <c r="A17" s="544"/>
      <c r="B17" s="352" t="s">
        <v>475</v>
      </c>
      <c r="C17" s="364" t="s">
        <v>326</v>
      </c>
      <c r="D17" s="210" t="s">
        <v>327</v>
      </c>
      <c r="E17" s="353"/>
      <c r="F17" s="354">
        <v>41974</v>
      </c>
      <c r="G17" s="354">
        <v>43160</v>
      </c>
      <c r="H17" s="361" t="s">
        <v>476</v>
      </c>
      <c r="I17" s="355" t="s">
        <v>180</v>
      </c>
      <c r="J17" s="353" t="s">
        <v>599</v>
      </c>
      <c r="K17" s="353" t="s">
        <v>600</v>
      </c>
      <c r="L17" s="353"/>
      <c r="M17" s="353"/>
      <c r="N17" s="353"/>
      <c r="O17" s="353" t="s">
        <v>58</v>
      </c>
      <c r="P17" s="353"/>
      <c r="Q17" s="353" t="s">
        <v>601</v>
      </c>
      <c r="R17" s="353"/>
      <c r="S17" s="353" t="s">
        <v>602</v>
      </c>
      <c r="T17" s="357"/>
      <c r="U17" s="358" t="s">
        <v>603</v>
      </c>
      <c r="V17" s="183"/>
      <c r="W17" s="182"/>
      <c r="X17" s="183"/>
      <c r="Y17" s="183"/>
      <c r="Z17" s="183"/>
      <c r="AA17" s="183"/>
      <c r="AB17" s="183"/>
      <c r="AC17" s="183"/>
      <c r="AD17" s="183"/>
      <c r="AE17" s="183"/>
      <c r="AF17" s="183"/>
      <c r="AG17" s="183"/>
      <c r="AH17" s="183"/>
      <c r="AI17" s="183"/>
      <c r="AJ17" s="183"/>
      <c r="AK17" s="183"/>
      <c r="AL17" s="183"/>
      <c r="AM17" s="183"/>
      <c r="AN17" s="183"/>
      <c r="AO17" s="183"/>
      <c r="AP17" s="183"/>
      <c r="AQ17" s="183"/>
      <c r="AR17" s="183"/>
      <c r="AS17" s="183"/>
      <c r="AT17" s="183"/>
      <c r="AU17" s="183"/>
      <c r="AV17" s="183"/>
      <c r="AW17" s="183"/>
      <c r="AX17" s="183"/>
      <c r="AY17" s="183"/>
    </row>
    <row r="18" spans="1:51" s="258" customFormat="1" ht="184.5" customHeight="1" x14ac:dyDescent="0.25">
      <c r="A18" s="544"/>
      <c r="B18" s="352" t="s">
        <v>481</v>
      </c>
      <c r="C18" s="370" t="s">
        <v>332</v>
      </c>
      <c r="D18" s="361" t="s">
        <v>333</v>
      </c>
      <c r="E18" s="353"/>
      <c r="F18" s="354">
        <v>41334</v>
      </c>
      <c r="G18" s="354">
        <v>43160</v>
      </c>
      <c r="H18" s="210" t="s">
        <v>73</v>
      </c>
      <c r="I18" s="360">
        <v>50000</v>
      </c>
      <c r="J18" s="353" t="s">
        <v>604</v>
      </c>
      <c r="K18" s="353" t="s">
        <v>605</v>
      </c>
      <c r="L18" s="353"/>
      <c r="M18" s="353"/>
      <c r="N18" s="353" t="s">
        <v>58</v>
      </c>
      <c r="O18" s="353"/>
      <c r="P18" s="353"/>
      <c r="Q18" s="353" t="s">
        <v>606</v>
      </c>
      <c r="R18" s="353"/>
      <c r="S18" s="353" t="s">
        <v>607</v>
      </c>
      <c r="T18" s="357"/>
      <c r="U18" s="358" t="s">
        <v>608</v>
      </c>
      <c r="V18" s="183"/>
      <c r="W18" s="182"/>
      <c r="X18" s="183"/>
      <c r="Y18" s="183"/>
      <c r="Z18" s="183"/>
      <c r="AA18" s="183"/>
      <c r="AB18" s="183"/>
      <c r="AC18" s="183"/>
      <c r="AD18" s="183"/>
      <c r="AE18" s="183"/>
      <c r="AF18" s="183"/>
      <c r="AG18" s="183"/>
      <c r="AH18" s="183"/>
      <c r="AI18" s="183"/>
      <c r="AJ18" s="183"/>
      <c r="AK18" s="183"/>
      <c r="AL18" s="183"/>
      <c r="AM18" s="183"/>
      <c r="AN18" s="183"/>
      <c r="AO18" s="183"/>
      <c r="AP18" s="183"/>
      <c r="AQ18" s="183"/>
      <c r="AR18" s="183"/>
      <c r="AS18" s="183"/>
      <c r="AT18" s="183"/>
      <c r="AU18" s="183"/>
      <c r="AV18" s="183"/>
      <c r="AW18" s="183"/>
      <c r="AX18" s="183"/>
      <c r="AY18" s="183"/>
    </row>
    <row r="19" spans="1:51" s="258" customFormat="1" ht="105" customHeight="1" x14ac:dyDescent="0.25">
      <c r="A19" s="544"/>
      <c r="B19" s="352" t="s">
        <v>482</v>
      </c>
      <c r="C19" s="207" t="s">
        <v>483</v>
      </c>
      <c r="D19" s="361" t="s">
        <v>189</v>
      </c>
      <c r="E19" s="353"/>
      <c r="F19" s="354" t="s">
        <v>176</v>
      </c>
      <c r="G19" s="354" t="s">
        <v>190</v>
      </c>
      <c r="H19" s="210" t="s">
        <v>73</v>
      </c>
      <c r="I19" s="355" t="s">
        <v>95</v>
      </c>
      <c r="J19" s="353"/>
      <c r="K19" s="353"/>
      <c r="L19" s="353"/>
      <c r="M19" s="353"/>
      <c r="N19" s="353"/>
      <c r="O19" s="353"/>
      <c r="P19" s="353" t="s">
        <v>58</v>
      </c>
      <c r="Q19" s="353" t="s">
        <v>609</v>
      </c>
      <c r="R19" s="353" t="s">
        <v>610</v>
      </c>
      <c r="S19" s="353" t="s">
        <v>611</v>
      </c>
      <c r="T19" s="357"/>
      <c r="U19" s="358" t="s">
        <v>612</v>
      </c>
      <c r="V19" s="183"/>
      <c r="W19" s="182"/>
      <c r="X19" s="183"/>
      <c r="Y19" s="183"/>
      <c r="Z19" s="183"/>
      <c r="AA19" s="183"/>
      <c r="AB19" s="183"/>
      <c r="AC19" s="183"/>
      <c r="AD19" s="183"/>
      <c r="AE19" s="183"/>
      <c r="AF19" s="183"/>
      <c r="AG19" s="183"/>
      <c r="AH19" s="183"/>
      <c r="AI19" s="183"/>
      <c r="AJ19" s="183"/>
      <c r="AK19" s="183"/>
      <c r="AL19" s="183"/>
      <c r="AM19" s="183"/>
      <c r="AN19" s="183"/>
      <c r="AO19" s="183"/>
      <c r="AP19" s="183"/>
      <c r="AQ19" s="183"/>
      <c r="AR19" s="183"/>
      <c r="AS19" s="183"/>
      <c r="AT19" s="183"/>
      <c r="AU19" s="183"/>
      <c r="AV19" s="183"/>
      <c r="AW19" s="183"/>
      <c r="AX19" s="183"/>
      <c r="AY19" s="183"/>
    </row>
    <row r="20" spans="1:51" s="258" customFormat="1" ht="234.75" customHeight="1" x14ac:dyDescent="0.25">
      <c r="A20" s="544"/>
      <c r="B20" s="352" t="s">
        <v>484</v>
      </c>
      <c r="C20" s="364" t="s">
        <v>485</v>
      </c>
      <c r="D20" s="210" t="s">
        <v>196</v>
      </c>
      <c r="E20" s="353"/>
      <c r="F20" s="354">
        <v>41334</v>
      </c>
      <c r="G20" s="354">
        <v>43160</v>
      </c>
      <c r="H20" s="210" t="s">
        <v>168</v>
      </c>
      <c r="I20" s="355">
        <v>40000</v>
      </c>
      <c r="J20" s="353"/>
      <c r="K20" s="353"/>
      <c r="L20" s="353"/>
      <c r="M20" s="353"/>
      <c r="N20" s="353"/>
      <c r="O20" s="353" t="s">
        <v>58</v>
      </c>
      <c r="P20" s="353"/>
      <c r="Q20" s="353" t="s">
        <v>613</v>
      </c>
      <c r="R20" s="207" t="s">
        <v>614</v>
      </c>
      <c r="S20" s="353" t="s">
        <v>615</v>
      </c>
      <c r="T20" s="357"/>
      <c r="U20" s="358"/>
      <c r="V20" s="183"/>
      <c r="W20" s="182"/>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row>
    <row r="21" spans="1:51" s="258" customFormat="1" ht="207" customHeight="1" x14ac:dyDescent="0.25">
      <c r="A21" s="544"/>
      <c r="B21" s="352" t="s">
        <v>486</v>
      </c>
      <c r="C21" s="365" t="s">
        <v>487</v>
      </c>
      <c r="D21" s="366" t="s">
        <v>202</v>
      </c>
      <c r="E21" s="353"/>
      <c r="F21" s="367">
        <v>41334</v>
      </c>
      <c r="G21" s="367">
        <v>43160</v>
      </c>
      <c r="H21" s="361" t="s">
        <v>616</v>
      </c>
      <c r="I21" s="369" t="s">
        <v>204</v>
      </c>
      <c r="J21" s="353"/>
      <c r="K21" s="353"/>
      <c r="L21" s="353"/>
      <c r="M21" s="353"/>
      <c r="N21" s="353"/>
      <c r="O21" s="353"/>
      <c r="P21" s="353" t="s">
        <v>58</v>
      </c>
      <c r="Q21" s="353" t="s">
        <v>617</v>
      </c>
      <c r="R21" s="353" t="s">
        <v>618</v>
      </c>
      <c r="S21" s="353"/>
      <c r="T21" s="357"/>
      <c r="U21" s="358" t="s">
        <v>619</v>
      </c>
      <c r="V21" s="183"/>
      <c r="W21" s="182"/>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83"/>
      <c r="AY21" s="183"/>
    </row>
    <row r="22" spans="1:51" s="258" customFormat="1" ht="158.25" customHeight="1" x14ac:dyDescent="0.25">
      <c r="A22" s="545"/>
      <c r="B22" s="352" t="s">
        <v>497</v>
      </c>
      <c r="C22" s="207" t="s">
        <v>620</v>
      </c>
      <c r="D22" s="210" t="s">
        <v>217</v>
      </c>
      <c r="E22" s="353"/>
      <c r="F22" s="354">
        <v>41335</v>
      </c>
      <c r="G22" s="354">
        <v>43161</v>
      </c>
      <c r="H22" s="210" t="s">
        <v>73</v>
      </c>
      <c r="I22" s="355">
        <v>50000</v>
      </c>
      <c r="J22" s="353"/>
      <c r="K22" s="353"/>
      <c r="L22" s="353"/>
      <c r="M22" s="353"/>
      <c r="N22" s="353"/>
      <c r="O22" s="353"/>
      <c r="P22" s="353" t="s">
        <v>58</v>
      </c>
      <c r="Q22" s="353" t="s">
        <v>621</v>
      </c>
      <c r="R22" s="353" t="s">
        <v>622</v>
      </c>
      <c r="S22" s="353"/>
      <c r="T22" s="357" t="s">
        <v>430</v>
      </c>
      <c r="U22" s="358"/>
      <c r="V22" s="183"/>
      <c r="W22" s="182"/>
      <c r="X22" s="183"/>
      <c r="Y22" s="183"/>
      <c r="Z22" s="183"/>
      <c r="AA22" s="183"/>
      <c r="AB22" s="183"/>
      <c r="AC22" s="183"/>
      <c r="AD22" s="183"/>
      <c r="AE22" s="183"/>
      <c r="AF22" s="183"/>
      <c r="AG22" s="183"/>
      <c r="AH22" s="183"/>
      <c r="AI22" s="183"/>
      <c r="AJ22" s="183"/>
      <c r="AK22" s="183"/>
      <c r="AL22" s="183"/>
      <c r="AM22" s="183"/>
      <c r="AN22" s="183"/>
      <c r="AO22" s="183"/>
      <c r="AP22" s="183"/>
      <c r="AQ22" s="183"/>
      <c r="AR22" s="183"/>
      <c r="AS22" s="183"/>
      <c r="AT22" s="183"/>
      <c r="AU22" s="183"/>
      <c r="AV22" s="183"/>
      <c r="AW22" s="183"/>
      <c r="AX22" s="183"/>
      <c r="AY22" s="183"/>
    </row>
    <row r="23" spans="1:51" s="258" customFormat="1" ht="102" customHeight="1" x14ac:dyDescent="0.25">
      <c r="A23" s="544" t="s">
        <v>499</v>
      </c>
      <c r="B23" s="352" t="s">
        <v>502</v>
      </c>
      <c r="C23" s="370" t="s">
        <v>623</v>
      </c>
      <c r="D23" s="210" t="s">
        <v>624</v>
      </c>
      <c r="E23" s="353"/>
      <c r="F23" s="354">
        <v>41334</v>
      </c>
      <c r="G23" s="354">
        <v>43160</v>
      </c>
      <c r="H23" s="210" t="s">
        <v>368</v>
      </c>
      <c r="I23" s="371"/>
      <c r="J23" s="372" t="s">
        <v>369</v>
      </c>
      <c r="K23" s="372" t="s">
        <v>625</v>
      </c>
      <c r="L23" s="353"/>
      <c r="M23" s="353"/>
      <c r="N23" s="353" t="s">
        <v>58</v>
      </c>
      <c r="O23" s="353"/>
      <c r="P23" s="353"/>
      <c r="Q23" s="353" t="s">
        <v>626</v>
      </c>
      <c r="R23" s="353"/>
      <c r="S23" s="353" t="s">
        <v>627</v>
      </c>
      <c r="T23" s="357"/>
      <c r="U23" s="358"/>
      <c r="V23" s="183"/>
      <c r="W23" s="182"/>
      <c r="X23" s="183"/>
      <c r="Y23" s="183"/>
      <c r="Z23" s="183"/>
      <c r="AA23" s="183"/>
      <c r="AB23" s="183"/>
      <c r="AC23" s="183"/>
      <c r="AD23" s="183"/>
      <c r="AE23" s="183"/>
      <c r="AF23" s="183"/>
      <c r="AG23" s="183"/>
      <c r="AH23" s="183"/>
      <c r="AI23" s="183"/>
      <c r="AJ23" s="183"/>
      <c r="AK23" s="183"/>
      <c r="AL23" s="183"/>
      <c r="AM23" s="183"/>
      <c r="AN23" s="183"/>
      <c r="AO23" s="183"/>
      <c r="AP23" s="183"/>
      <c r="AQ23" s="183"/>
      <c r="AR23" s="183"/>
      <c r="AS23" s="183"/>
      <c r="AT23" s="183"/>
      <c r="AU23" s="183"/>
      <c r="AV23" s="183"/>
      <c r="AW23" s="183"/>
      <c r="AX23" s="183"/>
      <c r="AY23" s="183"/>
    </row>
    <row r="24" spans="1:51" s="258" customFormat="1" ht="104.25" customHeight="1" x14ac:dyDescent="0.25">
      <c r="A24" s="545"/>
      <c r="B24" s="352" t="s">
        <v>506</v>
      </c>
      <c r="C24" s="365" t="s">
        <v>628</v>
      </c>
      <c r="D24" s="210" t="s">
        <v>134</v>
      </c>
      <c r="E24" s="353"/>
      <c r="F24" s="354">
        <v>41334</v>
      </c>
      <c r="G24" s="354">
        <v>43160</v>
      </c>
      <c r="H24" s="361" t="s">
        <v>238</v>
      </c>
      <c r="I24" s="371"/>
      <c r="J24" s="361" t="s">
        <v>371</v>
      </c>
      <c r="K24" s="361" t="s">
        <v>629</v>
      </c>
      <c r="L24" s="353"/>
      <c r="M24" s="353"/>
      <c r="N24" s="353" t="s">
        <v>58</v>
      </c>
      <c r="O24" s="353"/>
      <c r="P24" s="353"/>
      <c r="Q24" s="353" t="s">
        <v>630</v>
      </c>
      <c r="R24" s="353"/>
      <c r="S24" s="353" t="s">
        <v>631</v>
      </c>
      <c r="T24" s="357"/>
      <c r="U24" s="358"/>
      <c r="V24" s="183"/>
      <c r="W24" s="182"/>
      <c r="X24" s="183"/>
      <c r="Y24" s="183"/>
      <c r="Z24" s="183"/>
      <c r="AA24" s="183"/>
      <c r="AB24" s="183"/>
      <c r="AC24" s="183"/>
      <c r="AD24" s="183"/>
      <c r="AE24" s="183"/>
      <c r="AF24" s="183"/>
      <c r="AG24" s="183"/>
      <c r="AH24" s="183"/>
      <c r="AI24" s="183"/>
      <c r="AJ24" s="183"/>
      <c r="AK24" s="183"/>
      <c r="AL24" s="183"/>
      <c r="AM24" s="183"/>
      <c r="AN24" s="183"/>
      <c r="AO24" s="183"/>
      <c r="AP24" s="183"/>
      <c r="AQ24" s="183"/>
      <c r="AR24" s="183"/>
      <c r="AS24" s="183"/>
      <c r="AT24" s="183"/>
      <c r="AU24" s="183"/>
      <c r="AV24" s="183"/>
      <c r="AW24" s="183"/>
      <c r="AX24" s="183"/>
      <c r="AY24" s="183"/>
    </row>
    <row r="25" spans="1:51" s="258" customFormat="1" ht="120" customHeight="1" x14ac:dyDescent="0.25">
      <c r="A25" s="544" t="s">
        <v>509</v>
      </c>
      <c r="B25" s="352" t="s">
        <v>511</v>
      </c>
      <c r="C25" s="373" t="s">
        <v>512</v>
      </c>
      <c r="D25" s="374" t="s">
        <v>134</v>
      </c>
      <c r="E25" s="353"/>
      <c r="F25" s="375">
        <v>42065</v>
      </c>
      <c r="G25" s="375">
        <v>43161</v>
      </c>
      <c r="H25" s="374" t="s">
        <v>93</v>
      </c>
      <c r="I25" s="371"/>
      <c r="J25" s="374" t="s">
        <v>632</v>
      </c>
      <c r="K25" s="353"/>
      <c r="L25" s="353"/>
      <c r="M25" s="353"/>
      <c r="N25" s="353" t="s">
        <v>58</v>
      </c>
      <c r="O25" s="353"/>
      <c r="P25" s="353"/>
      <c r="Q25" s="353" t="s">
        <v>633</v>
      </c>
      <c r="R25" s="353"/>
      <c r="S25" s="353" t="s">
        <v>634</v>
      </c>
      <c r="T25" s="357" t="s">
        <v>635</v>
      </c>
      <c r="U25" s="358"/>
      <c r="V25" s="183"/>
      <c r="W25" s="182"/>
      <c r="X25" s="183"/>
      <c r="Y25" s="183"/>
      <c r="Z25" s="183"/>
      <c r="AA25" s="183"/>
      <c r="AB25" s="183"/>
      <c r="AC25" s="183"/>
      <c r="AD25" s="183"/>
      <c r="AE25" s="183"/>
      <c r="AF25" s="183"/>
      <c r="AG25" s="183"/>
      <c r="AH25" s="183"/>
      <c r="AI25" s="183"/>
      <c r="AJ25" s="183"/>
      <c r="AK25" s="183"/>
      <c r="AL25" s="183"/>
      <c r="AM25" s="183"/>
      <c r="AN25" s="183"/>
      <c r="AO25" s="183"/>
      <c r="AP25" s="183"/>
      <c r="AQ25" s="183"/>
      <c r="AR25" s="183"/>
      <c r="AS25" s="183"/>
      <c r="AT25" s="183"/>
      <c r="AU25" s="183"/>
      <c r="AV25" s="183"/>
      <c r="AW25" s="183"/>
      <c r="AX25" s="183"/>
      <c r="AY25" s="183"/>
    </row>
    <row r="26" spans="1:51" s="258" customFormat="1" ht="94.5" customHeight="1" x14ac:dyDescent="0.25">
      <c r="A26" s="545"/>
      <c r="B26" s="352" t="s">
        <v>514</v>
      </c>
      <c r="C26" s="207" t="s">
        <v>515</v>
      </c>
      <c r="D26" s="210" t="s">
        <v>253</v>
      </c>
      <c r="E26" s="353"/>
      <c r="F26" s="354">
        <v>41334</v>
      </c>
      <c r="G26" s="354">
        <v>42795</v>
      </c>
      <c r="H26" s="210" t="s">
        <v>636</v>
      </c>
      <c r="I26" s="371"/>
      <c r="J26" s="210" t="s">
        <v>517</v>
      </c>
      <c r="K26" s="353"/>
      <c r="L26" s="353"/>
      <c r="M26" s="353"/>
      <c r="N26" s="353" t="s">
        <v>58</v>
      </c>
      <c r="O26" s="353"/>
      <c r="P26" s="353"/>
      <c r="Q26" s="353"/>
      <c r="R26" s="353"/>
      <c r="S26" s="353"/>
      <c r="T26" s="357"/>
      <c r="U26" s="358"/>
      <c r="V26" s="183"/>
      <c r="W26" s="182"/>
      <c r="X26" s="183"/>
      <c r="Y26" s="183"/>
      <c r="Z26" s="183"/>
      <c r="AA26" s="183"/>
      <c r="AB26" s="183"/>
      <c r="AC26" s="183"/>
      <c r="AD26" s="183"/>
      <c r="AE26" s="183"/>
      <c r="AF26" s="183"/>
      <c r="AG26" s="183"/>
      <c r="AH26" s="183"/>
      <c r="AI26" s="183"/>
      <c r="AJ26" s="183"/>
      <c r="AK26" s="183"/>
      <c r="AL26" s="183"/>
      <c r="AM26" s="183"/>
      <c r="AN26" s="183"/>
      <c r="AO26" s="183"/>
      <c r="AP26" s="183"/>
      <c r="AQ26" s="183"/>
      <c r="AR26" s="183"/>
      <c r="AS26" s="183"/>
      <c r="AT26" s="183"/>
      <c r="AU26" s="183"/>
      <c r="AV26" s="183"/>
      <c r="AW26" s="183"/>
      <c r="AX26" s="183"/>
      <c r="AY26" s="183"/>
    </row>
    <row r="27" spans="1:51" s="258" customFormat="1" ht="85.5" customHeight="1" x14ac:dyDescent="0.25">
      <c r="A27" s="543" t="s">
        <v>518</v>
      </c>
      <c r="B27" s="352" t="s">
        <v>519</v>
      </c>
      <c r="C27" s="215" t="s">
        <v>267</v>
      </c>
      <c r="D27" s="210" t="s">
        <v>83</v>
      </c>
      <c r="E27" s="353"/>
      <c r="F27" s="354">
        <v>41334</v>
      </c>
      <c r="G27" s="354">
        <v>43160</v>
      </c>
      <c r="H27" s="361" t="s">
        <v>84</v>
      </c>
      <c r="I27" s="371"/>
      <c r="J27" s="353" t="s">
        <v>637</v>
      </c>
      <c r="K27" s="353"/>
      <c r="L27" s="353"/>
      <c r="M27" s="353"/>
      <c r="N27" s="353"/>
      <c r="O27" s="353"/>
      <c r="P27" s="353" t="s">
        <v>58</v>
      </c>
      <c r="Q27" s="362" t="s">
        <v>638</v>
      </c>
      <c r="R27" s="353" t="s">
        <v>639</v>
      </c>
      <c r="S27" s="353" t="s">
        <v>640</v>
      </c>
      <c r="T27" s="357"/>
      <c r="U27" s="358"/>
      <c r="V27" s="183"/>
      <c r="W27" s="182"/>
      <c r="X27" s="183"/>
      <c r="Y27" s="183"/>
      <c r="Z27" s="183"/>
      <c r="AA27" s="183"/>
      <c r="AB27" s="183"/>
      <c r="AC27" s="183"/>
      <c r="AD27" s="183"/>
      <c r="AE27" s="183"/>
      <c r="AF27" s="183"/>
      <c r="AG27" s="183"/>
      <c r="AH27" s="183"/>
      <c r="AI27" s="183"/>
      <c r="AJ27" s="183"/>
      <c r="AK27" s="183"/>
      <c r="AL27" s="183"/>
      <c r="AM27" s="183"/>
      <c r="AN27" s="183"/>
      <c r="AO27" s="183"/>
      <c r="AP27" s="183"/>
      <c r="AQ27" s="183"/>
      <c r="AR27" s="183"/>
      <c r="AS27" s="183"/>
      <c r="AT27" s="183"/>
      <c r="AU27" s="183"/>
      <c r="AV27" s="183"/>
      <c r="AW27" s="183"/>
      <c r="AX27" s="183"/>
      <c r="AY27" s="183"/>
    </row>
    <row r="28" spans="1:51" s="258" customFormat="1" ht="132.75" customHeight="1" x14ac:dyDescent="0.25">
      <c r="A28" s="544"/>
      <c r="B28" s="352" t="s">
        <v>520</v>
      </c>
      <c r="C28" s="213" t="s">
        <v>668</v>
      </c>
      <c r="D28" s="210" t="s">
        <v>311</v>
      </c>
      <c r="E28" s="353"/>
      <c r="F28" s="354">
        <v>41336</v>
      </c>
      <c r="G28" s="354">
        <v>43162</v>
      </c>
      <c r="H28" s="210" t="s">
        <v>636</v>
      </c>
      <c r="I28" s="371"/>
      <c r="J28" s="353" t="s">
        <v>637</v>
      </c>
      <c r="K28" s="353"/>
      <c r="L28" s="353"/>
      <c r="M28" s="353"/>
      <c r="N28" s="353"/>
      <c r="O28" s="353"/>
      <c r="P28" s="353" t="s">
        <v>58</v>
      </c>
      <c r="Q28" s="353" t="s">
        <v>641</v>
      </c>
      <c r="R28" s="353"/>
      <c r="S28" s="353"/>
      <c r="T28" s="357"/>
      <c r="U28" s="358" t="s">
        <v>642</v>
      </c>
      <c r="V28" s="183"/>
      <c r="W28" s="182"/>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3"/>
      <c r="AX28" s="183"/>
      <c r="AY28" s="183"/>
    </row>
    <row r="29" spans="1:51" s="258" customFormat="1" ht="83.25" customHeight="1" x14ac:dyDescent="0.25">
      <c r="A29" s="544"/>
      <c r="B29" s="352" t="s">
        <v>522</v>
      </c>
      <c r="C29" s="213" t="s">
        <v>346</v>
      </c>
      <c r="D29" s="210" t="s">
        <v>208</v>
      </c>
      <c r="E29" s="353"/>
      <c r="F29" s="354">
        <v>41334</v>
      </c>
      <c r="G29" s="354">
        <v>43160</v>
      </c>
      <c r="H29" s="210" t="s">
        <v>73</v>
      </c>
      <c r="I29" s="371"/>
      <c r="J29" s="353"/>
      <c r="K29" s="353"/>
      <c r="L29" s="353"/>
      <c r="M29" s="353"/>
      <c r="N29" s="353"/>
      <c r="O29" s="353"/>
      <c r="P29" s="353" t="s">
        <v>58</v>
      </c>
      <c r="Q29" s="353" t="s">
        <v>643</v>
      </c>
      <c r="R29" s="353"/>
      <c r="S29" s="353" t="s">
        <v>644</v>
      </c>
      <c r="T29" s="357" t="s">
        <v>430</v>
      </c>
      <c r="U29" s="358" t="s">
        <v>645</v>
      </c>
      <c r="V29" s="183"/>
      <c r="W29" s="182"/>
      <c r="X29" s="183"/>
      <c r="Y29" s="183"/>
      <c r="Z29" s="183"/>
      <c r="AA29" s="183"/>
      <c r="AB29" s="183"/>
      <c r="AC29" s="183"/>
      <c r="AD29" s="183"/>
      <c r="AE29" s="183"/>
      <c r="AF29" s="183"/>
      <c r="AG29" s="183"/>
      <c r="AH29" s="183"/>
      <c r="AI29" s="183"/>
      <c r="AJ29" s="183"/>
      <c r="AK29" s="183"/>
      <c r="AL29" s="183"/>
      <c r="AM29" s="183"/>
      <c r="AN29" s="183"/>
      <c r="AO29" s="183"/>
      <c r="AP29" s="183"/>
      <c r="AQ29" s="183"/>
      <c r="AR29" s="183"/>
      <c r="AS29" s="183"/>
      <c r="AT29" s="183"/>
      <c r="AU29" s="183"/>
      <c r="AV29" s="183"/>
      <c r="AW29" s="183"/>
      <c r="AX29" s="183"/>
      <c r="AY29" s="183"/>
    </row>
    <row r="30" spans="1:51" s="258" customFormat="1" ht="155.25" customHeight="1" x14ac:dyDescent="0.25">
      <c r="A30" s="544"/>
      <c r="B30" s="352" t="s">
        <v>523</v>
      </c>
      <c r="C30" s="213" t="s">
        <v>349</v>
      </c>
      <c r="D30" s="210" t="s">
        <v>211</v>
      </c>
      <c r="E30" s="353"/>
      <c r="F30" s="354">
        <v>41334</v>
      </c>
      <c r="G30" s="354">
        <v>43160</v>
      </c>
      <c r="H30" s="210" t="s">
        <v>476</v>
      </c>
      <c r="I30" s="371"/>
      <c r="J30" s="353" t="s">
        <v>646</v>
      </c>
      <c r="K30" s="353"/>
      <c r="L30" s="353"/>
      <c r="M30" s="353"/>
      <c r="N30" s="353"/>
      <c r="O30" s="353" t="s">
        <v>58</v>
      </c>
      <c r="P30" s="353"/>
      <c r="Q30" s="353" t="s">
        <v>647</v>
      </c>
      <c r="R30" s="353" t="s">
        <v>648</v>
      </c>
      <c r="S30" s="353" t="s">
        <v>649</v>
      </c>
      <c r="T30" s="357" t="s">
        <v>430</v>
      </c>
      <c r="U30" s="358" t="s">
        <v>650</v>
      </c>
      <c r="V30" s="183"/>
      <c r="W30" s="182"/>
      <c r="X30" s="183"/>
      <c r="Y30" s="183"/>
      <c r="Z30" s="183"/>
      <c r="AA30" s="183"/>
      <c r="AB30" s="183"/>
      <c r="AC30" s="183"/>
      <c r="AD30" s="183"/>
      <c r="AE30" s="183"/>
      <c r="AF30" s="183"/>
      <c r="AG30" s="183"/>
      <c r="AH30" s="183"/>
      <c r="AI30" s="183"/>
      <c r="AJ30" s="183"/>
      <c r="AK30" s="183"/>
      <c r="AL30" s="183"/>
      <c r="AM30" s="183"/>
      <c r="AN30" s="183"/>
      <c r="AO30" s="183"/>
      <c r="AP30" s="183"/>
      <c r="AQ30" s="183"/>
      <c r="AR30" s="183"/>
      <c r="AS30" s="183"/>
      <c r="AT30" s="183"/>
      <c r="AU30" s="183"/>
      <c r="AV30" s="183"/>
      <c r="AW30" s="183"/>
      <c r="AX30" s="183"/>
      <c r="AY30" s="183"/>
    </row>
    <row r="31" spans="1:51" s="258" customFormat="1" ht="102" customHeight="1" x14ac:dyDescent="0.25">
      <c r="A31" s="544"/>
      <c r="B31" s="352" t="s">
        <v>525</v>
      </c>
      <c r="C31" s="214" t="s">
        <v>667</v>
      </c>
      <c r="D31" s="210" t="s">
        <v>223</v>
      </c>
      <c r="E31" s="353"/>
      <c r="F31" s="354">
        <v>41334</v>
      </c>
      <c r="G31" s="354">
        <v>42430</v>
      </c>
      <c r="H31" s="372" t="s">
        <v>224</v>
      </c>
      <c r="I31" s="371"/>
      <c r="J31" s="353" t="s">
        <v>364</v>
      </c>
      <c r="K31" s="353"/>
      <c r="L31" s="353"/>
      <c r="M31" s="353"/>
      <c r="N31" s="353"/>
      <c r="O31" s="353" t="s">
        <v>58</v>
      </c>
      <c r="P31" s="353"/>
      <c r="Q31" s="353" t="s">
        <v>651</v>
      </c>
      <c r="R31" s="353" t="s">
        <v>652</v>
      </c>
      <c r="S31" s="353"/>
      <c r="T31" s="357" t="s">
        <v>282</v>
      </c>
      <c r="U31" s="358" t="s">
        <v>653</v>
      </c>
      <c r="V31" s="183"/>
      <c r="W31" s="182"/>
      <c r="X31" s="183"/>
      <c r="Y31" s="183"/>
      <c r="Z31" s="183"/>
      <c r="AA31" s="183"/>
      <c r="AB31" s="183"/>
      <c r="AC31" s="183"/>
      <c r="AD31" s="183"/>
      <c r="AE31" s="183"/>
      <c r="AF31" s="183"/>
      <c r="AG31" s="183"/>
      <c r="AH31" s="183"/>
      <c r="AI31" s="183"/>
      <c r="AJ31" s="183"/>
      <c r="AK31" s="183"/>
      <c r="AL31" s="183"/>
      <c r="AM31" s="183"/>
      <c r="AN31" s="183"/>
      <c r="AO31" s="183"/>
      <c r="AP31" s="183"/>
      <c r="AQ31" s="183"/>
      <c r="AR31" s="183"/>
      <c r="AS31" s="183"/>
      <c r="AT31" s="183"/>
      <c r="AU31" s="183"/>
      <c r="AV31" s="183"/>
      <c r="AW31" s="183"/>
      <c r="AX31" s="183"/>
      <c r="AY31" s="183"/>
    </row>
    <row r="32" spans="1:51" s="258" customFormat="1" ht="75" customHeight="1" x14ac:dyDescent="0.25">
      <c r="A32" s="544"/>
      <c r="B32" s="352" t="s">
        <v>526</v>
      </c>
      <c r="C32" s="215" t="s">
        <v>666</v>
      </c>
      <c r="D32" s="210" t="s">
        <v>235</v>
      </c>
      <c r="E32" s="353"/>
      <c r="F32" s="354">
        <v>41334</v>
      </c>
      <c r="G32" s="354">
        <v>42064</v>
      </c>
      <c r="H32" s="361" t="s">
        <v>168</v>
      </c>
      <c r="I32" s="371"/>
      <c r="J32" s="353" t="s">
        <v>654</v>
      </c>
      <c r="K32" s="353"/>
      <c r="L32" s="353"/>
      <c r="M32" s="353"/>
      <c r="N32" s="353"/>
      <c r="O32" s="353" t="s">
        <v>58</v>
      </c>
      <c r="P32" s="353"/>
      <c r="Q32" s="353" t="s">
        <v>655</v>
      </c>
      <c r="R32" s="353" t="s">
        <v>656</v>
      </c>
      <c r="S32" s="353"/>
      <c r="T32" s="357" t="s">
        <v>282</v>
      </c>
      <c r="U32" s="358" t="s">
        <v>650</v>
      </c>
      <c r="V32" s="183"/>
      <c r="W32" s="182"/>
      <c r="X32" s="183"/>
      <c r="Y32" s="183"/>
      <c r="Z32" s="183"/>
      <c r="AA32" s="183"/>
      <c r="AB32" s="183"/>
      <c r="AC32" s="183"/>
      <c r="AD32" s="183"/>
      <c r="AE32" s="183"/>
      <c r="AF32" s="183"/>
      <c r="AG32" s="183"/>
      <c r="AH32" s="183"/>
      <c r="AI32" s="183"/>
      <c r="AJ32" s="183"/>
      <c r="AK32" s="183"/>
      <c r="AL32" s="183"/>
      <c r="AM32" s="183"/>
      <c r="AN32" s="183"/>
      <c r="AO32" s="183"/>
      <c r="AP32" s="183"/>
      <c r="AQ32" s="183"/>
      <c r="AR32" s="183"/>
      <c r="AS32" s="183"/>
      <c r="AT32" s="183"/>
      <c r="AU32" s="183"/>
      <c r="AV32" s="183"/>
      <c r="AW32" s="183"/>
      <c r="AX32" s="183"/>
      <c r="AY32" s="183"/>
    </row>
    <row r="33" spans="1:51" s="258" customFormat="1" ht="142.5" customHeight="1" x14ac:dyDescent="0.25">
      <c r="A33" s="544"/>
      <c r="B33" s="352" t="s">
        <v>527</v>
      </c>
      <c r="C33" s="214" t="s">
        <v>528</v>
      </c>
      <c r="D33" s="210" t="s">
        <v>242</v>
      </c>
      <c r="E33" s="353"/>
      <c r="F33" s="354">
        <v>41334</v>
      </c>
      <c r="G33" s="354">
        <v>43160</v>
      </c>
      <c r="H33" s="361" t="s">
        <v>93</v>
      </c>
      <c r="I33" s="371"/>
      <c r="J33" s="361" t="s">
        <v>380</v>
      </c>
      <c r="K33" s="353"/>
      <c r="L33" s="353"/>
      <c r="M33" s="353"/>
      <c r="N33" s="353"/>
      <c r="O33" s="353" t="s">
        <v>58</v>
      </c>
      <c r="P33" s="353"/>
      <c r="Q33" s="353" t="s">
        <v>657</v>
      </c>
      <c r="R33" s="353" t="s">
        <v>658</v>
      </c>
      <c r="S33" s="353"/>
      <c r="T33" s="357" t="s">
        <v>282</v>
      </c>
      <c r="U33" s="358" t="s">
        <v>650</v>
      </c>
      <c r="V33" s="183"/>
      <c r="W33" s="182"/>
      <c r="X33" s="183"/>
      <c r="Y33" s="183"/>
      <c r="Z33" s="183"/>
      <c r="AA33" s="183"/>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183"/>
      <c r="AX33" s="183"/>
      <c r="AY33" s="183"/>
    </row>
    <row r="34" spans="1:51" s="376" customFormat="1" ht="165.75" customHeight="1" x14ac:dyDescent="0.25">
      <c r="A34" s="545"/>
      <c r="B34" s="419" t="s">
        <v>529</v>
      </c>
      <c r="C34" s="216" t="s">
        <v>247</v>
      </c>
      <c r="D34" s="420" t="s">
        <v>248</v>
      </c>
      <c r="E34" s="421"/>
      <c r="F34" s="422">
        <v>41334</v>
      </c>
      <c r="G34" s="422">
        <v>43160</v>
      </c>
      <c r="H34" s="423" t="s">
        <v>530</v>
      </c>
      <c r="I34" s="424"/>
      <c r="J34" s="423" t="s">
        <v>659</v>
      </c>
      <c r="K34" s="421"/>
      <c r="L34" s="421"/>
      <c r="M34" s="421"/>
      <c r="N34" s="421" t="s">
        <v>58</v>
      </c>
      <c r="O34" s="421"/>
      <c r="P34" s="421"/>
      <c r="Q34" s="421"/>
      <c r="R34" s="421"/>
      <c r="S34" s="421" t="s">
        <v>660</v>
      </c>
      <c r="T34" s="425" t="s">
        <v>661</v>
      </c>
      <c r="U34" s="426" t="s">
        <v>662</v>
      </c>
      <c r="V34" s="183"/>
      <c r="W34" s="182"/>
      <c r="X34" s="183"/>
      <c r="Y34" s="183"/>
      <c r="Z34" s="183"/>
      <c r="AA34" s="183"/>
      <c r="AB34" s="183"/>
      <c r="AC34" s="183"/>
      <c r="AD34" s="183"/>
      <c r="AE34" s="183"/>
      <c r="AF34" s="183"/>
      <c r="AG34" s="183"/>
      <c r="AH34" s="183"/>
      <c r="AI34" s="183"/>
      <c r="AJ34" s="183"/>
      <c r="AK34" s="183"/>
      <c r="AL34" s="183"/>
      <c r="AM34" s="183"/>
      <c r="AN34" s="183"/>
      <c r="AO34" s="183"/>
      <c r="AP34" s="183"/>
      <c r="AQ34" s="183"/>
      <c r="AR34" s="183"/>
      <c r="AS34" s="183"/>
      <c r="AT34" s="183"/>
      <c r="AU34" s="183"/>
      <c r="AV34" s="183"/>
      <c r="AW34" s="183"/>
      <c r="AX34" s="183"/>
      <c r="AY34" s="183"/>
    </row>
    <row r="35" spans="1:51" x14ac:dyDescent="0.25">
      <c r="A35" s="270"/>
      <c r="B35" s="182"/>
      <c r="C35" s="182"/>
      <c r="D35" s="344"/>
      <c r="E35" s="182"/>
      <c r="F35" s="182"/>
      <c r="G35" s="182"/>
      <c r="H35" s="182"/>
      <c r="I35" s="182"/>
      <c r="J35" s="182"/>
      <c r="K35" s="182"/>
      <c r="L35" s="182"/>
      <c r="M35" s="182"/>
      <c r="N35" s="270"/>
      <c r="O35" s="270"/>
      <c r="P35" s="270"/>
      <c r="Q35" s="182"/>
      <c r="R35" s="182"/>
      <c r="S35" s="270"/>
      <c r="T35" s="344"/>
      <c r="U35" s="270"/>
      <c r="V35" s="182"/>
      <c r="W35" s="182"/>
    </row>
    <row r="36" spans="1:51" x14ac:dyDescent="0.25">
      <c r="A36" s="270"/>
      <c r="B36" s="270"/>
      <c r="C36" s="270"/>
      <c r="D36" s="344"/>
      <c r="E36" s="182"/>
      <c r="F36" s="182"/>
      <c r="G36" s="182"/>
      <c r="H36" s="182"/>
      <c r="I36" s="182"/>
      <c r="J36" s="182"/>
      <c r="K36" s="182"/>
      <c r="L36" s="182"/>
      <c r="M36" s="182"/>
      <c r="N36" s="182"/>
      <c r="O36" s="182"/>
      <c r="P36" s="182"/>
      <c r="Q36" s="182"/>
      <c r="R36" s="182"/>
      <c r="S36" s="270"/>
      <c r="T36" s="344"/>
      <c r="U36" s="270"/>
      <c r="V36" s="182"/>
      <c r="W36" s="182"/>
    </row>
    <row r="37" spans="1:51" x14ac:dyDescent="0.25">
      <c r="B37" s="263"/>
      <c r="C37" s="263"/>
      <c r="N37" s="183"/>
      <c r="O37" s="183"/>
      <c r="P37" s="183"/>
    </row>
    <row r="38" spans="1:51" ht="26.25" customHeight="1" x14ac:dyDescent="0.25">
      <c r="B38" s="263"/>
      <c r="C38" s="263"/>
      <c r="N38" s="183"/>
      <c r="O38" s="183"/>
      <c r="P38" s="183"/>
    </row>
    <row r="39" spans="1:51" ht="26.25" customHeight="1" x14ac:dyDescent="0.25">
      <c r="B39" s="263"/>
      <c r="C39" s="263"/>
      <c r="N39" s="183"/>
      <c r="O39" s="183"/>
      <c r="P39" s="183"/>
    </row>
    <row r="40" spans="1:51" ht="43.5" customHeight="1" x14ac:dyDescent="0.25">
      <c r="B40" s="263"/>
      <c r="C40" s="263"/>
      <c r="N40" s="183"/>
      <c r="O40" s="183"/>
      <c r="P40" s="183"/>
    </row>
    <row r="41" spans="1:51" x14ac:dyDescent="0.25">
      <c r="B41" s="263"/>
      <c r="C41" s="263"/>
      <c r="N41" s="183"/>
      <c r="O41" s="183"/>
      <c r="P41" s="183"/>
    </row>
    <row r="42" spans="1:51" ht="15.75" customHeight="1" x14ac:dyDescent="0.25">
      <c r="B42" s="263"/>
      <c r="C42" s="263"/>
      <c r="N42" s="183"/>
      <c r="O42" s="183"/>
      <c r="P42" s="183"/>
    </row>
    <row r="43" spans="1:51" x14ac:dyDescent="0.25">
      <c r="B43" s="263"/>
      <c r="C43" s="263"/>
      <c r="N43" s="183"/>
      <c r="O43" s="183"/>
      <c r="P43" s="183"/>
    </row>
    <row r="44" spans="1:51" x14ac:dyDescent="0.25">
      <c r="B44" s="263"/>
      <c r="C44" s="263"/>
      <c r="N44" s="183"/>
      <c r="O44" s="183"/>
      <c r="P44" s="183"/>
    </row>
    <row r="45" spans="1:51" x14ac:dyDescent="0.25">
      <c r="B45" s="263"/>
      <c r="C45" s="263"/>
      <c r="N45" s="183"/>
      <c r="O45" s="183"/>
      <c r="P45" s="183"/>
    </row>
    <row r="46" spans="1:51" x14ac:dyDescent="0.25">
      <c r="B46" s="263"/>
      <c r="C46" s="263"/>
      <c r="N46" s="183"/>
      <c r="O46" s="183"/>
      <c r="P46" s="183"/>
    </row>
    <row r="47" spans="1:51" x14ac:dyDescent="0.25">
      <c r="B47" s="263"/>
      <c r="C47" s="263"/>
      <c r="N47" s="183"/>
      <c r="O47" s="183"/>
      <c r="P47" s="183"/>
    </row>
    <row r="48" spans="1:51" x14ac:dyDescent="0.25">
      <c r="B48" s="263"/>
      <c r="C48" s="263"/>
      <c r="N48" s="183"/>
      <c r="O48" s="183"/>
      <c r="P48" s="183"/>
    </row>
    <row r="49" spans="2:16" x14ac:dyDescent="0.25">
      <c r="B49" s="263"/>
      <c r="C49" s="263"/>
      <c r="N49" s="183"/>
      <c r="O49" s="183"/>
      <c r="P49" s="183"/>
    </row>
    <row r="50" spans="2:16" x14ac:dyDescent="0.25">
      <c r="B50" s="263"/>
      <c r="C50" s="263"/>
      <c r="N50" s="183"/>
      <c r="O50" s="183"/>
      <c r="P50" s="183"/>
    </row>
    <row r="51" spans="2:16" x14ac:dyDescent="0.25">
      <c r="B51" s="263"/>
      <c r="C51" s="263"/>
      <c r="N51" s="183"/>
      <c r="O51" s="183"/>
      <c r="P51" s="183"/>
    </row>
    <row r="52" spans="2:16" x14ac:dyDescent="0.25">
      <c r="B52" s="263"/>
      <c r="C52" s="263"/>
      <c r="N52" s="183"/>
      <c r="O52" s="183"/>
      <c r="P52" s="183"/>
    </row>
    <row r="53" spans="2:16" x14ac:dyDescent="0.25">
      <c r="B53" s="263"/>
      <c r="C53" s="263"/>
      <c r="N53" s="183"/>
      <c r="O53" s="183"/>
      <c r="P53" s="183"/>
    </row>
    <row r="54" spans="2:16" ht="15.75" customHeight="1" x14ac:dyDescent="0.25">
      <c r="B54" s="263"/>
      <c r="C54" s="263"/>
      <c r="N54" s="183"/>
      <c r="O54" s="183"/>
      <c r="P54" s="183"/>
    </row>
    <row r="55" spans="2:16" ht="15" customHeight="1" x14ac:dyDescent="0.25">
      <c r="B55" s="263"/>
      <c r="C55" s="263"/>
      <c r="N55" s="183"/>
      <c r="O55" s="183"/>
      <c r="P55" s="183"/>
    </row>
    <row r="56" spans="2:16" x14ac:dyDescent="0.25">
      <c r="B56" s="263"/>
      <c r="C56" s="263"/>
      <c r="N56" s="183"/>
      <c r="O56" s="183"/>
      <c r="P56" s="183"/>
    </row>
    <row r="57" spans="2:16" x14ac:dyDescent="0.25">
      <c r="B57" s="263"/>
      <c r="C57" s="263"/>
      <c r="N57" s="183"/>
      <c r="O57" s="183"/>
      <c r="P57" s="183"/>
    </row>
    <row r="58" spans="2:16" x14ac:dyDescent="0.25">
      <c r="B58" s="263"/>
      <c r="C58" s="263"/>
      <c r="N58" s="183"/>
      <c r="O58" s="183"/>
      <c r="P58" s="183"/>
    </row>
    <row r="59" spans="2:16" x14ac:dyDescent="0.25">
      <c r="B59" s="263"/>
      <c r="C59" s="263"/>
      <c r="N59" s="183"/>
      <c r="O59" s="183"/>
      <c r="P59" s="183"/>
    </row>
    <row r="60" spans="2:16" x14ac:dyDescent="0.25">
      <c r="B60" s="263"/>
      <c r="C60" s="263"/>
      <c r="N60" s="183"/>
      <c r="O60" s="183"/>
      <c r="P60" s="183"/>
    </row>
    <row r="61" spans="2:16" x14ac:dyDescent="0.25">
      <c r="B61" s="263"/>
      <c r="C61" s="263"/>
      <c r="N61" s="183"/>
      <c r="O61" s="183"/>
      <c r="P61" s="183"/>
    </row>
    <row r="62" spans="2:16" x14ac:dyDescent="0.25">
      <c r="B62" s="263"/>
      <c r="C62" s="263"/>
      <c r="N62" s="183"/>
      <c r="O62" s="183"/>
      <c r="P62" s="183"/>
    </row>
    <row r="63" spans="2:16" x14ac:dyDescent="0.25">
      <c r="B63" s="263"/>
      <c r="C63" s="263"/>
      <c r="N63" s="183"/>
      <c r="O63" s="183"/>
      <c r="P63" s="183"/>
    </row>
    <row r="64" spans="2:16" x14ac:dyDescent="0.25">
      <c r="B64" s="263"/>
      <c r="C64" s="263"/>
      <c r="N64" s="183"/>
      <c r="O64" s="183"/>
      <c r="P64" s="183"/>
    </row>
    <row r="65" spans="2:16" x14ac:dyDescent="0.25">
      <c r="B65" s="263"/>
      <c r="C65" s="263"/>
      <c r="N65" s="183"/>
      <c r="O65" s="183"/>
      <c r="P65" s="183"/>
    </row>
    <row r="66" spans="2:16" ht="15.75" customHeight="1" x14ac:dyDescent="0.25">
      <c r="B66" s="263"/>
      <c r="C66" s="263"/>
      <c r="N66" s="183"/>
      <c r="O66" s="183"/>
      <c r="P66" s="183"/>
    </row>
    <row r="67" spans="2:16" ht="15" customHeight="1" x14ac:dyDescent="0.25">
      <c r="B67" s="263"/>
      <c r="C67" s="263"/>
      <c r="N67" s="183"/>
      <c r="O67" s="183"/>
      <c r="P67" s="183"/>
    </row>
    <row r="68" spans="2:16" x14ac:dyDescent="0.25">
      <c r="B68" s="263"/>
      <c r="C68" s="263"/>
      <c r="N68" s="183"/>
      <c r="O68" s="183"/>
      <c r="P68" s="183"/>
    </row>
    <row r="69" spans="2:16" x14ac:dyDescent="0.25">
      <c r="B69" s="263"/>
      <c r="C69" s="263"/>
      <c r="N69" s="183"/>
      <c r="O69" s="183"/>
      <c r="P69" s="183"/>
    </row>
    <row r="70" spans="2:16" x14ac:dyDescent="0.25">
      <c r="B70" s="263"/>
      <c r="C70" s="263"/>
      <c r="N70" s="183"/>
      <c r="O70" s="183"/>
      <c r="P70" s="183"/>
    </row>
    <row r="71" spans="2:16" x14ac:dyDescent="0.25">
      <c r="B71" s="263"/>
      <c r="C71" s="263"/>
      <c r="N71" s="183"/>
      <c r="O71" s="183"/>
      <c r="P71" s="183"/>
    </row>
    <row r="72" spans="2:16" x14ac:dyDescent="0.25">
      <c r="B72" s="263"/>
      <c r="C72" s="263"/>
      <c r="N72" s="183"/>
      <c r="O72" s="183"/>
      <c r="P72" s="183"/>
    </row>
    <row r="73" spans="2:16" x14ac:dyDescent="0.25">
      <c r="B73" s="263"/>
      <c r="C73" s="263"/>
      <c r="N73" s="183"/>
      <c r="O73" s="183"/>
      <c r="P73" s="183"/>
    </row>
    <row r="74" spans="2:16" x14ac:dyDescent="0.25">
      <c r="B74" s="263"/>
      <c r="C74" s="263"/>
      <c r="N74" s="183"/>
      <c r="O74" s="183"/>
      <c r="P74" s="183"/>
    </row>
    <row r="75" spans="2:16" x14ac:dyDescent="0.25">
      <c r="B75" s="263"/>
      <c r="C75" s="263"/>
      <c r="N75" s="183"/>
      <c r="O75" s="183"/>
      <c r="P75" s="183"/>
    </row>
    <row r="76" spans="2:16" x14ac:dyDescent="0.25">
      <c r="B76" s="263"/>
      <c r="C76" s="263"/>
      <c r="N76" s="183"/>
      <c r="O76" s="183"/>
      <c r="P76" s="183"/>
    </row>
    <row r="77" spans="2:16" x14ac:dyDescent="0.25">
      <c r="B77" s="263"/>
      <c r="C77" s="263"/>
      <c r="N77" s="183"/>
      <c r="O77" s="183"/>
      <c r="P77" s="183"/>
    </row>
    <row r="78" spans="2:16" ht="15.75" customHeight="1" x14ac:dyDescent="0.25">
      <c r="B78" s="263"/>
      <c r="C78" s="263"/>
      <c r="N78" s="183"/>
      <c r="O78" s="183"/>
      <c r="P78" s="183"/>
    </row>
    <row r="79" spans="2:16" x14ac:dyDescent="0.25">
      <c r="B79" s="263"/>
      <c r="C79" s="263"/>
      <c r="N79" s="183"/>
      <c r="O79" s="183"/>
      <c r="P79" s="183"/>
    </row>
    <row r="80" spans="2:16" x14ac:dyDescent="0.25">
      <c r="B80" s="263"/>
      <c r="C80" s="263"/>
      <c r="N80" s="183"/>
      <c r="O80" s="183"/>
      <c r="P80" s="183"/>
    </row>
    <row r="81" spans="2:16" x14ac:dyDescent="0.25">
      <c r="B81" s="263"/>
      <c r="C81" s="263"/>
      <c r="N81" s="183"/>
      <c r="O81" s="183"/>
      <c r="P81" s="183"/>
    </row>
    <row r="82" spans="2:16" x14ac:dyDescent="0.25">
      <c r="B82" s="263"/>
      <c r="C82" s="263"/>
      <c r="N82" s="183"/>
      <c r="O82" s="183"/>
      <c r="P82" s="183"/>
    </row>
    <row r="83" spans="2:16" x14ac:dyDescent="0.25">
      <c r="B83" s="263"/>
      <c r="C83" s="263"/>
      <c r="N83" s="183"/>
      <c r="O83" s="183"/>
      <c r="P83" s="183"/>
    </row>
    <row r="84" spans="2:16" x14ac:dyDescent="0.25">
      <c r="B84" s="263"/>
      <c r="C84" s="263"/>
      <c r="N84" s="183"/>
      <c r="O84" s="183"/>
      <c r="P84" s="183"/>
    </row>
    <row r="85" spans="2:16" x14ac:dyDescent="0.25">
      <c r="B85" s="263"/>
      <c r="C85" s="263"/>
      <c r="N85" s="183"/>
      <c r="O85" s="183"/>
      <c r="P85" s="183"/>
    </row>
    <row r="86" spans="2:16" x14ac:dyDescent="0.25">
      <c r="B86" s="263"/>
      <c r="C86" s="263"/>
      <c r="N86" s="183"/>
      <c r="O86" s="183"/>
      <c r="P86" s="183"/>
    </row>
    <row r="87" spans="2:16" x14ac:dyDescent="0.25">
      <c r="B87" s="263"/>
      <c r="C87" s="263"/>
      <c r="N87" s="183"/>
      <c r="O87" s="183"/>
      <c r="P87" s="183"/>
    </row>
    <row r="88" spans="2:16" x14ac:dyDescent="0.25">
      <c r="B88" s="263"/>
      <c r="C88" s="263"/>
      <c r="N88" s="183"/>
      <c r="O88" s="183"/>
      <c r="P88" s="183"/>
    </row>
    <row r="89" spans="2:16" x14ac:dyDescent="0.25">
      <c r="B89" s="263"/>
      <c r="C89" s="263"/>
      <c r="N89" s="183"/>
      <c r="O89" s="183"/>
      <c r="P89" s="183"/>
    </row>
    <row r="90" spans="2:16" x14ac:dyDescent="0.25">
      <c r="B90" s="263"/>
      <c r="C90" s="263"/>
      <c r="N90" s="183"/>
      <c r="O90" s="183"/>
      <c r="P90" s="183"/>
    </row>
    <row r="91" spans="2:16" x14ac:dyDescent="0.25">
      <c r="B91" s="263"/>
      <c r="C91" s="263"/>
      <c r="N91" s="183"/>
      <c r="O91" s="183"/>
      <c r="P91" s="183"/>
    </row>
    <row r="92" spans="2:16" x14ac:dyDescent="0.25">
      <c r="B92" s="263"/>
      <c r="C92" s="263"/>
      <c r="N92" s="183"/>
      <c r="O92" s="183"/>
      <c r="P92" s="183"/>
    </row>
    <row r="93" spans="2:16" x14ac:dyDescent="0.25">
      <c r="B93" s="263"/>
      <c r="C93" s="263"/>
      <c r="N93" s="183"/>
      <c r="O93" s="183"/>
      <c r="P93" s="183"/>
    </row>
    <row r="94" spans="2:16" x14ac:dyDescent="0.25">
      <c r="B94" s="263"/>
      <c r="C94" s="263"/>
      <c r="N94" s="183"/>
      <c r="O94" s="183"/>
      <c r="P94" s="183"/>
    </row>
    <row r="95" spans="2:16" x14ac:dyDescent="0.25">
      <c r="B95" s="263"/>
      <c r="C95" s="263"/>
      <c r="N95" s="183"/>
      <c r="O95" s="183"/>
      <c r="P95" s="183"/>
    </row>
    <row r="96" spans="2:16" x14ac:dyDescent="0.25">
      <c r="B96" s="263"/>
      <c r="C96" s="263"/>
      <c r="N96" s="183"/>
      <c r="O96" s="183"/>
      <c r="P96" s="183"/>
    </row>
    <row r="97" spans="2:16" x14ac:dyDescent="0.25">
      <c r="B97" s="263"/>
      <c r="C97" s="263"/>
      <c r="N97" s="183"/>
      <c r="O97" s="183"/>
      <c r="P97" s="183"/>
    </row>
    <row r="98" spans="2:16" x14ac:dyDescent="0.25">
      <c r="B98" s="263"/>
      <c r="C98" s="263"/>
      <c r="N98" s="183"/>
      <c r="O98" s="183"/>
      <c r="P98" s="183"/>
    </row>
    <row r="99" spans="2:16" x14ac:dyDescent="0.25">
      <c r="B99" s="263"/>
      <c r="C99" s="263"/>
      <c r="N99" s="183"/>
      <c r="O99" s="183"/>
      <c r="P99" s="183"/>
    </row>
    <row r="100" spans="2:16" x14ac:dyDescent="0.25">
      <c r="B100" s="263"/>
      <c r="C100" s="263"/>
      <c r="N100" s="183"/>
      <c r="O100" s="183"/>
      <c r="P100" s="183"/>
    </row>
    <row r="101" spans="2:16" x14ac:dyDescent="0.25">
      <c r="B101" s="263"/>
      <c r="C101" s="263"/>
      <c r="N101" s="183"/>
      <c r="O101" s="183"/>
      <c r="P101" s="183"/>
    </row>
    <row r="102" spans="2:16" x14ac:dyDescent="0.25">
      <c r="B102" s="263"/>
      <c r="C102" s="263"/>
      <c r="N102" s="183"/>
      <c r="O102" s="183"/>
      <c r="P102" s="183"/>
    </row>
    <row r="103" spans="2:16" x14ac:dyDescent="0.25">
      <c r="B103" s="263"/>
      <c r="C103" s="263"/>
      <c r="N103" s="183"/>
      <c r="O103" s="183"/>
      <c r="P103" s="183"/>
    </row>
    <row r="104" spans="2:16" x14ac:dyDescent="0.25">
      <c r="B104" s="263"/>
      <c r="C104" s="263"/>
      <c r="N104" s="183"/>
      <c r="O104" s="183"/>
      <c r="P104" s="183"/>
    </row>
    <row r="105" spans="2:16" x14ac:dyDescent="0.25">
      <c r="B105" s="263"/>
      <c r="C105" s="263"/>
      <c r="N105" s="183"/>
      <c r="O105" s="183"/>
      <c r="P105" s="183"/>
    </row>
    <row r="106" spans="2:16" x14ac:dyDescent="0.25">
      <c r="B106" s="263"/>
      <c r="C106" s="263"/>
      <c r="N106" s="183"/>
      <c r="O106" s="183"/>
      <c r="P106" s="183"/>
    </row>
    <row r="107" spans="2:16" x14ac:dyDescent="0.25">
      <c r="B107" s="263"/>
      <c r="C107" s="263"/>
      <c r="N107" s="183"/>
      <c r="O107" s="183"/>
      <c r="P107" s="183"/>
    </row>
    <row r="108" spans="2:16" x14ac:dyDescent="0.25">
      <c r="B108" s="263"/>
      <c r="C108" s="263"/>
      <c r="N108" s="183"/>
      <c r="O108" s="183"/>
      <c r="P108" s="183"/>
    </row>
    <row r="109" spans="2:16" x14ac:dyDescent="0.25">
      <c r="B109" s="263"/>
      <c r="C109" s="263"/>
      <c r="N109" s="183"/>
      <c r="O109" s="183"/>
      <c r="P109" s="183"/>
    </row>
    <row r="110" spans="2:16" x14ac:dyDescent="0.25">
      <c r="B110" s="263"/>
      <c r="C110" s="263"/>
      <c r="N110" s="183"/>
      <c r="O110" s="183"/>
      <c r="P110" s="183"/>
    </row>
    <row r="111" spans="2:16" x14ac:dyDescent="0.25">
      <c r="B111" s="263"/>
      <c r="C111" s="263"/>
      <c r="N111" s="183"/>
      <c r="O111" s="183"/>
      <c r="P111" s="183"/>
    </row>
    <row r="112" spans="2:16" x14ac:dyDescent="0.25">
      <c r="B112" s="263"/>
      <c r="C112" s="263"/>
      <c r="N112" s="183"/>
      <c r="O112" s="183"/>
      <c r="P112" s="183"/>
    </row>
    <row r="113" spans="2:16" x14ac:dyDescent="0.25">
      <c r="B113" s="263"/>
      <c r="C113" s="263"/>
      <c r="N113" s="183"/>
      <c r="O113" s="183"/>
      <c r="P113" s="183"/>
    </row>
    <row r="114" spans="2:16" x14ac:dyDescent="0.25">
      <c r="B114" s="263"/>
      <c r="C114" s="263"/>
      <c r="N114" s="183"/>
      <c r="O114" s="183"/>
      <c r="P114" s="183"/>
    </row>
    <row r="115" spans="2:16" x14ac:dyDescent="0.25">
      <c r="B115" s="263"/>
      <c r="C115" s="263"/>
      <c r="N115" s="183"/>
      <c r="O115" s="183"/>
      <c r="P115" s="183"/>
    </row>
    <row r="116" spans="2:16" x14ac:dyDescent="0.25">
      <c r="B116" s="263"/>
      <c r="C116" s="263"/>
      <c r="N116" s="183"/>
      <c r="O116" s="183"/>
      <c r="P116" s="183"/>
    </row>
    <row r="117" spans="2:16" x14ac:dyDescent="0.25">
      <c r="B117" s="263"/>
      <c r="C117" s="263"/>
      <c r="N117" s="183"/>
      <c r="O117" s="183"/>
      <c r="P117" s="183"/>
    </row>
    <row r="118" spans="2:16" x14ac:dyDescent="0.25">
      <c r="B118" s="263"/>
      <c r="C118" s="263"/>
      <c r="N118" s="183"/>
      <c r="O118" s="183"/>
      <c r="P118" s="183"/>
    </row>
    <row r="119" spans="2:16" x14ac:dyDescent="0.25">
      <c r="B119" s="263"/>
      <c r="C119" s="263"/>
      <c r="N119" s="183"/>
      <c r="O119" s="183"/>
      <c r="P119" s="183"/>
    </row>
    <row r="120" spans="2:16" x14ac:dyDescent="0.25">
      <c r="B120" s="263"/>
      <c r="C120" s="263"/>
      <c r="N120" s="183"/>
      <c r="O120" s="183"/>
      <c r="P120" s="183"/>
    </row>
    <row r="121" spans="2:16" x14ac:dyDescent="0.25">
      <c r="B121" s="263"/>
      <c r="C121" s="263"/>
      <c r="N121" s="183"/>
      <c r="O121" s="183"/>
      <c r="P121" s="183"/>
    </row>
    <row r="122" spans="2:16" x14ac:dyDescent="0.25">
      <c r="B122" s="263"/>
      <c r="C122" s="263"/>
      <c r="N122" s="183"/>
      <c r="O122" s="183"/>
      <c r="P122" s="183"/>
    </row>
    <row r="123" spans="2:16" x14ac:dyDescent="0.25">
      <c r="B123" s="263"/>
      <c r="C123" s="263"/>
      <c r="N123" s="183"/>
      <c r="O123" s="183"/>
      <c r="P123" s="183"/>
    </row>
    <row r="124" spans="2:16" x14ac:dyDescent="0.25">
      <c r="B124" s="263"/>
      <c r="C124" s="263"/>
      <c r="N124" s="183"/>
      <c r="O124" s="183"/>
      <c r="P124" s="183"/>
    </row>
    <row r="125" spans="2:16" x14ac:dyDescent="0.25">
      <c r="B125" s="263"/>
      <c r="C125" s="263"/>
      <c r="N125" s="183"/>
      <c r="O125" s="183"/>
      <c r="P125" s="183"/>
    </row>
    <row r="126" spans="2:16" x14ac:dyDescent="0.25">
      <c r="B126" s="263"/>
      <c r="C126" s="263"/>
      <c r="N126" s="183"/>
      <c r="O126" s="183"/>
      <c r="P126" s="183"/>
    </row>
    <row r="127" spans="2:16" x14ac:dyDescent="0.25">
      <c r="B127" s="263"/>
      <c r="C127" s="263"/>
      <c r="N127" s="183"/>
      <c r="O127" s="183"/>
      <c r="P127" s="183"/>
    </row>
    <row r="128" spans="2:16" x14ac:dyDescent="0.25">
      <c r="B128" s="263"/>
      <c r="C128" s="263"/>
      <c r="N128" s="183"/>
      <c r="O128" s="183"/>
      <c r="P128" s="183"/>
    </row>
    <row r="129" spans="2:16" x14ac:dyDescent="0.25">
      <c r="B129" s="263"/>
      <c r="C129" s="263"/>
      <c r="N129" s="183"/>
      <c r="O129" s="183"/>
      <c r="P129" s="183"/>
    </row>
    <row r="130" spans="2:16" x14ac:dyDescent="0.25">
      <c r="B130" s="263"/>
      <c r="C130" s="263"/>
      <c r="N130" s="183"/>
      <c r="O130" s="183"/>
      <c r="P130" s="183"/>
    </row>
    <row r="131" spans="2:16" x14ac:dyDescent="0.25">
      <c r="B131" s="263"/>
      <c r="C131" s="263"/>
      <c r="N131" s="183"/>
      <c r="O131" s="183"/>
      <c r="P131" s="183"/>
    </row>
    <row r="132" spans="2:16" x14ac:dyDescent="0.25">
      <c r="B132" s="263"/>
      <c r="C132" s="263"/>
      <c r="N132" s="183"/>
      <c r="O132" s="183"/>
      <c r="P132" s="183"/>
    </row>
    <row r="133" spans="2:16" x14ac:dyDescent="0.25">
      <c r="B133" s="263"/>
      <c r="C133" s="263"/>
      <c r="N133" s="183"/>
      <c r="O133" s="183"/>
      <c r="P133" s="183"/>
    </row>
    <row r="134" spans="2:16" x14ac:dyDescent="0.25">
      <c r="B134" s="263"/>
      <c r="C134" s="263"/>
      <c r="N134" s="183"/>
      <c r="O134" s="183"/>
      <c r="P134" s="183"/>
    </row>
    <row r="135" spans="2:16" x14ac:dyDescent="0.25">
      <c r="B135" s="263"/>
      <c r="C135" s="263"/>
      <c r="N135" s="183"/>
      <c r="O135" s="183"/>
      <c r="P135" s="183"/>
    </row>
    <row r="136" spans="2:16" x14ac:dyDescent="0.25">
      <c r="B136" s="263"/>
      <c r="C136" s="263"/>
      <c r="N136" s="183"/>
      <c r="O136" s="183"/>
      <c r="P136" s="183"/>
    </row>
    <row r="137" spans="2:16" x14ac:dyDescent="0.25">
      <c r="B137" s="263"/>
      <c r="C137" s="263"/>
      <c r="N137" s="183"/>
      <c r="O137" s="183"/>
      <c r="P137" s="183"/>
    </row>
    <row r="138" spans="2:16" x14ac:dyDescent="0.25">
      <c r="B138" s="263"/>
      <c r="C138" s="263"/>
      <c r="N138" s="183"/>
      <c r="O138" s="183"/>
      <c r="P138" s="183"/>
    </row>
    <row r="139" spans="2:16" x14ac:dyDescent="0.25">
      <c r="B139" s="263"/>
      <c r="C139" s="263"/>
      <c r="N139" s="183"/>
      <c r="O139" s="183"/>
      <c r="P139" s="183"/>
    </row>
    <row r="140" spans="2:16" x14ac:dyDescent="0.25">
      <c r="B140" s="263"/>
      <c r="C140" s="263"/>
      <c r="N140" s="183"/>
      <c r="O140" s="183"/>
      <c r="P140" s="183"/>
    </row>
    <row r="141" spans="2:16" x14ac:dyDescent="0.25">
      <c r="B141" s="263"/>
      <c r="C141" s="263"/>
      <c r="N141" s="183"/>
      <c r="O141" s="183"/>
      <c r="P141" s="183"/>
    </row>
    <row r="142" spans="2:16" x14ac:dyDescent="0.25">
      <c r="B142" s="263"/>
      <c r="C142" s="263"/>
      <c r="N142" s="183"/>
      <c r="O142" s="183"/>
      <c r="P142" s="183"/>
    </row>
    <row r="143" spans="2:16" x14ac:dyDescent="0.25">
      <c r="B143" s="263"/>
      <c r="C143" s="263"/>
      <c r="N143" s="183"/>
      <c r="O143" s="183"/>
      <c r="P143" s="183"/>
    </row>
    <row r="144" spans="2:16" x14ac:dyDescent="0.25">
      <c r="B144" s="263"/>
      <c r="C144" s="263"/>
      <c r="N144" s="183"/>
      <c r="O144" s="183"/>
      <c r="P144" s="183"/>
    </row>
    <row r="145" spans="2:16" x14ac:dyDescent="0.25">
      <c r="B145" s="263"/>
      <c r="C145" s="263"/>
      <c r="N145" s="183"/>
      <c r="O145" s="183"/>
      <c r="P145" s="183"/>
    </row>
    <row r="146" spans="2:16" x14ac:dyDescent="0.25">
      <c r="B146" s="263"/>
      <c r="C146" s="263"/>
      <c r="N146" s="183"/>
      <c r="O146" s="183"/>
      <c r="P146" s="183"/>
    </row>
    <row r="147" spans="2:16" x14ac:dyDescent="0.25">
      <c r="B147" s="263"/>
      <c r="C147" s="263"/>
      <c r="N147" s="183"/>
      <c r="O147" s="183"/>
      <c r="P147" s="183"/>
    </row>
    <row r="148" spans="2:16" x14ac:dyDescent="0.25">
      <c r="B148" s="263"/>
      <c r="C148" s="263"/>
      <c r="N148" s="183"/>
      <c r="O148" s="183"/>
      <c r="P148" s="183"/>
    </row>
    <row r="149" spans="2:16" x14ac:dyDescent="0.25">
      <c r="B149" s="263"/>
      <c r="C149" s="263"/>
      <c r="N149" s="183"/>
      <c r="O149" s="183"/>
      <c r="P149" s="183"/>
    </row>
    <row r="150" spans="2:16" x14ac:dyDescent="0.25">
      <c r="B150" s="263"/>
      <c r="C150" s="263"/>
      <c r="N150" s="183"/>
      <c r="O150" s="183"/>
      <c r="P150" s="183"/>
    </row>
    <row r="151" spans="2:16" x14ac:dyDescent="0.25">
      <c r="B151" s="263"/>
      <c r="C151" s="263"/>
      <c r="N151" s="183"/>
      <c r="O151" s="183"/>
      <c r="P151" s="183"/>
    </row>
    <row r="152" spans="2:16" x14ac:dyDescent="0.25">
      <c r="B152" s="263"/>
      <c r="C152" s="263"/>
      <c r="N152" s="183"/>
      <c r="O152" s="183"/>
      <c r="P152" s="183"/>
    </row>
    <row r="153" spans="2:16" x14ac:dyDescent="0.25">
      <c r="B153" s="263"/>
      <c r="C153" s="263"/>
      <c r="N153" s="183"/>
      <c r="O153" s="183"/>
      <c r="P153" s="183"/>
    </row>
    <row r="154" spans="2:16" x14ac:dyDescent="0.25">
      <c r="B154" s="263"/>
      <c r="C154" s="263"/>
      <c r="N154" s="183"/>
      <c r="O154" s="183"/>
      <c r="P154" s="183"/>
    </row>
    <row r="155" spans="2:16" x14ac:dyDescent="0.25">
      <c r="B155" s="263"/>
      <c r="C155" s="263"/>
      <c r="N155" s="183"/>
      <c r="O155" s="183"/>
      <c r="P155" s="183"/>
    </row>
    <row r="156" spans="2:16" x14ac:dyDescent="0.25">
      <c r="B156" s="263"/>
      <c r="C156" s="263"/>
      <c r="N156" s="183"/>
      <c r="O156" s="183"/>
      <c r="P156" s="183"/>
    </row>
    <row r="157" spans="2:16" x14ac:dyDescent="0.25">
      <c r="B157" s="263"/>
      <c r="C157" s="263"/>
      <c r="N157" s="183"/>
      <c r="O157" s="183"/>
      <c r="P157" s="183"/>
    </row>
    <row r="158" spans="2:16" x14ac:dyDescent="0.25">
      <c r="B158" s="263"/>
      <c r="C158" s="263"/>
      <c r="N158" s="183"/>
      <c r="O158" s="183"/>
      <c r="P158" s="183"/>
    </row>
    <row r="159" spans="2:16" x14ac:dyDescent="0.25">
      <c r="B159" s="263"/>
      <c r="C159" s="263"/>
      <c r="N159" s="183"/>
      <c r="O159" s="183"/>
      <c r="P159" s="183"/>
    </row>
    <row r="160" spans="2:16" x14ac:dyDescent="0.25">
      <c r="B160" s="263"/>
      <c r="C160" s="263"/>
      <c r="N160" s="183"/>
      <c r="O160" s="183"/>
      <c r="P160" s="183"/>
    </row>
    <row r="161" spans="2:16" x14ac:dyDescent="0.25">
      <c r="B161" s="263"/>
      <c r="C161" s="263"/>
      <c r="N161" s="183"/>
      <c r="O161" s="183"/>
      <c r="P161" s="183"/>
    </row>
    <row r="162" spans="2:16" x14ac:dyDescent="0.25">
      <c r="B162" s="263"/>
      <c r="C162" s="263"/>
      <c r="N162" s="183"/>
      <c r="O162" s="183"/>
      <c r="P162" s="183"/>
    </row>
    <row r="163" spans="2:16" x14ac:dyDescent="0.25">
      <c r="B163" s="263"/>
      <c r="C163" s="263"/>
      <c r="N163" s="183"/>
      <c r="O163" s="183"/>
      <c r="P163" s="183"/>
    </row>
    <row r="164" spans="2:16" x14ac:dyDescent="0.25">
      <c r="B164" s="263"/>
      <c r="C164" s="263"/>
      <c r="N164" s="183"/>
      <c r="O164" s="183"/>
      <c r="P164" s="183"/>
    </row>
    <row r="165" spans="2:16" x14ac:dyDescent="0.25">
      <c r="B165" s="263"/>
      <c r="C165" s="263"/>
      <c r="N165" s="183"/>
      <c r="O165" s="183"/>
      <c r="P165" s="183"/>
    </row>
    <row r="166" spans="2:16" x14ac:dyDescent="0.25">
      <c r="B166" s="263"/>
      <c r="C166" s="263"/>
      <c r="N166" s="183"/>
      <c r="O166" s="183"/>
      <c r="P166" s="183"/>
    </row>
    <row r="167" spans="2:16" x14ac:dyDescent="0.25">
      <c r="B167" s="263"/>
      <c r="C167" s="263"/>
      <c r="N167" s="183"/>
      <c r="O167" s="183"/>
      <c r="P167" s="183"/>
    </row>
    <row r="168" spans="2:16" x14ac:dyDescent="0.25">
      <c r="B168" s="263"/>
      <c r="C168" s="263"/>
      <c r="N168" s="183"/>
      <c r="O168" s="183"/>
      <c r="P168" s="183"/>
    </row>
    <row r="169" spans="2:16" x14ac:dyDescent="0.25">
      <c r="B169" s="263"/>
      <c r="C169" s="263"/>
      <c r="N169" s="183"/>
      <c r="O169" s="183"/>
      <c r="P169" s="183"/>
    </row>
    <row r="170" spans="2:16" x14ac:dyDescent="0.25">
      <c r="B170" s="263"/>
      <c r="C170" s="263"/>
      <c r="N170" s="183"/>
      <c r="O170" s="183"/>
      <c r="P170" s="183"/>
    </row>
    <row r="171" spans="2:16" x14ac:dyDescent="0.25">
      <c r="B171" s="263"/>
      <c r="C171" s="263"/>
      <c r="N171" s="183"/>
      <c r="O171" s="183"/>
      <c r="P171" s="183"/>
    </row>
    <row r="172" spans="2:16" x14ac:dyDescent="0.25">
      <c r="B172" s="263"/>
      <c r="C172" s="263"/>
      <c r="N172" s="183"/>
      <c r="O172" s="183"/>
      <c r="P172" s="183"/>
    </row>
    <row r="173" spans="2:16" x14ac:dyDescent="0.25">
      <c r="B173" s="263"/>
      <c r="C173" s="263"/>
      <c r="N173" s="183"/>
      <c r="O173" s="183"/>
      <c r="P173" s="183"/>
    </row>
    <row r="174" spans="2:16" x14ac:dyDescent="0.25">
      <c r="B174" s="263"/>
      <c r="C174" s="263"/>
      <c r="N174" s="183"/>
      <c r="O174" s="183"/>
      <c r="P174" s="183"/>
    </row>
    <row r="175" spans="2:16" x14ac:dyDescent="0.25">
      <c r="B175" s="263"/>
      <c r="C175" s="263"/>
      <c r="N175" s="183"/>
      <c r="O175" s="183"/>
      <c r="P175" s="183"/>
    </row>
    <row r="176" spans="2:16" x14ac:dyDescent="0.25">
      <c r="B176" s="263"/>
      <c r="C176" s="263"/>
      <c r="N176" s="183"/>
      <c r="O176" s="183"/>
      <c r="P176" s="183"/>
    </row>
    <row r="177" spans="2:16" x14ac:dyDescent="0.25">
      <c r="B177" s="263"/>
      <c r="C177" s="263"/>
      <c r="N177" s="183"/>
      <c r="O177" s="183"/>
      <c r="P177" s="183"/>
    </row>
    <row r="178" spans="2:16" x14ac:dyDescent="0.25">
      <c r="B178" s="263"/>
      <c r="C178" s="263"/>
      <c r="N178" s="183"/>
      <c r="O178" s="183"/>
      <c r="P178" s="183"/>
    </row>
    <row r="179" spans="2:16" x14ac:dyDescent="0.25">
      <c r="B179" s="263"/>
      <c r="C179" s="263"/>
      <c r="N179" s="183"/>
      <c r="O179" s="183"/>
      <c r="P179" s="183"/>
    </row>
    <row r="180" spans="2:16" x14ac:dyDescent="0.25">
      <c r="B180" s="263"/>
      <c r="C180" s="263"/>
      <c r="N180" s="183"/>
      <c r="O180" s="183"/>
      <c r="P180" s="183"/>
    </row>
    <row r="181" spans="2:16" x14ac:dyDescent="0.25">
      <c r="B181" s="263"/>
      <c r="C181" s="263"/>
      <c r="N181" s="183"/>
      <c r="O181" s="183"/>
      <c r="P181" s="183"/>
    </row>
    <row r="182" spans="2:16" x14ac:dyDescent="0.25">
      <c r="B182" s="263"/>
      <c r="C182" s="263"/>
      <c r="N182" s="183"/>
      <c r="O182" s="183"/>
      <c r="P182" s="183"/>
    </row>
    <row r="183" spans="2:16" x14ac:dyDescent="0.25">
      <c r="B183" s="263"/>
      <c r="C183" s="263"/>
      <c r="N183" s="183"/>
      <c r="O183" s="183"/>
      <c r="P183" s="183"/>
    </row>
    <row r="184" spans="2:16" x14ac:dyDescent="0.25">
      <c r="B184" s="263"/>
      <c r="C184" s="263"/>
      <c r="N184" s="183"/>
      <c r="O184" s="183"/>
      <c r="P184" s="183"/>
    </row>
    <row r="185" spans="2:16" x14ac:dyDescent="0.25">
      <c r="B185" s="263"/>
      <c r="C185" s="263"/>
      <c r="N185" s="183"/>
      <c r="O185" s="183"/>
      <c r="P185" s="183"/>
    </row>
    <row r="186" spans="2:16" x14ac:dyDescent="0.25">
      <c r="B186" s="263"/>
      <c r="C186" s="263"/>
      <c r="N186" s="183"/>
      <c r="O186" s="183"/>
      <c r="P186" s="183"/>
    </row>
    <row r="187" spans="2:16" x14ac:dyDescent="0.25">
      <c r="B187" s="263"/>
      <c r="C187" s="263"/>
      <c r="N187" s="183"/>
      <c r="O187" s="183"/>
      <c r="P187" s="183"/>
    </row>
    <row r="188" spans="2:16" x14ac:dyDescent="0.25">
      <c r="B188" s="263"/>
      <c r="C188" s="263"/>
      <c r="N188" s="183"/>
      <c r="O188" s="183"/>
      <c r="P188" s="183"/>
    </row>
    <row r="189" spans="2:16" x14ac:dyDescent="0.25">
      <c r="B189" s="263"/>
      <c r="C189" s="263"/>
      <c r="N189" s="183"/>
      <c r="O189" s="183"/>
      <c r="P189" s="183"/>
    </row>
    <row r="190" spans="2:16" x14ac:dyDescent="0.25">
      <c r="B190" s="263"/>
      <c r="C190" s="263"/>
      <c r="N190" s="183"/>
      <c r="O190" s="183"/>
      <c r="P190" s="183"/>
    </row>
    <row r="191" spans="2:16" x14ac:dyDescent="0.25">
      <c r="B191" s="263"/>
      <c r="C191" s="263"/>
      <c r="N191" s="183"/>
      <c r="O191" s="183"/>
      <c r="P191" s="183"/>
    </row>
    <row r="192" spans="2:16" x14ac:dyDescent="0.25">
      <c r="B192" s="263"/>
      <c r="C192" s="263"/>
      <c r="N192" s="183"/>
      <c r="O192" s="183"/>
      <c r="P192" s="183"/>
    </row>
    <row r="193" spans="2:16" x14ac:dyDescent="0.25">
      <c r="B193" s="263"/>
      <c r="C193" s="263"/>
      <c r="N193" s="183"/>
      <c r="O193" s="183"/>
      <c r="P193" s="183"/>
    </row>
    <row r="194" spans="2:16" x14ac:dyDescent="0.25">
      <c r="B194" s="263"/>
      <c r="C194" s="263"/>
      <c r="N194" s="183"/>
      <c r="O194" s="183"/>
      <c r="P194" s="183"/>
    </row>
    <row r="195" spans="2:16" x14ac:dyDescent="0.25">
      <c r="B195" s="263"/>
      <c r="C195" s="263"/>
      <c r="N195" s="183"/>
      <c r="O195" s="183"/>
      <c r="P195" s="183"/>
    </row>
    <row r="196" spans="2:16" x14ac:dyDescent="0.25">
      <c r="B196" s="263"/>
      <c r="C196" s="263"/>
      <c r="N196" s="183"/>
      <c r="O196" s="183"/>
      <c r="P196" s="183"/>
    </row>
    <row r="197" spans="2:16" x14ac:dyDescent="0.25">
      <c r="B197" s="263"/>
      <c r="C197" s="263"/>
      <c r="N197" s="183"/>
      <c r="O197" s="183"/>
      <c r="P197" s="183"/>
    </row>
  </sheetData>
  <sheetProtection password="ECFE" sheet="1" formatCells="0" formatColumns="0" formatRows="0" insertColumns="0" insertRows="0" insertHyperlinks="0" deleteColumns="0" deleteRows="0" sort="0" autoFilter="0" pivotTables="0"/>
  <protectedRanges>
    <protectedRange sqref="A1:M7 H8:H14 J8:M22 C15:D23 I23:M24 C24:E24 A35:M141 C25:M26 E8:E23 A8:B26 A27:B34 D27:M34" name="Intervalo1"/>
    <protectedRange sqref="C9:C10 C12:C14 C8:D8 D9:D14" name="Intervalo1_1"/>
    <protectedRange sqref="F8:G14" name="Intervalo1_2"/>
    <protectedRange sqref="I8:I14" name="Intervalo1_3"/>
    <protectedRange sqref="F15:H22" name="Intervalo1_4"/>
    <protectedRange sqref="F23:H24" name="Intervalo1_5"/>
    <protectedRange sqref="I15:I22" name="Intervalo1_6"/>
    <protectedRange sqref="C27:C34" name="Intervalo1_7"/>
  </protectedRanges>
  <mergeCells count="30">
    <mergeCell ref="U6:U7"/>
    <mergeCell ref="A8:A14"/>
    <mergeCell ref="A15:A22"/>
    <mergeCell ref="A23:A24"/>
    <mergeCell ref="A25:A26"/>
    <mergeCell ref="S6:S7"/>
    <mergeCell ref="T6:T7"/>
    <mergeCell ref="F6:G6"/>
    <mergeCell ref="A27:A34"/>
    <mergeCell ref="O6:O7"/>
    <mergeCell ref="P6:P7"/>
    <mergeCell ref="Q6:Q7"/>
    <mergeCell ref="R6:R7"/>
    <mergeCell ref="H6:H7"/>
    <mergeCell ref="I6:I7"/>
    <mergeCell ref="J6:J7"/>
    <mergeCell ref="K6:L6"/>
    <mergeCell ref="M6:M7"/>
    <mergeCell ref="N6:N7"/>
    <mergeCell ref="A6:A7"/>
    <mergeCell ref="B6:B7"/>
    <mergeCell ref="C6:C7"/>
    <mergeCell ref="D6:D7"/>
    <mergeCell ref="E6:E7"/>
    <mergeCell ref="N5:U5"/>
    <mergeCell ref="A1:M1"/>
    <mergeCell ref="A2:M2"/>
    <mergeCell ref="B3:G3"/>
    <mergeCell ref="B4:C4"/>
    <mergeCell ref="A5:M5"/>
  </mergeCells>
  <conditionalFormatting sqref="N8:N34">
    <cfRule type="cellIs" dxfId="3" priority="3" operator="equal">
      <formula>"x"</formula>
    </cfRule>
  </conditionalFormatting>
  <conditionalFormatting sqref="P8:P34">
    <cfRule type="cellIs" dxfId="2" priority="2" operator="equal">
      <formula>"x"</formula>
    </cfRule>
  </conditionalFormatting>
  <conditionalFormatting sqref="O8:O34">
    <cfRule type="cellIs" dxfId="1" priority="1" operator="equal">
      <formula>"x"</formula>
    </cfRule>
  </conditionalFormatting>
  <pageMargins left="0.511811024" right="0.511811024" top="0.78740157499999996" bottom="0.78740157499999996" header="0.31496062000000002" footer="0.31496062000000002"/>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F7877-3263-4C41-93E7-406A42D50E02}">
  <sheetPr>
    <pageSetUpPr fitToPage="1"/>
  </sheetPr>
  <dimension ref="A1:R28"/>
  <sheetViews>
    <sheetView showGridLines="0" tabSelected="1" zoomScale="70" zoomScaleNormal="70" zoomScalePageLayoutView="70" workbookViewId="0">
      <selection activeCell="B6" sqref="B6:Q6"/>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377"/>
      <c r="B1" s="377"/>
      <c r="C1" s="377"/>
      <c r="D1" s="377"/>
      <c r="E1" s="377"/>
      <c r="F1" s="377"/>
      <c r="G1" s="377"/>
      <c r="H1" s="377"/>
      <c r="I1" s="377"/>
      <c r="J1" s="377"/>
      <c r="K1" s="377"/>
      <c r="L1" s="377"/>
      <c r="M1" s="377"/>
      <c r="N1" s="377"/>
      <c r="O1" s="377"/>
      <c r="P1" s="377"/>
      <c r="Q1" s="377"/>
      <c r="R1" s="377"/>
    </row>
    <row r="2" spans="1:18" s="275" customFormat="1" ht="33.75" customHeight="1" x14ac:dyDescent="0.25">
      <c r="A2" s="378"/>
      <c r="B2" s="559" t="s">
        <v>398</v>
      </c>
      <c r="C2" s="559"/>
      <c r="D2" s="559"/>
      <c r="E2" s="559"/>
      <c r="F2" s="559"/>
      <c r="G2" s="559"/>
      <c r="H2" s="559"/>
      <c r="I2" s="559"/>
      <c r="J2" s="559"/>
      <c r="K2" s="559"/>
      <c r="L2" s="559"/>
      <c r="M2" s="559"/>
      <c r="N2" s="559"/>
      <c r="O2" s="559"/>
      <c r="P2" s="559"/>
      <c r="Q2" s="559"/>
      <c r="R2" s="378"/>
    </row>
    <row r="3" spans="1:18" s="278" customFormat="1" ht="33.75" customHeight="1" x14ac:dyDescent="0.35">
      <c r="A3" s="379"/>
      <c r="B3" s="560" t="str">
        <f>'[1]Monitoria Anual - 1'!A2</f>
        <v>PAN  AVES  LIMÍCOLAS MIGRATÓRIAS</v>
      </c>
      <c r="C3" s="560"/>
      <c r="D3" s="560"/>
      <c r="E3" s="560"/>
      <c r="F3" s="560"/>
      <c r="G3" s="560"/>
      <c r="H3" s="560"/>
      <c r="I3" s="560"/>
      <c r="J3" s="560"/>
      <c r="K3" s="560"/>
      <c r="L3" s="560"/>
      <c r="M3" s="560"/>
      <c r="N3" s="560"/>
      <c r="O3" s="560"/>
      <c r="P3" s="560"/>
      <c r="Q3" s="560"/>
      <c r="R3" s="379"/>
    </row>
    <row r="4" spans="1:18" s="181" customFormat="1" ht="45" customHeight="1" x14ac:dyDescent="0.25">
      <c r="A4" s="180"/>
      <c r="B4" s="561" t="s">
        <v>1</v>
      </c>
      <c r="C4" s="561"/>
      <c r="D4" s="558" t="str">
        <f>'[1]Monitoria Anual - 1'!B3</f>
        <v>Ampliar e assegurar a proteção efetiva dos habitats críticos para as aves limícolas até 2018</v>
      </c>
      <c r="E4" s="558"/>
      <c r="F4" s="558"/>
      <c r="G4" s="558"/>
      <c r="H4" s="558"/>
      <c r="I4" s="558"/>
      <c r="J4" s="558"/>
      <c r="K4" s="558"/>
      <c r="L4" s="558"/>
      <c r="M4" s="558"/>
      <c r="N4" s="558"/>
      <c r="O4" s="558"/>
      <c r="P4" s="558"/>
      <c r="Q4" s="558"/>
      <c r="R4" s="180"/>
    </row>
    <row r="5" spans="1:18" s="285" customFormat="1" ht="26.25" customHeight="1" x14ac:dyDescent="0.25">
      <c r="A5" s="377"/>
      <c r="B5" s="561" t="s">
        <v>401</v>
      </c>
      <c r="C5" s="561"/>
      <c r="D5" s="562" t="str">
        <f>'Monitoria Final'!B4</f>
        <v>04 a 06 de outubro de 2017</v>
      </c>
      <c r="E5" s="563"/>
      <c r="F5" s="563"/>
      <c r="G5" s="563"/>
      <c r="H5" s="563"/>
      <c r="I5" s="564"/>
      <c r="J5" s="380"/>
      <c r="K5" s="380"/>
      <c r="L5" s="380"/>
      <c r="M5" s="380"/>
      <c r="N5" s="380"/>
      <c r="O5" s="380"/>
      <c r="P5" s="380"/>
      <c r="Q5" s="380"/>
      <c r="R5" s="377"/>
    </row>
    <row r="6" spans="1:18" ht="31.5" customHeight="1" x14ac:dyDescent="0.25">
      <c r="A6" s="377"/>
      <c r="B6" s="552" t="s">
        <v>31</v>
      </c>
      <c r="C6" s="552"/>
      <c r="D6" s="552"/>
      <c r="E6" s="552"/>
      <c r="F6" s="552"/>
      <c r="G6" s="552"/>
      <c r="H6" s="552"/>
      <c r="I6" s="552"/>
      <c r="J6" s="552"/>
      <c r="K6" s="552"/>
      <c r="L6" s="552"/>
      <c r="M6" s="552"/>
      <c r="N6" s="552"/>
      <c r="O6" s="552"/>
      <c r="P6" s="552"/>
      <c r="Q6" s="552"/>
      <c r="R6" s="377"/>
    </row>
    <row r="7" spans="1:18" x14ac:dyDescent="0.25">
      <c r="A7" s="377"/>
      <c r="F7" s="381"/>
      <c r="G7" s="381"/>
      <c r="R7" s="377"/>
    </row>
    <row r="8" spans="1:18" ht="18" customHeight="1" x14ac:dyDescent="0.25">
      <c r="A8" s="377"/>
      <c r="B8" s="553" t="s">
        <v>534</v>
      </c>
      <c r="C8" s="554"/>
      <c r="D8" s="380"/>
      <c r="E8" s="380"/>
      <c r="F8" s="380"/>
      <c r="G8" s="380"/>
      <c r="H8" s="380"/>
      <c r="I8" s="380"/>
      <c r="J8" s="380"/>
      <c r="K8" s="380"/>
      <c r="L8" s="380"/>
      <c r="M8" s="380"/>
      <c r="N8" s="380"/>
      <c r="O8" s="380"/>
      <c r="P8" s="380"/>
      <c r="Q8" s="380"/>
      <c r="R8" s="377"/>
    </row>
    <row r="9" spans="1:18" ht="15.75" thickBot="1" x14ac:dyDescent="0.3">
      <c r="A9" s="377"/>
      <c r="E9" s="382"/>
      <c r="F9" s="383"/>
      <c r="R9" s="377"/>
    </row>
    <row r="10" spans="1:18" ht="60.75" customHeight="1" thickBot="1" x14ac:dyDescent="0.3">
      <c r="A10" s="377"/>
      <c r="C10" s="555" t="s">
        <v>663</v>
      </c>
      <c r="D10" s="556"/>
      <c r="E10" s="557"/>
      <c r="F10" s="384"/>
      <c r="R10" s="377"/>
    </row>
    <row r="11" spans="1:18" s="60" customFormat="1" ht="31.9" customHeight="1" thickBot="1" x14ac:dyDescent="0.3">
      <c r="A11" s="180"/>
      <c r="C11" s="385" t="s">
        <v>536</v>
      </c>
      <c r="D11" s="386" t="s">
        <v>65</v>
      </c>
      <c r="E11" s="387" t="s">
        <v>40</v>
      </c>
      <c r="F11" s="388"/>
      <c r="R11" s="180"/>
    </row>
    <row r="12" spans="1:18" ht="15.75" x14ac:dyDescent="0.25">
      <c r="A12" s="377"/>
      <c r="C12" s="389" t="s">
        <v>664</v>
      </c>
      <c r="D12" s="390">
        <f>COUNTA('Monitoria Final'!N8:N34)</f>
        <v>8</v>
      </c>
      <c r="E12" s="391">
        <f>D12/$D$15</f>
        <v>0.29629629629629628</v>
      </c>
      <c r="F12" s="392"/>
      <c r="R12" s="377"/>
    </row>
    <row r="13" spans="1:18" ht="15.75" x14ac:dyDescent="0.25">
      <c r="A13" s="377"/>
      <c r="C13" s="393" t="s">
        <v>665</v>
      </c>
      <c r="D13" s="390">
        <f>COUNTA('Monitoria Final'!O8:O34)</f>
        <v>10</v>
      </c>
      <c r="E13" s="391">
        <f>D13/$D$15</f>
        <v>0.37037037037037035</v>
      </c>
      <c r="F13" s="392"/>
      <c r="R13" s="377"/>
    </row>
    <row r="14" spans="1:18" ht="16.5" thickBot="1" x14ac:dyDescent="0.3">
      <c r="A14" s="377"/>
      <c r="C14" s="394" t="s">
        <v>38</v>
      </c>
      <c r="D14" s="390">
        <f>COUNTA('Monitoria Final'!P8:P34)</f>
        <v>9</v>
      </c>
      <c r="E14" s="391">
        <f>D14/$D$15</f>
        <v>0.33333333333333331</v>
      </c>
      <c r="F14" s="392"/>
      <c r="R14" s="377"/>
    </row>
    <row r="15" spans="1:18" ht="15.75" thickBot="1" x14ac:dyDescent="0.3">
      <c r="A15" s="377"/>
      <c r="C15" s="395" t="s">
        <v>41</v>
      </c>
      <c r="D15" s="396">
        <f>SUM(D12:D14)</f>
        <v>27</v>
      </c>
      <c r="E15" s="397">
        <f>SUM(E12:E14)</f>
        <v>1</v>
      </c>
      <c r="F15" s="398"/>
      <c r="R15" s="377"/>
    </row>
    <row r="16" spans="1:18" x14ac:dyDescent="0.25">
      <c r="A16" s="377"/>
      <c r="R16" s="377"/>
    </row>
    <row r="17" spans="1:18" ht="15.75" x14ac:dyDescent="0.25">
      <c r="A17" s="377"/>
      <c r="B17" s="399" t="s">
        <v>43</v>
      </c>
      <c r="C17" s="400"/>
      <c r="D17" s="401"/>
      <c r="E17" s="401"/>
      <c r="F17" s="401"/>
      <c r="G17" s="401"/>
      <c r="H17" s="401"/>
      <c r="I17" s="401"/>
      <c r="J17" s="401"/>
      <c r="K17" s="401"/>
      <c r="L17" s="401"/>
      <c r="M17" s="401"/>
      <c r="N17" s="401"/>
      <c r="O17" s="401"/>
      <c r="P17" s="401"/>
      <c r="Q17" s="401"/>
      <c r="R17" s="377"/>
    </row>
    <row r="18" spans="1:18" s="285" customFormat="1" ht="16.5" thickBot="1" x14ac:dyDescent="0.3">
      <c r="A18" s="377"/>
      <c r="B18" s="402"/>
      <c r="C18" s="402"/>
      <c r="D18" s="402"/>
      <c r="E18" s="402"/>
      <c r="F18" s="402"/>
      <c r="G18" s="402"/>
      <c r="H18" s="402"/>
      <c r="I18" s="402"/>
      <c r="J18" s="402"/>
      <c r="K18" s="402"/>
      <c r="L18" s="402"/>
      <c r="M18" s="402"/>
      <c r="N18" s="402"/>
      <c r="O18" s="402"/>
      <c r="P18" s="402"/>
      <c r="Q18" s="402"/>
      <c r="R18" s="377"/>
    </row>
    <row r="19" spans="1:18" ht="36" customHeight="1" thickBot="1" x14ac:dyDescent="0.3">
      <c r="A19" s="377"/>
      <c r="C19" s="403" t="s">
        <v>32</v>
      </c>
      <c r="D19" s="404">
        <f>COUNTA('Monitoria Final'!A8:A34)</f>
        <v>5</v>
      </c>
      <c r="R19" s="377"/>
    </row>
    <row r="20" spans="1:18" ht="15.75" thickBot="1" x14ac:dyDescent="0.3">
      <c r="A20" s="377"/>
      <c r="R20" s="377"/>
    </row>
    <row r="21" spans="1:18" ht="15.75" thickBot="1" x14ac:dyDescent="0.3">
      <c r="A21" s="377"/>
      <c r="C21" s="405" t="s">
        <v>44</v>
      </c>
      <c r="D21" s="405" t="s">
        <v>45</v>
      </c>
      <c r="E21" s="406"/>
      <c r="F21" s="407"/>
      <c r="G21" s="408"/>
      <c r="R21" s="377"/>
    </row>
    <row r="22" spans="1:18" x14ac:dyDescent="0.25">
      <c r="A22" s="377"/>
      <c r="C22" s="409" t="s">
        <v>47</v>
      </c>
      <c r="D22" s="410">
        <f>SUM(E22:G22)</f>
        <v>7</v>
      </c>
      <c r="E22" s="411">
        <f>COUNTA('Monitoria Final'!N8:N14)</f>
        <v>2</v>
      </c>
      <c r="F22" s="412">
        <f>COUNTA('Monitoria Final'!O8:O14)</f>
        <v>3</v>
      </c>
      <c r="G22" s="413">
        <f>COUNTA('Monitoria Final'!P8:P14)</f>
        <v>2</v>
      </c>
      <c r="R22" s="377"/>
    </row>
    <row r="23" spans="1:18" x14ac:dyDescent="0.25">
      <c r="A23" s="377"/>
      <c r="C23" s="414" t="s">
        <v>48</v>
      </c>
      <c r="D23" s="409">
        <f t="shared" ref="D23:D26" si="0">SUM(E23:G23)</f>
        <v>8</v>
      </c>
      <c r="E23" s="415">
        <f>COUNTA('Monitoria Final'!N15:N22)</f>
        <v>1</v>
      </c>
      <c r="F23" s="416">
        <f>COUNTA('Monitoria Final'!O15:O22)</f>
        <v>3</v>
      </c>
      <c r="G23" s="417">
        <f>COUNTA('Monitoria Final'!P15:P22)</f>
        <v>4</v>
      </c>
      <c r="R23" s="377"/>
    </row>
    <row r="24" spans="1:18" x14ac:dyDescent="0.25">
      <c r="A24" s="377"/>
      <c r="C24" s="414" t="s">
        <v>49</v>
      </c>
      <c r="D24" s="409">
        <f t="shared" si="0"/>
        <v>2</v>
      </c>
      <c r="E24" s="415">
        <f>COUNTA('Monitoria Final'!N23:N24)</f>
        <v>2</v>
      </c>
      <c r="F24" s="416">
        <f>COUNTA('Monitoria Final'!O23:O24)</f>
        <v>0</v>
      </c>
      <c r="G24" s="417">
        <f>COUNTA('Monitoria Final'!P23:P24)</f>
        <v>0</v>
      </c>
      <c r="R24" s="377"/>
    </row>
    <row r="25" spans="1:18" x14ac:dyDescent="0.25">
      <c r="A25" s="377"/>
      <c r="C25" s="414" t="s">
        <v>50</v>
      </c>
      <c r="D25" s="409">
        <f t="shared" si="0"/>
        <v>2</v>
      </c>
      <c r="E25" s="415">
        <f>COUNTA('Monitoria Final'!N25:N26)</f>
        <v>2</v>
      </c>
      <c r="F25" s="416">
        <f>COUNTA('Monitoria Final'!O25:O26)</f>
        <v>0</v>
      </c>
      <c r="G25" s="417">
        <f>COUNTA('Monitoria Final'!P25:P26)</f>
        <v>0</v>
      </c>
      <c r="R25" s="377"/>
    </row>
    <row r="26" spans="1:18" x14ac:dyDescent="0.25">
      <c r="A26" s="377"/>
      <c r="C26" s="414" t="s">
        <v>547</v>
      </c>
      <c r="D26" s="409">
        <f t="shared" si="0"/>
        <v>8</v>
      </c>
      <c r="E26" s="415">
        <f>COUNTA('Monitoria Final'!N27:N34)</f>
        <v>1</v>
      </c>
      <c r="F26" s="416">
        <f>COUNTA('Monitoria Final'!O27:O34)</f>
        <v>4</v>
      </c>
      <c r="G26" s="417">
        <f>COUNTA('Monitoria Final'!P27:P34)</f>
        <v>3</v>
      </c>
      <c r="R26" s="377"/>
    </row>
    <row r="27" spans="1:18" x14ac:dyDescent="0.25">
      <c r="A27" s="377"/>
      <c r="R27" s="377"/>
    </row>
    <row r="28" spans="1:18" x14ac:dyDescent="0.25">
      <c r="A28" s="377"/>
      <c r="B28" s="377"/>
      <c r="C28" s="377"/>
      <c r="D28" s="377"/>
      <c r="E28" s="377"/>
      <c r="F28" s="377"/>
      <c r="G28" s="377"/>
      <c r="H28" s="377"/>
      <c r="I28" s="377"/>
      <c r="J28" s="377"/>
      <c r="K28" s="377"/>
      <c r="L28" s="377"/>
      <c r="M28" s="377"/>
      <c r="N28" s="377"/>
      <c r="O28" s="377"/>
      <c r="P28" s="377"/>
      <c r="Q28" s="377"/>
      <c r="R28" s="377"/>
    </row>
  </sheetData>
  <sheetProtection password="ECFE" sheet="1" formatCells="0" formatColumns="0" formatRows="0" insertColumns="0" insertRows="0" insertHyperlinks="0" deleteColumns="0" deleteRows="0" sort="0" autoFilter="0" pivotTables="0"/>
  <mergeCells count="9">
    <mergeCell ref="B6:Q6"/>
    <mergeCell ref="B8:C8"/>
    <mergeCell ref="C10:E10"/>
    <mergeCell ref="D4:Q4"/>
    <mergeCell ref="B2:Q2"/>
    <mergeCell ref="B3:Q3"/>
    <mergeCell ref="B4:C4"/>
    <mergeCell ref="B5:C5"/>
    <mergeCell ref="D5:I5"/>
  </mergeCells>
  <conditionalFormatting sqref="F22:G26 E22">
    <cfRule type="cellIs" dxfId="0" priority="1"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Monitoria Anual 1</vt:lpstr>
      <vt:lpstr>Painel de Gestão - 1</vt:lpstr>
      <vt:lpstr>Monitoria Anual 2</vt:lpstr>
      <vt:lpstr>Painel de Gestão - 2</vt:lpstr>
      <vt:lpstr>Monitoria Anual - 3</vt:lpstr>
      <vt:lpstr>Painel de Gestão - 3</vt:lpstr>
      <vt:lpstr>Monitoria Final</vt:lpstr>
      <vt:lpstr>Painel de Gestão 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Navega</dc:creator>
  <cp:lastModifiedBy>Danilo P</cp:lastModifiedBy>
  <dcterms:created xsi:type="dcterms:W3CDTF">2012-07-30T00:05:19Z</dcterms:created>
  <dcterms:modified xsi:type="dcterms:W3CDTF">2018-12-13T11:35:23Z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abc37871-63e5-45c2-a09d-7888cf659a29</vt:lpwstr>
  </property>
</Properties>
</file>