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joana\Downloads\"/>
    </mc:Choice>
  </mc:AlternateContent>
  <xr:revisionPtr revIDLastSave="0" documentId="8_{57E81A1A-285E-416D-9B36-43F73EB9F57B}" xr6:coauthVersionLast="47" xr6:coauthVersionMax="47" xr10:uidLastSave="{00000000-0000-0000-0000-000000000000}"/>
  <bookViews>
    <workbookView xWindow="-120" yWindow="-120" windowWidth="20730" windowHeight="11160" firstSheet="8"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j4YPvRj+c3RNBXdMO4TXuDcXptcg=="/>
    </ext>
  </extLst>
</workbook>
</file>

<file path=xl/calcChain.xml><?xml version="1.0" encoding="utf-8"?>
<calcChain xmlns="http://schemas.openxmlformats.org/spreadsheetml/2006/main">
  <c r="G29" i="10" l="1"/>
  <c r="G28" i="10"/>
  <c r="F29" i="10"/>
  <c r="F28" i="10"/>
  <c r="E29" i="10"/>
  <c r="E28" i="10"/>
  <c r="G27" i="10"/>
  <c r="F27" i="10"/>
  <c r="E27" i="10"/>
  <c r="G26" i="10"/>
  <c r="F26" i="10"/>
  <c r="E26" i="10"/>
  <c r="G25" i="10"/>
  <c r="F25" i="10"/>
  <c r="E25" i="10"/>
  <c r="D25" i="10"/>
  <c r="D29" i="10"/>
  <c r="D26" i="10"/>
  <c r="D22" i="10"/>
  <c r="D17" i="10"/>
  <c r="D16" i="10"/>
  <c r="D15" i="10"/>
  <c r="D5" i="10"/>
  <c r="B3" i="10"/>
  <c r="J36" i="8"/>
  <c r="I36" i="8"/>
  <c r="H36" i="8"/>
  <c r="G36" i="8"/>
  <c r="D36" i="8" s="1"/>
  <c r="F36" i="8"/>
  <c r="E36" i="8"/>
  <c r="J35" i="8"/>
  <c r="I35" i="8"/>
  <c r="H35" i="8"/>
  <c r="G35" i="8"/>
  <c r="F35" i="8"/>
  <c r="D35" i="8" s="1"/>
  <c r="E35" i="8"/>
  <c r="J34" i="8"/>
  <c r="I34" i="8"/>
  <c r="H34" i="8"/>
  <c r="G34" i="8"/>
  <c r="F34" i="8"/>
  <c r="D34" i="8" s="1"/>
  <c r="E34" i="8"/>
  <c r="J33" i="8"/>
  <c r="I33" i="8"/>
  <c r="H33" i="8"/>
  <c r="G33" i="8"/>
  <c r="F33" i="8"/>
  <c r="E33" i="8"/>
  <c r="D33" i="8"/>
  <c r="J32" i="8"/>
  <c r="I32" i="8"/>
  <c r="H32" i="8"/>
  <c r="G32" i="8"/>
  <c r="D32" i="8" s="1"/>
  <c r="F32" i="8"/>
  <c r="E32" i="8"/>
  <c r="D29" i="8"/>
  <c r="D24" i="8"/>
  <c r="D23" i="8"/>
  <c r="AA20" i="8" a="1"/>
  <c r="AA20" i="8" s="1"/>
  <c r="Z20" i="8" a="1"/>
  <c r="Z20" i="8" s="1"/>
  <c r="AB20" i="8" s="1"/>
  <c r="D20" i="8"/>
  <c r="AA19" i="8" a="1"/>
  <c r="AA19" i="8" s="1"/>
  <c r="Z19" i="8" a="1"/>
  <c r="Z19" i="8"/>
  <c r="AB19" i="8" s="1"/>
  <c r="D19" i="8"/>
  <c r="AA18" i="8" a="1"/>
  <c r="AA18" i="8" s="1"/>
  <c r="Z18" i="8" a="1"/>
  <c r="Z18" i="8" s="1"/>
  <c r="AB18" i="8" s="1"/>
  <c r="D18" i="8"/>
  <c r="F18" i="8" s="1"/>
  <c r="AA17" i="8" a="1"/>
  <c r="AA17" i="8" s="1"/>
  <c r="Z17" i="8" a="1"/>
  <c r="Z17" i="8"/>
  <c r="AB17" i="8" s="1"/>
  <c r="D17" i="8"/>
  <c r="F17" i="8" s="1"/>
  <c r="AA16" i="8"/>
  <c r="Z16" i="8"/>
  <c r="AB16" i="8" s="1"/>
  <c r="D16" i="8"/>
  <c r="D22" i="8" s="1"/>
  <c r="F15" i="8"/>
  <c r="D7" i="8"/>
  <c r="D5" i="8"/>
  <c r="B3" i="8"/>
  <c r="C72" i="7"/>
  <c r="F21" i="8" s="1"/>
  <c r="J36" i="6"/>
  <c r="I36" i="6"/>
  <c r="H36" i="6"/>
  <c r="G36" i="6"/>
  <c r="F36" i="6"/>
  <c r="D36" i="6" s="1"/>
  <c r="E36" i="6"/>
  <c r="J35" i="6"/>
  <c r="I35" i="6"/>
  <c r="H35" i="6"/>
  <c r="G35" i="6"/>
  <c r="F35" i="6"/>
  <c r="E35" i="6"/>
  <c r="D35" i="6"/>
  <c r="J34" i="6"/>
  <c r="I34" i="6"/>
  <c r="H34" i="6"/>
  <c r="G34" i="6"/>
  <c r="D34" i="6" s="1"/>
  <c r="F34" i="6"/>
  <c r="E34" i="6"/>
  <c r="J33" i="6"/>
  <c r="I33" i="6"/>
  <c r="H33" i="6"/>
  <c r="G33" i="6"/>
  <c r="F33" i="6"/>
  <c r="D33" i="6" s="1"/>
  <c r="E33" i="6"/>
  <c r="J32" i="6"/>
  <c r="I32" i="6"/>
  <c r="H32" i="6"/>
  <c r="G32" i="6"/>
  <c r="F32" i="6"/>
  <c r="D32" i="6" s="1"/>
  <c r="E32" i="6"/>
  <c r="D29" i="6"/>
  <c r="D24" i="6"/>
  <c r="D23" i="6"/>
  <c r="AA20" i="6" a="1"/>
  <c r="AA20" i="6" s="1"/>
  <c r="Z20" i="6" a="1"/>
  <c r="Z20" i="6" s="1"/>
  <c r="AB20" i="6" s="1"/>
  <c r="D20" i="6"/>
  <c r="AA19" i="6" a="1"/>
  <c r="AA19" i="6" s="1"/>
  <c r="Z19" i="6" a="1"/>
  <c r="Z19" i="6"/>
  <c r="AB19" i="6" s="1"/>
  <c r="D19" i="6"/>
  <c r="AA18" i="6" a="1"/>
  <c r="AA18" i="6" s="1"/>
  <c r="Z18" i="6" a="1"/>
  <c r="Z18" i="6" s="1"/>
  <c r="AB18" i="6" s="1"/>
  <c r="D18" i="6"/>
  <c r="F18" i="6" s="1"/>
  <c r="AA17" i="6" a="1"/>
  <c r="AA17" i="6"/>
  <c r="Z17" i="6" a="1"/>
  <c r="Z17" i="6" s="1"/>
  <c r="AB17" i="6" s="1"/>
  <c r="F17" i="6" s="1"/>
  <c r="D17" i="6"/>
  <c r="AA16" i="6"/>
  <c r="Z16" i="6"/>
  <c r="AB16" i="6" s="1"/>
  <c r="D16" i="6"/>
  <c r="F16" i="6" s="1"/>
  <c r="F15" i="6"/>
  <c r="D7" i="6"/>
  <c r="D5" i="6"/>
  <c r="B3" i="6"/>
  <c r="C70" i="5"/>
  <c r="F21" i="6" s="1"/>
  <c r="J36" i="4"/>
  <c r="I36" i="4"/>
  <c r="H36" i="4"/>
  <c r="G36" i="4"/>
  <c r="F36" i="4"/>
  <c r="D36" i="4" s="1"/>
  <c r="E36" i="4"/>
  <c r="J35" i="4"/>
  <c r="I35" i="4"/>
  <c r="D35" i="4" s="1"/>
  <c r="H35" i="4"/>
  <c r="G35" i="4"/>
  <c r="F35" i="4"/>
  <c r="E35" i="4"/>
  <c r="J34" i="4"/>
  <c r="I34" i="4"/>
  <c r="H34" i="4"/>
  <c r="G34" i="4"/>
  <c r="F34" i="4"/>
  <c r="E34" i="4"/>
  <c r="D34" i="4"/>
  <c r="J33" i="4"/>
  <c r="I33" i="4"/>
  <c r="H33" i="4"/>
  <c r="G33" i="4"/>
  <c r="F33" i="4"/>
  <c r="D33" i="4" s="1"/>
  <c r="E33" i="4"/>
  <c r="J32" i="4"/>
  <c r="I32" i="4"/>
  <c r="H32" i="4"/>
  <c r="G32" i="4"/>
  <c r="F32" i="4"/>
  <c r="D32" i="4" s="1"/>
  <c r="E32" i="4"/>
  <c r="D29" i="4"/>
  <c r="D24" i="4"/>
  <c r="D23" i="4"/>
  <c r="AA20" i="4" a="1"/>
  <c r="AA20" i="4" s="1"/>
  <c r="Z20" i="4" a="1"/>
  <c r="Z20" i="4" s="1"/>
  <c r="AB20" i="4" s="1"/>
  <c r="D20" i="4"/>
  <c r="AA19" i="4" a="1"/>
  <c r="AA19" i="4" s="1"/>
  <c r="Z19" i="4" a="1"/>
  <c r="Z19" i="4"/>
  <c r="AB19" i="4" s="1"/>
  <c r="D19" i="4"/>
  <c r="AA18" i="4" a="1"/>
  <c r="AA18" i="4" s="1"/>
  <c r="Z18" i="4" a="1"/>
  <c r="Z18" i="4" s="1"/>
  <c r="AB18" i="4" s="1"/>
  <c r="D18" i="4"/>
  <c r="F18" i="4" s="1"/>
  <c r="AA17" i="4" a="1"/>
  <c r="AA17" i="4"/>
  <c r="Z17" i="4" a="1"/>
  <c r="Z17" i="4" s="1"/>
  <c r="AB17" i="4" s="1"/>
  <c r="F17" i="4" s="1"/>
  <c r="D17" i="4"/>
  <c r="AA16" i="4"/>
  <c r="Z16" i="4"/>
  <c r="AB16" i="4" s="1"/>
  <c r="D16" i="4"/>
  <c r="F16" i="4" s="1"/>
  <c r="F15" i="4"/>
  <c r="D7" i="4"/>
  <c r="D5" i="4"/>
  <c r="B3" i="4"/>
  <c r="C67" i="3"/>
  <c r="F21" i="4" s="1"/>
  <c r="J36" i="2"/>
  <c r="I36" i="2"/>
  <c r="H36" i="2"/>
  <c r="G36" i="2"/>
  <c r="F36" i="2"/>
  <c r="D36" i="2" s="1"/>
  <c r="E36" i="2"/>
  <c r="J35" i="2"/>
  <c r="I35" i="2"/>
  <c r="D35" i="2" s="1"/>
  <c r="H35" i="2"/>
  <c r="G35" i="2"/>
  <c r="F35" i="2"/>
  <c r="E35" i="2"/>
  <c r="J34" i="2"/>
  <c r="I34" i="2"/>
  <c r="H34" i="2"/>
  <c r="G34" i="2"/>
  <c r="F34" i="2"/>
  <c r="E34" i="2"/>
  <c r="D34" i="2"/>
  <c r="J33" i="2"/>
  <c r="I33" i="2"/>
  <c r="H33" i="2"/>
  <c r="G33" i="2"/>
  <c r="F33" i="2"/>
  <c r="D33" i="2" s="1"/>
  <c r="E33" i="2"/>
  <c r="J32" i="2"/>
  <c r="I32" i="2"/>
  <c r="H32" i="2"/>
  <c r="G32" i="2"/>
  <c r="F32" i="2"/>
  <c r="D32" i="2" s="1"/>
  <c r="E32" i="2"/>
  <c r="D29" i="2"/>
  <c r="D24" i="2"/>
  <c r="D23" i="2"/>
  <c r="AA20" i="2" a="1"/>
  <c r="AA20" i="2" s="1"/>
  <c r="Z20" i="2" a="1"/>
  <c r="Z20" i="2" s="1"/>
  <c r="AB20" i="2" s="1"/>
  <c r="D20" i="2"/>
  <c r="AA19" i="2" a="1"/>
  <c r="AA19" i="2"/>
  <c r="Z19" i="2" a="1"/>
  <c r="Z19" i="2"/>
  <c r="AB19" i="2" s="1"/>
  <c r="D19" i="2"/>
  <c r="AA18" i="2" a="1"/>
  <c r="AA18" i="2" s="1"/>
  <c r="Z18" i="2" a="1"/>
  <c r="Z18" i="2" s="1"/>
  <c r="AB18" i="2" s="1"/>
  <c r="D18" i="2"/>
  <c r="AA17" i="2" a="1"/>
  <c r="AA17" i="2"/>
  <c r="Z17" i="2" a="1"/>
  <c r="Z17" i="2"/>
  <c r="AB17" i="2" s="1"/>
  <c r="F17" i="2" s="1"/>
  <c r="D17" i="2"/>
  <c r="AA16" i="2"/>
  <c r="Z16" i="2"/>
  <c r="AB16" i="2" s="1"/>
  <c r="D16" i="2"/>
  <c r="F15" i="2"/>
  <c r="D7" i="2"/>
  <c r="D5" i="2"/>
  <c r="B3" i="2"/>
  <c r="C60" i="1"/>
  <c r="F21" i="2" s="1"/>
  <c r="D27" i="10" l="1"/>
  <c r="D28" i="10"/>
  <c r="F16" i="2"/>
  <c r="F18" i="2"/>
  <c r="F20" i="2"/>
  <c r="F19" i="4"/>
  <c r="F20" i="4"/>
  <c r="E19" i="6"/>
  <c r="F20" i="6"/>
  <c r="F19" i="8"/>
  <c r="F20" i="8"/>
  <c r="G21" i="4"/>
  <c r="F22" i="4"/>
  <c r="G15" i="4" s="1"/>
  <c r="G17" i="4"/>
  <c r="F22" i="6"/>
  <c r="G15" i="6" s="1"/>
  <c r="E18" i="8"/>
  <c r="E16" i="8"/>
  <c r="E20" i="8"/>
  <c r="E17" i="2"/>
  <c r="F19" i="2"/>
  <c r="D22" i="2"/>
  <c r="E19" i="2" s="1"/>
  <c r="F19" i="6"/>
  <c r="F16" i="8"/>
  <c r="E19" i="8"/>
  <c r="E16" i="2"/>
  <c r="D22" i="4"/>
  <c r="D18" i="10"/>
  <c r="E16" i="10" s="1"/>
  <c r="D22" i="6"/>
  <c r="E17" i="8"/>
  <c r="E17" i="10" l="1"/>
  <c r="E15" i="10"/>
  <c r="E18" i="10" s="1"/>
  <c r="E22" i="8"/>
  <c r="G18" i="6"/>
  <c r="E20" i="4"/>
  <c r="E18" i="4"/>
  <c r="E16" i="4"/>
  <c r="E22" i="4" s="1"/>
  <c r="E17" i="4"/>
  <c r="G21" i="6"/>
  <c r="E18" i="6"/>
  <c r="E16" i="6"/>
  <c r="E17" i="6"/>
  <c r="E20" i="6"/>
  <c r="G19" i="6"/>
  <c r="G17" i="6"/>
  <c r="G16" i="4"/>
  <c r="G18" i="4"/>
  <c r="G20" i="8"/>
  <c r="G20" i="4"/>
  <c r="G20" i="6"/>
  <c r="F22" i="8"/>
  <c r="G19" i="8" s="1"/>
  <c r="G16" i="8"/>
  <c r="E19" i="4"/>
  <c r="E20" i="2"/>
  <c r="E18" i="2"/>
  <c r="E22" i="2" s="1"/>
  <c r="G16" i="6"/>
  <c r="G19" i="4"/>
  <c r="F22" i="2"/>
  <c r="G22" i="4" l="1"/>
  <c r="G15" i="2"/>
  <c r="G17" i="2"/>
  <c r="G21" i="2"/>
  <c r="G21" i="8"/>
  <c r="G15" i="8"/>
  <c r="G17" i="8"/>
  <c r="G18" i="8"/>
  <c r="G22" i="8" s="1"/>
  <c r="G18" i="2"/>
  <c r="G16" i="2"/>
  <c r="G22" i="6"/>
  <c r="E22" i="6"/>
  <c r="G20" i="2"/>
  <c r="G19" i="2"/>
  <c r="G2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tc={37536C06-6828-4296-A9E5-3CB55F2C0BD2}</author>
    <author>tc={8B6AB9B6-EB26-4DA8-AFEC-2FABDF631E97}</author>
    <author>tc={2DAFE69E-CE80-427C-A8C2-6BA4B961147C}</author>
    <author>tc={9AF107BD-D0C7-4F67-B51B-397BADA9127B}</author>
  </authors>
  <commentList>
    <comment ref="J21" authorId="0" shapeId="0" xr:uid="{37536C06-6828-4296-A9E5-3CB55F2C0BD2}">
      <text>
        <t>[Comentário encadeado]
Sua versão do Excel permite que você leia este comentário encadeado, no entanto, as edições serão removidas se o arquivo for aberto em uma versão mais recente do Excel. Saiba mais: https://go.microsoft.com/fwlink/?linkid=870924
Comentário:
    Verificar necessidade de negrito em "Aves dos Campos Sulinos" e "Herpetofauna do Sul". Nesta coluna, ora esses termos estão em negrito, ora não (ex. células K11 e K12).</t>
      </text>
    </comment>
    <comment ref="O43" authorId="1" shapeId="0" xr:uid="{8B6AB9B6-EB26-4DA8-AFEC-2FABDF631E97}">
      <text>
        <t>[Comentário encadeado]
Sua versão do Excel permite que você leia este comentário encadeado, no entanto, as edições serão removidas se o arquivo for aberto em uma versão mais recente do Excel. Saiba mais: https://go.microsoft.com/fwlink/?linkid=870924
Comentário:
    Considerando a descrição e produto da ação, poderia ser classificada como concluída.</t>
      </text>
    </comment>
    <comment ref="O57" authorId="2" shapeId="0" xr:uid="{2DAFE69E-CE80-427C-A8C2-6BA4B961147C}">
      <text>
        <t>[Comentário encadeado]
Sua versão do Excel permite que você leia este comentário encadeado, no entanto, as edições serão removidas se o arquivo for aberto em uma versão mais recente do Excel. Saiba mais: https://go.microsoft.com/fwlink/?linkid=870924
Comentário:
    a ação poderia ser classificada como concluída, considerando a descrição da ação e produtos obtidos</t>
      </text>
    </comment>
    <comment ref="O58" authorId="3" shapeId="0" xr:uid="{9AF107BD-D0C7-4F67-B51B-397BADA9127B}">
      <text>
        <t>[Comentário encadeado]
Sua versão do Excel permite que você leia este comentário encadeado, no entanto, as edições serão removidas se o arquivo for aberto em uma versão mais recente do Excel. Saiba mais: https://go.microsoft.com/fwlink/?linkid=870924
Comentário:
    Essa ação poderia ser azul, visto que algumas reuniões foram realizadas. Se forem alterar, favor colocar as memórias das reuniões</t>
      </text>
    </comment>
  </commentList>
</comments>
</file>

<file path=xl/sharedStrings.xml><?xml version="1.0" encoding="utf-8"?>
<sst xmlns="http://schemas.openxmlformats.org/spreadsheetml/2006/main" count="4115" uniqueCount="1518">
  <si>
    <t>PLANO DE AÇÃO NACIONAL DE CONSERVAÇÃO DE ESPÉCIES AMEAÇADAS DE EXTINÇÃO - PAN</t>
  </si>
  <si>
    <r>
      <rPr>
        <b/>
        <sz val="16"/>
        <color theme="1"/>
        <rFont val="Calibri"/>
      </rPr>
      <t>Plano de Ação Nacional para a Conservação das Aves dos Campos Sulinos - PAN Campos Sulinos (2</t>
    </r>
    <r>
      <rPr>
        <b/>
        <vertAlign val="superscript"/>
        <sz val="16"/>
        <color theme="1"/>
        <rFont val="Calibri"/>
      </rPr>
      <t>o</t>
    </r>
    <r>
      <rPr>
        <b/>
        <sz val="16"/>
        <color theme="1"/>
        <rFont val="Calibri"/>
      </rPr>
      <t xml:space="preserve"> Ciclo de Gestão)</t>
    </r>
  </si>
  <si>
    <t>Objetivo geral do PAN</t>
  </si>
  <si>
    <t>Integrar iniciativas e esforços de pesquisa, gestão e proteção para reduzir os fatores de ameaça e melhorar o estado de conservação das aves ameaçadas dos Campos Sulinos e seus habitats.</t>
  </si>
  <si>
    <t>Data da monitoria</t>
  </si>
  <si>
    <t>22 a 25 de maio de 2018 (ACADEBio)</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</si>
  <si>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</si>
  <si>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</si>
  <si>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</si>
  <si>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</si>
  <si>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</si>
  <si>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</si>
  <si>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</si>
  <si>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</si>
  <si>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</si>
  <si>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</si>
  <si>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</si>
  <si>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</si>
  <si>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</si>
  <si>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</si>
  <si>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</si>
  <si>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</si>
  <si>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</si>
  <si>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</si>
  <si>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</si>
  <si>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</si>
  <si>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</si>
  <si>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</si>
  <si>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</si>
  <si>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</si>
  <si>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</si>
  <si>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</si>
  <si>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</si>
  <si>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</si>
  <si>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</si>
  <si>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</si>
  <si>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</si>
  <si>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</si>
  <si>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</si>
  <si>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</si>
  <si>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</si>
  <si>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</si>
  <si>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</si>
  <si>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</si>
  <si>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</si>
  <si>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</si>
  <si>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</si>
  <si>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</si>
  <si>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Diminuição da perda de Habitat das espécies do PAN</t>
  </si>
  <si>
    <t>1.1</t>
  </si>
  <si>
    <t>Promover e subsidiar tecnicamente  a elaboração do Plano do Sistema Estadual de Unidades de Conservação - SEUC/RS, garantindo que reconheça as demandas de áreas estratégicas para conservação das espécies do PAN</t>
  </si>
  <si>
    <t>Conjunto de reuniões técnicas e seminário de planejamento realizados e desenho do processo de elaboração do plano concluído</t>
  </si>
  <si>
    <t>Plano sendo utilizado no planejamento, gestão e licenciamento ambiental</t>
  </si>
  <si>
    <t xml:space="preserve">Alexandre Krob (Instituto Curicaca) </t>
  </si>
  <si>
    <t>Daniel Vilasboas  Slomp (Departamento de Biodiversidade - DUC, SEMA/RS);
Jan Karel Felix Mähler Junior (Fundação Zoobotânica do Rio Grande do Sul );
Luis Fernando Perello (FEPAM);
Patricia Pereira  Serafini (ICMBio/CEMAVE)</t>
  </si>
  <si>
    <t>Campos Sulinos do RS</t>
  </si>
  <si>
    <t>Todo estado do RS</t>
  </si>
  <si>
    <t>Lembrar que inclui UCs de todas as categorias e RPPN</t>
  </si>
  <si>
    <t>x</t>
  </si>
  <si>
    <t xml:space="preserve">Na atual gestão da SEMA/RS a elaboração do plano SEUC está  condicionada a finalização do zoneamento ecológico econômico do estado que está prevista para 12/2018. O Instituto Curicaca continuamente vem provocando através de ofícios e reuniões o desencadeamento específico desta ação.
</t>
  </si>
  <si>
    <t>Daniel Vilasboas  Slomp (Departamento de Biodiversidade - DUC, SEMA/RS)</t>
  </si>
  <si>
    <t>Que se faça encaminhamento dos documentos via Comitê da Reserva de Biosfera da Mata Atlântica - CERBMA</t>
  </si>
  <si>
    <t>Estimular e subsidiar tecnicamente  a elaboração do Plano do Sistema Estadual de Unidades de Conservação - SEUC/RS, garantindo que reconheça as demandas de áreas estratégicas para conservação das espécies do PAN</t>
  </si>
  <si>
    <t>Reuniões técnicas de motivação, Nota Técnica encaminhando mapa com áreas estratégicas e listas das espécies, e seminário de planejamento realizado</t>
  </si>
  <si>
    <r>
      <rPr>
        <b/>
        <sz val="12"/>
        <color theme="1"/>
        <rFont val="Calibri"/>
      </rPr>
      <t>Aves dos Campos Sulinos:</t>
    </r>
    <r>
      <rPr>
        <sz val="12"/>
        <color theme="1"/>
        <rFont val="Calibri"/>
      </rPr>
      <t xml:space="preserve">
Daniel Vilasboas Slomp (SEMA-RS/DUC);
Jan Karel Felix Mähler Junior (FZB);
Luis Fernando Perello (FEPAM);
Patricia Pereira Serafini (ICMBio/CEMAVE) 
</t>
    </r>
    <r>
      <rPr>
        <b/>
        <sz val="12"/>
        <color theme="1"/>
        <rFont val="Calibri"/>
      </rPr>
      <t>Herpetofauna do Sul:</t>
    </r>
    <r>
      <rPr>
        <sz val="12"/>
        <color theme="1"/>
        <rFont val="Calibri"/>
      </rPr>
      <t xml:space="preserve">
Laura Verrastro (UFRGS); Diego Janisch (UFRGS); Caroline Zank (Instituto Curicaca); Marcelo Freire (Teia); Patrick Colombo (FZB); Lara Cortes (RAN/ICMBio); Márcio Martins (UFRGS); Roberto Batista de Oliveira (FZB).</t>
    </r>
  </si>
  <si>
    <t>Ação conjuta com o PAN Herpetofauna do Sul;</t>
  </si>
  <si>
    <t>1.2</t>
  </si>
  <si>
    <t>Subsidiar e impulsionar o processo de criação de UCs na região do Corredor Ecológico Chapecó (Campos de Água Doce e Passos Maia)</t>
  </si>
  <si>
    <t>Processos de criação de UCs instruídos e com movimentação</t>
  </si>
  <si>
    <t>UCs criadas</t>
  </si>
  <si>
    <t xml:space="preserve">Patricia Pereira Serafini (ICMBio/CEMAVE) </t>
  </si>
  <si>
    <t>Adriana Dorcina Nunes e Shigeko Ishy (FATMA/SC);
Juliano Rodrigues Oliveira (ICMBio/PARNA das Araucárias/SC);
Ricardo Jerozolimski (ICMBio/REVIS Campos de Palmas/PR)</t>
  </si>
  <si>
    <t>Campos de Água Doce e Passos Maia</t>
  </si>
  <si>
    <t>A proposta deve ser compatível com a manutenção dos campos naturais</t>
  </si>
  <si>
    <t>Foi realizada reunião na data de 19 de março de 2018, com Shigueko Ishyi e equipe para tratar de assuntos relacionados aos corredores de SC, criação de Ucs estaduais e o CBUC. Foi tratado o assunto relativo à implementação desta ação. Contudo sua execução é contínua, até que novas áreas protegidas sejam criadas. Estamos acompanhando indiretamente a instrução dos processos.</t>
  </si>
  <si>
    <t xml:space="preserve">Realização de reunião presencial para acompanhar o andamento da instrução e movimentação de processos de criação de Ucs Estaduais </t>
  </si>
  <si>
    <t xml:space="preserve">Seguir acompanhando os processos, fomentar discussões sobre o assunto durante o CBUC 2018 em Florianópolis;
Buscar aproximação com a Secretaria de Agricultura (SC Rural), em conjunto com a gerencia de bio negócios do IMA (Fernando Lunelli) levando informação sobre a  produção compatível com a conservação dos campos nativos
</t>
  </si>
  <si>
    <r>
      <rPr>
        <b/>
        <sz val="12"/>
        <color theme="1"/>
        <rFont val="Calibri"/>
      </rPr>
      <t>Aves dos Campos Sulinos:</t>
    </r>
    <r>
      <rPr>
        <sz val="12"/>
        <color theme="1"/>
        <rFont val="Calibri"/>
      </rPr>
      <t xml:space="preserve">
Adriana Dorcina Nunes e Shigeko Ishy (IMA-SC)
Juliano Rodrigues Oliveira (ICMBio/PARNA das Araucárias-SC);
Ricardo Jerozolimski (ICMBio/REVIS Campos de Palmas-PR);
</t>
    </r>
    <r>
      <rPr>
        <b/>
        <sz val="12"/>
        <color theme="1"/>
        <rFont val="Calibri"/>
      </rPr>
      <t>Herpetofauna do Sul:</t>
    </r>
    <r>
      <rPr>
        <sz val="12"/>
        <color theme="1"/>
        <rFont val="Calibri"/>
      </rPr>
      <t xml:space="preserve">
Subsídio Técnico: Selvino Neckel de Oliveira (UFSC); Erica Naomi Saito (PROSUL); Leoncio Pedrosa Lima (ICMBio/CR-9); Tobias Saraiva Kunz (UFRGS); Articulacao politica: Ricardo Barros Penteado (IMA-SC)</t>
    </r>
  </si>
  <si>
    <t>1.3</t>
  </si>
  <si>
    <t>Subsidiar e impulsionar o processo de criação de UCs na região  Coxilha Rica (SC)</t>
  </si>
  <si>
    <t>UC criada</t>
  </si>
  <si>
    <t>Adriana Dorcina Nunes (FATMA/SC)</t>
  </si>
  <si>
    <t xml:space="preserve">Carla Suertegaray Fontana (PUC/RS);
Patricia Pereira Serafini (ICMBio/CEMAVE) </t>
  </si>
  <si>
    <t>Coxilha Rica/SC</t>
  </si>
  <si>
    <t>No IMA-SC foi verificado e não há processos de criação de áreas protegidas na região de Coxilha Rica</t>
  </si>
  <si>
    <t>Adriana Dorcina Nunes (IMA-SC)</t>
  </si>
  <si>
    <t xml:space="preserve">A categoria deverá ser de monumento natural ou REVIS
Iniciar processo de criação de UC com o material enviado pela Carla Fontana (se estiver disponível) e as áreas prioritárias do MMA 
Envolver o SEBRAE na discussão do turismo de observação de aves na região de Coxilha Rica como alternativa de renda
</t>
  </si>
  <si>
    <r>
      <rPr>
        <b/>
        <sz val="12"/>
        <color theme="1"/>
        <rFont val="Calibri"/>
      </rPr>
      <t>Aves dos Campos Sulinos:</t>
    </r>
    <r>
      <rPr>
        <sz val="12"/>
        <color theme="1"/>
        <rFont val="Calibri"/>
      </rPr>
      <t xml:space="preserve">
Carla Suertegaray Fontana (PUC/RS);
Patricia Pereira Serafini (ICMBio/CEMAVE) 
</t>
    </r>
    <r>
      <rPr>
        <b/>
        <sz val="12"/>
        <color theme="1"/>
        <rFont val="Calibri"/>
      </rPr>
      <t>Herpetofauna do Sul:</t>
    </r>
    <r>
      <rPr>
        <sz val="12"/>
        <color theme="1"/>
        <rFont val="Calibri"/>
      </rPr>
      <t xml:space="preserve"> 
Tiago Gomes (UNIPAMPA)</t>
    </r>
  </si>
  <si>
    <t>1.4</t>
  </si>
  <si>
    <t>Promover evento para troca de experiências entre as OEMAS quanto ao pagamento de serviços e benefícios ambientais levando em consideração a manutenção de Campos Sulinos</t>
  </si>
  <si>
    <t>Oficina de troca de experiências realizada e documento encaminhado as Assembleias Legislativas</t>
  </si>
  <si>
    <t>Qualificação dos marcos legais relativos ao tema</t>
  </si>
  <si>
    <t xml:space="preserve">Adriana Dorcina Nunes (FATMA/SC);
Jan Karel Felix Mähler Junior (Fundação Zoobotânica do Rio Grande do Sul)
</t>
  </si>
  <si>
    <t>Estados do Sul</t>
  </si>
  <si>
    <t>Campos Sulinos do RS, SC e PR</t>
  </si>
  <si>
    <t>ICMS ecológico e PSA
Convidar outros estados</t>
  </si>
  <si>
    <t>Ação vem sendo discutida há anos pelo Instituto Curicaca, procurando diálogo com outros Estados. Acredita-se que o momento político atual não é favorável para esta discussão, portanto prazo será mantido e sua concretização mais pra frente. Durante o CBUC 2018 em Florianópólis serão discutidos assuntos relacionados entre os colaboradores da ação.</t>
  </si>
  <si>
    <t>incluir Salete Ferreira (DUC-SEMA/RS), Patricia Pereira Serafini (ICMBio/CEMAVE), Daniel Slomp (DUC-SEMA/RS), Débora Brasil (IMA/SC), Thiago Valente (FGB)</t>
  </si>
  <si>
    <t>1.5</t>
  </si>
  <si>
    <t>Promover o reconhecimento oficial do parque de espinilho/espinal como uma formação vegetal especial e singular no âmbito nacional</t>
  </si>
  <si>
    <t>Compromisso assumido por instituição ou sociedade científica de formular e encaminhar a proposta técnica</t>
  </si>
  <si>
    <t>Formação parque de espinilho reconhecida oficialmente pelo IBGE</t>
  </si>
  <si>
    <t>Glayson Ariel Bencke (Fundação Zoobotânica do Rio Grande do Sul)</t>
  </si>
  <si>
    <t xml:space="preserve">Carla Suertegaray Fontana e Christian Beier (PUC/RS);
Patricia Pereira  Serafini (ICMBio/CEMAVE)
</t>
  </si>
  <si>
    <t>Campos Sulinos do RS (Barra do Quaraí e Uruguaiana)</t>
  </si>
  <si>
    <t xml:space="preserve">Em reunião promovida pelo IBGE em 07/11/2017 na UFRGS  para refinar os limites do Pampa foi levantada a possibilidade do reconhecimento da formação parque espinilho.
O IBGE se mostrou aberto a discussão da proposta, contudo será após a implementação dos novos limites.
O IBGE tem a metodologia e pode ser responsável pela organização da discussão sobre o tema.
</t>
  </si>
  <si>
    <t>Glayson Ariel Bencke (FZB)</t>
  </si>
  <si>
    <t>Consulta sobre o andamento da delimitação será feita pelo Glayson Ariel Bencke (FZB)</t>
  </si>
  <si>
    <t>1.6</t>
  </si>
  <si>
    <t>Subsidiar o aprimoramento dos critérios de licenciamento para conversão de campos nativos do bioma Pampa</t>
  </si>
  <si>
    <t>Nota Técnica com sugestões para o aprimoramento de critérios para conversão de campos nativos do bioma Pampa</t>
  </si>
  <si>
    <t>Instrumento legal normatizador aprimorado (Norma Técnica publicada)</t>
  </si>
  <si>
    <t>Leonardo Urruth (DBIO/SEMA/RS); Gerhard E. Overbeck (UFRGS)</t>
  </si>
  <si>
    <t>Área de ocorrência do bioma Pampa</t>
  </si>
  <si>
    <t>RS</t>
  </si>
  <si>
    <t>Instruir os OEMAS quanto o adequado enquadramento de campos nativos no CAR</t>
  </si>
  <si>
    <t>Ação não iniciada</t>
  </si>
  <si>
    <t xml:space="preserve">Efetuar consulta ao Departamento de Biodiversidade SEMA-RS sobre a necessidade de adequação dos critérios e como se dá o processo de licenciamento. </t>
  </si>
  <si>
    <t>1.7</t>
  </si>
  <si>
    <t>Subsidiar o aprimoramento dos critérios de licenciamento para conversão de campos nativos do bioma Mata Atlântica no Estado de RS</t>
  </si>
  <si>
    <t>Nota Técnica com sugestões para o aprimoramento de critérios para conversão de campos nativos do bioma Mata Atlântica  no Estado de RS</t>
  </si>
  <si>
    <t>Leonardo Urruth ( DBIO/SEMA/RS)</t>
  </si>
  <si>
    <t>Glayson consultará o IBAMA sobre como o PAN pode auxiliar tecnicamente na aplicação dos critérios;
Consultar a EMBRAPA sobre a posição apresentada na NT , atraves de ofício CEMAVE</t>
  </si>
  <si>
    <t>Subsidiar o aprimoramento e aplicação dos critérios de licenciamento para conversão de campos nativos do bioma Mata Atlântica no Estado de RS</t>
  </si>
  <si>
    <t>1.8</t>
  </si>
  <si>
    <t>Subsidiar o aprimoramento dos critérios de licenciamento para conversão de campos nativos do bioma Mata Atlântica no estado de SC</t>
  </si>
  <si>
    <t>Nota Técnica com sugestões para o aprimoramento de critérios para conversão de campos nativos do bioma Mata Atlântica  no Estado de SC</t>
  </si>
  <si>
    <t xml:space="preserve">Instrumento legal normatizador aprimorado </t>
  </si>
  <si>
    <t xml:space="preserve">Patricia Pereira  Serafini (ICMBio/CEMAVE);
Gabriela Brasil e Shiguecko Ishy (FATMA/SC);
Ricardo Jerozolimski (ICMBio/REVIS Campos de Palmas/PR)
</t>
  </si>
  <si>
    <t>SC</t>
  </si>
  <si>
    <t>Campos Sulinos de SC</t>
  </si>
  <si>
    <t>Em SC está previsto licenciamento conforme critérios da resolução CONAMA 423/2010 e resolução CONSEMA 98/2017 que lista as atividades que devem ser licenciadas, as regras dos códigos florestais, lei da Mata Atlântica e demais resoluções específicas.</t>
  </si>
  <si>
    <t>Verificar se o licenciamento no IMA trata o campo como vegetação nativa, caso contrário a Nota Técnica será necessária e encaminhada.</t>
  </si>
  <si>
    <t>Subsidiar o aprimoramento e aplicação dos critérios de licenciamento para conversão de campos nativos do bioma Mata Atlântica no estado de SC</t>
  </si>
  <si>
    <t>1.9</t>
  </si>
  <si>
    <t>Reapresentar à SEMA/RS proposta de redefinição de limites da REBIO São Donato para impulsionar a implementação da UC</t>
  </si>
  <si>
    <t>Proposta atualizada e reapresentada por ofício à SEMA/RS</t>
  </si>
  <si>
    <t>Limites da REBIO São Donato definidos e UC implementada</t>
  </si>
  <si>
    <t>Felipe Rangel (SEMA/RS); Daniel Vilasboas  Slomp (Departamento de Biodiversidade - DUC, SEMA/RS)</t>
  </si>
  <si>
    <t>Rebio São Donato (Municípios de Itaqui e Maçambará/RS)</t>
  </si>
  <si>
    <t>Campos sulinos da região das Missões</t>
  </si>
  <si>
    <t xml:space="preserve">Criação de força tarefa de implementação da REBIO São Donato, fomentada pelo MP, onde poderão ser discutidos os limites;
Há recursos de medida compensatória para regularização fundiária;
Foi finalizado um processo de delimitação da UC com marcos físicos;
Não há equipe de gestão, apenas um gestor;
</t>
  </si>
  <si>
    <t>Assim que a força tarefa for homologada atraves de portaria o CEMAVE enviará oficio recomendando a proposta de ampliação dos limites, importância da área como IBA e para o MDE pastizales.</t>
  </si>
  <si>
    <t>1.10</t>
  </si>
  <si>
    <t xml:space="preserve">
Motivar a adequação locacional das reservas legais no entorno do Parque Estadual do Espinilho pela SEMA, considerando a  sua conformidade com os corredores ecológicos</t>
  </si>
  <si>
    <t>Ofício enviado à SEMA/RS mencionando a importância da verificação da adequação locacional das reservas legais declaradas no CAR no Estado do RS, e recomendando ajustes para implantação de corredores ecológicos na formação Parque Espinilho</t>
  </si>
  <si>
    <t xml:space="preserve">Proprietários rurais com reservas legais conectadas formando Corredor ecológico na formação Parque Espinilho 
</t>
  </si>
  <si>
    <t>Jan Karel Felix Mähler Junior (Fundação Zoobotânica do Rio Grande do Sul)</t>
  </si>
  <si>
    <t>Joana Bassi (DBIO-SEMA/RS); Tatiane Uchôa (Gestor PE Espinilho-SEMA/RS); Daniel Vilasboas  Slomp (DUC-SEMA/RS);
Alexandre Krob (Instituto Curicaca);
Lucas Richter (DLF-SEMA/RS)</t>
  </si>
  <si>
    <t xml:space="preserve"> Barra do Quaraí </t>
  </si>
  <si>
    <t>O cadastro já foi feito mas há a possibilidade de ajustes atraves de solicitação uma retificação por proprietário</t>
  </si>
  <si>
    <t xml:space="preserve">Entrar em contato com Lucas Richter (DLF/DBIO/SEMA-RS) responsável pelo CAR;
</t>
  </si>
  <si>
    <t>1.11</t>
  </si>
  <si>
    <t>Motivar a criação de corredores ecológicos em UCs do RS e seu entorno localizadas nos Campos Sulinos, a partir da adequação locacional das reservas legais declaradas no CAR</t>
  </si>
  <si>
    <t>Oficina de capacitação para gestores de UCs e técnicos do CAR sobre aplicação das Reservas Legais na definição de corredores ecológicos</t>
  </si>
  <si>
    <t>Proprietários rurais com reservas legais integrando corredores ecológicos na formação parque espinilho e contribuindo para a conservação da biodiversidade em UCs e seu entorno</t>
  </si>
  <si>
    <t>Daniel Vilasboas  Slomp (DUC-SEMA/RS);
Alexandre Krob (Instituto Curicaca);
Lucas Richter (DLF-SEMA/RS)</t>
  </si>
  <si>
    <t>Atualização do cadastro de UC estaduais e municipais está sendo realizado pelo Daniel Vilasboas Slomp;</t>
  </si>
  <si>
    <t>Oficina de capacitação de técnicos do CAR, com apoio de gestores de UCs, sobre aplicação das Reservas Legais na definição de corredores ecológicos</t>
  </si>
  <si>
    <t>Proprietários rurais com reservas legais integrando corredores ecológicos nos Campos Sulinos e contribuindo para a conservação da biodiversidade em UCs e seu entorno</t>
  </si>
  <si>
    <t>1.12</t>
  </si>
  <si>
    <t>Provocar a verificação da adequação locacional das reservas legais declaradas no CAR do Estado do SC, em UCs e no seu entorno, recomendando ajustes para implantação de corredores ecológicos</t>
  </si>
  <si>
    <t>Ofício enviado à FATMA/SC e à SDS/SC mencionando a importância da verificação da adequação locacional das reservas legais declaradas no CAR no Estado do SC, em UCs e no seu entorno, recomendando ajustes para implantação de corredores ecológicos</t>
  </si>
  <si>
    <t>Leôncio Pedrosa Lima (ICMBio/CR9)</t>
  </si>
  <si>
    <t>Adriana Dorcina Nunes (FATMA);
Juliano Rodrigues Oliveira (ICMBio/PARNA das Araucárias/SC)</t>
  </si>
  <si>
    <t>Campos Sulinos do SC</t>
  </si>
  <si>
    <t>Antes de encaminhar ofício ao IMA/SC a CR9 pretende promover reunião para discutir este assunto com a Secretaria de Desenvolviemnto Sustentável do Estado de SC para regularizar o acesso aos dados do CAR pelo ICMBio, além de mencionar a importância da verificação da adequação locacional das reservas legais declaradas no CAR no Estado do SC, em UCs e no seu entorno, recomendando ajustes para implantação de corredores ecológicos.</t>
  </si>
  <si>
    <t>Reunião planejada pela CR9 com SDS SC</t>
  </si>
  <si>
    <t>Restrição ao acesso do CAR levou a redefinição da estratégia da ação</t>
  </si>
  <si>
    <t>Ofício enviado ao IMA/SC e à SDS/SC mencionando a importância da verificação da adequação locacional das reservas legais declaradas no CAR no Estado do SC, em UCs e no seu entorno, recomendando ajustes para implantação de corredores ecológicos</t>
  </si>
  <si>
    <t xml:space="preserve">Corredores ecológicos melhor planejados através da adequação locacional das reservas legais </t>
  </si>
  <si>
    <t>1.13</t>
  </si>
  <si>
    <t>Provocar a verificação da adequação locacional das reservas legais declaradas no CAR do Estado do PR, em UCs e no seu entorno, recomendando ajustes para implantação de corredores ecológicos</t>
  </si>
  <si>
    <t>Ofício enviado à SEMA/PR mencionando a importância da verificação da adequação locacional das reservas legais declaradas no CAR no Estado do PR, em UCs e no seu entorno, recomendando ajustes para implantação de corredores ecológicos</t>
  </si>
  <si>
    <t xml:space="preserve">Gabriela Leonhardt (ICMBio/PARNA Campos Gerais/PR);
Ricardo Jerozolimski (ICMBio/REVIS Campos de Palmas/PR)
</t>
  </si>
  <si>
    <t>Campos Sulinos do PR</t>
  </si>
  <si>
    <t>Antes de encaminhar ofício à SEMA/PR, a CR9 pretende promover reunião para discutir este assunto com esta Secretaria para otimizar o fluxo de acesso do órgaõd e gestão federal aos dados do CAR, pelo ICMBio, além de mencionar a importância da verificação da adequação locacional das reservas legais declaradas no CAR no Estado do PR, em UCs e no seu entorno, recomendando ajustes para implantação de corredores ecológicos.</t>
  </si>
  <si>
    <t>Reunião planejada pela CR9 com SEMA PR</t>
  </si>
  <si>
    <t>1.14</t>
  </si>
  <si>
    <t>Solicitar ao órgão ambiental do Estado do Rio Grande do Sul (SEMA/RS) que elabore Planos de Controle de Exóticas Invasoras em Ucs</t>
  </si>
  <si>
    <t>Ofícios solicitando a criação dos Planos de Controle de Exóticas Invasoras em UCs enviados à OEMA do RS</t>
  </si>
  <si>
    <t>Planos de Controle de Exóticas Invasoras criados para as Ucs do RS</t>
  </si>
  <si>
    <t>Felipe Rangel (SEMA/RS)</t>
  </si>
  <si>
    <t xml:space="preserve">Andre Osorio Rosa (REVIS Banhado dos Pachecos/SEMA/RS);
Caio Eichenberg (ICMBio);
Thais Michel (SEFAU-SEMA/RS);
Jan Karel Felix Mähler Junior (Fundação Zoobotânica do Rio Grande do Sul);
Dennis Patrocínio (DBIO-SEMA/RS);
Fernando Weber (ICMBio/PARNA Lagoa do Peixe/RS) </t>
  </si>
  <si>
    <t>UCs Estaduais que contemplem Campos Sulinos do RS</t>
  </si>
  <si>
    <t xml:space="preserve">Após reunião do PAN Campos Sulinos de 2017, avançaram no âmbito da SEMA as discussões em relação a elaboração de Planos de Controle de Exóticas Invasoras para o Estado do Rio Grande do Sul. Os mesmos estão em fase de minuta e o GAT do PAN tem a oportunidade, através de Felipe Rangel, de analisar e sugerir adaptações à minuta em questão. </t>
  </si>
  <si>
    <t>Plano em elaboração e discussão</t>
  </si>
  <si>
    <t>Entrar em contato com Felipe por email para aprofundar participação na concepção e implementação dos Planos de Controle de EEI no RS
No RS há recursos disponíveis para implementação do Plano</t>
  </si>
  <si>
    <t>Redução da captura de espécies que são alvo do comércio ilegal</t>
  </si>
  <si>
    <t>2.1</t>
  </si>
  <si>
    <t>Intensificar interlocução e o trabalho de inteligência para a fiscalização nas localidades de maior pressão para a captura de Sporophila spp. (patativas e caboclinhos), prioritariamente nos municípios de Castro, Tibagi, Ponta Grossa, Campos de Palmas, Sengés, Piraí do Sul, Jaguariaiva, General Carneiro e Arapoti no Estado do Paraná</t>
  </si>
  <si>
    <t>Nota Técnica produzida sobre a pressão de captura de patativas e caboclinhos e entregue ao Batalhão de Polícia Militar Ambiental do Paraná com a necessidade de operações direcionadas à fiscalização do tráfico de fauna e de trabalho de inteligência para os</t>
  </si>
  <si>
    <t xml:space="preserve">Operações de fiscalização embasadas pelo trabalho de inteligência e qualificadas pela intensificação da interlocução nos municípios de Castro, Tibagi, Ponta Grossa, Campos de Palmas, Sengés, Piraí do Sul, Jaguariaiva, General Carneiro e Arapoti no Estado </t>
  </si>
  <si>
    <t>Nilson Figueiredo (BPAMB/PR)</t>
  </si>
  <si>
    <t xml:space="preserve">Ricardo Jerozolimski ( ICMBio/REVIS Campos de Palmas/PR);
Gabriela Leonhardt (ICMBio/PARNA Campos Gerais/PR)
</t>
  </si>
  <si>
    <t>Castro, Tibagi, Ponta Grossa, Campos de Palmas, Sengés, Piraí do Sul, Jaguariaiva, General Carneiro e Arapoti no Paraná</t>
  </si>
  <si>
    <t>PR</t>
  </si>
  <si>
    <t>Em abril de 2018 foi realizada em Curitiba/PR capacitação para identificação de espécies ameaçadas de aves (PAN Papagaios) com representantes de todos os Batalhões de Polícia Militar Ambiental do Estado do Paraná (Força Verde). Foi realizada articulação com o Capitão Álvaro Gruntowski facilitando fluxo de informações para subsidiar a inteligência da polícia no combate ao tráfico. Nos próximos meses, a referida Nota Técnica mencionada na ação deve ser finalizada e encaminhada via Ofício do ICMBio ao Comando da Polícia Militar Ambiental</t>
  </si>
  <si>
    <t>Reunião realizada, canal de comunicação aberto</t>
  </si>
  <si>
    <t>Finalizar Nota Técnica, com auxílio de colaboradores, até final de 2018 (ou antes)</t>
  </si>
  <si>
    <t>Nota Técnica produzida sobre a pressão de captura de patativas e caboclinhos e entregue ao Batalhão de Polícia Militar Ambiental do Paraná com a necessidade de operações direcionadas à fiscalização do tráfico de fauna e de trabalho de inteligência para os municípios de Castro, Tibagi, Ponta Grossa, Campos de Palmas, Sengés, Piraí do Sul, Jaguariaiva, General Carneiro e Arapoti no Paraná</t>
  </si>
  <si>
    <t>2.2</t>
  </si>
  <si>
    <r>
      <rPr>
        <sz val="12"/>
        <color theme="1"/>
        <rFont val="Calibri"/>
      </rPr>
      <t xml:space="preserve">Intensificar interlocução e o trabalho de inteligência para a fiscalização nas localidades de maior pressão para a captura de </t>
    </r>
    <r>
      <rPr>
        <i/>
        <sz val="12"/>
        <color theme="1"/>
        <rFont val="Calibri"/>
      </rPr>
      <t>Sporophila</t>
    </r>
    <r>
      <rPr>
        <sz val="12"/>
        <color theme="1"/>
        <rFont val="Calibri"/>
      </rPr>
      <t xml:space="preserve"> spp. (patativas e caboclinhos), prioritariamente nos municípios de São Joaquim e Lages, no Estado de Santa Catarina</t>
    </r>
  </si>
  <si>
    <t>Operações de fiscalização embasadas pelo trabalho de inteligência em qualificadas pela intensificação da interlocução nos municípios de São Joaquim e Lages, no Estado de Santa Catarina</t>
  </si>
  <si>
    <t>João José Correa da Silva (ABG)</t>
  </si>
  <si>
    <t>Adriana Dorcina Nunes (FATMA/SC);
Juliano Rodrigues Oliveira (ICMBio/PARNA das Araucárias/SC)</t>
  </si>
  <si>
    <t>São Joaquim e Lages, Santa Catarina</t>
  </si>
  <si>
    <t>Na data de 13/06 está planejado curso de capacitação dos agentes de fiscalização dos batalhões de SC, após curso, será formada rede de interlocução e subsidio para trabalho de inteligência para fiscalização com foco em São Joaquim e Lages.</t>
  </si>
  <si>
    <t>Nota Técnica produzida sobre a pressão de captura de patativas e caboclinhos e entregue ao Batalhão de Polícia Militar Ambiental de Santa Catarina com a necessidade de operações direcionadas à fiscalização do tráfico de fauna e de trabalho de inteligência para os municípios: São Joaquim e Lages, Santa Catarina</t>
  </si>
  <si>
    <t>2.3</t>
  </si>
  <si>
    <r>
      <rPr>
        <sz val="12"/>
        <color theme="1"/>
        <rFont val="Calibri"/>
      </rPr>
      <t xml:space="preserve">Intensificar interlocução e o trabalho de inteligência para a fiscalização nas localidades de maior pressão para a captura de </t>
    </r>
    <r>
      <rPr>
        <i/>
        <sz val="12"/>
        <color theme="1"/>
        <rFont val="Calibri"/>
      </rPr>
      <t>Sporophila</t>
    </r>
    <r>
      <rPr>
        <sz val="12"/>
        <color theme="1"/>
        <rFont val="Calibri"/>
      </rPr>
      <t xml:space="preserve"> spp. (patativas e caboclinhos), prioritariamente nos municípios de Pelotas, Rio Grande, Vacaria, Bom Jesus, Cambará do Sul, Jaquirana e Caxias do Sul no Rio Grande do Sul</t>
    </r>
  </si>
  <si>
    <t>Operações de fiscalização embasadas pelo trabalho de inteligência em qualificadas pela intensificação da interlocução nos municípios de Pelotas, Rio Grande, Vacaria, Bom Jesus, Cambará do Sul, Jaquirana e Caxias do Sul no Estado do Rio Grande do Sul</t>
  </si>
  <si>
    <t>Tatiane Leite (SEFAU-SEMA/RS); 
Caroline Zank (Instituto Curicaca);
Guilherme Bertiolo (ICMBio);
Fernando Weber ( ICMBio/PARNA Lagoa do Peixe/RS)</t>
  </si>
  <si>
    <t>Pelotas, Rio Grande, Vacaria, Bom Jesus, Cambará do Sul, Jaquirana e Caxias do Sul no Rio Grande do Sul</t>
  </si>
  <si>
    <t xml:space="preserve">A Companhia Ambiental de Pelotas já está orientado sobre esta demanda do PAN;
Necessário incremento articulação para redação da Nota Técnica com informações aprofundadas sobre pressão de captura (número de autos de infração por município, inteligência).
</t>
  </si>
  <si>
    <t>João José Corrêa da Silva (ABG)</t>
  </si>
  <si>
    <t>Nota Técnica produzida sobre a pressão de captura de patativas e caboclinhos e entregue ao Batalhão de Polícia Militar Ambiental do Rio Grande do Sul com a necessidade de operações direcionadas à fiscalização do tráfico de fauna e de trabalho de inteligência para os municípios Pelotas, Rio Grande, Vacaria, Bom Jesus, Cambará do Sul, Jaquirana e Caxias do Sul no Rio Grande do Sul.</t>
  </si>
  <si>
    <t>2.4</t>
  </si>
  <si>
    <t>Capacitar agentes de fiscalização para identificação das espécies do PAN que são capturadas ilegalmente</t>
  </si>
  <si>
    <t>Agentes de fiscalização instrumentalizados com informações sobre a identificação das espécies do PAN</t>
  </si>
  <si>
    <t>Patricia Pereira Serafini (ICMBio/CEMAVE); 
João José Correa da Silva (ABG);
Leoncio Pedrosa Lima (ICMBio/CR9);
Thais Michel (SEFAU-SEMA/RS)</t>
  </si>
  <si>
    <t>Campos Sulinos</t>
  </si>
  <si>
    <t>PR, SC e RS</t>
  </si>
  <si>
    <t>Utilizar guia já existente (PUC/RS)
Criar grupo de contatos para identificação de espécies</t>
  </si>
  <si>
    <t>Em abril de 2018 foi realizada em Curitiba/PR capacitação para identificação de espécies ameaçadas de aves contempladas pelo PAN Papagaios com representantes de todos os Batalhões de Polícia Militar Ambiental do Estado do Paraná (Força Verde). A ideia é repetir este modelo testado e aprovado, ministrando o mesmo curso, tendo como ponto focal no Estado do Paraná o Capitão Álvaro Gruntowski, com foco exclusivo nas espécies de aves contempladas no PAN Campos Sulinos;
Já está planejado para nove estados</t>
  </si>
  <si>
    <t>Articulação para realização do curso. Realização de curso piloto similar com foco e recursos de outro PAN do CEMAVE (PAN Papagaios)</t>
  </si>
  <si>
    <t>Pensar em capacitação continuada e disponibilização de rede de contatos para identificação de espécies do PAN Campos Sulinos</t>
  </si>
  <si>
    <t>Melhoria da integração entre entidades governamentais, sociedade e setores produtivos</t>
  </si>
  <si>
    <t>3.1</t>
  </si>
  <si>
    <t>Elaborar material de divulgação sobre a conservação das Aves do PAN e seus ambientes</t>
  </si>
  <si>
    <t>Folder, pôster e outro material de divulgação produzidos</t>
  </si>
  <si>
    <t>Ampla divulgação da importância das aves dos Campos Sulinos e seus ambientes</t>
  </si>
  <si>
    <t>Patricia Pereira Serafini (ICMBio/CEMAVE);
Glayson Ariel Bencke (Fundação Zoobotânica do Rio Grande do Sul);
Carla Suertegaray Fontana (PUC/RS);
Raul Paixão (ICMBio/APA Ibirapuitã)</t>
  </si>
  <si>
    <t>Utilização também como subsidio para os planos de comunicação</t>
  </si>
  <si>
    <t>Há material produzido, mas falta articular divulgação e impressão;
Durante CBUC e CBO está planejado a divulgação.</t>
  </si>
  <si>
    <t>Isabel Salgueiro Lermen (Instituto Curicaca)</t>
  </si>
  <si>
    <t>Identificar público alvo e adequar o material que será produzido;
Reunião em 10/2018 para reunir material existente e definir estratégia de divulgação                                    Recurso para impressão - conversão de multa na SEMA pode ser acessada via repositório de projetos (Dennis Patrocínio e Joana Bassi da DBIO-SEMA)</t>
  </si>
  <si>
    <t>Incluir Profa. Rosangela Locatelli (UFPR)</t>
  </si>
  <si>
    <t>3.2</t>
  </si>
  <si>
    <t>Elaborar e executar plano de comunicação da APA Ibirapuitã sobre a conservação das Aves do Pampa</t>
  </si>
  <si>
    <t>Plano de comunicação elaborado e implementado</t>
  </si>
  <si>
    <t>Conhecimento da comunidade regional da existência de espécies de aves ameaçadas e sua importância</t>
  </si>
  <si>
    <t>Raul Candido Paixão (APA Ibirapuitã/RS)</t>
  </si>
  <si>
    <t>Patricia Pereira Serafini (ICMBio/CEMAVE);
Glayson Ariel Bencke (Fundação Zoobotânica do Rio Grande do Sul);
Carla Suertegaray Fontana (PUC/RS)</t>
  </si>
  <si>
    <t>Alegrete, Rosário do Sul, Quaraí e Santana do Livramento, RS</t>
  </si>
  <si>
    <t>APA DO IBIRAPUITÃ</t>
  </si>
  <si>
    <t xml:space="preserve">Plano de Comunicação está sendo pleiteado via GEF Terrestre pelo Gestor da UC. Recursos de compensação para a APA também tem sido usados para este fim. A ideia inicial é confeccionar cartilhas educativas com a fauna e flora da APA de Ibirapuitã, além de dois vídeos. Um vídeo de 5 minutos e outro de 10 minutos. </t>
  </si>
  <si>
    <t xml:space="preserve">Contactar colaboradores e já avançar no conteúdo do material de divulgação, a fim de agilizar sua produção quando da disponibilização do recurso;
</t>
  </si>
  <si>
    <t>3.3</t>
  </si>
  <si>
    <t>Elaborar e executar ações de comunicação do PARNA Aparados da Serra e Serra Geral sobre a conservação das Aves dos Campos Sulinos</t>
  </si>
  <si>
    <t>Ações de comunicação sobre a conservação das Aves dos Campos Sulinos no PARNA Aparados da Serra/Serra Geral</t>
  </si>
  <si>
    <t>-</t>
  </si>
  <si>
    <t>Magnus Machado  Severo (PARNA Aparados da Serra e Serra Geral - ICMBio)</t>
  </si>
  <si>
    <t>SC e RS</t>
  </si>
  <si>
    <t>Elaborar e executar ações de comunicação nos Campos de Cima da Serra sobre a conservação das Aves do PAN</t>
  </si>
  <si>
    <t>Ações de comunicação sobre a conservação das Aves dos Campos Sulinos nos Campos de Cima da Serra</t>
  </si>
  <si>
    <t>Carla Suertegaray Fontana (PUC/RS)</t>
  </si>
  <si>
    <t>3.4</t>
  </si>
  <si>
    <t>Manter e aumentar o engajamento do setor agropecuário para conservação das aves dos campos do bioma Pampa</t>
  </si>
  <si>
    <t>Iniciativas (visitas às proporiedades, palestras, dias de campo) de sensibilização realizadas</t>
  </si>
  <si>
    <t>Mais produtores engajados</t>
  </si>
  <si>
    <t>Marcelo Fett Pinto (SAVE Brasil)</t>
  </si>
  <si>
    <t xml:space="preserve">Patricia Pereira Serafini (ICMBio/CEMAVE); 
Glayson Ariel Bencke (Fundação Zoobotânica do Rio Grande do Sul);
Luciano Soares (SEMA/RS);
Carla Suertegaray Fontana (PUC/RS);
Alexandre Krob (Instituto Curicaca) </t>
  </si>
  <si>
    <t>Ação contínua da Alianza del Pastizal no Brasil através da SAVE Brasil</t>
  </si>
  <si>
    <t>Entrar em contato com Davi, realizar reunião e engaja-lo no PAN</t>
  </si>
  <si>
    <t>Davi Teixeira (Alianza del Pastizal)</t>
  </si>
  <si>
    <t>3.5</t>
  </si>
  <si>
    <t>Solicitar aos OEMAS que as UCs estaduais  indicadas pelo PAN  possuam Planos de prevenção e controle de incêndios</t>
  </si>
  <si>
    <t xml:space="preserve">Ofício elaborado e enviado alertando a OEMA sobre a importância de  Planos de prevenção e controle de incêndios para as UCs estaduais  indicadas pelo PAN  </t>
  </si>
  <si>
    <t>Planos de Prevenção e Controle de Incêndios elaborados</t>
  </si>
  <si>
    <t xml:space="preserve">Adriana Dorcina Nunes (FATMA/SC);
Eduardo Chiarani (PUC/RS); 
Caio Eichenberger (ICMBio); Maurício Bettio (PUC/RS);
Anivaldo Chaves (ICMBio)
</t>
  </si>
  <si>
    <t xml:space="preserve">Estimular a implementação de planos de prevenção e controle de incêndios em UCs estaduais que abrigam campos </t>
  </si>
  <si>
    <t>Ofício elaborado e enviado alertando aos OEMAS sobre a importância de  Planos de prevenção e controle de incêndios para as UCs estaduais  que abrigam ecossistemas de campos</t>
  </si>
  <si>
    <t>3.6</t>
  </si>
  <si>
    <t xml:space="preserve">Sugerir criação de núcleos técnicos capacitados em boas práticas em manejo de campo nativo nos órgãos de extensão </t>
  </si>
  <si>
    <t xml:space="preserve">Ofício elaborado e enviado alertando a órgãos de extensão (EMATER e EPAGRI, p ex.) sobre a necessidade de núcleos técnicos capacitados em boas práticas em manejo de campo nativo  </t>
  </si>
  <si>
    <t>Núcleos Técnicos Capacitados</t>
  </si>
  <si>
    <t xml:space="preserve">Thaís Michel (SEMA/RS)
</t>
  </si>
  <si>
    <t>Extensão e particulares
Utilizar Manual de Boas Práticas da Alianza del Pastizal
EMATER, EPAGRI, EMBRAPA</t>
  </si>
  <si>
    <t>Aguardar momento político de troca da direção da EMATER e EPAGRI para fazer ofício e encaminhar aos dirigentes</t>
  </si>
  <si>
    <t>O ofício deve ser um documento conjunto  do PAN-ICMBio endossado pela SAVE, Alianza del Pastizal, Centro Pesquisas UFRGS, SEMA e enviado no início do próximo governo</t>
  </si>
  <si>
    <t>3.7</t>
  </si>
  <si>
    <t>Ampliar o diálogo com os órgãos licenciadores para considerar as espécies alvo deste PAN no licenciamento, exigindo inventários, monitoramento e compensação em campos nativos</t>
  </si>
  <si>
    <t xml:space="preserve">Ofícios e reuniões realizadas com os órgãos licenciadores para considerar as espécies alvo deste PAN no licenciamento, sugerindo a inclusão de inventários, monitoramento e compensação em campos nativos </t>
  </si>
  <si>
    <t>Espécies do PAN Campos Sulinos consideradas nos licenciamentos</t>
  </si>
  <si>
    <t>Adriana Dorcina Nunes (FATMA/SC);
Luis Fernando Perello (FEPAM);
Mauro Brito (IAP)</t>
  </si>
  <si>
    <t>Produzir e disponibilizar mapas de adequabilidade de habitat e distribuição potencial das espécies do PAN para fins de licenciamento (modelagem anual - marxent - modelos PROBIO para o pampa) - usar mesmo pacote de dados bioclimáticos para todas as espécies.</t>
  </si>
  <si>
    <t>Recurso foi obtido para a realização de reuniões técnicas com os Estados (OEMAs) para tratar destes assuntos a partir de abril de 2018. Reuniões planejadas para Santa Catarina na data de 12 de junho de 2018 - IMA Ivanna Becker e SDS, além de IBAMA SC. Reunião com a SUPES IBAMA PR já realizada (abril de 2018). Perello mantem este tema continuamente em discussão no âmbito da FEPAM, será realizada apresentação formal na SEMA - palestras para formação dos técnicos. Formalismo necessário - estar no SIG da FEPAM.</t>
  </si>
  <si>
    <t xml:space="preserve">Após reuniões, formalizar contatos e demandas via ofícios e acompanhar continuamente. Usar a distribuição potencial (modelos de adequabilidade - MAXENT) das espécies do PAN (por exemplo, os mapas que estão sendo produzidos para a revisão de áreas prioritárias para o pampa) e disponibilizar para os órgãos licenciadores como referência.  </t>
  </si>
  <si>
    <t>Ampliar a representatividade das espécies do PAN nos instrumentos de licenciamento</t>
  </si>
  <si>
    <t>Workshops realizados nos estados
Ofícios e reuniões realizadas com os órgãos licenciadores para considerar as espécies contempladas neste PAN no licenciamento, sugerindo diretrizes para termos de referência</t>
  </si>
  <si>
    <t>Termos de Referência que considerem as espécies contempladas pelo PAN</t>
  </si>
  <si>
    <r>
      <rPr>
        <b/>
        <sz val="12"/>
        <color theme="1"/>
        <rFont val="Calibri"/>
      </rPr>
      <t>Aves dos Campos Sulinos:</t>
    </r>
    <r>
      <rPr>
        <sz val="12"/>
        <color theme="1"/>
        <rFont val="Calibri"/>
      </rPr>
      <t xml:space="preserve">
Adriana Dorcina Nunes (IMA-SC)
Luis Fernando Perello (FEPAM)
Mauro Britto (IAP)
GAT do PAN
</t>
    </r>
    <r>
      <rPr>
        <b/>
        <sz val="12"/>
        <color theme="1"/>
        <rFont val="Calibri"/>
      </rPr>
      <t>Herpetofauna do Sul:</t>
    </r>
    <r>
      <rPr>
        <sz val="12"/>
        <color theme="1"/>
        <rFont val="Calibri"/>
      </rPr>
      <t xml:space="preserve">
Rio Grande do Sul: Patrick Colombo (FZB); Isabel Lermen (Instituto Curicaca); Diego Janisch (UFRGS); Dayse Rocha (SEMA/RS); Márcio Borges (UFRGS); Cristiane Alves da Silva (SEMA/RS);
Paraná: Mauro (IAP); 
Santa Catarina: Ricardo Barros Penteado (IMA-SC); Iberê Machado (Instituto Boitatá).</t>
    </r>
  </si>
  <si>
    <t>3.8</t>
  </si>
  <si>
    <t>Organizar o turismo de observação de aves no Parque Estadual do Espinilho e região</t>
  </si>
  <si>
    <t>Procedimentos de observação de aves estabelecidos para o Parque Estadual do Espinilho e região</t>
  </si>
  <si>
    <t>Iniciativas de turismo de observação de aves organizadas, formalizadas e implantadas</t>
  </si>
  <si>
    <t>Daniel Vilasboas  Slomp (DUC-SEMA/RS);
Carla Suertegaray Fontana e Christian Beier (PUC/RS)</t>
  </si>
  <si>
    <t>Barra do Quaraí e Uruguaiana/RS</t>
  </si>
  <si>
    <t>Parque Estadual do Espinilho e região</t>
  </si>
  <si>
    <t>Turismo de base comunitária é prioritário para UC</t>
  </si>
  <si>
    <t>ação não iniciada com este foco</t>
  </si>
  <si>
    <t>Incluir o gestor do PE Espinilho (Maurício Scherer) como colaborador desta ação, após consultá-lo</t>
  </si>
  <si>
    <t>Mauricio Scherer (SEMA-RS)</t>
  </si>
  <si>
    <t>3.9</t>
  </si>
  <si>
    <t>Ordenar através do Plano de Manejo o turismo de observação de aves no Parque Nacional da Lagoa do Peixe e região</t>
  </si>
  <si>
    <t>Elaboração de Nota Técnica e atualização do Plano de Manejo da UC para subsidiar o ordenamento da observação de aves no Parque Nacional da Lagoa do Peixe e região</t>
  </si>
  <si>
    <t>Iniciativas de turismo de observação de aves organizadas, formalizadas e implantadas de acordo com o Plano de Manejo da UC</t>
  </si>
  <si>
    <t>Fernando Weber (PARNA Lagoa do Peixe/RS - ICMBio)</t>
  </si>
  <si>
    <t xml:space="preserve">Glayson Ariel Bencke e Jan Karel Felix Mähler Junior (Fundação Zoobotânica do Rio Grande do Sul);
Patricia Pereira Serafini (ICMBio/CEMAVE); 
Luis Fernando Perello (FEPAM)
</t>
  </si>
  <si>
    <t>Mostardas e Tavares/RS</t>
  </si>
  <si>
    <t xml:space="preserve">Campos Sulinos do RS  </t>
  </si>
  <si>
    <r>
      <rPr>
        <sz val="12"/>
        <color theme="1"/>
        <rFont val="Calibri"/>
      </rPr>
      <t xml:space="preserve">Turismo de base comunitária é prioritário para UC, problemas recentes com observação de </t>
    </r>
    <r>
      <rPr>
        <i/>
        <sz val="12"/>
        <color theme="1"/>
        <rFont val="Calibri"/>
      </rPr>
      <t xml:space="preserve">Asthenes hudsoni </t>
    </r>
    <r>
      <rPr>
        <sz val="12"/>
        <color theme="1"/>
        <rFont val="Calibri"/>
      </rPr>
      <t>na UC</t>
    </r>
  </si>
  <si>
    <t xml:space="preserve">O tema turismo de observação de aves tem sido tratado de maneira bastante intensa no PNLP e já houve a revisão pontual de seu Plano de Manejo com a normatização do fechamento da praia para acesso a veículos. Além disso, projeto de duração de 36 meses foi aprovado recentemente pelo Instituto Curicaca pela Fundação Grupo Boticário visa a capacitação de guias locais de turismo de observação de aves, além da normatização e implementação de acessibilidade aos pontos de observação de aves do PNLP. A UC também tem investido em observatórios de aves para promover o turismo, bem como acessos alternativos a estas aves. A revisão do Plano de Manejo será finalizada ainda em 2018 e está tratando cuidadosamente de todos estes assuntos. </t>
  </si>
  <si>
    <t>Plano de Manejo em revisão Estão em andamento pelo projeto desenvolvido pelo Curicaca os diagnósticos das perturbações às aves, da situação atual dos usos e das oportunidades para o turismo de observação de aves no PARNA</t>
  </si>
  <si>
    <t>Alexandre Krob (Instituto Curicaca), Demétrio Guadagnin (UFRGS), Danielle Paludo (ICMBio/CEMAVE), Luis F. Perello (FEPAM)</t>
  </si>
  <si>
    <t>3.10</t>
  </si>
  <si>
    <t>Promover e ordenar o turismo de observação de aves nos Parques Nacionais Aparados da Serra e Serra Geral e região</t>
  </si>
  <si>
    <t>Procedimentos de observação de aves estabelecidos para os Parques Nacionais Aparados da Serra e Serra Geral e região</t>
  </si>
  <si>
    <t>Turismo de observação de aves desenvolvido sem impacto ao ambiente e às aves e com retorno social à comunidade de entorno</t>
  </si>
  <si>
    <t>Eduardo Chiarani (PUC/RS); 
Daniele Franco (PPG-UFRGS);
Mauricio Bettio (PUC/RS); Clube de Observadores de Aves de Porto Alegre (COA POA)</t>
  </si>
  <si>
    <t>Praia Grande e Cambará do Sul</t>
  </si>
  <si>
    <t xml:space="preserve">Campos Sulinos do RS e SC </t>
  </si>
  <si>
    <t>Turismo de base comunitária é prioritário para UC
Incluir Parque estadula Tainhas e FLONA São Francisco de Paula, Pro-mata PUC/RS</t>
  </si>
  <si>
    <t>As Ucs estão com outras prioridades neste momento, contudo a ação deve ser retomada quando do momento propício.</t>
  </si>
  <si>
    <t>3.11</t>
  </si>
  <si>
    <t>Promover e ordenar o turismo de observação de aves no Parque Nacional das Araucárias e região</t>
  </si>
  <si>
    <t>Documento com diretrizes sobre o ordenamento do turismo na UC Federal Parque Nacional das Araucárias e região</t>
  </si>
  <si>
    <t>Juliano Rodrigues Oliveira (PARNA das Araucárias/SC - ICMBio)</t>
  </si>
  <si>
    <t xml:space="preserve">Patricia Pereira Serafini (ICMBio/CEMAVE) 
</t>
  </si>
  <si>
    <t>Ponte Serrada e Passos Maia/SC</t>
  </si>
  <si>
    <t xml:space="preserve">Campos Sulinos de SC </t>
  </si>
  <si>
    <t>Surgiu a ideia de realizar no PARNA das  Araucárias um Seminário de Turismo de Observação de Aves na região. Foram identificadas como pessoas-chave para este seminário, Adrian Rupp, Tietta Pivatto e Vanessa Kanaan. Estes e outros contatos serão acionados para realizar este evento, que seria um primeiro passo para a promoção e ordenamento da observação de aves na região.</t>
  </si>
  <si>
    <t>Seminário idealizado pelo Gestor do PARNA</t>
  </si>
  <si>
    <t>Recursos humanos e financeiros escassos para tocar a demanda</t>
  </si>
  <si>
    <t>Enviar mensagem a todos os colaboradores a fim de desencadear a realização do evento</t>
  </si>
  <si>
    <t>3.12</t>
  </si>
  <si>
    <t>Avaliar a viabilidade de desenvolver o turismo de observação de aves em Lavras do Sul/RS</t>
  </si>
  <si>
    <t xml:space="preserve">Plano de negócios para observação de aves </t>
  </si>
  <si>
    <t xml:space="preserve">Potencial avaliado e ações encaminhadas </t>
  </si>
  <si>
    <t xml:space="preserve">Marcelo Fett Pinto (SAVE Brasil/Alianza del Pastizal)
</t>
  </si>
  <si>
    <t>Lavras do Sul/RS e municípios vizinhos</t>
  </si>
  <si>
    <t>Pampa</t>
  </si>
  <si>
    <t>O sindicato manifestou interesse nesta atividade, sua viabilidade está sendo avaliada. Plano de negócios deve ser mais amplo. Analisar se o interesse no turismo se mantém na região.</t>
  </si>
  <si>
    <t>O turismo de observação de aves ocorreria nas propriedades rurais vinculadas à Alianza del Pastizal.</t>
  </si>
  <si>
    <t>3.13</t>
  </si>
  <si>
    <t>Subsidiar tecnicamente e interceder junto a SEMA/RS para que a criação amadorista de passeriformes não inclua espécies do PAN</t>
  </si>
  <si>
    <t>Nota Técnica elaborada em conjunto com os colaboradores do PAN Campos Sulinos apresentando à SEMA RS subsídios sobre o tema. Acompanhamento semestral do assunto após a entrega da nota técnica através de questionamento escrito (carta, ofício, etc).</t>
  </si>
  <si>
    <t xml:space="preserve">Thais Michel (SEMA/RS);
Jan Karel Felix Mähler Junior (Fundação Zoobotânica do Rio Grande do Sul);
Alexandre Krob (Instituto Curicaca);
Carla Suertegaray Fontana (PUC/RS)
</t>
  </si>
  <si>
    <t>Rio Grande do Sul</t>
  </si>
  <si>
    <t>Articulação com a SEMA em andamento. A recomendação de retirada teria impacto na destinação de espécimes apreendidos, contudo o impacto negativo da manutenção das aves em cativeiro deverá ser documentado. Embasar NT com dados da SEMA, Polícias Ambientais e IBAMA.</t>
  </si>
  <si>
    <t>Enviar à SEMA NT através de ofício até dezembro de 2018 e reiterar semestralmente.</t>
  </si>
  <si>
    <t>Subsidiar tecnicamente e interceder junto a SEMA/RS para excluir as espécies do PAN da criação amadorista de passeriformes</t>
  </si>
  <si>
    <t>trocar todas as Thais Michel (SEMA/RS por Caroline Dalbosco (SEFAU-SEMA/RS)</t>
  </si>
  <si>
    <t>3.14</t>
  </si>
  <si>
    <t>Sensibilizar a sociedade sobre a importância dos campos nativos</t>
  </si>
  <si>
    <t>Ações de comunicação, via assessoria de imprensa especializada para acesso a jornais, rádios e TVs, sobre a importância da conservação dos campos nativos para a sociedade em geral</t>
  </si>
  <si>
    <t>Parcela maior da sociedade sensibilizada</t>
  </si>
  <si>
    <t>Patricia Pereira Serafini (ICMBio/CEMAVE); 
Glayson Ariel Bencke (Fundação Zoobotânica do Rio Grande do Sul);
Carla Suertegaray Fontana (PUC/RS)</t>
  </si>
  <si>
    <t>Memória de cálculo do custo estimado: 75.000,00 = 15.000,00 por ano</t>
  </si>
  <si>
    <t>Matéria com bastante repercussão foi divulgada sobre a conservação dos campos nativos compatível com a produção no Globo Rural (reprisada em janeiro de 2018). Campanha de comunicação foi iniciada com o projeto aprovado para a Lagoa do Peixe pelo Instituto Curicaca. Dois vídeos com drone foram produzidos e a divulgação a princípio tem sido realizada pelos meios de comunicação do Instituto Curicaca. Instrução dos monitores do Museu de Ciências Naturais da PUC RS que se comunicam com 25000 pessoas por mês, a trabalhar de forma mais intensa e qualificada com as informações relacionadas aos campos nativos. Procurar obter recursos do Banco Mundial (GEF Terrestre) para este fim.</t>
  </si>
  <si>
    <t>Envolver Secretarias de Educação e Turismo dos municípios de maior ocorrência das espécies nas campanhas de comunicação. Promover campanhas de captação para a comunicação, envolvendo inclusive o acesso a pessoas com maior visibilidade. Toques de celular e papel de parede com espécies do PAN Campos Sulinos - entrar em contato com operadoras junto com Glayson.</t>
  </si>
  <si>
    <r>
      <rPr>
        <b/>
        <sz val="12"/>
        <color theme="1"/>
        <rFont val="Calibri"/>
      </rPr>
      <t>Aves dos Campos Sulinos:</t>
    </r>
    <r>
      <rPr>
        <sz val="12"/>
        <color theme="1"/>
        <rFont val="Calibri"/>
      </rPr>
      <t xml:space="preserve">
Patricia Pereira Serafini (ICMBio/CEMAVE) 
Glayson Ariel Bencke (FZB)
Carla Suertegaray Fontana (PUC-RS)
</t>
    </r>
    <r>
      <rPr>
        <b/>
        <sz val="12"/>
        <color theme="1"/>
        <rFont val="Calibri"/>
      </rPr>
      <t>Herpetofauna do Sul:</t>
    </r>
    <r>
      <rPr>
        <sz val="12"/>
        <color theme="1"/>
        <rFont val="Calibri"/>
      </rPr>
      <t xml:space="preserve">
Tiago Gomes (UNIPAMPA); Laura Verrastro (UFRGS); Marcio Borges (UFRGS)</t>
    </r>
  </si>
  <si>
    <t>Manejo adequado dos habitats e manejo ex situ do cardeal amarelo</t>
  </si>
  <si>
    <t>4.1</t>
  </si>
  <si>
    <t>Promover seminário sobre uso do fogo como ferramenta de manejo dos campos de cima da serra</t>
  </si>
  <si>
    <t>Relatório do seminário realizado</t>
  </si>
  <si>
    <t>Gestores de Ucs, agentes de fiscalização e produtores esclarecidos sobre o tema / Normas pro manejo de campo nativo com uso do fogo publicada</t>
  </si>
  <si>
    <t xml:space="preserve">Eduado Chiarani (PUC/RS);
Anivaldo Chaves (ICMBio);
Valerio Pillar (UFRGS)
</t>
  </si>
  <si>
    <t>Campos de Cima da Serra</t>
  </si>
  <si>
    <t>Seminário organizado conjuntamente com as equipes da APA Rota do Sol e Estação Ecológica de Aratinga (Plano de Manejo). Verificar a questão do monitoramento e fiscalização das atividades de queima controlada.</t>
  </si>
  <si>
    <t>Houve desmobilização dos setores responsáveis pela execução desta ação (FZB, DUC-SEMA). Seminário continua sendo previsto, contudo pode levar mais do que o tempo que havia sido calculado. Os planos de manejo das UCs serão revisados e reuniões estão sendo realizadas, inclusive junto com aos Conselhos.</t>
  </si>
  <si>
    <t>4.2</t>
  </si>
  <si>
    <t>Comunicar a Câmara Estadual de Compensação Ambiental (CECA) da necessidade de apresentação de plano de trabalho para manejo dos campos nativos da REBIO Ibirapuitã</t>
  </si>
  <si>
    <t>Ofício enviado à  Câmara Estadual de Compensação Ambiental (CECA) ressaltando a necessidade de apresentação de plano de trabalho para manejo dos campos nativos da REBIO Ibirapuitã</t>
  </si>
  <si>
    <t>Ações de manejo dos campos nativos da REBIO Ibirapuitã viabilizadas e implementadas</t>
  </si>
  <si>
    <t>Felipe Rangel e Daniel Vilasboas Slomp (SEMA/RS); 
Patricia Pereira Serafini (ICMBio/CEMAVE); 
Danise Alves (REBIO Ibirapuitã - SEMA/RS)</t>
  </si>
  <si>
    <t>Alegrete/RS</t>
  </si>
  <si>
    <t xml:space="preserve">Gestora foi contactada, mas o andamento da confecção do documento mencionado na ação não ocorreu até o momento. </t>
  </si>
  <si>
    <t>4.3</t>
  </si>
  <si>
    <r>
      <rPr>
        <sz val="12"/>
        <color theme="1"/>
        <rFont val="Calibri"/>
      </rPr>
      <t xml:space="preserve">Implementar o programa de cativeiro do cardeal-amarelo, </t>
    </r>
    <r>
      <rPr>
        <i/>
        <sz val="12"/>
        <color theme="1"/>
        <rFont val="Calibri"/>
      </rPr>
      <t>Gubernatrix cristata</t>
    </r>
  </si>
  <si>
    <r>
      <rPr>
        <sz val="12"/>
        <color theme="1"/>
        <rFont val="Calibri"/>
      </rPr>
      <t>Programa de Cativeiro do cardeal-amarelo (</t>
    </r>
    <r>
      <rPr>
        <i/>
        <sz val="12"/>
        <color theme="1"/>
        <rFont val="Calibri"/>
      </rPr>
      <t>Gubernatrix cristata</t>
    </r>
    <r>
      <rPr>
        <sz val="12"/>
        <color theme="1"/>
        <rFont val="Calibri"/>
      </rPr>
      <t>) em andamento cumprindo suas metas estabelecidas em 2014</t>
    </r>
  </si>
  <si>
    <t>Melhoramento da situação populacional da espécie</t>
  </si>
  <si>
    <t>Glayson Ariel Bencke (Fundação Zoobotânica do Rio Grande do Sul);
Carla Suertegaray Fontana e Christian Beier (PUC/RS);
Sandra Bulau (UFRGS);  
Thais Micel (SEMA/RS);
Adriana Dorcina Nunes (FATMA/SC);
Yara Barros (Parque das Aves)</t>
  </si>
  <si>
    <t>Projeto submetido ao Edital Universal do CNPq em parceria Universidade Federal do Paraná (Profa. Rosângela), CEMAVE e PUC RS (Carla Fontana) aprovado e com recursos para realização de expedições de campo e monitoramento da saúde das populações de passeriformes campestres em vida livre, com o foco no cardeal-amarelo e protocolos do programa. Doutoranda da UFPR envolvida nesta demanda (Bianca). Quatro mantenedores estão hoje vinculados ao Programa, recentemente somou-se como Mantenedor o Zoológico de pomerode.</t>
  </si>
  <si>
    <r>
      <rPr>
        <u/>
        <sz val="12"/>
        <color theme="1"/>
        <rFont val="Calibri"/>
      </rPr>
      <t>Prioridades para o cardeal-amarelo</t>
    </r>
    <r>
      <rPr>
        <sz val="12"/>
        <color theme="1"/>
        <rFont val="Calibri"/>
      </rPr>
      <t>: continuidade das buscas pelo cardeal-amarelo na Serra do Sudeste e o tamanho desta população; análises genéticas das aves do Espinilho para saber se estas interagem com a população no Uruguai. Experimento de soltura traz visibilidade ao programa e pode trazer maior envolvimento. No próximo ano compatibilizar o monitoramento da avifauna da área potencial de soltura com a procura dos cardeais na Serra do Sudeste.</t>
    </r>
  </si>
  <si>
    <t>Glayson Ariel Bencke (Fundação Zoobotânica do Rio Grande do Sul);
Carla Suertegaray Fontana (PUC/RS);
Christian Beier (PUC/RS);
Sandra Bulau (UFRGS); 
Caroline Dalbosco (SEFAU-SEMA/RS);
Adriana Dorcina Nunes (IMA/SC);
Paloma Bosco (Parque das Aves)</t>
  </si>
  <si>
    <t>4.4</t>
  </si>
  <si>
    <r>
      <rPr>
        <sz val="12"/>
        <color theme="1"/>
        <rFont val="Calibri"/>
      </rPr>
      <t xml:space="preserve">Promover a integração internacional dos esforços e iniciativas oficiais de conservação do cardeal-amarelo </t>
    </r>
    <r>
      <rPr>
        <i/>
        <sz val="12"/>
        <color theme="1"/>
        <rFont val="Calibri"/>
      </rPr>
      <t xml:space="preserve"> Gubernatrix cristata</t>
    </r>
  </si>
  <si>
    <r>
      <rPr>
        <sz val="12"/>
        <color theme="1"/>
        <rFont val="Calibri"/>
      </rPr>
      <t xml:space="preserve">Comunicações formais entre os países de ocorrência do cardeal-amarelo, </t>
    </r>
    <r>
      <rPr>
        <i/>
        <sz val="12"/>
        <color theme="1"/>
        <rFont val="Calibri"/>
      </rPr>
      <t xml:space="preserve"> Gubernatrix cristata</t>
    </r>
  </si>
  <si>
    <t xml:space="preserve">Patricia Pereira Serafini (ICMBio/CEMAVE); 
Adriana Dorcina Nunes (FATMA/SC)
</t>
  </si>
  <si>
    <t>Contato realizado com Betina Mahler e equipe em evento na Argentina em 2017 deram início à implementação da ação. Carla Fontana participou do 3o. Ave Encuentro de la Cuenca del Rio Uruguay para a conservação de aves, na qual foi realizada reunião com Marisol Domingues, e com membros das Aves Argentinas, das Aves Uruguai, incluindo Rocio Lapido e Oscar Blumeto. Nesta foi abordada a situação do cardeal-amarelo na província de Entre Ríos e o da iniciativa nacional de conservação do cardeal-amarelo no Uruguai (Oscar Blumeto). Diálogo com guarda-parques do Uruguai (Juan Carlos Gambarrota) foi promovido pelo João (Area Protegida Monte de Ombues-UY).</t>
  </si>
  <si>
    <t xml:space="preserve">Informação sobre o monitoramento dos cardeais-amarelos em projeto de soltura na Argentina foram discutidos e as pessoas de contato estão em contato (Rocio). Marisol determina a população de origem para orientar solturas de animais apreendidos. </t>
  </si>
  <si>
    <t>Tempo e recursos limitados para troca de experiências presencialmente.</t>
  </si>
  <si>
    <t>Manter contato com os grupos da Argentina e com Oscar Blumeto no Uruguai.</t>
  </si>
  <si>
    <t>Carla Fontana (PUC/RS)</t>
  </si>
  <si>
    <t>4.5</t>
  </si>
  <si>
    <t>Promover seminário sobre a importância e urgência do manejo dos campos nativos em UCs</t>
  </si>
  <si>
    <t>Conscientização dos gestores de Ucs sobre a necessidade de implementar ações de manejo dos campos nativos visando sua manutenção em longo prazo e norma para o manejo de campo nativo em UC publicada</t>
  </si>
  <si>
    <t>Patricia Pereira Serafini (ICMBio/CEMAVE); 
Christian Beier e Eduardo Chiarani (PUC/RS); 
Daniel Vilasboas  Slomp (Departamento de Biodiversidade - DUC, SEMA/RS);
Ricardo Jerozolimski (ICMBio/REVIS Campos de Palmas/PR)
Mauricio Bettio (PUC/RS);
Fernando Weber (ICMBio/PARNA Lagoa do Peixe/RS)</t>
  </si>
  <si>
    <t>Iniciar com seminário promovido no âmbito da SEMA-RS sobre a questão nas Unidades de Conservação Estaduais, reforçando o conhecimento técnico já consolidado. Paralelamente, o ICMBio (CEMAVE-PNLP-PARNA Aparados da Serra e Serra Geral-RVS Campos Gerais), junto com o GAT, deve produzir documento técnico para a consulta ao jurídico (PFE do ICMBio) quanto ao manejo de campos nativos em UCs.</t>
  </si>
  <si>
    <t>4.6</t>
  </si>
  <si>
    <t>Diagnosticar o problema, planejar e iniciar o controle de carnívoros domésticos e ferais para  RVS Banhado dos Pachecos e PARNA  Aparados da Serra e Serra Geral</t>
  </si>
  <si>
    <t>Plano de controle de cães e gatos elaborado e atividades em andamento</t>
  </si>
  <si>
    <t>Impacto causado por cães e gatos mitigado</t>
  </si>
  <si>
    <t xml:space="preserve">Magnus Machado  Severo (ICMBio/PARNA Aparados da Serra e Serra Geral);
Caroline Zank (Instituto Curicaca)
</t>
  </si>
  <si>
    <t>Viamão/RS,  Cambará do Sul e Praia Grande/RS</t>
  </si>
  <si>
    <t>Mestrado de Isabel, cronograma será implementado como projeto do Instituto Curicaca. Foco no PARNA Aparados da Serra, Banhado dos Pachecos e PARNA Lagoa do Peixe. Planejado para este ano de 2018 a elaboração de diagnóstico que indiretamente poderá trazer resultados para as aves.</t>
  </si>
  <si>
    <t xml:space="preserve">Dados já disponíveis de armadilhas fotográficas para cães para Aparados da Serra. </t>
  </si>
  <si>
    <t>Considerar o impacto potencial de carnívoros domésticos sobre as aves do PAN presentes no  RVS Banhado dos Pachecos, no PARNA Lagoa do Peixe e no PARNA  Aparados da Serra e Serra Geral na elaboração de plano de controle de cães e gatos</t>
  </si>
  <si>
    <t>Isabel Lermen (Instituto Curicaca)</t>
  </si>
  <si>
    <t>Com dados preliminares, avaliar na Monitoria 2 se a ação deverá ser mantida no PAN</t>
  </si>
  <si>
    <t>4.7</t>
  </si>
  <si>
    <t>Elaborar e encaminhar à SEMA documento alertando sobre os potenciais prejuízos das deficiências de gestão do Parque Estadual do Espinilho para o cardeal amarelo e outras espécies restritas à UC</t>
  </si>
  <si>
    <t>Providências tomadas pelos gestores e Parque Estadual do Espinilho implementado</t>
  </si>
  <si>
    <t xml:space="preserve">Glayson Ariel Bencke e Jan Karel Felix Mähler Jr. (Fundação Zoobotânica do Rio Grande do Sul);
Carla Suertegaray Fontana, Christian Beier e Márcio Repenning (PUC/RS); Patricia Pereira Serafini (ICMBio/CEMAVE)
</t>
  </si>
  <si>
    <t>Barra do Quaraí/RS</t>
  </si>
  <si>
    <t>ação não iniciada</t>
  </si>
  <si>
    <t>Ofício, embasado pelos colaboradores do PAN Campos Sulinos e fundamentada em saída de campo e reunião local para atualização, apresentando potenciais danos da não implementação da UC para o cardeal-amarelo e outras espécies restritas ao Parque Estadual do Espinilho</t>
  </si>
  <si>
    <t>Melhoria no conhecimento sobre as espécies alvo do PAN, seus ambientes e impactos potenciais</t>
  </si>
  <si>
    <t>5.1</t>
  </si>
  <si>
    <t>Elaborar um inventário de áreas prioritárias para a conservação de espécies de aves campestres do sul do Brasil</t>
  </si>
  <si>
    <t>Inventário publicado</t>
  </si>
  <si>
    <t>Áreas chave para a conservação de aves identificadas, descritas e publicizadas para o Poder Público</t>
  </si>
  <si>
    <t xml:space="preserve">Patricia Pereira  Serafini (ICMBio/CEMAVE);
Carla Suertegaray Fontana (PUC/RS)
</t>
  </si>
  <si>
    <t>Áreas de distribuição das espécies</t>
  </si>
  <si>
    <t>Incluir tambem os principais fatores de ameaça em cada região</t>
  </si>
  <si>
    <t>Áreas prioritárias estão sendo discutidas no âmbito do MMA e este mapeamento pode ser o ponto de partida para a concretização final desta ação.</t>
  </si>
  <si>
    <t>Produzir mapas de adequabilidade e distribuição potencial subsidiará, em parte a implementação desta ação, como insumo. Esta modelagem está prevista na ação 3.7</t>
  </si>
  <si>
    <t>5.2</t>
  </si>
  <si>
    <t>Mapear remanescentes de campo nativo de APA de Ibirapuitã</t>
  </si>
  <si>
    <t>Mapeamento realizado para a APA de Ibirapuitã</t>
  </si>
  <si>
    <t>Base de remanescentes disponível para a gestão e fiscalização</t>
  </si>
  <si>
    <t xml:space="preserve">Glayson Ariel Bencke (Fundação Zoobotânica do Rio Grande do Sul);
Sandra Bulau (UFRGS)
</t>
  </si>
  <si>
    <t>Santana do Livramento, Alegrete, Rosário do Sul e Quaraí, RS</t>
  </si>
  <si>
    <t>Subsidiar decisões de licenciamento e fiscalização emr elação ao Plano de manejo, em revisão. Já existe mapeamento feito pela FZB com imagens de 2011. Há imagens de 2014 disponíveis para pelo menos parte da APA na FZB. Imagens mais recentes teriam que ser</t>
  </si>
  <si>
    <t>Imagens que permitiriam este mapeamento já foram obtidas (Verdum).  Apesar de também ser demanda local para o GEF Terrestre, o mapeamento de fato ainda não foi iniciado, contudo será crucial para a análise do aumento da reserva legal pelos proprietários rurais. Propriedades particulares podem utilizar sua reserva legal em campo nativo para o pastoreio extensivo, e ainda negociar cotas de reserva legal. O que vem incentivando prorietários rurais.</t>
  </si>
  <si>
    <t>O laboratório de geoprocessamento da FZB passou para a SEMA em março de 2018, que ficou com esta atribuição. Encaminhamentos relacionados desta ação serão via SEMA. Raul deve articular-se com Ricardo Aranha Ramos (SEMA) a fim de dar os encaminhamentos necessários para a ação.</t>
  </si>
  <si>
    <t>Mapear remanescentes de campo nativo da APA de Ibirapuitã</t>
  </si>
  <si>
    <t>5.3</t>
  </si>
  <si>
    <r>
      <rPr>
        <sz val="12"/>
        <color theme="1"/>
        <rFont val="Calibri"/>
      </rPr>
      <t xml:space="preserve">Monitorar populações de cardeal amarelo,  </t>
    </r>
    <r>
      <rPr>
        <i/>
        <sz val="12"/>
        <color theme="1"/>
        <rFont val="Calibri"/>
      </rPr>
      <t>Gubernatrix cristata</t>
    </r>
    <r>
      <rPr>
        <sz val="12"/>
        <color theme="1"/>
        <rFont val="Calibri"/>
      </rPr>
      <t>, na Serra do Sudeste e Parque do Espinilho</t>
    </r>
  </si>
  <si>
    <r>
      <rPr>
        <sz val="12"/>
        <color theme="1"/>
        <rFont val="Calibri"/>
      </rPr>
      <t>Relatórios de expedições de campo com frequencia pelo menos anual às regiões de ocorrência do cardeal-amarelo (</t>
    </r>
    <r>
      <rPr>
        <i/>
        <sz val="12"/>
        <color theme="1"/>
        <rFont val="Calibri"/>
      </rPr>
      <t>Gubernatrix cristata</t>
    </r>
    <r>
      <rPr>
        <sz val="12"/>
        <color theme="1"/>
        <rFont val="Calibri"/>
      </rPr>
      <t xml:space="preserve">) </t>
    </r>
  </si>
  <si>
    <t>Melhor conhecimento sobre a situação populacional da espécie</t>
  </si>
  <si>
    <t>Carla Suertegaray Fontana e Christian Beier (PUC/RS);
Glayson Ariel Bencke (Fundação Zoobotânica do Rio Grande do Sul), Daniel Vilasboas  Slomp (DUC-SEMA/RS)</t>
  </si>
  <si>
    <t>Barra do Quaraí, Lavras do Sul e Dom Pedrito/RS</t>
  </si>
  <si>
    <t>Expedição realizada em 2017 e duas expedições planejadas para 2018 (outubro PEE Espinilho e novembro Serra do Sudeste), parceria UFPR, CEMAVE, FZB e PUC RS.</t>
  </si>
  <si>
    <t xml:space="preserve">Procurar apoio da Alianza del Pastizal para implementação desta ação </t>
  </si>
  <si>
    <t>5.4</t>
  </si>
  <si>
    <t xml:space="preserve">Monitorar populações de  aves campestres </t>
  </si>
  <si>
    <t>Relatórios de expedições de campo ou publicações sobre a biologia de espécies campestres sob estudos no presente ou passado recente.</t>
  </si>
  <si>
    <t>Melhor conhecimento sobre a situação populacional das espécies</t>
  </si>
  <si>
    <t>Patricia Pereira  Serafini (ICMBio/CEMAVE);
Christian Beier, Eduardo Chiarani e Márcio Repenning (PUC/RS);
Glayson Ariel Bencke (Fundação Zoobotânica do Rio Grande do Sul)</t>
  </si>
  <si>
    <t>Campos Sulinos do RS e SC</t>
  </si>
  <si>
    <r>
      <rPr>
        <sz val="12"/>
        <color theme="1"/>
        <rFont val="Calibri"/>
      </rPr>
      <t xml:space="preserve">Monitoramento das colonias e deslocamento de </t>
    </r>
    <r>
      <rPr>
        <i/>
        <sz val="12"/>
        <color theme="1"/>
        <rFont val="Calibri"/>
      </rPr>
      <t xml:space="preserve">Xanthopsar flavus </t>
    </r>
  </si>
  <si>
    <r>
      <rPr>
        <sz val="12"/>
        <color theme="1"/>
        <rFont val="Calibri"/>
      </rPr>
      <t xml:space="preserve">Levantamentos de aves da Alianza del Pastizal realizados em janeiro de 2018 para várias espécies do PAN Campos Sulinos, incluindo veste-amarela. Busca direcionada a colônias ficou como recomendação do relatório final (na época de novembro-dezembro);                           Sporophilas tem sido monitoradas continuamente pela equipe da PUC RS;                                            Banhado dos Pachecos - colônia de </t>
    </r>
    <r>
      <rPr>
        <i/>
        <sz val="12"/>
        <color theme="1"/>
        <rFont val="Calibri"/>
      </rPr>
      <t>Xanthopsar flavus</t>
    </r>
    <r>
      <rPr>
        <sz val="12"/>
        <color theme="1"/>
        <rFont val="Calibri"/>
      </rPr>
      <t xml:space="preserve"> foi monitorada pela equipe de Luciane Silva Mohr (com publicação de artigo no final de 2017) e apoiado pelo gestor da UC (André Osório). </t>
    </r>
  </si>
  <si>
    <t>Relatórios da Alianza del Pastizal.                                   Artigo 2017 Mohr et al. e Artigos PUC RS</t>
  </si>
  <si>
    <r>
      <rPr>
        <sz val="12"/>
        <color theme="1"/>
        <rFont val="Calibri"/>
      </rPr>
      <t xml:space="preserve">Equipes da SEMA nas unidades de conservação estaduais podem dar apoio no monitoramento das aves nas Ucs e entorno, de forma coordenada (articulado pelo Daniel Slomp). Formar rede de monitoramento com os gestores e pontos focais locais, para ter uma série histórica regular do comportamento das colônias. Campos de cima da Serra deveriam ser percorridos no período de novembro e dezembro em locais conhecidos para prospectar a atividade das colônias. Colônias conhecidas de </t>
    </r>
    <r>
      <rPr>
        <i/>
        <sz val="12"/>
        <color theme="1"/>
        <rFont val="Calibri"/>
      </rPr>
      <t xml:space="preserve">X. flavus </t>
    </r>
    <r>
      <rPr>
        <sz val="12"/>
        <color theme="1"/>
        <rFont val="Calibri"/>
      </rPr>
      <t>devem ser monitoradas anualmente, a fim de possibilitar a avaliação de tendência populacional.</t>
    </r>
  </si>
  <si>
    <t>adicionar André Osório (REVIS Banhado dos Pachecos-SEMA/RS)</t>
  </si>
  <si>
    <t>5.5</t>
  </si>
  <si>
    <t>Analisar os monitoramentos dos empreendimentos de geração e transmissão de energia para avaliação dos impactos às espécies incluídas no PAN</t>
  </si>
  <si>
    <t>Relatório de análise dos monitoramentos</t>
  </si>
  <si>
    <t>Inserção de condicionantes específicas a respeito das espécies do PAN no licenciamento ambiental e melhoria da qualidade da informação gerada nos monitoramentos</t>
  </si>
  <si>
    <t>Glayson Ariel Bencke (Fundação Zoobotânica do Rio Grande do Sul);
João Carlos P. Dotto e  Luis Fernando Perello (FEPAM), Patricia Pereira  Serafini (ICMBio/CEMAVE), Daniel Vilasboas  Slomp (Departamento de Biodiversidade - DUC, SEMA/RS)</t>
  </si>
  <si>
    <t xml:space="preserve">Cruzar com dados de coleções cientificas
</t>
  </si>
  <si>
    <t>Instituído grupo no âmbito da FEPAM  e FZB para propor protocolo de monitoramento dos impactos de parques eólicos sobre a fauna. Grupo foi paralisado em dezembro de 2017, com a iminência da extinção da FZB. Está na fase de ser retomado em junho para que até dezembro o protocolo que atende a esta ação seja finalizado. Será tratado monitoramento para eólicos e um segundo momento linhas de transmissão. Será um documento com diretrizes para todo o processo do licenciamento, incluindo diagnóstico prévio e análise do monitoramento.</t>
  </si>
  <si>
    <t>Grupo instituído e 70% do protocolo já foi construído até o momento</t>
  </si>
  <si>
    <t>Desmobilização do grupo devido à iminência de extinção da FZB prejudicou severamente os trabalhos, que foi interrompido</t>
  </si>
  <si>
    <t>Luis Perello (FEPAM/RS) e Glayson Ariel Bencke (Fundação Zoobotânica do Rio Grande do Sul)</t>
  </si>
  <si>
    <t>protocolo representará equalização em relação a métodos relacionados ao monitoramento no âmbito do licenciamento</t>
  </si>
  <si>
    <t>incluir Adriana Nunes (IMA - SC)</t>
  </si>
  <si>
    <t>PLANEJAMENTO DE NOVAS AÇÕES</t>
  </si>
  <si>
    <t>NOVAS AÇÕES:</t>
  </si>
  <si>
    <t>OBJETIVO ESPECÍFICO</t>
  </si>
  <si>
    <t>1.15</t>
  </si>
  <si>
    <t>Promover a conservação dos campos nativos em faixas de domínio em estradas e caminhos vicinais no RS</t>
  </si>
  <si>
    <t>Nota técnica e ofício encaminhado aos órgãos licenciadores mencionando a importância da conservação do campo nativo em faixas de dominio em estradas e caminhos vicinais</t>
  </si>
  <si>
    <t>Licenciamento atendendo a conservação dos campos nativos</t>
  </si>
  <si>
    <t>Luis Fernando Perello (FEPAM);
Carla Suertegaray Fontana (PUC/RS);
Glayson Ariel Bencke (FZB)</t>
  </si>
  <si>
    <t>1.16</t>
  </si>
  <si>
    <t>Promover a conservação dos campos nativos em faixas de domínio em estradas e caminhos vicinais em SC</t>
  </si>
  <si>
    <t>Adriana Dorcina Nunes (IMA-SC);
Carla Suertegaray Fontana (PUC/RS);
Glayson Ariel Bencke (FZB)</t>
  </si>
  <si>
    <t>1.17</t>
  </si>
  <si>
    <t>Promover a conservação dos campos nativos em faixas de domínio em estradas e caminhos vicinais no PR</t>
  </si>
  <si>
    <t>Mauro Brito (IAP);
Carla Suertegaray Fontana (PUC/RS);
Glayson Ariel Bencke (FZB)</t>
  </si>
  <si>
    <t>1.18</t>
  </si>
  <si>
    <t>Solicitar e subsidiar tecnicamente a readequação do zoneamento do Plano de Manejo do REVIS Campos de Palmas</t>
  </si>
  <si>
    <t>Nota técnica encaminhada para a ICMBio/DIMAN</t>
  </si>
  <si>
    <t>Readequação do zoneamento do PM para proteção das espécies contempladas no PAN</t>
  </si>
  <si>
    <r>
      <rPr>
        <b/>
        <sz val="12"/>
        <color theme="1"/>
        <rFont val="Calibri"/>
      </rPr>
      <t xml:space="preserve">Aves dos Campos Sulinos:
</t>
    </r>
    <r>
      <rPr>
        <sz val="12"/>
        <color theme="1"/>
        <rFont val="Calibri"/>
      </rPr>
      <t>Patricia Pereira Serafini (ICMBio/CEMAVE); Carla Suertegaray Fontana (PUC/RS)</t>
    </r>
    <r>
      <rPr>
        <b/>
        <sz val="12"/>
        <color theme="1"/>
        <rFont val="Calibri"/>
      </rPr>
      <t xml:space="preserve">
Herpetofauna do Sul:
</t>
    </r>
    <r>
      <rPr>
        <sz val="12"/>
        <color theme="1"/>
        <rFont val="Calibri"/>
      </rPr>
      <t>Elaine Gonsales (UFSM); Lara Cortes (ICMBio/RAN); Caren Andreis (ICMBio).</t>
    </r>
  </si>
  <si>
    <t>REVIS dos Campos de Palmas</t>
  </si>
  <si>
    <t>Campos da Mata Atlântica - PR</t>
  </si>
  <si>
    <t>1.19</t>
  </si>
  <si>
    <t>Fornecer subsídios técnicos ao MPF e Justiça Federal a respeito dos riscos da não criação do Refúgio de Vida Silvestre do rio Pelotas para as espécies do PAN</t>
  </si>
  <si>
    <t>Nota Técnica encaminhada</t>
  </si>
  <si>
    <t xml:space="preserve">Retomada do processo judicial e o processo de criação da UC </t>
  </si>
  <si>
    <r>
      <rPr>
        <b/>
        <sz val="12"/>
        <color theme="1"/>
        <rFont val="Calibri"/>
      </rPr>
      <t xml:space="preserve">Aves dos Campos Sulinos:
</t>
    </r>
    <r>
      <rPr>
        <sz val="12"/>
        <color theme="1"/>
        <rFont val="Calibri"/>
      </rPr>
      <t>Adriana Dorcina Nunes (IMA-SC); Carla Suertegaray Fontana (PUC/RS)</t>
    </r>
    <r>
      <rPr>
        <b/>
        <sz val="12"/>
        <color theme="1"/>
        <rFont val="Calibri"/>
      </rPr>
      <t xml:space="preserve">
Herpetofauna do Sul:
</t>
    </r>
    <r>
      <rPr>
        <sz val="12"/>
        <color theme="1"/>
        <rFont val="Calibri"/>
      </rPr>
      <t>Alexandre Krob (Instituto Curicaca); Patrick Colombo (FZB); Laura Verrastro (UFRGS); Márcio Borges (UFRGS)</t>
    </r>
  </si>
  <si>
    <t>Vacaria, Bom Jesus, Campo Belo do Sul,</t>
  </si>
  <si>
    <t>Planalto das Araucárias, Área Estratégica Taquari-Antas</t>
  </si>
  <si>
    <t>1.20</t>
  </si>
  <si>
    <t>Impulsionar a criação de uma UC no município de Cidreira-RS que contemple o gradiente e a dinâmica geológica de alimentação das dunas.</t>
  </si>
  <si>
    <t>Documentos encaminhados e ações realizadas para impulsionar, junto à SEMA, a criação da UC.</t>
  </si>
  <si>
    <t>As espécies e ambientes protegidos
UC criada</t>
  </si>
  <si>
    <t>Daniel Vilasboas Slomp (SEMA-RS/DUC)</t>
  </si>
  <si>
    <r>
      <rPr>
        <b/>
        <sz val="12"/>
        <color theme="1"/>
        <rFont val="Calibri"/>
      </rPr>
      <t>Aves dos Campos Sulinos:</t>
    </r>
    <r>
      <rPr>
        <sz val="12"/>
        <color theme="1"/>
        <rFont val="Calibri"/>
      </rPr>
      <t xml:space="preserve">
Glayson Ariel Bencke (FZB)
</t>
    </r>
    <r>
      <rPr>
        <b/>
        <sz val="12"/>
        <color theme="1"/>
        <rFont val="Calibri"/>
      </rPr>
      <t>Herpetofauna do Sul:</t>
    </r>
    <r>
      <rPr>
        <sz val="12"/>
        <color theme="1"/>
        <rFont val="Calibri"/>
      </rPr>
      <t xml:space="preserve">
Marcelo Duarte Freire (Teia); Diego Janisch Alvares (UFRGS); Roberto Batista de Oliveira (FZB-RS); Laura Verrastro (UFRGS); Patrick Colombo (FZB)
</t>
    </r>
  </si>
  <si>
    <t>Cidreira</t>
  </si>
  <si>
    <t>Litoral Norte - RS</t>
  </si>
  <si>
    <t>3.15</t>
  </si>
  <si>
    <t>Instrumentalizar o Grupo de Assessoramento Técnico quanto à listagem e enquadramento de espécies nos anexos da CITES</t>
  </si>
  <si>
    <t>Relatório de reuniões com orientações</t>
  </si>
  <si>
    <t>GAT instrumentalizado para tomar decisões a respeito da inclusão das espécies do PAN nos anexos</t>
  </si>
  <si>
    <t>Patricia Pereira Serafini
(ICMBio/CEMAVE)</t>
  </si>
  <si>
    <r>
      <rPr>
        <sz val="12"/>
        <color theme="1"/>
        <rFont val="Calibri"/>
      </rPr>
      <t xml:space="preserve">
</t>
    </r>
    <r>
      <rPr>
        <b/>
        <sz val="12"/>
        <color theme="1"/>
        <rFont val="Calibri"/>
      </rPr>
      <t>Aves dos Campos Sulinos:</t>
    </r>
    <r>
      <rPr>
        <sz val="12"/>
        <color theme="1"/>
        <rFont val="Calibri"/>
      </rPr>
      <t xml:space="preserve">
Glayson Ariel Bencke (FZB); Isabel Lermen (Instituto Curicaca)
</t>
    </r>
    <r>
      <rPr>
        <b/>
        <sz val="12"/>
        <color theme="1"/>
        <rFont val="Calibri"/>
      </rPr>
      <t>Herpetofauna do Sul:</t>
    </r>
    <r>
      <rPr>
        <sz val="12"/>
        <color theme="1"/>
        <rFont val="Calibri"/>
      </rPr>
      <t xml:space="preserve">
Marcio Borges (UFRGS), Iberê Machado (Instituto Boitatá), Caroline Zank (Instituto Curicaca)</t>
    </r>
  </si>
  <si>
    <t>Ação conjuta com o PAN Herpetofauna do Sul;
Possibilidade de retirar cardeal-amarelo do anexo II</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</si>
  <si>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</si>
  <si>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</si>
  <si>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</si>
  <si>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</si>
  <si>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</si>
  <si>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</si>
  <si>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</si>
  <si>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</si>
  <si>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</si>
  <si>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</si>
  <si>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</si>
  <si>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</si>
  <si>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</si>
  <si>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</si>
  <si>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</si>
  <si>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rPr>
      <t xml:space="preserve"> </t>
    </r>
    <r>
      <rPr>
        <b/>
        <sz val="11"/>
        <color theme="0"/>
        <rFont val="Calibri"/>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</si>
  <si>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</si>
  <si>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</si>
  <si>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</si>
  <si>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</si>
  <si>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</si>
  <si>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</si>
  <si>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</si>
  <si>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</si>
  <si>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</si>
  <si>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</si>
  <si>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</si>
  <si>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27 a 29 de agosto de 2019 (Academia Nacional da PRF - Florianópolis)</t>
  </si>
  <si>
    <r>
      <rPr>
        <b/>
        <sz val="12"/>
        <color theme="1"/>
        <rFont val="Calibri"/>
      </rPr>
      <t>Aves dos Campos Sulinos:</t>
    </r>
    <r>
      <rPr>
        <sz val="12"/>
        <color theme="1"/>
        <rFont val="Calibri"/>
      </rPr>
      <t xml:space="preserve">
Daniel Vilasboas Slomp (DUC/SEMA-RS);
Jan Karel Felix Mähler Junior (SEMA/FZB RS);
Luis Fernando Perello (FEPAM);
Patricia Pereira Serafini (ICMBio/CEMAVE) 
</t>
    </r>
    <r>
      <rPr>
        <b/>
        <sz val="12"/>
        <color theme="1"/>
        <rFont val="Calibri"/>
      </rPr>
      <t>Herpetofauna do Sul:</t>
    </r>
    <r>
      <rPr>
        <sz val="12"/>
        <color theme="1"/>
        <rFont val="Calibri"/>
      </rPr>
      <t xml:space="preserve">
Laura Verrastro (UFRGS); Diego Janisch (UFRGS); Caroline Zank (Instituto Curicaca); Marcelo Freire (Teia); Patrick Colombo (FZB); Lara Cortes (ICMBio/RAN); Márcio Martins (UFRGS); Roberto Batista de Oliveira (FZB).</t>
    </r>
  </si>
  <si>
    <t xml:space="preserve">Ação conjuta com o PAN Herpetofauna do Sul (ação 3.7); Lembrar que inclui UCs de todas as categorias e RPPN. </t>
  </si>
  <si>
    <t>Foi viabilizada verba para a realização da ação dentro da previsão orçamentária do Fundo Estadual de Meio Ambiente (FEMA-RS) para 2019. Falta elaborar o termo de referência para contratação do serviço. Proposta de TdR foi encaminhada recentemente para o novo diretor. Curicaca encaminhou Ofício para a SEMA em maio de 2019 sobre o tema.  Ação está dentro do prazo.</t>
  </si>
  <si>
    <t>Houve mudança nas chefias do Departamento de Biodiversidade (DBIO) e na Divisão de Unidades de Conservação (DUC), o que travou o processo.</t>
  </si>
  <si>
    <r>
      <rPr>
        <b/>
        <sz val="12"/>
        <color theme="1"/>
        <rFont val="Calibri"/>
      </rPr>
      <t>Aves dos Campos Sulinos:</t>
    </r>
    <r>
      <rPr>
        <sz val="12"/>
        <color theme="1"/>
        <rFont val="Calibri"/>
      </rPr>
      <t xml:space="preserve">
Daniel Vilasboas Slomp (SEMA-RS/DUC); Jan Karel Felix Mähler Junior (Museu de Ciências Naturais - MCN/SEMA-RS); 
Luis Fernando Perello (FEPAM), Patricia Pereira Serafini (ICMBio/CEMAVE) 
</t>
    </r>
    <r>
      <rPr>
        <b/>
        <sz val="12"/>
        <color theme="1"/>
        <rFont val="Calibri"/>
      </rPr>
      <t>Herpetofauna do Sul:</t>
    </r>
    <r>
      <rPr>
        <sz val="12"/>
        <color theme="1"/>
        <rFont val="Calibri"/>
      </rPr>
      <t xml:space="preserve">
Laura Verrastro (UFRGS); Diego Janisch (UFRGS); Caroline Zank (Instituto Curicaca); Marcelo Freire (Teia); Patrick Colombo (FZB); Lara Cortes (RAN/ICMBio); Márcio Martins (UFRGS); Roberto Batista de Oliveira (FZB).</t>
    </r>
  </si>
  <si>
    <t>Garantir a manutenção da  disponibilidade de recurso para realizar a ação na previsão orçamentária do FEMA para 2020. Patricia tem recurso para viabilziar visita técnica a SEMA-RS para realizar reunião de definição de estratégia conjunta de PANs e aguarda o melhor momento para esta visita (melhor momento definido como 2020). Previamente a SEMA-RS pode fazer levantamento dos coordenadores de PANs e convidar outros coordenadores de outros PANs (ver também o Programa de Conservação da Fauna ligada ao licenciamento a ser coordenado pelo Perelló - oficina).</t>
  </si>
  <si>
    <r>
      <rPr>
        <b/>
        <sz val="12"/>
        <color theme="1"/>
        <rFont val="Calibri"/>
      </rPr>
      <t>Aves dos Campos Sulinos:</t>
    </r>
    <r>
      <rPr>
        <sz val="12"/>
        <color theme="1"/>
        <rFont val="Calibri"/>
      </rPr>
      <t xml:space="preserve">
Adriana Dorcina Nunes e Shigeko Ishy (IMA-SC);
Juliano Rodrigues Oliveira (ICMBio/PARNA das Araucárias-SC);
Ricardo Jerozolimski (ICMBio/REVIS Campos de Palmas-PR);
</t>
    </r>
    <r>
      <rPr>
        <b/>
        <sz val="12"/>
        <color theme="1"/>
        <rFont val="Calibri"/>
      </rPr>
      <t>Herpetofauna do Sul:</t>
    </r>
    <r>
      <rPr>
        <sz val="12"/>
        <color theme="1"/>
        <rFont val="Calibri"/>
      </rPr>
      <t xml:space="preserve">
Subsídio Técnico: Selvino Neckel de Oliveira (UFSC); Erica Naomi Saito (PROSUL); Leoncio Pedrosa Lima (ICMBio/CR-9); Tobias Saraiva Kunz (UFRGS); Articulacao politica: Ricardo Barros Penteado (IMA-SC)</t>
    </r>
  </si>
  <si>
    <t>Ação conjuta com o PAN Herpetofauna do Sul (ação 3.12); A proposta deve ser compatível com a manutenção dos campos naturais</t>
  </si>
  <si>
    <t>Houve destinação de recurso para criar UC em Água Doce pela CTCA. O IMA firmou um convênio com a Prefeitura de Água Doce para repasse dos recursos e criação de UC em esfera municipal. Então o primeiro encaminhamento foi retomar este convênio. O IMA verificou em Água Doce, em reunião com Secretário de Agricultura, Prefeito, vice-prefeito e outras entidades, que o município tem muito interesse em fomentar práticas de manejo sustentável do campo nativo e já há alguns proprietários mapeados. Mas por outro lado, eles não possuem condições técnicas e administrativas para criação e implantação de UCs, ainda que com auxílio do IMA. O indicativo técnico é de criação de uma UC estadual, entretanto o processo não está ainda aberto.</t>
  </si>
  <si>
    <t>Carência de condições técnicas e administrativas locais para criação e implantação de Ucs municipais, ainda que com auxílio do IMA</t>
  </si>
  <si>
    <t>Luthiana dos Santos (IMA/SC)</t>
  </si>
  <si>
    <t xml:space="preserve">Uc priorizada pela Comissão de Criação de Ucs do Estado de SC </t>
  </si>
  <si>
    <r>
      <rPr>
        <b/>
        <sz val="12"/>
        <color theme="1"/>
        <rFont val="Calibri"/>
      </rPr>
      <t>Aves dos Campos Sulinos:</t>
    </r>
    <r>
      <rPr>
        <sz val="12"/>
        <color theme="1"/>
        <rFont val="Calibri"/>
      </rPr>
      <t xml:space="preserve">
Luthiana dos Santos (IMA-SC); 
Juliano Rodrigues Oliveira (ICMBio); Ricardo Jerozolimski (ICMBio) 
</t>
    </r>
    <r>
      <rPr>
        <b/>
        <sz val="12"/>
        <color theme="1"/>
        <rFont val="Calibri"/>
      </rPr>
      <t>Herpetofauna do Sul:</t>
    </r>
    <r>
      <rPr>
        <sz val="12"/>
        <color theme="1"/>
        <rFont val="Calibri"/>
      </rPr>
      <t xml:space="preserve">
Subsídio Técnico: Selvino Neckel de Oliveira (UFSC); Erica Naomi Saito (PROSUL); Leoncio Pedrosa Lima (CR-9/ICMBio); Tobias Saraiva Kunz (UFRGS); Articulacao politica: Ricardo Barros Penteado (IMA-SC)</t>
    </r>
  </si>
  <si>
    <t>O indicativo técnico é de criação de uma UC estadual. O ideal é o ICMBio/CEMAVE oficiar o DBIO do IMA a abrir o processo de criação e incentivar a Comissão de Criação de Ucs do Estado de SC a abrir o processo e realizar os estudos necessários. Para estreitar o contato com a Alianza del Pastizal seria interessante os técnicos do IMA participarem em outubro de 2019, em Alegrete, do Encuentro de Ganadeiros (evento anual).</t>
  </si>
  <si>
    <t>Subsidiar e impulsionar o processo de criação de UCs na região Coxilha Rica (SC)</t>
  </si>
  <si>
    <t>Adriana Dorcina Nunes (IMA/SC)</t>
  </si>
  <si>
    <r>
      <rPr>
        <b/>
        <sz val="12"/>
        <color theme="1"/>
        <rFont val="Calibri"/>
      </rPr>
      <t>Aves dos Campos Sulinos:</t>
    </r>
    <r>
      <rPr>
        <sz val="12"/>
        <color theme="1"/>
        <rFont val="Calibri"/>
      </rPr>
      <t xml:space="preserve">
Carla Suertegaray Fontana (PUC/RS);
Patricia Pereira Serafini (ICMBio/CEMAVE); 
</t>
    </r>
    <r>
      <rPr>
        <b/>
        <sz val="12"/>
        <color theme="1"/>
        <rFont val="Calibri"/>
      </rPr>
      <t>Herpetofauna do Sul:</t>
    </r>
    <r>
      <rPr>
        <sz val="12"/>
        <color theme="1"/>
        <rFont val="Calibri"/>
      </rPr>
      <t xml:space="preserve"> 
Tiago Gomes (UNIPAMPA)</t>
    </r>
  </si>
  <si>
    <t>Ação conjuta com o PAN Herpetofauna do Sul (ação 3.13); A proposta deve ser compatível com a manutenção dos campos naturais</t>
  </si>
  <si>
    <t>Está dentro do PAT Planalto Sul para os próximos 5 anos, mas não tem ação específica em Coxilha Rica. Lembramos que são estratégias complementares com ações convergentes, visto que são também espécies complementares. Existe um proprietário que se mostrou interesse em criar uma RPPN. Carla tem mais uma aluna que irá trabalhar com outras espécies não estudadas anteriormente na região de Coxillha Rica.</t>
  </si>
  <si>
    <t>IMA-SC não tem equipe suficiente para realizar estudos para dois processos de criação de Ucs (deu-se prioridade à ação 1.2). Logo, Curicaca irá captar recurso para realizar estudos e entregar proposta para o IMA</t>
  </si>
  <si>
    <t>Carla passará o artigo de 2009 com proposição de áreas para criação de Ucs.</t>
  </si>
  <si>
    <t>Avaliação Ecológica Rápida realizada e entregue ao órgão estadual para subsidiar a criação da UC</t>
  </si>
  <si>
    <t>Alexandre Krob (Insituto Curicaca)</t>
  </si>
  <si>
    <r>
      <rPr>
        <b/>
        <sz val="12"/>
        <color theme="1"/>
        <rFont val="Calibri"/>
      </rPr>
      <t>Aves dos Campos Sulinos:</t>
    </r>
    <r>
      <rPr>
        <sz val="12"/>
        <color theme="1"/>
        <rFont val="Calibri"/>
      </rPr>
      <t xml:space="preserve">
Carla Suertegaray Fontana (PUC/RS), Luthiana dos Santos (IMA-SC)
</t>
    </r>
    <r>
      <rPr>
        <b/>
        <sz val="12"/>
        <color theme="1"/>
        <rFont val="Calibri"/>
      </rPr>
      <t>Herpetofauna do Sul:</t>
    </r>
    <r>
      <rPr>
        <sz val="12"/>
        <color theme="1"/>
        <rFont val="Calibri"/>
      </rPr>
      <t xml:space="preserve"> 
Tiago Gomes (UNIPAMPA)</t>
    </r>
  </si>
  <si>
    <t xml:space="preserve">Recomendamos forte sinergia entre este PAN e o PAT Planalto Sul. Captar recurso para realização do produto (GEF-Espécies, GEF-Terrestre, Fundação Grupo O Boticário). </t>
  </si>
  <si>
    <t xml:space="preserve">Adriana Dorcina Nunes (IMA/SC),  Salete Ferreira (DUC/SEMA-RS), Patricia Pereira Serafini (ICMBio/CEMAVE), Daniel Slomp (DUC/SEMA-RS), Débora Brasil (IMA/SC), Thiago Valente (FGB), Jan Karel Felix Mähler Junior (SEMA/FZB RS)
</t>
  </si>
  <si>
    <t xml:space="preserve">Alguns eventos para discutir o tema, como por exemplo o MPF costurando uma reunião para discutir a implementação do CAR no RS; quanto ao licenciamento, dando base para implementação nos municípios. Com este novo diretor da SEMA-RS, retomar o ICMS ecológico. O ideal é a modificação na Lei Estadual no RS e atualização da Portaria incluindo zoológicos e jardins botânicos. </t>
  </si>
  <si>
    <t xml:space="preserve">Priorização no assunto da SEMA-RS. A regulamentação que está sendo discutida contém somente a medição, mas não a aplicação do ICMS ecológico. A regulamentação deve incluir a aplicação pela SEMA-RS (Portaria ou Decreto executivo ou Resolução CONSEMA). </t>
  </si>
  <si>
    <t xml:space="preserve">Luthiana dos Santos e Débora Brasil (IMA/SC);  Salete Ferreira e Daniel Vilasboas Slomp (DUC - SEMA/RS); Patricia Pereira Serafini (ICMBio/CEMAVE ); Thiago Valente (FGB); Jan Karel Felix Mähler Junior (MCN)
</t>
  </si>
  <si>
    <t xml:space="preserve">Incluir outros órgãos como FAMUR. Ampliar conhecimento pela sociedade e OEMAs de SC e PR na regulamentação proposta pela SEMA RS da Lei Estadual.  </t>
  </si>
  <si>
    <t xml:space="preserve">Carla Suertegaray Fontana e Christian Beier (PUC/RS); Patricia Pereira  Serafini (ICMBio/CEMAVE)
</t>
  </si>
  <si>
    <t xml:space="preserve">Após reunião com representantes do IBGE em Porto Alegre (há mais ou menos 2 anos), quando foi sugerida a distinção do Espinilho no mapa da vegetação brasileira, nenhum outro andamento foi dado. A atualização dos limites do Bioma Pampa, passo condicionante para reconhecimento da formação Espinilho, ainda não foi implementada pelo IBGE, apesar de já haver consenso no meio científico sobre os novos limites. </t>
  </si>
  <si>
    <t>Demora na delimitação do Bioma Pampa pelo IBGE</t>
  </si>
  <si>
    <t>Glayson Ariel Bencke (MCN)</t>
  </si>
  <si>
    <t>Apresentar demanda a sociedades científicas para encaminhar proposta de reconhecimento oficial do parque de espinilho/espinal como uma formação vegetal especial e singular no âmbito nacional</t>
  </si>
  <si>
    <t>Glayson Ariel Bencke (Museu de Ciências Naturais MCN - SEMA/RS)</t>
  </si>
  <si>
    <t>Protocolar um documento no IBGE (reconhecer dentro do Pampa este tipo de vegetação). Mobilizar sociedade de botânicos (talvez sociedade brasileira ou Museu de Ciências Naturais) para endossar a solicitação (formação florística diferenciada).</t>
  </si>
  <si>
    <t>Leonardo Urruth (DBIO/SEMA-RS); Gerhard E. Overbeck (UFRGS)</t>
  </si>
  <si>
    <t>Licenciamento é realizado somente para  conversão de campos em silvicultura (soja, arroz, dentre outros não estão sendo licenciados pela FEPAM)</t>
  </si>
  <si>
    <t xml:space="preserve">O licenciamento de conversão de vegetação nativa não está sendo realizada no momento. FEPAM não tem conhecimento sobre a conversão de campo nativo. </t>
  </si>
  <si>
    <t>Verificar a competência legal por meio de ofício do CEMAVE à SEMA-RS e IBAMA para o licenciamento/autorização da conversão dos campos (Procurar qual o órgão licenciador ou autorizador de conversão de campo nativo. Anteriormente existia formulário de conversão de campo nativo no bioma Pampa). Criar GT para discussão de critérios finos de conversão dos campos nativos, em que participam a FEPAM, IBAMA, academia...pois carece-se de critérios e diretrizes</t>
  </si>
  <si>
    <t>Subsidiar a elaboração e aplicação de diretrizes técnicas  para a autorização de supressão de campos nativos do bioma Pampa no Estado de RS</t>
  </si>
  <si>
    <t>Leonardo Urruth (DBIO - SEMA/RS); Gerhard E. Overbeck (UFRGS)</t>
  </si>
  <si>
    <t xml:space="preserve">Efetuar consulta à SEMA-RS sobre a como se dá o processo de licenciamento/autorização. Garantir no âmbito da revisão da Lei do Pampa que haja a necessidade de autorização/licenciamento de conversão de campos nativos no bioma. </t>
  </si>
  <si>
    <t>Leonardo Urruth (DBIO/SEMA-RS)</t>
  </si>
  <si>
    <t>Existe uma regulamentação (Resolução CONAMA 423/2010). Há mobilização interna no RS para criação de GT para discussão de critérios para conversão de campos nativos (não houve reunião, não se sabe se tem portaria instituindo o GT). A FEPAM só autoriza supressão de vegetação ligada no licenciamento urbano. O IBAMA é o órgão responsável pela autorização de conversão em área rural.</t>
  </si>
  <si>
    <t xml:space="preserve">O licenciamento de conversão de vegetação nativa foi transferido da DLF para a FEPAM, que licencia a conversão somente em atividades licenciáveis (silvicultura). Licenciamento em outras atividades encontra-se em um limbo administrativo (sem delegação de competência). Convênio da Mata Atlântica delega a competência do licenciamento aos municípios. </t>
  </si>
  <si>
    <t>Subsidiar a elaboração e aplicação de diretrizes técnicas  para a autorização de supressão de campos nativos do bioma Mata Atlântica no Estado de RS</t>
  </si>
  <si>
    <t>Criação do GT para discussão de critérios finos de conversão dos campos nativos, em que participam a FEPAM, IBAMA, academia...pois carece-se de critérios e diretrizes</t>
  </si>
  <si>
    <t xml:space="preserve">Patricia Pereira  Serafini (ICMBio/CEMAVE);
Gabriela Brasil, Shiguecko Ishy (IMA/SC);
Ricardo Jerozolimski (ICMBio/REVIS Campos de Palmas/PR)
</t>
  </si>
  <si>
    <t>X</t>
  </si>
  <si>
    <t>Não existe autorização/licenciamento para conversão de campo nativo. Houve autuação do IBAMA recentemente na conversão de áreas para plantação de soja.</t>
  </si>
  <si>
    <t>Não existe autorização para conversão de campo nativo no Estado de SC.</t>
  </si>
  <si>
    <t>Subsidiar o aprimoramento e aplicação de diretrizes técnicas no licenciamento para conversão de campos nativos do bioma Mata Atlântica no estado de SC</t>
  </si>
  <si>
    <t>Recomendamos a comunicação por meio de Ofício para a Diretoria de Regularização Ambiental, além de realização com reunião com o IMA/SC para discutir a normatização de conversão de campos sulinos no Estado de SC. IMA e coordenação do PAN também devem reunir-se com as Gerências de Licenciamento Rural para sensibilizar os gestores para a questão da conversão de campos sulinos. Sugerir a inclusão de uma ação no PAN Planalto Sul de integração de políticas públicas e ações territoriais que interagem no RS e SC.</t>
  </si>
  <si>
    <t>Felipe Rangel (SEMA/RS); Daniel Slomp (DUC-SEMA/RS)</t>
  </si>
  <si>
    <t>A SEMA, em resposta ao Inquérito Civil Público nº 00797.00020/2007, criou um Grupo de Trabalho para acompanhar e debatar a implementação da REBIO São Donato (Portaria nº 48/2018) com membros definidos pela Portaria nº 63/2018. As atividades incluiram o estudo Fundiário e a demarcação física da REBIO. As ações tem sido acompanhadas dentro do processo administrativo nº 052836-0567/17-9. A discussão foi interrompida no final de 2018 e está sendo retomada. Aguarda-se a reativação do grupo para reapresentação da proposta.</t>
  </si>
  <si>
    <t xml:space="preserve">O GT não se reuniu mais. Houve troca na gestão da UC, agora sob chefia do servidor Maurício Scherer. </t>
  </si>
  <si>
    <t>Daniel Slomp (DUC-SEMA/RS) e Glayson Bencke (MCN)</t>
  </si>
  <si>
    <t>Proposta atualizada e reapresentada à SEMA/RS por meio do GT</t>
  </si>
  <si>
    <t>Contatar o coordenador do GT, talvez Luiza Chomenko, para realização de novas reuniões e definição da proposta.</t>
  </si>
  <si>
    <t>Motivar a adequação locacional das reservas legais no entorno do Parque Estadual do Espinilho pela SEMA, considerando a  sua conformidade com os corredores ecológicos</t>
  </si>
  <si>
    <t>Joana Bassi (DBIO-SEMA/RS);  Mauricio Scherer (Gestor PE Espinilho-SEMA/RS); Daniel Vilasboas  Slomp (DUC-SEMA/RS);
Alexandre Krob (Instituto Curicaca); 
Lucas Richter (DLF-SEMA/RS)</t>
  </si>
  <si>
    <t>Discussão foi iniciada em 2016, mas não teve continuidade. Gestão da UC sofreu descontinuidade.</t>
  </si>
  <si>
    <t>Processo de extinção da FZB nos últimos quatro anos impossibilitou a realização de diversas atividades. Não houve apoio institucional para a implementação das ações do PAN.</t>
  </si>
  <si>
    <t>Jan Karel F. Mähler Junior (MCN)</t>
  </si>
  <si>
    <t>Joana Bassi (DBIO-SEMA/RS); Maurício Scherer (Gestor PE Espinilho - SEMA/RS); Daniel Vilasboas  Slomp (DUC-SEMA/RS);
Alexandre Krob (Instituto Curicaca); 
Lucas Richter (DLF-SEMA/RS)</t>
  </si>
  <si>
    <t xml:space="preserve">Ofício será minutado pelo articulador e colaboradores da ação e encaminhado pelo ICMBio/CEMAVE solicitando informações sobre o CAR e realizando orientações para homologação do CAR para o DBIO/SEMA-RS. </t>
  </si>
  <si>
    <t>Daniel Vilasboas  Slomp (DUC-SEMA/RS);
Alexandre Krob (Instituto Curicaca); 
Lucas Richter (DLF-SEMA/RS)</t>
  </si>
  <si>
    <t>Ação conjuta com o PAN Herpetofauna do Sul (ação 3.14)</t>
  </si>
  <si>
    <t xml:space="preserve">No RS foi formado o Comitê gestor do CAR, no entanto não houve nenhuma reunião. </t>
  </si>
  <si>
    <t>A SEMA instituiu o Comitê Gestor do Cadastro Ambiental Rural - CAR, através da Portaria SEMAI nº 20/2019, contudo o cômite não realizou nenhuma reunião.</t>
  </si>
  <si>
    <t>Alexandre Krob (Instituto Curicaca), Daniel Slomp (DUC-SEMA/RS) e Glayson Bencke (MCN)</t>
  </si>
  <si>
    <t xml:space="preserve">Daniel Vilasboas  Slomp (DUC-SEMA/RS)
</t>
  </si>
  <si>
    <r>
      <rPr>
        <b/>
        <sz val="12"/>
        <color theme="1"/>
        <rFont val="Calibri"/>
      </rPr>
      <t xml:space="preserve">Aves dos Campos Sulinos    </t>
    </r>
    <r>
      <rPr>
        <sz val="12"/>
        <color theme="1"/>
        <rFont val="Calibri"/>
      </rPr>
      <t xml:space="preserve">        Alexandre Krob (Instituto Curicaca);  Lucas Richter (DLF-SEMA/RS)               </t>
    </r>
    <r>
      <rPr>
        <b/>
        <sz val="12"/>
        <color theme="1"/>
        <rFont val="Calibri"/>
      </rPr>
      <t>Herpetofauna do Sul:</t>
    </r>
    <r>
      <rPr>
        <sz val="12"/>
        <color theme="1"/>
        <rFont val="Calibri"/>
      </rPr>
      <t xml:space="preserve">
Daniel Vilasboas  Slomp (SEMA/DUC-RS); Alexandre Krob (Instituto Curicaca); Lucas Richter (SEMA/DFL-RS).</t>
    </r>
  </si>
  <si>
    <t>Áreas de entorno das Ucs</t>
  </si>
  <si>
    <t>Reunião articulada entre SC e RS</t>
  </si>
  <si>
    <t>Leoncio Pedrosa Lima (ICMBio/CR9)</t>
  </si>
  <si>
    <t>Adriana Dorcina Nunes (IMA/SC);
Juliano Rodrigues Oliveira (ICMBio/PARNA das Araucárias/SC)</t>
  </si>
  <si>
    <t>Homologação do CAR será automática (aproximadamente 30%) e outros o próprio sistema solicitará adequações. Vistorias a campo ficarão em 30% das propriedades. Proposta de SC é contratação para homologar o CAR. Propoe-se trabalhar com sensibilização para o produtor escolher áreas para promover o corredor. Caso falte área, pode-se recomendá-lo a fazer (20% RL e APP de acordo com a Lei da Mata Atlântica ou Código Florestal). Estar na ZA da UC não é contemplada no filtro do sistema. O estado de SC preferiu homologar por matrícula (o que é pior visto que o proprietário pode indicar diferentes RL não contínuas em propriedades contínuas). O Estado está finalizando o sistema.</t>
  </si>
  <si>
    <t>Com as mudanças consecutivas do cargo na coordenação regional, a iniciativa de realização de reuniões técnicas foi sendo adiada, inclusive com necessidade recorrente de justificar e explicar a importãncia, aos novos responsáveis pelas instituições envolvidas. Mas sem ações concretas até o momento. Uma das dificuldades é que a atual gestão no ICMBio prioriza ações a serem desenvolvidas exclusivamente nas UCs.</t>
  </si>
  <si>
    <t xml:space="preserve">Provocar a verificação da adequação locacional das reservas legais declaradas no CAR do Estado do SC, especificamente no Corredor Pelotas, recomendando ajustes para sua implantação </t>
  </si>
  <si>
    <t xml:space="preserve">Reunião realizada juntamente com o IMA/SC e SDS/SC e Ofício encaminhado mencionando a importância da verificação da adequação locacional das reservas legais declaradas no CAR no Corredor Pelotas, recomendando ajustes para sua implantação </t>
  </si>
  <si>
    <t>Módulo de validação do CAR considerando as adequações para implantação do Corredor de Pelotas</t>
  </si>
  <si>
    <t>Alexandre Krob (Instituto Curicaca)</t>
  </si>
  <si>
    <t>Luthiana dos Santos (IMA/SC); Patricia P. Serafini (ICMBio/CEMAVE);
Juliano Rodrigues Oliveira (ICMBio); Leonardo Urruth e Daniel Slomp (SEMA-RS)</t>
  </si>
  <si>
    <t xml:space="preserve">Gabriela Leonhardt (ICMBio/PARNA Campos Gerais/PR); 
Ricardo Jerozolimski (ICMBio/REVIS Campos de Palmas/PR)
</t>
  </si>
  <si>
    <t xml:space="preserve">Informação solicitada por memorando interno. </t>
  </si>
  <si>
    <t>Isaac Simão Neto (ICMBio/CR9)</t>
  </si>
  <si>
    <t>Andre Osorio Rosa (REVIS Banhado dos Pachecos-SEMA/RS);
Caio Eichenberg (ICMBio);
Caroline Dalbosco (SEFAU-SEMA/RS); 
Jan Karel Felix Mähler Junior (SEMA/RS - Fundação Zoobotânica do Rio Grande do Sul);
Dennis Patrocínio (DBIO-SEMA/RS);
Fernando Weber (ICMBio/PARNA Lagoa do Peixe/RS)</t>
  </si>
  <si>
    <r>
      <rPr>
        <sz val="12"/>
        <color theme="1"/>
        <rFont val="Calibri"/>
      </rPr>
      <t xml:space="preserve">Em 2018, foi criado o Programa Estadual de Controle de Espécies Exóticas Invasoras (Invasoras RS), através da Portaria SEMA/FEPAM nº 14/2018. Já existe o Plano do Javali implantado nas Ucs, </t>
    </r>
    <r>
      <rPr>
        <i/>
        <sz val="12"/>
        <color theme="1"/>
        <rFont val="Calibri"/>
      </rPr>
      <t>Axis axis</t>
    </r>
    <r>
      <rPr>
        <sz val="12"/>
        <color theme="1"/>
        <rFont val="Calibri"/>
      </rPr>
      <t xml:space="preserve"> e mexilhão-dourado está em discussão (são as espécies prioritárias).</t>
    </r>
  </si>
  <si>
    <t>Programa criado e com clara diretriz "Priorizar ações estratégicas nas áreas naturais protegidas para o controle da disseminação das espécies exóticas em Unidades de Conservação". Portaria 14/2018 e a Resolução Consema 369/2017.</t>
  </si>
  <si>
    <t>Sem um direcionamento para as áreas de interesse do PAN Aves Campos Sulinos.</t>
  </si>
  <si>
    <t>Felipe Kohls Rangel e Daniel Slomp (SEMA RS)</t>
  </si>
  <si>
    <t>Está tramitando convênio entre SEMA-UFRGS para o controle de tojo, pínus e grâmineas (braquiaria). O produto final será um protocolo de controle de invasora em UCs. E ações de controle de Javali na ESEC Aratinga. O programa Invasoras RS tem a execução de suas ações viabilizadas com verbas advindas do FEMA.</t>
  </si>
  <si>
    <t>Dennis Patrocínio (SEMA-RS)</t>
  </si>
  <si>
    <t>Luis Fernando Perello (FEPAM);
Carla Suertegaray Fontana (PUC/RS);
Glayson Ariel Bencke (SEMA/RS-FZB)</t>
  </si>
  <si>
    <t>A SEMA-RS publicou Portaria que obriga os gestores das estradas estaduais (concessionárias ou Estado) à fazer manutenção das faixas de domínio (retirada de árvores e roçada) e proibe fazer plantação nas faixas de domínio e estradas vicinais (nas municipais só não se sabe se está sendo realizado)</t>
  </si>
  <si>
    <t>Resolução CONSEMA 376/2018</t>
  </si>
  <si>
    <t>Apesar de existir o marco legal (Portaria publicada) a ação foi considerada concluída a princípio, mas ao refletir sobre sua importância entende-se que a recomendação por ofício ainda é necessária e se deve acompanhar seu cumprimento. Por isso a ação foi mantida como estava e o prazo prorrogado (a portaria não foi considerada produto final entregue)</t>
  </si>
  <si>
    <t>Luis Fernando Perello (FEPAM)</t>
  </si>
  <si>
    <t>A portaria pode ser utilizada para outras OEMAs</t>
  </si>
  <si>
    <t>Adriana Dorcina Nunes (IMA-SC);
Carla Suertegaray Fontana (PUC/RS);
Glayson Ariel Bencke (SEMA/RS - FZB)</t>
  </si>
  <si>
    <t>Nota técnica elaborada, contudo ainda não encaminhada via ofício. Aguardando momento oportuno para envio. Não existe nada ainda no Estado de SC.</t>
  </si>
  <si>
    <t>Aguarda indicação dos colaboradores em relação aos destinatários ideais no Estado para receber o documento visando sua adoção/consideração.</t>
  </si>
  <si>
    <t>Patricia Pereira Serafini (ICMBio/CEMAVE)</t>
  </si>
  <si>
    <t>Luthiana dos Santos (IMA-SC), Carla Suertegaray Fontana (PUC/RS), Luis Fernando Perello (FEPAM)</t>
  </si>
  <si>
    <t>Incluir na Nota Técnica ou no Ofício o modelo utilizado pelo RS (Resol. CONSEMA 376/2018). Os destinatários ideais são a Secr. de Infraestrutura e o IMA.</t>
  </si>
  <si>
    <t>Mauro Brito (IAP);
Carla Suertegaray Fontana (PUC/RS);
Glayson Ariel Bencke (SEMA/RS - FZB)</t>
  </si>
  <si>
    <t xml:space="preserve">Nota técnica elaborada, contudo ainda não encaminhada via ofício. Aguardando momento oportuno para envio. </t>
  </si>
  <si>
    <t>Tem um setor na SEMA-PR que trata especificamente de políticas públicas. Encaminha para Mauro Britto e ele faz a ponte com Fernanda Braga.</t>
  </si>
  <si>
    <t xml:space="preserve"> Mauro Britto (IAP);
Carla Suertegaray Fontana (PUC-RS);
Glayson Ariel Bencke (MCN)</t>
  </si>
  <si>
    <t>Ação conjuta com o PAN Herpetofauna do Sul (ação 3.11)</t>
  </si>
  <si>
    <t>Nota técnica foi elaborada de maneira emergencial e foi enviada à DIMAN/Coordenação no ICMBio sede, mas ainda não foi discutida pelo conselho gestor do ICMBio e não houve início de ações de revisão.</t>
  </si>
  <si>
    <t>Nota técnica emergencial</t>
  </si>
  <si>
    <t xml:space="preserve">Falta de priorização na UC;
Alteração de estrutura organizacional no ICMBio
</t>
  </si>
  <si>
    <t>Reforçar a NT com informações das espécies do PAN e solicitar ao CR que faça requerimento pessoalmente na Diretoria responsável</t>
  </si>
  <si>
    <r>
      <rPr>
        <b/>
        <sz val="12"/>
        <color theme="1"/>
        <rFont val="Calibri"/>
      </rPr>
      <t xml:space="preserve">Aves dos Campos Sulinos:
</t>
    </r>
    <r>
      <rPr>
        <sz val="12"/>
        <color theme="1"/>
        <rFont val="Calibri"/>
      </rPr>
      <t>Adriana Dorcina Nunes (IMA/SC); Carla Suertegaray Fontana (PUC/RS)</t>
    </r>
    <r>
      <rPr>
        <b/>
        <sz val="12"/>
        <color theme="1"/>
        <rFont val="Calibri"/>
      </rPr>
      <t xml:space="preserve">
Herpetofauna do Sul:
</t>
    </r>
    <r>
      <rPr>
        <sz val="12"/>
        <color theme="1"/>
        <rFont val="Calibri"/>
      </rPr>
      <t>Alexandre Krob (Instituto Curicaca); Patrick Colombo (FZB); Laura Verrastro (UFRGS); Márcio Borges (UFRGS)</t>
    </r>
  </si>
  <si>
    <t>Ação conjuta com o PAN Herpetofauna do Sul (ação 3.15)</t>
  </si>
  <si>
    <t>Informações disponíveis e grupo engajado, contudo momento político para criação de Ucs desfavorável. Como a ação ainda está com um longo período para ser implementada, o grupo optou por aguardar o momento oportuno para finalização do texto técnico a respeito/entrega do produto.</t>
  </si>
  <si>
    <t>Momento político para criação de UCs desfavorável. Momento oportuno para finalização do texto técnico a respeito e entrega do produto está sendo aguardado.</t>
  </si>
  <si>
    <t>MMA e empreendedor são réus na ação do MPF.</t>
  </si>
  <si>
    <r>
      <rPr>
        <b/>
        <sz val="12"/>
        <color theme="1"/>
        <rFont val="Calibri"/>
      </rPr>
      <t xml:space="preserve">Aves dos Campos Sulinos:
</t>
    </r>
    <r>
      <rPr>
        <sz val="12"/>
        <color theme="1"/>
        <rFont val="Calibri"/>
      </rPr>
      <t>Luthiana dos Santos (IMA-SC);  Carla Suertegaray Fontana (PUC/RS)</t>
    </r>
    <r>
      <rPr>
        <b/>
        <sz val="12"/>
        <color theme="1"/>
        <rFont val="Calibri"/>
      </rPr>
      <t xml:space="preserve">
Herpetofauna do Sul:
</t>
    </r>
    <r>
      <rPr>
        <sz val="12"/>
        <color theme="1"/>
        <rFont val="Calibri"/>
      </rPr>
      <t>Alexandre Krob (Instituto Curicaca); Patrick Colombo (FZB); Laura Verrastro (UFRGS); Márcio Borges (UFRGS)</t>
    </r>
  </si>
  <si>
    <t>Criar articulação com o PAT Planalto Sul. Procurar junto à COCUC/ICMBio se houve repasse do processo por parte do MMA para delimitação do polígono da UC.</t>
  </si>
  <si>
    <r>
      <rPr>
        <b/>
        <sz val="12"/>
        <color theme="1"/>
        <rFont val="Calibri"/>
      </rPr>
      <t>Aves dos Campos Sulinos:</t>
    </r>
    <r>
      <rPr>
        <sz val="12"/>
        <color theme="1"/>
        <rFont val="Calibri"/>
      </rPr>
      <t xml:space="preserve">
Glayson Ariel Bencke (SEMA/RS - FZB)
</t>
    </r>
    <r>
      <rPr>
        <b/>
        <sz val="12"/>
        <color theme="1"/>
        <rFont val="Calibri"/>
      </rPr>
      <t>Herpetofauna do Sul:</t>
    </r>
    <r>
      <rPr>
        <sz val="12"/>
        <color theme="1"/>
        <rFont val="Calibri"/>
      </rPr>
      <t xml:space="preserve">
Marcelo Duarte Freire (Teia); Diego Janisch Alvares (UFRGS); Roberto Batista de Oliveira (FZB-RS); Laura Verrastro (UFRGS); Patrick Colombo (FZB)
</t>
    </r>
  </si>
  <si>
    <t>Ação conjuta com o PAN Herpetofauna do Sul (ação 3.1)</t>
  </si>
  <si>
    <t>Existe o processo administrativo nº 1552-0500/11-1, que se refere à criação de Unidade de Conservação de Proteção Integral na região dos campos de dunas entre Cidreira e Tramandaí. Existe um Inquérito Civil nº 00915.00025/2011, que solicita a criação de UC nessa área. O processo está bem instruído e apresenta proposta final de delimitação. Tem proposta de duas áreas uma continental e uma marinha. A área está inserida dentro da atualização das áreas prioritárias do bioma Mata Atlântica (2018). A situação do referido processo foi encaminhada ao conhecimento da nova gestão (não houve manifestação até o momento). A proposta é de Parque e falta consulta pública.</t>
  </si>
  <si>
    <t xml:space="preserve">Não havia interesse político da gestão anterior da SEMA em prosseguir com o processo de criação. Há informação que as gestões municipais também eram contrárias. </t>
  </si>
  <si>
    <r>
      <rPr>
        <b/>
        <sz val="12"/>
        <color theme="1"/>
        <rFont val="Calibri"/>
      </rPr>
      <t>Aves dos Campos Sulinos:</t>
    </r>
    <r>
      <rPr>
        <sz val="12"/>
        <color theme="1"/>
        <rFont val="Calibri"/>
      </rPr>
      <t xml:space="preserve">
Glayson Ariel Bencke (MCN)
</t>
    </r>
    <r>
      <rPr>
        <b/>
        <sz val="12"/>
        <color theme="1"/>
        <rFont val="Calibri"/>
      </rPr>
      <t>Herpetofauna do Sul:</t>
    </r>
    <r>
      <rPr>
        <sz val="12"/>
        <color theme="1"/>
        <rFont val="Calibri"/>
      </rPr>
      <t xml:space="preserve">
Marcelo Duarte Freire (Teia); Diego Janisch Alvares (UFRGS); Roberto Batista de Oliveira (FZB-RS); Laura Verrastro (UFRGS); Patrick Colombo (FZB)
</t>
    </r>
  </si>
  <si>
    <t xml:space="preserve">Encaminhar Ofício para a SEMA-RS reforçando a importância de criação da UC para o novo gestor. Mesma ação do PAN Lagoas do Sul (solicitar à coord. do CEPSUL). </t>
  </si>
  <si>
    <t xml:space="preserve">Ricardo Jerozolimski (Icmbio/REVIS Campos de Palmas/PR);
Gabriela Leonhardt (ICMBio/PARNA Campos Gerais/PR);
</t>
  </si>
  <si>
    <t>O CEMAVE emitiu em 12 de dezembro de 2018 ofício aos Senhores (as) Chefes do REVIS dos Campos de Palmas, do PARNA Campos Gerais, do PARNA de São Joaquim, do PARNA Araucárias, do PARNA Lagoa do Peixe, do PARNA Aparados da Serra (02061.000342/2018-78 , Número Sei:4317121) solicitando apoio via PLANAF para implementar as ações 2.1, 2.2 e 2.3 deste PAN. No PR tem convênio IAP-BPA e pode obter as informações de número de operações e número de autos. PMA faz a notificação e manda pro IAP fazer o processo administrativo.</t>
  </si>
  <si>
    <t>Nota Técnica almejada como produto ainda deve ser redigida após obtenção de embasamento para a mesma.</t>
  </si>
  <si>
    <t>Ricardo Jerozolimski (ICMBio/REVIS Campos de Palmas/PR);
Gabriela Leonhardt (ICMBio/PARNA Campos Gerais/PR)</t>
  </si>
  <si>
    <t>O CEMAVE emitiu em 12 de dezembro de 2018 ofício aos Senhores (as) Chefes do REVIS dos Campos de Palmas, do PARNA Campos Gerais, do PARNA de São Joaquim, do PARNA Araucárias, do PARNA Lagoa do Peixe, do PARNA Aparados da Serra (02061.000342/2018-78 , Número Sei:4317121) solicitando apoio via PLANAF para implementar as ações 2.1, 2.1 e 2.3 deste PAN. Este ano o IMA fez uma programação de fiscalização considerando a fauna, que inclui Lages (Sporophilla spp.)</t>
  </si>
  <si>
    <t>Luthiana encaminhará informações e relatórios de fiscalização da operação realizada em Lages, Joinville, Tijucas, Canoinhas, Chapecó, dentre outros municípios, para embasar a NT a ser produzida pelo Major João.</t>
  </si>
  <si>
    <t>Tatiane Leite (SEFAU-SEMA/RS);
Caroline Zank (Instituto Curicaca);
Guilherme Bertiolo (ICMBio);
Fernando Weber (ICMBio/PARNA Lagoa do Peixe/RS)</t>
  </si>
  <si>
    <t>A SEMA criou um setor de fiscalização (Divisão de monitoramento e controle da qualidade ambiental) e um divisão de fauna que podem auxiliar nessa ação. Na Divisão existe uma Ordem de Serviço para as UCs apresentarem os Planos de Fiscalização das UCs estaduais. Tem ações de fiscalização, mas não direcionadas. O CEMAVE emitiu em 12 de dezembro de 2018 ofício aos Senhores (as) Chefes do REVIS dos Campos de Palmas, do PARNA Campos Gerais, do PARNA de São Joaquim, do PARNA Araucárias, do PARNA Lagoa do Peixe, do PARNA Aparados da Serra (02061.000342/2018-78 , Número Sei:4317121) solicitando apoio via PLANAF para implementar as ações 2.1, 2.2 e 2.3 deste PAN. Segundo documento SEI 5681446 do 02061.000342/2018-78, ações de proteção a avifauna tem sido realizadas na região pela equipe do Parque Nacional da Lagoa do Peixe.</t>
  </si>
  <si>
    <t xml:space="preserve">Daniel Slomp e Cristiane Alves (Setor de Fauna SEFAU - SEMA/RS);
Caroline Zank (Instituto Curicaca);
Guilherme Bertiolo (ICMBio)
</t>
  </si>
  <si>
    <t>Daniel Slomp juntamente com Mateus Leal e Cristiane Alves irão minutar Ofício em cima dos relatórios de fiscalização, aos cuidados da Direção Técnica (Diego Melo - DBIO) para solicitar a realização de operações de fiscalização nestas localidades. Também pode ser aproveitada a ida de Patricia com recurso do Grupo O Boticário para realizar reunião com a DBIO solicitando operações de fiscalização. A melhor época é na primavera (período reprodutivo). Provocar a SEMA-RS para rever as atribuições de fiscalização com vistas de ampliar o número de fiscais para atender as operações necessárias para o PAN dos campos sulinos. 
GAT gostaria de ter acesso aos documentos de destinação de cardeais-amarelos pelo IBAMA/RS, inclusive de 2019.</t>
  </si>
  <si>
    <t xml:space="preserve">Patricia Pereira Serafini (ICMbio/CEMAVE); 
João José Correa da Silva (ABG);
Leoncio Pedrosa Lima (ICMBio/CR9);
Caroline Dalbosco (SEFAU-SEMA/RS) </t>
  </si>
  <si>
    <t xml:space="preserve">Oficinas do ICMBio (Programa Papagaios do Brasil/FGBPN) foram realizadas no PR e SC até o momento para capacitar agentes de fiscalização em relação à sua atuação no combate ao tráfico de aves silvestres realizadas, com o foco em PANs. Está prevista a realização de curso também no Rio Grande do Sul como parte desta mesma iniciativa. Este curso está previsto para ocorrer em Porto Alegre e contará com a participação de colaboradores do PAN Campos Sulinos e terá foco específico para identificação de espécies-alvo dos dois PANs (Papagaios e Campos Sulinos). Além de identificação de espécies, em agosto de 2019 houve capacitação do IMA, PMA, IGP e IBAMA para realização de verificação de anilhas em Florianópolis/SC. </t>
  </si>
  <si>
    <t xml:space="preserve">Relatórios dos Cursos de Capacitação </t>
  </si>
  <si>
    <t>Apesar de maior enfoque para o tráfico de psitacídeos durantes os cursos, o tema tráfico de aves silvestres foi tratado de maneira geral. Inclusive em relação à identificação dos passeriformes e meios de consulta e verificação. O mesmo curso iria ser realizado no RS, não houve condições de se fazer, pois a PMA não estava estruturada e com efetivo. Está planejado este curso para 2020 (Porto Alegre).</t>
  </si>
  <si>
    <t xml:space="preserve">Órgãos ambientais com corpo técnico e agentes capacitados para trabalhar no combate ao tráfico de espécies-alvo deste PAN e buscar informações adequadas para sua identificação </t>
  </si>
  <si>
    <t>Cristiane Alves da Silva (SEMA-RS)</t>
  </si>
  <si>
    <t xml:space="preserve">Patricia Pereira Serafini (ICMBio/CEMAVE); 
Glayson Bencke (MCN); Alexandre Krob (Instituto Curicaca);
Isaac Simão Neto (ICMBio CR9); Elenise Sipinski (SPVS)
</t>
  </si>
  <si>
    <t>Realizar cursos/oficinas sobre este tema anualmente e com foco maior nos passeriformes, notadamente do gênero Sporophila.</t>
  </si>
  <si>
    <t>Patricia Pereira Serafini (ICMBio/CEMAVE); Profa. Rosangela Locatelli (UFPR);
Glayson Ariel Bencke (SEMA/RS - Fundação Zoobotânica do Rio Grande do Sul);
Carla Suertegaray Fontana (PUC/RS);
Raul Candido Paixão (ICMBio/APA Ibirapuitã/RS)</t>
  </si>
  <si>
    <t xml:space="preserve">Glayson Bencke, colaboradores e Fenalti produziram poster das Aves do PAN que está à disposição para impressão. Carla Fontana produziu três folders (inclusive Aves do Parque Estadual do Tainha, e fazendas onde a PUC-RS trabalha) impressos com tiragens de 300 e 40 respectivamente. O Sumário Executivo do PAN está sendo produzido. </t>
  </si>
  <si>
    <t>4 palestras em escolas, 2 em Jaquirana, 1 em Cambará e 1 em São Francisco (278 alunos), 300 folders produzidos do Parque Tainhas, folder produzido das fazendas dos proprietários (40 folders para cada), folders distribuidos para os proprietários rurais de campos de solos rasos, folders e posters do cardeal-amarelo.</t>
  </si>
  <si>
    <t>Falta de integração do grupo e reunião do grupo somente uma vez ao ano.</t>
  </si>
  <si>
    <t>Falta integrar o material de divulgação e comunicação entre os colaboradores na produção visual relacionada ao PAN. Buscar integrar a divulgação com o Projeto da Águia-cinzenta de Jonas Kilpp e outros projetos. Interessante montar um portfólio do material de divulgação produzido no âmbito do PAN e da conservação das aves dos campos sulinos. Utilizar também os meios digitais para divulgação de maneira mais ampla complementariamente. Projeto cardeal-amarelo e Cinammomea tem instagram. Integrar na divulgação do PAN o Parque das Aves. Esta ação passa a incorporar a ação 3.2, visto que a APA tem recurso, mas tem relevância limitada para a conservação das espécies alvo deste PAN.</t>
  </si>
  <si>
    <t>Elaborar instrumentos de comunicação sobre a importância da conservação das Aves do PAN e seus ambientes</t>
  </si>
  <si>
    <t>Plano de comunicação, Folder, pôster, outro material de divulgação produzidos e eventos de sensibilização</t>
  </si>
  <si>
    <t>Ampla divulgação da importância das aves dos Campos Sulinos e seus ambientes para os diversos públicos</t>
  </si>
  <si>
    <t>Patricia Pereira Serafini (ICMBio/CEMAVE);  Profa. Rosangela Locatelli (UFPR); 
Glayson Ariel Bencke (MCN);
Carla Suertegaray Fontana (PUC/RS);
Raul Paixão (ICMBio/APA Ibirapuitã)</t>
  </si>
  <si>
    <t xml:space="preserve">Considerar Plano de trabalho de compensação ambiental da APA do Iburapuitã para realização desta ação, além de GEF-Terrestre e banco de projetos de conversão de multas do ICMBio (CEMAVE, APA do Ibirapuitã, PARNAs de Aparados da Serra e Serra Geral, Revis Campos de Palmas, PARNA da Lagoa do Peixe, PARNA das Araucárias). </t>
  </si>
  <si>
    <t>Raul Candido Paixão (ICMBio/APA Ibirapuitã/RS)</t>
  </si>
  <si>
    <t>Patricia Pereira Serafini (ICMBio/CEMAVE); 
Glayson Ariel Bencke (SEMA/RS - Fundação Zoobotânica do Rio Grande do Sul);
Carla Suertegaray Fontana (PUC/RS)</t>
  </si>
  <si>
    <t xml:space="preserve">A APA tem site e iniciativas, mas não está integrada plenamente ao PAN. Tem recurso de compensação ambiental, mas o Plano de trabalho não foi encaminhado e está faltando o termo do ICMBio e Eletrosul para repasse de recurso. Tem recurso específico para Plano de Comunicação; é uma oportunidade de utilizar este recurso para fortalecimento de ações de comunicação das aves do PAN e outras beneficiárias. </t>
  </si>
  <si>
    <t>A APA não tem grande relevância para a conservação das aves do PAN. O Plano de comunicação é necessário para o PAN e o recurso da APA pode ser aproveitado para isso. Portanto, exclui-se esta ação e coloca-se a APA na colaboração da ação anterior.</t>
  </si>
  <si>
    <t>Agrupada à 3.1, que tornou-se mais abragente com a revisão da segunda monitoria.</t>
  </si>
  <si>
    <t xml:space="preserve">No IFRS de Alegrete existe um projeto de observação de aves e poderia integrar com a APA de Ibirapuitã. APA de Iburapuitã está participando do GEF-Terrestre, tem recurso de compensação. Ver bancos de projetos de conversão de multas da APA Ibirapuitã. Tem R$ 160 mil no Plano de trabalho com sinergia com a ação 3.1 </t>
  </si>
  <si>
    <t>Patricia Pereira Serafini (ICMBio/CEMAVE); 
Glayson Ariel Bencke (SEMA-RS/Fundação Zoobotânica do Rio Grande do Sul);
Carla Suertegaray Fontana (PUC/RS)</t>
  </si>
  <si>
    <t>Palestras e folders para a comunidade desenvolvidos.</t>
  </si>
  <si>
    <t xml:space="preserve">4 palestras em escolas, 2 em Jaquirana, 1 em Cambará e 1 em São Francisco (278 alunos), 300 folders produzidos do Parque Tainhas, Folder produzido das fazendas dos proprietários (40 folders para cada) e outros produtos descritos na ação 3.1. </t>
  </si>
  <si>
    <t>Falta de recurso, pois potencial técnico a PUCRS tem. Tudo foi pago com recursos próprios. A ação foi agrupada com a 3.1., pois será incluso no plano de comunicação.</t>
  </si>
  <si>
    <t>Iniciativas (visitas às propriedades, palestras, dias de campo) de sensibilização realizadas</t>
  </si>
  <si>
    <t xml:space="preserve">Davi Teixeira (Alianza del Pastizal) </t>
  </si>
  <si>
    <t xml:space="preserve">Patricia Pereira Serafini (ICMBio/CEMAVE); 
Glayson Ariel Bencke (SEMA/RS - Fundação Zoobotânica do Rio Grande do Sul);
Luciano Soares (SEMA/RS);
Carla Suertegaray Fontana (PUC/RS);
Alexandre Krob (Instituto Curicaca) </t>
  </si>
  <si>
    <t>Projeto FUNBIO e BRDE não foi finalizado, mas houve divulgação de adesão do Estado do RS à Alianza del Pastizal - Produção e
Sustentabilidade, em 21 de junho de 2018. Depois houve mudança de governo e não houve assinatura do convênio. O BRDE abriu linha de crédito com montante de R$ 6.716.000,00 para os proprietários rurais com campos nativos.                                    Haverá uma campanha de divulgação com enfoque nas aves (produção aliada à conservação). No Encuentro de Ganaderos haverá palestra. Como a Alianza está em expansão para a fronteira oeste, está ampliando o engajamento de produtores na conservação. Os levantamentos de aves continuam a serem realizados.</t>
  </si>
  <si>
    <t>Realizar visitas a propriedades e eventos para manter e aumentar o engajamento do setor agropecuário para conservação das aves dos campos do bioma Pampa</t>
  </si>
  <si>
    <t>Produtores rurais engajados em atividades agropecuárias compatíveis com a conservação dos campos nativos e suas espécies</t>
  </si>
  <si>
    <t xml:space="preserve">Verificar continuamente número de proprietários que aderiram à Alianza del Pastizal e se o recurso do BRDE está sendo acessado (pequenos proprietários estão conseguindo adequar-se?; médios e grandes proprietários são alto sustentáveis). Procurar fortalecer o acesso ao pequeno proprietário e agricultura familiar. </t>
  </si>
  <si>
    <t xml:space="preserve">Adriana Dorcina Nunes (IMA/SC);
Eduardo Chiarani (PUC/RS); 
Caio Eichenberger (ICMBio); Maurício Bettio (PUC/RS);
Anivaldo Chaves (ICMBio)
</t>
  </si>
  <si>
    <t>Não houve nenhuma atividade de articulação dessa ação.</t>
  </si>
  <si>
    <t>Recursos humanos e financeiros escassos para tocar esta demanda</t>
  </si>
  <si>
    <t xml:space="preserve">Luthiana dos Santos (IMA-SC);
Eduardo Chiarani e Maurício Bettio (PUC/RS); 
Anivaldo Chaves (ICMBio)
</t>
  </si>
  <si>
    <t xml:space="preserve">Caroline Dalbosco (SEFAU-SEMA/RS)
</t>
  </si>
  <si>
    <t>No PAN do Planalto do Sul existem várias ações neste sentido, portanto Luthiana também será incluída para colaborar em SC (articulação com Epagri)</t>
  </si>
  <si>
    <t xml:space="preserve">Thaís Michel (EMATER); Luthiana dos Santos (IMA-SC)
</t>
  </si>
  <si>
    <t>Ação conjuta com o PAN Herpetofauna do Sul (ação 1.5). Produzir e disponibilizar mapas de adequabilidade de habitat e distribuição potencial das espécies do PAN para fins de licenciamento (modelagem anual - Maxent - modelos PROBIO para o pampa) - usar mesmo pacote de dados bioclimáticos para todas as espécies.</t>
  </si>
  <si>
    <t xml:space="preserve">Reunião realizada com o setores de licenciamento do IMA, IBAMA SC e IBAMA PR a fim de ampliar esta representatividade de espécies contempladas em PAN em instrumentos relacionados ao licenciamento. Perelló e outros colegas da ASFEPAM fizeram oficina para o Estado do RS com biólogos da FEPAM para considerarem as espécies do PAN nos processos de licenciamento (maio de 2019). Como resultado as análises estão realizadas com mais atenção à fauna. No início de 2020 o procedimento será realizado e ampliado para a análise de impactos sobre a fauna em licenciamento no RS. </t>
  </si>
  <si>
    <t>Relatórios das reuniões (Programa Papagaios do Brasil)</t>
  </si>
  <si>
    <t xml:space="preserve">Necessidade de realizar a mesma reunião presencial na OEMA do RS e PR. Sistemas de difícil consulta em relação ao monitoramento de fauna no âmbito do licenciamento. </t>
  </si>
  <si>
    <t>Mapas de adequabilidade de habitat foram produzidos para a atualização de áreas prioritárias do Pampa (MMA) pelo Inst. Curicaca. Os modelos são produtos intermediários e estão com o instituto. Carla Fontana também fará para várias espécies (pelo menos 5 espécies). Observar a congruência entre os modelos. O Inst. Curicaca poderá disponibilizar a partir da publicação (documento técnico ou artigo será produzido).</t>
  </si>
  <si>
    <t>Realizar reuniões ou oficinas de trabalho com órgãos licenciadores para tratar a representatividade das espécies deste PAN nos instrumentos de licenciamento</t>
  </si>
  <si>
    <t xml:space="preserve">Relatórios de Oficinas realizadas nos Estados, atas ou memórias de reuniões realizadas com os órgãos licenciadores para considerar as espécies contempladas neste PAN e os produtos referentes a modelagem de adequabilidade de habitat de espécies deste PAN no licenciamento, sugerindo diretrizes para termos de referência. </t>
  </si>
  <si>
    <t>Ampliar a representatividade das espécies do PAN nos instrumentos de licenciamento, notadamente através de Termos de Referência que considerem as espécies contempladas pelo PAN</t>
  </si>
  <si>
    <t xml:space="preserve">Luana Pastchny (IMA-SC)
Luis Fernando Perello (FEPAM)
Mauro Britto (IAP)
Alexandre Krob (Instituto Curicaca); Glayson Bencke (MCN)
</t>
  </si>
  <si>
    <t>O grupo definiu que esta ação não é compartilhada com o PAN da Herpetofauna do Sul</t>
  </si>
  <si>
    <t>Daniel Vilasboas  Slomp (DUC-SEMA/RS);
Carla Suertegaray Fontana e Christian Beier (PUC/RS), Mauricio Scherer (Gestor do Parque Estadual do Espinilho - SEMA/RS)</t>
  </si>
  <si>
    <t>Após reuniões de planejamento da Zona de Amortecimento do Parque Estadual do Espinilho e curso para incentivar e organizar o turismo de observação de aves na região em 2016, nenhuma outra ação foi realizada. Não há (gestor) regulamentação, entretanto Mauricio acompanha e organiza a atividade no PE do Espinilho.</t>
  </si>
  <si>
    <t>Processo de extinção da FZB nos últimos quatro anos impossibilitou a realização de diversas atividades. Não houve apoio institucional para a implementação das ações do PAN</t>
  </si>
  <si>
    <t xml:space="preserve">O turismo de observação como está sendo realizado pode não estar trazendo os benefícios potenciais para a gestão do PE e a atividade pode trazer impacto para as espécies, que possuem populações pequenas. </t>
  </si>
  <si>
    <t>Elaborar documentos ou recomendações que subsidiem a organização do turismo de observação de aves no Parque Estadual do Espinilho e região</t>
  </si>
  <si>
    <t>Procedimentos de observação de aves estabelecidos para o Parque Estadual do Espinilho e região através de um Plano ou Programa específico.</t>
  </si>
  <si>
    <t>Contribuir para a regulação e organização do turismo de observação de aves no Parque Estadual do Espinilho e região</t>
  </si>
  <si>
    <t>Mauricio Scherer (Gestor do Parque Estadual do Espinilho - SEMA/RS)</t>
  </si>
  <si>
    <t>Daniel Vilasboas  Slomp (DUC-SEMA/RS);
Carla Suertegaray Fontana e Christian Beier (PUC/RS); Patricia Pereira Serafini (ICMBio/CEMAVE); Luis Fernando Perello (FEPAM)</t>
  </si>
  <si>
    <t xml:space="preserve">Deve-se retomar as articulações locais para fomentar o turismo e formar os locais para condução e outros serviços referentes a atividade. </t>
  </si>
  <si>
    <t>Fernando Weber (ICMBio/PARNA Lagoa do Peixe/RS)</t>
  </si>
  <si>
    <t xml:space="preserve">Glayson Ariel Bencke e Jan Karel Felix Mähler Junior (SEMA/RS - Fundação Zoobotânica do Rio Grande do Sul);
Patricia Pereira Serafini (ICMBio/CEMAVE); 
Luis Fernando Perello (FEPAM), Alexandre Krob (Instituto Curicaca), Demétrio Guadagnin (UFRGS), Danielle Paludo (ICMBio/CEMAVE)
</t>
  </si>
  <si>
    <t>Curicaca aprovou projeto ao Grupo O Boticário sendo executado, havendo articulação com a nova gestora e está sendo realizado diagnóstico de observação de aves na região; está também sendo realizado mestrado com a mesma temática com observadores de aves, construindo o perfil do observador de aves para analisar o peso da contribuição da observação de aves no turismo da região. No segundo semestre 2019 está previsto curso de condutores em Ucs especificamente para observação de aves. As orientações para observação de aves estão sendo construídas.</t>
  </si>
  <si>
    <t>Apresentar ao Parque Nacional da Lagoa do Peixe um plano de ordenamento para o turismo de observação de aves na região</t>
  </si>
  <si>
    <t>Documento técnico (Plano) disponibilizado para a UC como forma de subsidiar o ordenamento da observação de aves no Parque Nacional da Lagoa do Peixe e região</t>
  </si>
  <si>
    <t>Iniciativas de turismo de observação de aves organizadas, formalizadas e implantadas de acordo com a orientação técnica produzida</t>
  </si>
  <si>
    <t>Glayson Ariel Bencke e Jan Karel Felix Mähler Junior (MCN);
Patricia Pereira Serafini (ICMBio/CEMAVE); 
Luis Fernando Perello (FEPAM);  Demétrio Guadagnin (UFRGS); Danielle Paludo (ICMBio/CEMAVE)</t>
  </si>
  <si>
    <t>Melhorar a interface com o PAN das Aves Limícolas</t>
  </si>
  <si>
    <t>Magnus Machado  Severo (ICMBio/PARNA Aparados da Serra e Serra Geral)</t>
  </si>
  <si>
    <t>Eduardo Chiarani (PUC/RS); 
Daniele Franco (PPG-UFRGS);
Mauricio Bettio (PUC/RS),  Patricia Pereira Serafini (ICMBio/CEMAVE); Clube de Observadores de Aves de Porto Alegre (COA - POA)</t>
  </si>
  <si>
    <t>Turismo de base comunitária é prioritário para UC
Incluir Parque estadual Tainhas e FLONA São Francisco de Paula, Pro-mata PUC/RS</t>
  </si>
  <si>
    <t>Pro-mata entrou em contato com o Clube de Observação de Aves no RS para oferecer estrutura para o turismo de observação de aves. Aberto o edital de viabilidade econômica e técnica para concessão de turismo no PARNA de Aparados da Serra (não é específico para a observação de aves).</t>
  </si>
  <si>
    <t xml:space="preserve"> Não é uma ação prioritária e não tem um gestor de referência para assumir esta responsabilidade. Além disso, há incerteza sobre os serviços que serão prioritários na concessão.</t>
  </si>
  <si>
    <t>Juliano Rodrigues Oliveira (ICMBio/PARNA das Araucárias/SC )</t>
  </si>
  <si>
    <t>Está sendo planejado pelo Instituto Espaço Silvestre em parceria com o ICMbio  um curso de guias para observação de aves  no mês de setembro de 2019 no PARNA das Araucárias.</t>
  </si>
  <si>
    <t>Juliano Rodrigues Oliveira (ICMBio/PARNA das Araucárias/SC ) e Fábio de Almeida Abreu (Chefe NGI Palmas)</t>
  </si>
  <si>
    <t>Apresentar ao Parque Nacional das Araucárias um plano de ordenamento para o turismo de observação de aves na região</t>
  </si>
  <si>
    <t>Documento técnico (Plano) disponibilizado para a UC como forma de subsidiar o ordenamento da observação de aves no Parque Nacional das Araucárias e região</t>
  </si>
  <si>
    <t>Fábio de Almeida Abreu (Chefe NGI Palmas)</t>
  </si>
  <si>
    <t xml:space="preserve">Não iniciada. No entanto, levantamentos adicionais em propriedades rurais aderentes à Alianza del Pastizal em Lavras do Sul, realizados em dezembro de 2018, aumentaram o rol de áreas com inventário disponível  e potencial avaliado, assim como o conjunto de proprietários contatados e sensibilizados para a realização de levantamentos e observações. </t>
  </si>
  <si>
    <t xml:space="preserve">Processo de extinção da FZB nos últimos quatro anos impossibilitou a realização de diversas atividades. Não houve apoio institucional para a implementação das ações do PAN. Ação não prioritária, pois não houve feedback da prefeitura local. Portanto, sugere-se excluir a ação. </t>
  </si>
  <si>
    <t xml:space="preserve">O ideal é fazer um protocolo a ser seguido para aqueles que estejam interessados em desenvolver a atividade de observação de aves (inclusive envolvendo secretarias de turismo), estando muito mais no nosso alcance do que as ações descritas aqui. </t>
  </si>
  <si>
    <t xml:space="preserve"> Caroline Dalbosco (SEFAU-SEMA/RS);
Jan Karel Felix Mähler Junior (SEMA/RS - Fundação Zoobotânica do Rio Grande do Sul);
Alexandre Krob (Instituto Curicaca); 
Carla Suertegaray Fontana (PUC/RS)
</t>
  </si>
  <si>
    <t xml:space="preserve">Articulação com a SEMA RS em andamento. A recomendação de retirada teria impacto na destinação de espécimes apreendidos, contudo o impacto negativo da manutenção das aves em cativeiro deverá ser documentado. Embasar NT com dados da SEMA, Polícias Ambientais e IBAMA. A SEMA está revisando a Normativa para o Estado, retirando o cardeal-amarelo. </t>
  </si>
  <si>
    <t>A SEMA já organizou a Divisão de fauna dentro do Departamento de Biodiversidade. Se tiver NT encaminhando a importância da exclusão das espécies embasará a IN da DBIO/SEMA. O cardeal-amarelo ainda está nas espécies que estão na lista de espécies amadoristas.</t>
  </si>
  <si>
    <t>Ofício do CEMAVE encaminhando lista de aves do PAN Campos Sulinos  à SEMA RS, subsídios a exclusão das Aves da lista de passeriformes utilizados por amadores. Acompanhamento trimestral do assunto após a entrega do Ofício através de questionamento escrito (carta, ofício, etc).</t>
  </si>
  <si>
    <t>Criação amadorista de passeriformes no RS não incluindo espécies do PAN das Aves dos Campos Sulinos</t>
  </si>
  <si>
    <t xml:space="preserve">Cristiane Alves da Silva (SEFAU - SEMA/RS); Jan Karel Felix Mähler Junior (MCN), Alexandre Krob (Instituto Curicaca); Carla Suertegaray Fontana (PUC/RS)
</t>
  </si>
  <si>
    <r>
      <rPr>
        <b/>
        <sz val="12"/>
        <color theme="1"/>
        <rFont val="Calibri"/>
      </rPr>
      <t>Aves dos Campos Sulinos:</t>
    </r>
    <r>
      <rPr>
        <sz val="12"/>
        <color theme="1"/>
        <rFont val="Calibri"/>
      </rPr>
      <t xml:space="preserve">
Patricia Pereira Serafini (ICMBio/CEMAVE) ;
Glayson Ariel Bencke (SEMA/RS - FZB);
Carla Suertegaray Fontana (PUC/RS)
</t>
    </r>
    <r>
      <rPr>
        <b/>
        <sz val="12"/>
        <color theme="1"/>
        <rFont val="Calibri"/>
      </rPr>
      <t>Herpetofauna do Sul:</t>
    </r>
    <r>
      <rPr>
        <sz val="12"/>
        <color theme="1"/>
        <rFont val="Calibri"/>
      </rPr>
      <t xml:space="preserve">
Tiago Gomes (UNIPAMPA); Laura Verrastro (UFRGS); Marcio Borges (UFRGS)</t>
    </r>
  </si>
  <si>
    <t>Ação conjuta com o PAN Herpetofauna do Sul (ação 2.15); Memória de cálculo do custo estimado: 75.000,00 = 15.000,00 por ano</t>
  </si>
  <si>
    <t xml:space="preserve">Ação não realizada conforme planejado. </t>
  </si>
  <si>
    <t>Falta de integração do grupo, que reúne-se apenas uma vez ao ano, não permitiu a implementação de ação integrada de sensibilização. Sugere-se o agrupamento com a ação 3.1 e exclusão desta, existindo afinidade de abordagem.</t>
  </si>
  <si>
    <t>Ação conjunta com o PAT Planalto Sul</t>
  </si>
  <si>
    <r>
      <rPr>
        <b/>
        <sz val="12"/>
        <color theme="1"/>
        <rFont val="Calibri"/>
      </rPr>
      <t>Aves dos Campos Sulinos:</t>
    </r>
    <r>
      <rPr>
        <sz val="12"/>
        <color theme="1"/>
        <rFont val="Calibri"/>
      </rPr>
      <t xml:space="preserve">
Patricia Pereira Serafini (ICMBio/CEMAVE); Glayson Ariel Bencke (MCN); Carla Suertegaray Fontana (PUC/RS)
</t>
    </r>
    <r>
      <rPr>
        <b/>
        <sz val="12"/>
        <color theme="1"/>
        <rFont val="Calibri"/>
      </rPr>
      <t>Herpetofauna do Sul:</t>
    </r>
    <r>
      <rPr>
        <sz val="12"/>
        <color theme="1"/>
        <rFont val="Calibri"/>
      </rPr>
      <t xml:space="preserve">
Tiago Gomes (UNIPAMPA); Laura Verrastro (UFRGS); Marcio Borges (UFRGS)</t>
    </r>
  </si>
  <si>
    <r>
      <rPr>
        <b/>
        <sz val="12"/>
        <color theme="1"/>
        <rFont val="Calibri"/>
      </rPr>
      <t>Aves dos Campos Sulinos:</t>
    </r>
    <r>
      <rPr>
        <sz val="12"/>
        <color theme="1"/>
        <rFont val="Calibri"/>
      </rPr>
      <t xml:space="preserve">
Glayson Ariel Bencke (SEMA/RS - FZB); Isabel Lermen (Instituto Curicaca)
</t>
    </r>
    <r>
      <rPr>
        <b/>
        <sz val="12"/>
        <color theme="1"/>
        <rFont val="Calibri"/>
      </rPr>
      <t>Herpetofauna do Sul:</t>
    </r>
    <r>
      <rPr>
        <sz val="12"/>
        <color theme="1"/>
        <rFont val="Calibri"/>
      </rPr>
      <t xml:space="preserve">
Marcio Borges (UFRGS), Iberê Machado (Instituto Boitatá), Caroline Zank (Instituto Curicaca)</t>
    </r>
  </si>
  <si>
    <t>Ação conjuta com o PAN Herpetofauna do Sul (ação 1.11)
Possibilidade de retirar cardeal-amarelo do anexo II</t>
  </si>
  <si>
    <t>Por ser consultora científica da CMS, a coordenadora do PAN está ciente dos procedimentos necessários para inclusão de espécies em apêndices destas Convenções e em contato com a autoridade CITES no Brasil. Contudo, não foram apresentadas demandas por parte dos GATs ou outros sobre o tema, nem tampouco realizadas reuniões. Aguardo da demanda em momento apropriado. Na reunião da CITES em 2019 não teve participação de servidores do ICMBio.</t>
  </si>
  <si>
    <t>Ação criada na monitoria anterior, não possuía finalidade e demandas claras. Estas foram esclarecidas no momento oportuno desta monitoria e a açãomantida. Notadamente devido à necessidade de realizar reunião ou consulta formal ao IBAMA (Autoridade CITES) para comrpeender o potencial do combate ao tráfico advindo da inclusão de espécies nos anexos da CITES e receber orientações do IBAMA sobre como atuar e se engajar neste sentido.</t>
  </si>
  <si>
    <r>
      <rPr>
        <b/>
        <sz val="12"/>
        <color theme="1"/>
        <rFont val="Calibri"/>
      </rPr>
      <t>Aves dos Campos Sulinos:</t>
    </r>
    <r>
      <rPr>
        <sz val="12"/>
        <color theme="1"/>
        <rFont val="Calibri"/>
      </rPr>
      <t xml:space="preserve">
Glayson Ariel Bencke (MCN);  Alexandre Krob (Instituto Curicaca); Carla Fontana (PUC/RS)
</t>
    </r>
    <r>
      <rPr>
        <b/>
        <sz val="12"/>
        <color theme="1"/>
        <rFont val="Calibri"/>
      </rPr>
      <t>Herpetofauna do Sul:</t>
    </r>
    <r>
      <rPr>
        <sz val="12"/>
        <color theme="1"/>
        <rFont val="Calibri"/>
      </rPr>
      <t xml:space="preserve">
Marcio Borges (UFRGS), Iberê Machado (Instituto Boitatá), Caroline Zank (Instituto Curicaca)</t>
    </r>
  </si>
  <si>
    <t>Não foi iniciada. Para inclusão de novos parceiros e otimização dos esforços, essa ação foi recentemente discutida e integrada ao PAT Planalto Sul.</t>
  </si>
  <si>
    <t>Jan Karel Felix Mähler Junior (MCN)</t>
  </si>
  <si>
    <t>Incluir colaboradores do PAT Planalto Sul - Luthiana dos Santos (IMA/SC); Carla Fontana e Eduado Chiarani (PUC/RS); Anivaldo Chaves (ICMBio/PARNA Aparados da Serra); Gerhard Overbeck (UFRGS)</t>
  </si>
  <si>
    <t>Destacar que a integração com o PAT Planalto Sul deve ser efetiva e não transferência de responsabilidade.</t>
  </si>
  <si>
    <t>Felipe Rangel (SEMA/RS);  Glayson Ariel Bencke (SEMA/RS - Fundação Zoobotânica do Rio Grande do Sul);
Patricia Pereira Serafini (ICMBio/CEMAVE); 
Danise Alves (REBIO Ibirapuitã - SEMA/RS)</t>
  </si>
  <si>
    <t>Algumas conversas informais com colegas de DUC.</t>
  </si>
  <si>
    <t>A gestora estava em licença maternidade. Há necessidade de um esclarecimento junta a gestora da importância dessa ação. Não há consenso dentro da DUC sobre a validade da atividade devido a categoria da UC.</t>
  </si>
  <si>
    <t>Subsidiar a adoção de manejo dos campos nativos da REBIO Ibirapuitã</t>
  </si>
  <si>
    <t xml:space="preserve">Nota Técnica conjunta (CEMAVE, UFRGS, MCN, PUCRS) a ser encaminhado à DUC-SEMA/RS ressaltando a necessidade de manejo dos campos nativos da REBIO Ibirapuitã </t>
  </si>
  <si>
    <t>Felipe Rangel (SEMA/RS);  Glayson Ariel Bencke (MCN); Patricia Pereira Serafini (ICMBio/CEMAVE); 
Danise Alves (REBIO Ibirapuitã); Carla Fontana (PUC/RS)</t>
  </si>
  <si>
    <t>A UC tem compensação ambiental e o recurso pode ser destinado ao manejo do campo nativo. Na NT deve-se ressaltar que o manejo é necessário para garantir a integridade do campo nativo. Endosso da universidade facilitará a aceitação da DUC e o parecer da área jurídica da SEMA.</t>
  </si>
  <si>
    <t>Glayson Ariel Bencke (Fundação Zoobotânica do Rio Grande do Sul); 
Carla Suertegaray Fontana (PUC/RS);
Christian Beier (PUC/RS);
 Sandra Bulau (UFRGS);
Caroline Dalbosco (SEFAU-SEMA/RS);
Adriana Dorcina Nunes (IMA/SC);
Paloma Bosso (Parque das Aves)</t>
  </si>
  <si>
    <t>A gestão do Programa de Cativeiro do Cardeal-amarelo passou a ser de responsabilidade da AZAB após assinatura de Acordo com a mesma em 2018. Mantenedores continuam vinculados, contudo a gestão dos plantéis não é acompanhada diretamente pelo ICMBio e sim pela AZAB.</t>
  </si>
  <si>
    <r>
      <rPr>
        <sz val="12"/>
        <color theme="1"/>
        <rFont val="Calibri"/>
      </rPr>
      <t xml:space="preserve">Programa de conservação </t>
    </r>
    <r>
      <rPr>
        <i/>
        <sz val="12"/>
        <color theme="1"/>
        <rFont val="Calibri"/>
      </rPr>
      <t>ex situ</t>
    </r>
    <r>
      <rPr>
        <sz val="12"/>
        <color theme="1"/>
        <rFont val="Calibri"/>
      </rPr>
      <t xml:space="preserve"> do cardeal-amarelo (</t>
    </r>
    <r>
      <rPr>
        <i/>
        <sz val="12"/>
        <color theme="1"/>
        <rFont val="Calibri"/>
      </rPr>
      <t>Gubernatrix cristata</t>
    </r>
    <r>
      <rPr>
        <sz val="12"/>
        <color theme="1"/>
        <rFont val="Calibri"/>
      </rPr>
      <t xml:space="preserve">) em andamento </t>
    </r>
  </si>
  <si>
    <t xml:space="preserve">Estes programas, de forma cooperativa entre a AZAB e o ICMBio são recentes, sendo que sua estruturação está sendo construída em conjunto. Será utilizado o software Species360, reconhecido mundialmente como uma excelente plataforma para studbooks, e o treinamento com os studbook keepers está sendo programado para 2020. Encontra-se dificuldade de colaboração de algumas instituições particulares mantenedoras da espécie. </t>
  </si>
  <si>
    <r>
      <rPr>
        <sz val="12"/>
        <color theme="1"/>
        <rFont val="Calibri"/>
      </rPr>
      <t xml:space="preserve">Implementar o programa de conservação </t>
    </r>
    <r>
      <rPr>
        <i/>
        <sz val="12"/>
        <color theme="1"/>
        <rFont val="Calibri"/>
      </rPr>
      <t>ex situ</t>
    </r>
    <r>
      <rPr>
        <sz val="12"/>
        <color theme="1"/>
        <rFont val="Calibri"/>
      </rPr>
      <t xml:space="preserve"> do cardeal-amarelo, </t>
    </r>
    <r>
      <rPr>
        <i/>
        <sz val="12"/>
        <color theme="1"/>
        <rFont val="Calibri"/>
      </rPr>
      <t>Gubernatrix cristata</t>
    </r>
  </si>
  <si>
    <t>Ana Raquel Gomes Faria (AZAB)</t>
  </si>
  <si>
    <t>Antonio Eduardo Barbosa e Patricia Serafini (ICMBio/CEMAVE); Glayson Ariel Bencke (MCN);
Carla Suertegaray Fontana e Christian Beier (PUC/RS);
Sandra Bulau (UFRGS);
Caroline Dalbosco (SEFAU-SEMA/RS);
Luthiana dos Santos (IMA/SC);
Paloma Bosso (Parque das Aves)</t>
  </si>
  <si>
    <r>
      <rPr>
        <sz val="12"/>
        <color theme="1"/>
        <rFont val="Calibri"/>
      </rPr>
      <t xml:space="preserve">Considerar os protocolos estabelecidos no Programa de cativeiro de 2014 no manejo </t>
    </r>
    <r>
      <rPr>
        <i/>
        <sz val="12"/>
        <color theme="1"/>
        <rFont val="Calibri"/>
      </rPr>
      <t>ex situ.</t>
    </r>
    <r>
      <rPr>
        <sz val="12"/>
        <color theme="1"/>
        <rFont val="Calibri"/>
      </rPr>
      <t xml:space="preserve">  Programa de conservação ex situ com associações internacionais de zoológicos e aquários</t>
    </r>
  </si>
  <si>
    <t>Patricia Pereira Serafini (ICMBio/CEMAVE);  Adriana Dorcina Nunes (IMA/SC); Carla Fontana (PUC/RS)</t>
  </si>
  <si>
    <r>
      <rPr>
        <sz val="12"/>
        <color theme="1"/>
        <rFont val="Calibri"/>
      </rPr>
      <t xml:space="preserve">Em Corrientes o pessoal da Argentina tem expertise na conservação </t>
    </r>
    <r>
      <rPr>
        <i/>
        <sz val="12"/>
        <color theme="1"/>
        <rFont val="Calibri"/>
      </rPr>
      <t>in situ</t>
    </r>
    <r>
      <rPr>
        <sz val="12"/>
        <color theme="1"/>
        <rFont val="Calibri"/>
      </rPr>
      <t xml:space="preserve">. </t>
    </r>
  </si>
  <si>
    <t xml:space="preserve">Impedimento legal de intercionalização (no SISBIO) de estrangeiros sem o convênio formal com instituição de pesquisa no exterior. </t>
  </si>
  <si>
    <r>
      <rPr>
        <sz val="12"/>
        <color theme="1"/>
        <rFont val="Calibri"/>
      </rPr>
      <t>Realizar reuniões sobre integração internacional dos esforços e iniciativas oficiais de conservação do cardeal-amarelo (</t>
    </r>
    <r>
      <rPr>
        <i/>
        <sz val="12"/>
        <color theme="1"/>
        <rFont val="Calibri"/>
      </rPr>
      <t>Gubernatrix cristata)</t>
    </r>
  </si>
  <si>
    <r>
      <rPr>
        <sz val="12"/>
        <color theme="1"/>
        <rFont val="Calibri"/>
      </rPr>
      <t>Memórias das reuniões entre representantes dos países de ocorrência do cardeal-amarelo (</t>
    </r>
    <r>
      <rPr>
        <i/>
        <sz val="12"/>
        <color theme="1"/>
        <rFont val="Calibri"/>
      </rPr>
      <t>Gubernatrix cristata)</t>
    </r>
  </si>
  <si>
    <t>Promover a integração internacional dos esforços e iniciativas oficiais de conservação do cardeal-amarelo  Gubernatrix cristata</t>
  </si>
  <si>
    <t>Luthiana dos Santos (IMA/SC); Carla Fontana (PUC/RS)</t>
  </si>
  <si>
    <t>Patricia Pereira Serafini (ICMBio/CEMAVE); Christian Beier, Eduardo Chiarani e Mauricio Bettio (PUC/RS);  Daniel Vilasboas  Slomp (Departamento de Biodiversidade - DUC, SEMA/RS); Ricardo Jerozolimski (ICMBio/REVIS Campos de Palmas/PR);
Fernando Weber (ICMBio/PARNA Lagoa do Peixe/RS)</t>
  </si>
  <si>
    <t>Não foi iniciada. Para inclusão de novos parceiros e otimização dos esforços, essa ação foi recentemente discutida e integrada ao PAT Planalto Sul. Adicionalmente, um grupo está sendo criado na Fepam/SEMA para tratar do assunto.</t>
  </si>
  <si>
    <t>Fazer uma discussão ampla com a academia e gestor. SEMA-RS tem encontro estadual de gestores de Ucs a cada dois meses. Aproveitar a oportunidade para realizar este seminário. Articular com a COIN/ICMBio que faz manejo integrado do fogo. Tem recurso do GEF-Terrestre para manejo integrado do fogo.</t>
  </si>
  <si>
    <t xml:space="preserve">Magnus Machado  Severo (ICMBio/PARNA Aparados da Serra e Serra Geral);
Isabel Lermen (Instituto Curicaca)
</t>
  </si>
  <si>
    <t xml:space="preserve">Foi contratada empresa para a castração de cães na REVIS Banhado dos Pachecos, com estimativa de castrar 100 cães, além de vacinação e microchipagem (R$ 45.000,00 via FEMA). Curicaca está articulando intersinstitucionalmente para realizar planos de controle de mamíferos domésticos em UCs, incluindo SC e RS. Já finalizaram o formulário de cadastramento de tutores no entorno de UCs a ser utilizado por esta empresa. Curicaca fez a sistematização e construção de banco de imagens de carnívoros domésticos identificados em UCs. </t>
  </si>
  <si>
    <t xml:space="preserve">Magnus Machado  Severo (ICMBio/PARNA da Lagoa do Peixe/RS);
Caroline Zank (Instituto Curicaca); Luis Fernando Perello (FEPAM); Luthiana dos Santos (IMA/SC); Andreas Kindel (UFRGS); Danúbia Nascimento (DUC-SEMA) 
</t>
  </si>
  <si>
    <t xml:space="preserve">Glayson Ariel Bencke e Jan Karel Felix Mähler Jr. (SEMA/RS - Fundação Zoobotânica do Rio Grande do Sul);
Carla Suertegaray Fontana, Christian Beier e Márcio Repenning (PUC/RS), Patricia Pereira Serafini (ICMBio/CEMAVE)
</t>
  </si>
  <si>
    <t xml:space="preserve">Houve troca de gestão, contratação de 2 guarda parques. Colaboradores desta ação estiveram em visita técnica à UC por duas ocasiões desde a última monitoria e observaram melhorias claras na gestão. Contudo, a atenção da OEMA a esta UC bastante afastada do centro administrativo do estado pode ser incrementada. Notadamente com mais apoio aos servidores lotados na mesma e com o estabelecimento de planos emergenciais, tais como o controle da espécie exótica invasora capim anone. </t>
  </si>
  <si>
    <t xml:space="preserve">Glayson Ariel Bencke e Jan Karel Felix Mähler Jr. (MCN); 
Carla Suertegaray Fontana e Christian Beier (PUC/RS); Márcio Repenning (FURG), Patricia Pereira Serafini (ICMBio/CEMAVE)
</t>
  </si>
  <si>
    <t>Não iniciada</t>
  </si>
  <si>
    <t>Recursos humanos e financeiros escassos para tocar esta demanda. Processo de extinção da FZB nos últimos quatro anos impossibilitou a realização de diversas atividades. Não houve apoio institucional para a implementação das ações do PAN</t>
  </si>
  <si>
    <t>Identificar áreas prioritárias para conservação de espécies de aves campestres do sul do Brasil</t>
  </si>
  <si>
    <t>Inventário com as áreas prioritárias publicado</t>
  </si>
  <si>
    <t xml:space="preserve">Glayson Ariel Bencke (SEMA/RS - Fundação Zoobotânica do Rio Grande do Sul);
Sandra Bulau (UFRGS)
</t>
  </si>
  <si>
    <t>Subsidiar decisões de licenciamento e fiscalização em relação ao Plano de manejo, em revisão. Já existe mapeamento feito pela FZB com imagens de 2011. Há imagens de 2014 disponíveis para pelo menos parte da APA na FZB. Imagens mais recentes teriam que ser adquiridas.</t>
  </si>
  <si>
    <t>Ação está atendida pelo resultado do mapeamento da cobertura do Pampa feita pelo Laboratório de Geoprocessamento da UFRGS para o MMA com base em imagens de 2015 (Landsat).</t>
  </si>
  <si>
    <t>Mapa com a cobertura do pampa (MMA - Prof. Henrich Hasenack)</t>
  </si>
  <si>
    <t>Glayson Ariel Bencke (MCN) e Raul Candido Paixão (ICMBio/APA Ibirapuitã/RS)</t>
  </si>
  <si>
    <t>Comunicar o gestor de como acessar a informação (entrar em contato com o prof. Henrich Hasenack)</t>
  </si>
  <si>
    <t xml:space="preserve">Glayson Ariel Bencke (MCN);
Sandra Bulau (UFRGS)
</t>
  </si>
  <si>
    <t>Carla Suertegaray Fontana e Christian Beier (PUC/RS); 
Glayson Ariel Bencke (SEMA/RS - Fundação Zoobotânica do Rio Grande do Sul), Daniel Vilasboas  Slomp (DUC-SEMA/RS)</t>
  </si>
  <si>
    <t>Recurso obtido por Edital Universal do CNPq, e com recursos de contrapartida do ICMBio, a população do Cardeal amarelo na região do espinilho tem sido monitorada parcialmente pelo menos uma vez por ano. Não foram realizadas no período expedições para este fim para a Serra do Sudeste.</t>
  </si>
  <si>
    <t>Resumo de Congresso de Bianca Silva; artigo Revista Brasileira de Ornitologia 27(1): 44–52.
March 2019
article
INTRODUCTION
The Yellow Cardinal, Gubernatrix cristata, is a passerine
that was more abundant in the past and now have a very
fragmented distribution through northeast Argentina,
Uruguay and southern Brazil (Ridgely &amp; Tudor 2009).
Records in Brazil were few and it was even thought that
the species was possibly extinct in the country (BirdLife
International 2018, Jaramillo 2019). Historical records
are concentrated in southern and western Rio Grande do
Sul state (Bencke et al. 2003). Nowadays, there is at least
one established resident population in the Rio Grande do Sul with less than 50 individuals (Martins-Ferreira et al. 2013, Beier et al. 2017). Bird trapping and habitat loss led to a drastic population decline of the Yellow Cardinal in all its range (Dias 2008, Ridgely &amp; Tudor 2009, Azpiroz
et al. 2012, Martins-Ferreira et al. 2013).
Studies of breeding biology and life-history
comparisons between populations enable early
identification of threats, even before any evident
population decline occur (Martin &amp; Geupel 1993).
Despite the decreasing trend of populations advised for
the Yellow Cardinal (BirdLife International 2018), until
Breeding biology of the endangered Yellow Cardinal
Gubernatrix cristata in Brazil</t>
  </si>
  <si>
    <t xml:space="preserve">Contingenciamento de recurso no ICMBio-MMA. Excesso de burocracia em diferentes instâncias (SISGEN, SISBIO, SNA, CEUA), que não conversam. Além disso, existe dificuldade em integrar pesquisadores estrangeiros. </t>
  </si>
  <si>
    <t>Carla S. Fontana (PUC/RS) e Patricia P. Serafini (ICMBio/CEMAVE)</t>
  </si>
  <si>
    <t>Intensificar o monitoramento no PEE e na Serra do Sudeste (ICMBio e GEF Terrestre)</t>
  </si>
  <si>
    <t>Carla Suertegaray Fontana e Christian Beier (PUC/RS);
Glayson Ariel Bencke (MCN); Daniel Vilasboas  Slomp (DUC-SEMA/RS)</t>
  </si>
  <si>
    <t>Patricia Pereira  Serafini (ICMBio/CEMAVE); Luciane Mohr (UNIVATES); Christian Beier, Eduardo Chiarani e Márcio Repenning (PUC/RS); Glayson Ariel Bencke (SEMA/RS - Fundação Zoobotânica do Rio Grande do Sul); André Osório (REVIS Banhado dos Pachecos - SEMA/RS)</t>
  </si>
  <si>
    <t>Sporophila cinammomea será monitorada, S. melanogaster será monitorada ou S.  palustris por Márcio Repenning com telemetria (GPS) e estudos de biologia reprodutiva. Além de divulgação por redes sociais. Monitoramento de avifauna em propriedades da Alianza del Pastizal</t>
  </si>
  <si>
    <t xml:space="preserve">Vários resumos de Congressos, 1 dissertação e uma tese, dois manuscritos aceitos com Sporohila hypoxantha e melanogaster. Um artigo encaminhado com S. cinammomea. Relatórios do monitoramento de avifauna da Alianza del Pastizal (15 propriedades em 2018).  Referências principais: 
BEIER, C. ; FONTANA, C. S. . Breeding biology of the endangered Yellow Cardinal Gubernatrix cristata in Brazil. Revista Brasileira de Ornitologia, v. 27, p. 44-52, 2019.; CHIARANI, E. ; FONTANA, C. S. . Birds of Parque Estadual do Tainhas, an important protected area of the highland grasslands of Rio Grande do Sul, Brazil. PAPÉIS AVULSOS DE ZOOLOGIA (ONLINE), v. 59, p. e20195934, 2019.; 
REPENNING, M. ; FONTANA, C. S. . Distinguishing females of capuchino seedeaters: calls repertoires provide evidence for species-level diagnosis. Revista Brasileira de Ornitologia, v. 27, p. 70-78, 2019.; REPENNING, M. ; FONTANA, C. S. . Nesting information for tropeiro Seedeater (Sporophila beltoni), an endemic songbird from southern Brazil. Revista Brasileira de Ornitologia, v. 27, p. 164-168, 2019.; PORZIO, N. S. ; REPENNING, M. ; FONTANA, C. S. . Do beak volume and bite force influence the song structure of sympatric species of seedeaters (Thraupidae: Sporophila )?. EMU, v. 119, p. 1-8, 2018.; REPENNING, Márcio ; PORZIO, NATÁLIA S. ; FONTANA, CARLA S. . Evolution of Beak Size and Song Constraints in Neotropical Seedeaters (Thraupidae: Sporophila). ACTA ORNITHOLOGICA, v. 53, p. 173-180, 2018.; </t>
  </si>
  <si>
    <t xml:space="preserve">Excesso de burocracia em diferentes instâncias (SISGEN, SISBIO, SNA, CEUA), que não conversam. Além disso, existe dificuldade em integrar pesquisadores estrangeiros. </t>
  </si>
  <si>
    <t xml:space="preserve">Carla S. Fontana (PUC/RS)  </t>
  </si>
  <si>
    <t>Patricia Pereira  Serafini (ICMBio/CEMAVE); Christian Beier e Eduardo Chiarani (PUC/RS); Márcio Repenning (FURG); Glayson Ariel Bencke (MCN); André Osório (REVIS Banhado dos Pachecos - SEMA/RS)</t>
  </si>
  <si>
    <t>Glayson Ariel Bencke (SEMA/RS - Fundação Zoobotânica do Rio Grande do Sul);
João Carlos P. Dotto e Luis Fernando Perello (FEPAM), Patricia Pereira  Serafini (ICMBio/CEMAVE), Daniel Vilasboas  Slomp (Departamento de Biodiversidade - DUC, SEMA/RS); Adriana Nunes (IMA - SC)</t>
  </si>
  <si>
    <t>Cruzar com dados de coleções cientificas. Ação conjuta com o PAN Herpetofauna do Sul (ação 1.12)</t>
  </si>
  <si>
    <t>A análise dos monitoramentos foi realizada. Um protocolo para orientar a avaliação e o monitoramento de impactos de parques eólicos sobre as aves está em fase final de elaboração pela Fepam e SEMA, contemplando as espécies do PAN. O protocolo será disponibilizado como diretriz técnica da Fepam e sob a forma de manual orientativo. Na continuação, será elaborado protocolo específico para as linhas de energia, nos mesmos moldes. Todo o protocolo é baseado em perguntas. Sugere métodos e indicadores e hierarquia de mitigação de impactos.</t>
  </si>
  <si>
    <t>Relatório FEPAM (Luis Fernando Perello)</t>
  </si>
  <si>
    <r>
      <rPr>
        <sz val="12"/>
        <color theme="1"/>
        <rFont val="Calibri"/>
      </rPr>
      <t xml:space="preserve"> </t>
    </r>
    <r>
      <rPr>
        <b/>
        <sz val="12"/>
        <color theme="1"/>
        <rFont val="Calibri"/>
      </rPr>
      <t>Aves dos Campos Sulinos:             Glayson Ariel Bencke (</t>
    </r>
    <r>
      <rPr>
        <sz val="12"/>
        <color theme="1"/>
        <rFont val="Calibri"/>
      </rPr>
      <t xml:space="preserve">MCN);
João Carlos P. Dotto e Luis Fernando Perello (FEPAM); Patrícia Pereira Serafini (ICMBio/CEMAVE); Daniel Vilasboas  Slomp (Departamento de Biodiversidade - DUC, SEMA/RS); Luthiana dos Santos (IMA/SC).                            </t>
    </r>
    <r>
      <rPr>
        <b/>
        <sz val="12"/>
        <color theme="1"/>
        <rFont val="Calibri"/>
      </rPr>
      <t xml:space="preserve">Herpetofauna do Sul:   </t>
    </r>
    <r>
      <rPr>
        <sz val="12"/>
        <color theme="1"/>
        <rFont val="Calibri"/>
      </rPr>
      <t xml:space="preserve">                  Subsídio Técnico: Marcelo Duarte Freire (Teia); Diego Janisch Alvares (UFRGS); Roberto Batista de Oliveira (FZB-RS); Laura Verrastro (UFRGS).                </t>
    </r>
  </si>
  <si>
    <t>Deve haver uma análise de adequação dos protocolos para o grupo alvo do PAN da Herpetofauna do Sul e o encaminhamento para adoção em outras OEMA´s e órgãos licenciadores de outros estados.</t>
  </si>
  <si>
    <t>1. Diminuição da perda de Habitat das espécies do PAN</t>
  </si>
  <si>
    <t>1.21</t>
  </si>
  <si>
    <t>Mapear e integrar a abrangência das ações para melhorar a sensibilidade da aplicação dos indicadores do PAN Campos Sulinos.</t>
  </si>
  <si>
    <t>Mapa de abrangência das ações elaborado.</t>
  </si>
  <si>
    <t>Avaliação realizada de maneira eficaz.</t>
  </si>
  <si>
    <t>Articuladores de cada ação e AT-GEO/ICMBio/CEMAVE</t>
  </si>
  <si>
    <t>Mapa com sobreposição de ações, gerando um gradiente de intensidade de atuação do PAN. Nestes locais teoricamente haveria melhor desempenho dos indicadores na matriz de metas, demonstrando a eficácia do PAN.</t>
  </si>
  <si>
    <t>1.22</t>
  </si>
  <si>
    <t>Retomar a proposta da criação de unidade de conservação estadual ou federal no Cerro do Jarau que proteja as espécies contempladas pelo PAN e paisagens do Pampa.</t>
  </si>
  <si>
    <t>Relatório anual de acompanhamento do processo.</t>
  </si>
  <si>
    <t>Unidade de conservação criada.</t>
  </si>
  <si>
    <r>
      <rPr>
        <b/>
        <sz val="12"/>
        <color theme="1"/>
        <rFont val="Calibri"/>
      </rPr>
      <t>PAN Herpetofauna do Sul</t>
    </r>
    <r>
      <rPr>
        <sz val="12"/>
        <color theme="1"/>
        <rFont val="Calibri"/>
      </rPr>
      <t>:  Alexandre Krob (Instituto Curicaca); Subsídio Técnico: Caroline Zank (Instituto Curicaca); Laura Verrastro (UFRGS); Márcio Borges (UFRGS); Sonia Cequim (UFSM); Dennis Patrocínio (SEMA-RS).</t>
    </r>
  </si>
  <si>
    <t>Quaraí e Uruguaiana</t>
  </si>
  <si>
    <t>Área estratégica Pampa</t>
  </si>
  <si>
    <t>Ação compartilhada com PAN Herpetofauna do Sul (ação 3.8).</t>
  </si>
  <si>
    <t>3. Melhoria da integração entre entidades governamentais, sociedade e setores produtivos</t>
  </si>
  <si>
    <t>3.16</t>
  </si>
  <si>
    <t>Elaborar um documento técnico com orientações gerais para desenvolver e regulamentar a atividade de observação de aves em unidades de conservação, propriedades privadas e municípios interessados</t>
  </si>
  <si>
    <t>Documento técnico elaborado e disponibilizado</t>
  </si>
  <si>
    <t>Prática de observação de aves fomentada em áreas de interesse do PAN dos Campos Sulinos</t>
  </si>
  <si>
    <t>Christian Beier, Eduardo Chiarani e Carla Fontana (PUC/RS); 
Daniel Vilasboas  Slomp (Departamento de Biodiversidade - DUC, SEMA/RS); Glayson Bencke (MCN), Alexandre Krob (Instituto Curicaca); 
Clube de Observadores de Aves de Porto Alegre (COA - POA), Avemissões, Observatórios de Aves do Brasil</t>
  </si>
  <si>
    <t>PARNA Aparados da Serra e Serra Geral - ICMBio, Lavras/RS e região</t>
  </si>
  <si>
    <t>Deve-se considerar a IN 14/2018 e código de ética do observador de aves para elaborar as orientações; incluir simpósio ou GT no CBO 2020 em Gramado/RS</t>
  </si>
  <si>
    <t>SITUAÇÃO ATUAL DAS AÇÕES - 2ª MONITORIA (2019)</t>
  </si>
  <si>
    <t>Plano de Ação Nacional para a Conservação das Aves dos Campos Sulinos - PAN Campos Sulinos (2o Ciclo de Gestão)</t>
  </si>
  <si>
    <t>05 a 09 de outubro de 2020 (virtual)</t>
  </si>
  <si>
    <t xml:space="preserve">Alexandre Krob 
(Instituto Curicaca) </t>
  </si>
  <si>
    <r>
      <rPr>
        <b/>
        <sz val="12"/>
        <color theme="1"/>
        <rFont val="Calibri"/>
      </rPr>
      <t>Aves dos Campos Sulinos:</t>
    </r>
    <r>
      <rPr>
        <sz val="12"/>
        <color theme="1"/>
        <rFont val="Calibri"/>
      </rPr>
      <t xml:space="preserve">
Daniel Vilasboas Slomp (DUC - SEMA/RS); Jan Karel Felix Mähler Junior (Museu de Ciências Naturais - MCN/SEMA-RS); 
Luis Fernando Perello (FEPAM), Patricia Pereira Serafini (ICMBio/CEMAVE) 
</t>
    </r>
    <r>
      <rPr>
        <b/>
        <sz val="12"/>
        <color theme="1"/>
        <rFont val="Calibri"/>
      </rPr>
      <t>Herpetofauna do Sul:</t>
    </r>
    <r>
      <rPr>
        <sz val="12"/>
        <color theme="1"/>
        <rFont val="Calibri"/>
      </rPr>
      <t xml:space="preserve">
Laura Verrastro (UFRGS); Diego Janisch (UFRGS); Caroline Zank (Instituto Curicaca); Marcelo Freire (Teia); Patrick Colombo (FZB); Lara Cortes (RAN/ICMBio); Márcio Martins (UFRGS); Roberto Batista de Oliveira (FZB).</t>
    </r>
  </si>
  <si>
    <t>Ação conjunta com o PAN Herpetofauna do Sul (ação 3.7); Lembrar que inclui UCs de todas as categorias e RPPN. Garantir a manutenção da  disponibilidade de recurso para realizar a ação na previsão orçamentária do FEMA para 2020. Patricia tem recurso para viabilziar visita técnica a SEMA-RS para realizar reunião de definição de estratégia conjunta de PANs e aguarda o melhor momento para esta visita (melhor momento definido como 2020). Previamente a SEMA-RS pode fazer levantamento dos coordenadores de PANs e convidar outros coordenadores de outros PANs (ver também o Programa de Conservação da Fauna ligada ao licenciamento a ser coordenado pelo Perelló - oficina).</t>
  </si>
  <si>
    <t xml:space="preserve">Em reunião realizada no final de 2019, o Instituto Curicaca pautou com o Diretor do DEBIO-SEMA a necessidade de retomada do Plano do Sistema Estadual de Unidades de Conservação - SEUC/RS. O diretor informou na ocasião que a gestão iria priorizar a efetivação das UCs estaduais. Desta forma, a nova direção do DBIO/SEMA tem ciência da necessidade de se produzir o Plano do SEUC, cronograma e metodologia para sua execução estão pendentes e justificam a ampliação do prazo da ação. Apesar de termos a atualização das áreas prioritárias do bioma pampa (2019), ainda falta atualizar a modelagem para os campos do bioma Mata Atlântica. Houve a reflexão durante a Oficina de que esta ação depende da implementação da ação 5.1. </t>
  </si>
  <si>
    <t>Reuniões realizadas pelo Instituo Curicaca sobre o assunto com a SEMA</t>
  </si>
  <si>
    <t>Faltou inserir como prioridade de gestão a elaboração do Plano SEUC</t>
  </si>
  <si>
    <t>Daniel Slomp (SEMA RS), Letícia Bolzan e Caroline Zank (Instituto Curicaca)</t>
  </si>
  <si>
    <t xml:space="preserve">Redigir Ofício Circular ao Secretário, Diretor e Chefe da DUC - em conjunto com PAN Herpetofauna do Sul. Subsído técnicos externos foram enviados por email (registros das aves), contudo o Plano deveria considerar os locais de concentração das espécies para subsidiar o planejamento. Seminário apontaria as áreas que deveriam ser observadas pelo Estado nas decisões de criação de áreas protegidas. </t>
  </si>
  <si>
    <t>A ação 1.1 depende de subsídios da implementação da ação 5.1 deste PAN.</t>
  </si>
  <si>
    <t>Luthiana dos Santos 
(IMA/SC)</t>
  </si>
  <si>
    <r>
      <rPr>
        <b/>
        <sz val="12"/>
        <color theme="1"/>
        <rFont val="Calibri"/>
      </rPr>
      <t>Aves dos Campos Sulinos:</t>
    </r>
    <r>
      <rPr>
        <sz val="12"/>
        <color theme="1"/>
        <rFont val="Calibri"/>
      </rPr>
      <t xml:space="preserve">
Luthiana dos Santos (IMA-SC); Juliano Rodrigues Oliveira (ICMBio/PARNA das Araucárias-SC)
Ricardo Jerozolimski (ICMBio) 
</t>
    </r>
    <r>
      <rPr>
        <b/>
        <sz val="12"/>
        <color theme="1"/>
        <rFont val="Calibri"/>
      </rPr>
      <t>Herpetofauna do Sul:</t>
    </r>
    <r>
      <rPr>
        <sz val="12"/>
        <color theme="1"/>
        <rFont val="Calibri"/>
      </rPr>
      <t xml:space="preserve">
Subsídio Técnico: Selvino Neckel de Oliveira (UFSC); Erica Naomi Saito (PROSUL); Leoncio Pedrosa Lima (CR-9/ICMBio); Tobias Saraiva Kunz (UFRGS); Articulacao politica: Ricardo Barros Penteado (IMA-SC)</t>
    </r>
  </si>
  <si>
    <t>Ação conjunta com o PAN Herpetofauna do Sul (ação 3.12); A proposta deve ser compatível com a manutenção dos campos naturais. O indicativo técnico é de criação de uma UC estadual. O ideal é o ICMBio/CEMAVE oficiar o DBIO do IMA a abrir o processo de criação e incentivar a Comissão de Criação de Ucs do Estado de SC a abrir o processo e realizar os estudos necessários. Para estreitar o contato com a Alianza del Pastizal seria interessante os técnicos do IMA participarem em outubro de 2019, em Alegrete, do Encuentro de Ganadeiros (evento anual).</t>
  </si>
  <si>
    <t xml:space="preserve">Esta UC está incluída no planejamento de criação para o Estado - prevista para 2022. Contudo, por decisão jurídica, novas UCs não poderão ser criadas até que a situação fundiária das UCs de SC esteja regularizada. O PAN Herpetofauna Sul e PAN Aves dos Campos Sulinos encaminharam oficio ao IMA-SC (Oficio SEI n. 73/2020 CEMAVE-DIBIO-ICMBIO) solicitando mais informações sobre a situação atual da criação desta UC e se colocando à disposição para auxiliar nas demandas necessárias. Sugerido como encaminhamento a convocação de reunião conjunta do PAN Herpetofauna do Sul e PAN Aves dos Campos Sulinos com Coordenação de Criação de UC do IMA (17/11/2020 - 14h) para discutir os próximos passos a necessidade de compilar mapa com os registros de aves para este município para confrontar com o mapeamento de uso do solo atual para o município. De acordo com a perda de área, pensar em talvez uma expedição para Avaliação Ecológica Rápida do grupo. Discutir quais informações precisam de atualização no processo de criação e criar força tarefa para fazê-lo. Depois fechar NT conjunta (RAN e CEMAVE) com estas atualizações. Discutir as categorias possíveis para a proteção das áreas em espaço factível de tempo. </t>
  </si>
  <si>
    <t>Oficio SEI n. 73/2020 CEMAVE-DIBIO-ICMBIO</t>
  </si>
  <si>
    <t xml:space="preserve">Restrições de dados de campo atualizados para os necessários subsídios em relação às espécies do PAN como atributos bióticos para proteção de áreas no município de Água Doce. </t>
  </si>
  <si>
    <t>Luthiana Carbonell e Luana von Linsingen (IMA)</t>
  </si>
  <si>
    <t>Gerar mapa da avaliação do estado de conservação das aves do pampa (AT GEO) para o município envovidos nesta ação para subsidiar a discussão da reunião da segunda quinzena de novembro.</t>
  </si>
  <si>
    <r>
      <rPr>
        <b/>
        <sz val="12"/>
        <color theme="1"/>
        <rFont val="Calibri"/>
      </rPr>
      <t>Aves dos Campos Sulinos:</t>
    </r>
    <r>
      <rPr>
        <sz val="12"/>
        <color theme="1"/>
        <rFont val="Calibri"/>
      </rPr>
      <t xml:space="preserve">
Carla Suertegaray Fontana (PUC/RS), Luthiana dos Santos (IMA-SC); Patricia Pereira Serafini (ICMBio/CEMAVE)
</t>
    </r>
    <r>
      <rPr>
        <b/>
        <sz val="12"/>
        <color theme="1"/>
        <rFont val="Calibri"/>
      </rPr>
      <t>Herpetofauna do Sul:</t>
    </r>
    <r>
      <rPr>
        <sz val="12"/>
        <color theme="1"/>
        <rFont val="Calibri"/>
      </rPr>
      <t xml:space="preserve"> 
Tiago Gomes (UNIPAMPA)</t>
    </r>
  </si>
  <si>
    <t xml:space="preserve">Ação conjunta com o PAN Herpetofauna do Sul (ação 3.13); A proposta deve ser compatível com a manutenção dos campos naturais. Recomendamos forte sinergia entre este PAN e o PAT Planalto Sul. Captar recurso para realização do produto (GEF-Espécies, GEF-Terrestre, Fundação Grupo O Boticário). </t>
  </si>
  <si>
    <t xml:space="preserve">Sobreposição espacial com o PAT Planalto Sul também gera sobreposição relacionada a implementação desta ação com a elaboração de uma avaliação ecológica rápida para a região. Há processo aberto no IMA para a região relacionado ao Terceiro Corredor Ecológico, que incluiria estes municípios, e o fomento à criação de RPPNs está inserida na questão do Corredor. Reunião entre o IMA e a Associação de Municípios da Serra discutiram o alinhamento da proposta do Corredor. </t>
  </si>
  <si>
    <t>Processo do terceiro corredor aberto no IMA, com avaliação domeio biótico e abiótico da região, contudo ainda é necessária a Avaliação Ecológica Rápida específica para a ação</t>
  </si>
  <si>
    <t>Luthiana Carbonell (IMA)</t>
  </si>
  <si>
    <t>Captar recurso para realizar a Avaliação Ecológica Rápida em conjunto com o PAT Planalto Sul e Herpetofauna, pensando no projeto de impulsionamento do Terceiro Corredor. Considerar a possibilidade de criação de área protegida de uso sustentável, e principalmente o fomento d epolíticas de conservação que envolvam as cadeias produtivas. Unir a proposta do Terceiro Corredor teria sinergia com este último ponto. Usar o Programa Campos do Sul como modelo para o projeto de impulsionamento do Terceiro Corredor.</t>
  </si>
  <si>
    <t>Subsidiar e impulsionar iniciativas de manutenção e uso sustentável dos campos nativos na região Coxilha Rica (SC)</t>
  </si>
  <si>
    <t>Avaliação Ecológica Rápida realizada e entregue ao órgão estadual para subsidiar a conservação dos campos nativos na região, impulsionando o Terceiro Corredor de Santa Catarina (Papagaios da Serra) em sinergia com o PAT Planalto Sul e PAN Herpetofauna</t>
  </si>
  <si>
    <t>Manutenção e uso sustentável dos campos nativos na região</t>
  </si>
  <si>
    <t>Promover evento para troca de experiências entre as OEMAs quanto ao pagamento de serviços e benefícios ambientais levando em consideração a manutenção de Campos Sulinos</t>
  </si>
  <si>
    <t xml:space="preserve">Luthiana dos Santos e Débora Brasil (IMA/SC);  Salete Ferreira e Daniel Vilasboas Slomp (DUC - SEMA/RS); Patricia Pereira Serafini (ICMBio/CEMAVE ); Débora Brasil (IMA/SC);Thiago Valente (FGB); Jan Karel Felix Mähler Junior (MCN)
</t>
  </si>
  <si>
    <t xml:space="preserve">ICMS ecológico e PSA
Convidar outros estados. Incluir também outros órgãos como FAMUR. Ampliar conhecimento pela sociedade e OEMAs de SC e PR na regulamentação proposta pela SEMA RS da Lei Estadual.  </t>
  </si>
  <si>
    <t>Elaboração conjunta do PAT Planalto Sul inicia o diálogo sobre estas estratégias relacionadas aos campos de cima da serra entre os estados do RS e SC. O PAT Planato Sul tem ação específica sobre o reconhecimento da pecuária como prática sustentável, bem como a promoção de eventos e a conexão entre produção e mercado a partir de atores de cadeias produtivas sustentáveis. Neste contexto, a oficina pode ser inserida na implementação conjunta desta iniciativas entre PAT Planalto Sul e PAN Campos Sulinos.</t>
  </si>
  <si>
    <t>Apesar da sinergia e planejamento conjunto com o PAT Planalto Sul, o evento não foi planejado até o momento. Nos últimos meses as restrições advindas da pandemia COVID-19 impedem a realização de reuniões presenciais, preferíveis para esta demanda.</t>
  </si>
  <si>
    <t>Luthiana Carbonell (IMA) e Daniel Slomp (SEMA RS)</t>
  </si>
  <si>
    <t>Glayson Ariel Bencke 
(Museu de Ciências Naturais MCN - SEMA/RS)</t>
  </si>
  <si>
    <t xml:space="preserve">Carla Suertegaray Fontana e Christian Beier (PUC/RS); Patricia Pereira Serafini (ICMBio/CEMAVE)
</t>
  </si>
  <si>
    <t>Ação não avançou em relação ao ano passado, mas em novembro do ano passado saíram novos limites para o bioma pampa promulgados (IBGE). Atualmente há pouca perspectiva do IBGE lançar novo mapeamento do bioma nos próximos anos, ou atualizações. IBGE recebeu esta demanda da ação em reunião em anos anteriores no Rio Grande do Sul, ficaram de avaliar a proposta de reconhecimento do parque espinilho no passado, contudo não foi incluída no lançamento do refinamento dos limites do bioma pampa. Sugerido repensar a estratégias da ação mobilizando botânicos, geógrafos, e outros profissionais respaldando o assunto através de uma publicação científica que poderá trazer o assunto para análise em outros níveis de gestão.</t>
  </si>
  <si>
    <t>Apesar do diálogo ter sido iniciado, não houve formalização de compromisso assumido por instituição ou sociedade científica de formular e encaminhar a proposta técnica até o momento</t>
  </si>
  <si>
    <t>Glayson Ariel Bencke (MCN), Luis Fernando Perello (FEPAM) e Maurício Scherer (SEMA RS)</t>
  </si>
  <si>
    <t>Revisão do que foi produzido cientificamente para a formação parque espinilho para avaliar o envolvimento de seus autores em publicação científica sobre o assunto. Inserção do tema no âmbito da promoção de evento virtual sobre o assunto pelo Parque Estadual do Espinilho (Marchiori, e outros)</t>
  </si>
  <si>
    <t xml:space="preserve">Maurício Scherer (SEMA RS) </t>
  </si>
  <si>
    <t>Apresentar o tema no âmbito da implementação do GEF Terrestre.</t>
  </si>
  <si>
    <t>Daniel Vilasboas Slomp 
(Departamento de Biodiversidade - DUC, SEMA/RS)</t>
  </si>
  <si>
    <t xml:space="preserve">Essa questão é debatida dentro da SEMA. O Pampa foi reconhecido como bioma no novo Código Ambiental do RS (Lei nº 15.434/2020), que definiu no seu Art. 203, que o Bioma Pampa terá suas características definidas em regulamento específico, que detalhará aspectos de conservação. Essa normativa está sendo construída internamente, porém provavelmente terá que passar pelo CONSEMA RS (assunto a ser tratado no âmbito da Câmara Técnica do CONSEMA). </t>
  </si>
  <si>
    <t>Comunicação entre SEMA e FEPAM sobre o assunto (troca de emails)</t>
  </si>
  <si>
    <t xml:space="preserve">Devido ao andamento das discussões internas no âmbio da SEMA ainda estava sendo avaliado se este seria o melhor momento para a finalização e encaminhamento da Nota Técnica pelo PAN. Até o presente existem duas propostas distintas, uma delas do DBio/SEMA. </t>
  </si>
  <si>
    <t>Daniel Slomp (SEMA RS)</t>
  </si>
  <si>
    <t>Análise das duas versões de conjunto de diretrizes sendo elaboradas e discutidas no âmbito da SEMA RS e acrescentar sugestões em NT do PAN.</t>
  </si>
  <si>
    <t>O licenciamento de conversão de vegetação nativa foi transferida para a FEPAM. Setor responsável a ser consultado trata-se da Divisão de Aquacultura e Culturas Perenes - DILAP/FEPAM.</t>
  </si>
  <si>
    <t>Necessidade de ampliar a interlocução e omunicação entre SEMA e FEPAM sobre o assunto no âmbito da implementação do PAN Campos Sulinos.</t>
  </si>
  <si>
    <t xml:space="preserve">Patricia Pereira  Serafini (ICMBio/CEMAVE); Gabriela Brasil, Shiguecko Ishy (IMA/SC); Ricardo Jerozolimski (ICMBio/REVIS Campos de Palmas/PR)
</t>
  </si>
  <si>
    <t>Recomendamos a comunicação por meio de Ofício para a Diretoria de Regularização Ambiental, além de realização com reunião com o IMA/SC para discutir a normatização de conversão de campos sulinos no Estado de SC. IMA e coordenação do PAN também devem reunir-se com as Gerências de Licenciamento Rural para sensibilizar os gestores para a questão da conversão de campos sulinos. Sugerir a inclusão de uma ação no PAT Planalto Sul de integração de políticas públicas e ações territoriais que interagem no RS e SC.</t>
  </si>
  <si>
    <t>Em SC o cenário é diferenciado em relação ao RS, o reconhecimento dos campos nativos no Estado é recente e complexo. Foi realizada a reunião com a Diretoria de Licenciamento Ambiental, Gerência de Bionegócios e outras. Por conta do reconhecimento do CAR (ação do MPE) a discussão sobre o assunto foi levantada, na questão de supressão de vegetação os campos não podem ser convertidos apenas acima de 1500 m de altitude. Ação sendo discutida em conjunto com a ação do CAR. Nota Técnica conjunta foi elaborada tratando do tema campo nativo e CAR. No Manual Operacional do CAR já está sendo considerado e contemplada a questão dos campos nativos.</t>
  </si>
  <si>
    <t>Informação Técnica IMA SC  Processo IMA 47967-2019 (circular para todo o IMA) e Manual Técnico Operacional do CAR. IT Restauração de Campos Nativos (IBAMA).</t>
  </si>
  <si>
    <t>Falta Nota Técnica específica apenas para o processo de licenciamento para a conversão.</t>
  </si>
  <si>
    <t>Luthiana Carbonell (IMA SC)</t>
  </si>
  <si>
    <t xml:space="preserve">As ações de implementação da REBIO São Donato tem sido acompanhadas dentro do processo administrativo nº 052836-0567/17-9 e do Inquérito Civil Público nº 00797.00020/2007. A REBIO tem valores de medidas compensatórias em torno de 11 milhões de reais. Há intenção de adquirir as primeiras propriedades para impulsionar a regularização fundiária. GT que trata de assuntos relacionados e à reapresentação de discussão dos limites realizada anteriormente está inativo atualmente, mas emitiu parcer sobre o assunto. Diante do cenário atual e carência de regularização fundiária, a ampliação da UC foi considerada inexequível, mas as zonas de amortecimento como parte de seu Plano de Manejo foram sugeridas como ferramenta de gestão para as áreas consideradas de importância biológica. Não há viabilidade hoje para a ampliação da Reserva, esta informação foi apresentada ao MP. Área de 700 ha está com o processo de regularização fundiária está avançando. Em poucos meses a primeira área será adquirida na REBIO São Donato (UC criada em 1975). </t>
  </si>
  <si>
    <t>Parecer final do GT criado dentro da SEMA para discutir tema relacionado a esta ação. Aquisição de terrras é prioritárias e as áreas de entorno serão consideradas como ZA no PM. Ofício ao MP - apresenta com clareza este desfecho e entra como produto da ação.</t>
  </si>
  <si>
    <t>Daniel Slomp (SEMA RS), Maurício Scherer (SEMA RS), Glayson Ariel Bencke (MCN)</t>
  </si>
  <si>
    <t>Motivar a adequação locacional das reservas legais no entorno do Parque Estadual do Espinilho pela SEMA, considerando a sua conformidade com os corredores ecológicos</t>
  </si>
  <si>
    <t>Joana Bassi (DBIO-SEMA/RS); Maurício Scherer (Gestor PE Espinilho - SEMA/RS); Daniel Vilasboas  Slomp (DUC-SEMA/RS); Alexandre Krob (Instituto Curicaca);  Lucas Richter (DLF-SEMA/RS)</t>
  </si>
  <si>
    <t xml:space="preserve"> Barra do Quaraí / RS</t>
  </si>
  <si>
    <t>Ofício não encaminhado até o momento, assunto foi discutido mas o encaminhamento final da ação ainda está pendente. Em razão do programa de valorização do campo nativo está um momento oportuno de tratar o assunto com os proprietários rurais. Programa Campos do Sul não contempla a formação parque espinilho neste momento - propor que áreas de espinilho sejam certificadas no programa também (ofício), contemplando áreas de dispersão do cardeal-amarelo. Este tema pode ser discutido junto com a ação sobre conversão de campo nativo no pampa.</t>
  </si>
  <si>
    <t>Assunto foi discutido mas o encaminhamento final da ação ainda está pendente</t>
  </si>
  <si>
    <t>Daniel Slomp (SEMA RS), Maurício Scherer (SEMA RS)</t>
  </si>
  <si>
    <r>
      <rPr>
        <b/>
        <sz val="12"/>
        <color theme="1"/>
        <rFont val="Calibri"/>
      </rPr>
      <t xml:space="preserve">Aves dos Campos Sulinos:
</t>
    </r>
    <r>
      <rPr>
        <sz val="12"/>
        <color theme="1"/>
        <rFont val="Calibri"/>
      </rPr>
      <t xml:space="preserve">Alexandre Krob (Instituto Curicaca);  Lucas Richter (DLF-SEMA/RS)                                                                                                                                                 
</t>
    </r>
    <r>
      <rPr>
        <b/>
        <sz val="12"/>
        <color theme="1"/>
        <rFont val="Calibri"/>
      </rPr>
      <t>Herpetofauna do Sul:</t>
    </r>
    <r>
      <rPr>
        <sz val="12"/>
        <color theme="1"/>
        <rFont val="Calibri"/>
      </rPr>
      <t xml:space="preserve">
Daniel Vilasboas  Slomp (SEMA/DUC-RS); Alexandre Krob (Instituto Curicaca); Lucas Richter (SEMA/DFL-RS).</t>
    </r>
  </si>
  <si>
    <t>Campos Sulinos do RS - Áreas de entorno das Ucs</t>
  </si>
  <si>
    <t>Ação conjuta com o PAN Herpetofauna do Sul (ação 3.14). Reunião articulada entre SC e RS.</t>
  </si>
  <si>
    <t xml:space="preserve">Está sendo programada uma capacitação com técnicos da SEMA responsáveis pelo CAR, mas sem data definida. PAN Aves dos Campos Sulinos e PAN Herpetofauna do Sul estão articulando junto a SEMA a realização da oficina, uma reunião foi agendada para 17 de novembro de 2020 para discutir a proposta. As questões relacionadas à reserva legal também devem ser levantadas em relação a homologação do CAR. Organização de treinamento sobre homologação para os técnicos. </t>
  </si>
  <si>
    <t>Troca de mensagens sobre o assunto entre técnicos da SEMA RS e coordenação PAN Herpetofauna do Sul e PAN Campos Sulinos</t>
  </si>
  <si>
    <t xml:space="preserve">Módulo de análise e homologação do CAR ainda não implementado plenamente. Definições ainda pendentes em relação ao SICAR. </t>
  </si>
  <si>
    <t>Oficina de capacitação para gestores de UCs e técnicos do CAR sobre aplicação das Reservas Legais na definição de corredores ecológicos.</t>
  </si>
  <si>
    <t>Luthiana dos Santos (IMA/SC); Patricia P. Serafini (ICMBio/CEMAVE); Juliano Rodrigues Oliveira (ICMBio); Leonardo Urruth e Daniel Slomp (SEMA-RS)</t>
  </si>
  <si>
    <t xml:space="preserve">Foi realizada reunião com a Diretoria de Licenciamento Ambiental, Gerência de Bionegócios e outras sobre o assunto. Por conta do reconhecimento do CAR (ação do MPE) a discussão sobre campos nativos foi levantada. No estado de SC, de maneira geral, os campos não podem ser convertidos apenas acima de 1500 m de altitude. Ação sendo discutida em conjunto com a ação 1.8 deste PAN. Informação Técnica conjunta foi elaborada tratando do tema campo nativo e CAR. No Manual Operacional do CAR (SC) já está sendo considerado e contemplada a questão dos campos nativos. A Informação Técnica elaborada sobre o tema foi encaminhada à diretoria responsável pela homologação do CAR (Diretoria de Regularização Ambiental-DIRA) por meio do processo IMA 47967/2020 (consultar em https://portal.sgpe.sea.sc.gov.br/portal-externo/inicio). A IT foi encaminhada em Comunicação Circular no IMA pela DIRA e despachada para inclusão de seu conteúdo no manual operacional do CAR. Foi relatada também a interface com Nota Técnica do IBAMA sobre restauração de vegetação campestre. </t>
  </si>
  <si>
    <t>Módulo de validação do CAR considerando as adequações para implantação do Corredor de Pelotas e outras áreas de importância para a conservação dos campos nativos</t>
  </si>
  <si>
    <t xml:space="preserve">Gabriela Leonhardt (ICMBio/PARNA Campos Gerais/PR); Ricardo Jerozolimski (ICMBio/REVIS Campos de Palmas/PR)
</t>
  </si>
  <si>
    <t xml:space="preserve">As mudanças consecutivas do cargo na coordenação regional, agora Gerência Regional, continuam e foram um dos motivos desta ação não ter sido fomentada no âmbito do PAN. </t>
  </si>
  <si>
    <t>Articulação prejudicada por trocas de cargos no âmbito da Gerência Regional do ICMBio.</t>
  </si>
  <si>
    <t>Leoncio Pedrosa Lima (ICMBio/GR5)</t>
  </si>
  <si>
    <t xml:space="preserve">Reunião realizada com o IAT e SEMA/PR e Ofício encaminhado mencionando a importância da verificação da adequação locacional das reservas legais declaradas no CAR </t>
  </si>
  <si>
    <t>Planos de Controle de Exóticas Invasoras criados para as UCs do RS</t>
  </si>
  <si>
    <t>Dennis Patrocínio 
(SEMA-RS)</t>
  </si>
  <si>
    <t>Andre Osorio Rosa (REVIS Banhado dos Pachecos-SEMA/RS); Caio Eichenberg (ICMBio); Caroline Dalbosco (SEFAU-SEMA/RS);  Jan Karel Felix Mähler Junior (SEMA/RS - Fundação Zoobotânica do Rio Grande do Sul); Dennis Patrocínio (DBIO-SEMA/RS); Fernando Weber (ICMBio/PARNA Lagoa do Peixe/RS)</t>
  </si>
  <si>
    <r>
      <rPr>
        <sz val="12"/>
        <color theme="1"/>
        <rFont val="Calibri"/>
      </rPr>
      <t xml:space="preserve">Já existem algumas ações de combate a exóticas invasoras em algumas UCs (javali na ESEC Aratinga e pinus no PE Itapuã), necessário fomentar maior sinergia com o PAN Aves Campos Sulinos. Existe um grupo formal de assessoramento técnico do Programa (pessoas responsáveis na SEMA e FEPAM) com amplas discussões sobre o tema. Necessidade de comunicar formalmente este grupo quais são as espécies exóticas que trazem prejuízo para as espécies do PAN e qual delas é prioridade para ações neste momento. Invasoras RS e IBAMA Brasília tem focado o trabalho no Axis. Está sendo produzida IN que vai tratar de controle de espécies invasoras no Território do RS. Convênio com URGS para controle de espécies vegetais estava sendo discutido, mas ainda não assinado (recursos FEMA mostraram-se insuficientes). A preocupação maior hoje são </t>
    </r>
    <r>
      <rPr>
        <b/>
        <sz val="12"/>
        <color theme="1"/>
        <rFont val="Calibri"/>
      </rPr>
      <t>capim annoni</t>
    </r>
    <r>
      <rPr>
        <sz val="12"/>
        <color theme="1"/>
        <rFont val="Calibri"/>
      </rPr>
      <t xml:space="preserve">, Brachiaria, Axis e javali. Banhado dos Pachecos - controle de Brachiaria avançando e de populações caninas dentro do Refúgio. Conjunto de ações previstas para 2021 com recursos da FEMA.  </t>
    </r>
  </si>
  <si>
    <t xml:space="preserve">Programa Invasoras RS implantado, mas a necessidade de monitorar sua implementação e a importância focada em EEI com importância para as aves do PAN Campos Sulinos. Adicionalmente, Alianza del Pastizal no Brasil está iniciando (começou em abril 2020, mas está atrasado devido a pandemia) um projeto de 30 meses para controle de javalis e combate de capim annoni da região da APA de Ibirapuitã </t>
  </si>
  <si>
    <t>Daniel Slomp (SEMA RS), Luis Fernando Perello (FEPAM), Maurício Scherer (SEMA RS)</t>
  </si>
  <si>
    <t>Fazer ofício direto à Coordenação do Programa INVASORAS RS (Dennis Patrocínio) provocando formalmente o grupo em relação principalmente à ameaça do capim anonni (recurso GEF Terrestre) até no máximo início de 2021 - FEMA. Demanda externa reforçaria os pedidos de implementação agregando esforços no controle da invasão biológica.</t>
  </si>
  <si>
    <t>Substituir Caio Eichenberger por Leôncio (ICMBio/GR5)</t>
  </si>
  <si>
    <t>Luis Fernando Perello (FEPAM); Carla Suertegaray Fontana (PUC/RS); Glayson Ariel Bencke (SEMA/RS-FZB)</t>
  </si>
  <si>
    <t>Nota Técnica em fase de finalização apenas aguardava aporte das discusssões com Perello (FEPAM) e demais membros do GAT e articuladores durante a Oficina. Mantém-se o planejamento de fechar esta Nota Técnica até dezembro de 2020. Luis Fernando Perello se dispôs à revisar o texto no período pós-oficina.</t>
  </si>
  <si>
    <t>Mauro Britto (IAP); Carla Suertegaray Fontana (PUC-RS); Glayson Ariel Bencke (MCN)</t>
  </si>
  <si>
    <t>O PM do REVIS-CP foi revisado e o zoneamento inclui o proposto pela NT, entretanto está ainda sendo questionado a respeito de atividades que seriam possíveis dentro das propriedades privadas na UC.
Foi analisado pela PFE algumas vezes e está aguardando nova manifestação.
A minuta do capítulo 4 do PM revisado está no SEI 6901310 - processo 02070.003017/2009-67</t>
  </si>
  <si>
    <t>NT produzida e considerada no processo.</t>
  </si>
  <si>
    <t>Ação conjuta com o PAN Herpetofauna do Sul (ação 3.15). Criar articulação com o PAT Planalto Sul. Procurar junto à COCUC/ICMBio se houve repasse do processo por parte do MMA para delimitação do polígono da UC.</t>
  </si>
  <si>
    <t>Uma ação semelhante foi incluída no Plano de Ação Territorial (PAT) para a Conservação das Espécies Ameaçadas de Extinção do Planalto Sul (Ação 1.5: Articular a criação e implantação do corredor ecológico do Rio Pelotas). Em função da pandemia, o PAT, que recém havia iniciado, foi adiado seis meses e essa ação também foi postergada. Os coordenadores do PAN Campos Sulinos e PAN Herpetofauna do Sul reuniram-se e estudaram o processo ICMBio em questão e a recomendação é continuar focando o texto da NT em construção apenas na atualização dos registros das aves (assim como de répteis e anfíbios) na região proposta para a REVIS (processo já plenamente instruído) e finalizar solicitando informações sobre o processo judicial e o uso do recurso de compensação de Barra Grande. Contextualizar as consequencias para as aves ameaçadas da não criação do RVS. Demonstrar na NT quais as áreas críticas dentro do polígono proposto para a UC (considerando o registro das aves). Enviar ao GAT e colaboradores da ação o texto da NT para obter mais aportes. Promover o alinhamento com a equipe da Coordenação de Criação de UCs da DIMAN/ICMBio. Organizar timeline das manifestações recebidas no processo para mostrar ao GAT.</t>
  </si>
  <si>
    <t>Momento atual desfavorável à criação de Ucs.</t>
  </si>
  <si>
    <t xml:space="preserve">Solicitar esclarecimentos ao MPF sobre a compensação ambiental de Barra Grande. Terminar NT, consultar PFE ICMBio sobre como fazer esta consulta ao MPF.  </t>
  </si>
  <si>
    <t>As espécies e ambientes protegidos, UC criada</t>
  </si>
  <si>
    <r>
      <rPr>
        <sz val="12"/>
        <color theme="1"/>
        <rFont val="Calibri"/>
      </rPr>
      <t xml:space="preserve">Aves dos Campos Sulinos:
Glayson Ariel Bencke (MCN)
</t>
    </r>
    <r>
      <rPr>
        <b/>
        <sz val="12"/>
        <color theme="1"/>
        <rFont val="Calibri"/>
      </rPr>
      <t>Herpetofauna do Sul:</t>
    </r>
    <r>
      <rPr>
        <sz val="12"/>
        <color theme="1"/>
        <rFont val="Calibri"/>
      </rPr>
      <t xml:space="preserve">
Marcelo Duarte Freire (Teia); Diego Janisch Alvares (UFRGS); Roberto Batista de Oliveira (FZB-RS); Laura Verrastro (UFRGS); Patrick Colombo (FZB)
</t>
    </r>
  </si>
  <si>
    <t xml:space="preserve">Ação conjuta com o PAN Herpetofauna do Sul (ação 3.1). Encaminhar Ofício para a SEMA-RS reforçando a importância de criação da UC para o novo gestor. Mesma ação do PAN Lagoas do Sul (solicitar à coord. do CEPSUL). </t>
  </si>
  <si>
    <t>A definição dos limites e o aporte técnico para a criação de UC nos Campos de Dunas entre os municípios de Tramandaí e Cidreira/RS e ecossistemas terrestres e marinhos foram finalizados por um Grupo de Trabalho criado na SEMA com esse objetivo e instruído no processo administrativo n° 1.552-0500/11-1. Os trabalhos desse GT foram fortemente subsidiados pelo Instituto Curicaca, assim como a ONG mobilizou diversos outros pareceres de instituições técnicas e universidades que atuam na região, criando um subsídio de alta consistência. Em outubro de 2019, os técnicos Lais Gliesch e Nélson dos Angelos, do Instituto Curicaca, estiveram presentes no II Seminário Regional de Patrimônio e Meio Ambiente, promovido pelo Ministério Público através da Escola da Advocacia-Geral da União (EAGU), a participação do Curicaca no seminário buscou inserir a demanda de criação de uma UC na área das dunas móveis de Cidreira na pauta do evento. O Instituto Curicaca em colaboração com técnicos da SEMA (Joana Braun Bassi) incluíram ações no PAN Lagoas do Sul (Ação 1.15 Propor a criação de Unidade de Conservação nos Campos de Dunas entre os municípios de Tramandaí e Cidreira/RS e ecossistemas terrestres e marinhos associados e 1.16 Articular e apoiar tecnicamente a criação de Unidade de Conservação abrangendo o conjunto de ecossistemas da região de Cidreira (desde o mar até as lagoas) para fortalecer os esforços de criação desta UC. Esse ano (2020) foi solicitado uma informação complementar pelo Diretor do DEBIO-SEMA (Diego Pereira) sobre a presença de empreendimentos de energia e silvicultura em conflito com a área delimitada para a UC. Foi verificado que não há maiores conflitos. As informações foram anexadas ao processo administrativo nº 1552-0500/11-1. Há necessidade de viabilizar reunião com o Secretário de Meio Ambiente para apresentar a proposta. Enviar/reiterar ofício ICMBio para outros destinatários (Secretário).</t>
  </si>
  <si>
    <t>Processo administrativo SEMA RS nº 1552-0500/11-1 instruído com documentos para impulsionar a criação da UC. Envio de Ofício Conjunto ICMBio (RAN, CEPSUL e CEMAVE) solicitando informações sobre a criação da área protegida em questão (PAN Aves dos Campos Sulinos, PAN Herpetofauna do Sul e PAN Lagoas)</t>
  </si>
  <si>
    <t>Apesar do produto da ação ter sido obtido plenamente (produção de documentos para impulsionar a criação da UC), a mesma ainda não foi criada. Apesar de ser uma ação concluída, portanto, para a obtenção de seu resultado esperado (UC criada) deve-se ainda re-iterar o ofício ICMBio enviado ao Diretor DBio/SEMA RS, encaminhando também ao Secretário (ressaltar sobre  a necessidade de informações sobre o polígono pretendido). Refazer a consulta à proposta atual da DUC SEMA.</t>
  </si>
  <si>
    <t xml:space="preserve">MapBiomas por município traz uma ideia de perda de ambiente campestre, demonstrando o grau de conversão dos campos desde 1985. Contudo é necessário focar nos municípios que são foco das diferentes ações. </t>
  </si>
  <si>
    <t>Análises são complexas especialmetne considerando a necessidade de focar nos municípios que são alvo das diferentes ações do PAN Campos Sulinos.</t>
  </si>
  <si>
    <t>Articuladores de cada ação e Maurício Santos (AT-GEO/ICMBio/CEMAVE)</t>
  </si>
  <si>
    <t>PAN Herpetofauna do Sul:  Alexandre Krob (Instituto Curicaca); Subsídio Técnico: Caroline Zank (Instituto Curicaca); Laura Verrastro (UFRGS); Márcio Borges (UFRGS); Sonia Cequim (UFSM); Dennis Patrocínio (SEMA-RS).</t>
  </si>
  <si>
    <t xml:space="preserve">Esse ano foi solicitado uma informação complementar pelo Diretor do DEBIO-SEMA (Diego Pereira) sobre a presença de empreendimentos de energia e silvicultura em conflito com a área delimitada para a UC. Foi verificado que não há maiores conflitos. As informações foram anexadas ao processo administrativo nº 1506-0500/09-1. Há necessidade de viabilizar reunião com o Secretário de Meio Ambiente para apresentar a proposta. </t>
  </si>
  <si>
    <t>Consulta pública foi aberta e não foi realizada devido à movimentação política contrária. Necessidade de esclarecimento apresentado quanto à regularização fundiária encaminhado pela SEMA. Proposta inicial de 17000 ha gerou reação negativa da comunidade que inicialmente tinha se manifestado favorável à proposta. Falta colocar na proposta uma delimitação razoável para a proteção específica dos 3000 ha que compreendem de fato o monumento do Cerro do Jarau. Este foi o principal ponto de negativa e divergência. A inclusão dos campos traz elementos pra a conservação das aves, apenas o monumento não atende às prioridades do PAN Aves dos Campos Sulinos. O processo foi influenciado pelo licenciamento de parques eólicos na região.</t>
  </si>
  <si>
    <t>Fazer ofício conjunto dos dois PANs  ao Secretário solicitando informações e sobre o interesse para criação de área protegida. Colocar registros de ocorrências das espécies do PAN Campos sulinos na região para instruir o ofício - não existem estudos para a avifauna campestre focados na região - presença de Prosopis. Não existem argumentos científicos acumulados para defender à proposta, necessário aprofundamento dos diagnósticos para as Aves na região do Cerro do Jarau. 17000 hectares como Zona de Amortecimento?</t>
  </si>
  <si>
    <t>Ricardo Jerozolimski (ICMBio/REVIS Campos de Palmas/PR); Gabriela Leonhardt (ICMBio/PARNA Campos Gerais/PR)</t>
  </si>
  <si>
    <t>Nilson Figueiredo Alves era membro do GAT do PAN Campos Sulinos e referência crucial para a implementação desta ação. O mesmo desligou-se do PAN e das atribuições nas áreas de interesse das espécies do mesmo e estamos articulando com outros servidores do BPMA do PR para o fortalecimento e continuidade à implementação desta ação.</t>
  </si>
  <si>
    <t>Desligamento do representante do BPMA do PR do PAN Campos Sulinos</t>
  </si>
  <si>
    <t>Apesar de operações da fiscalização relacionadas ao combate da captura ilegal das aves e tráfico, ainda não foi iniciada a redação em conjunto da Nota Técnica sobre a pressão de captura de patativas e caboclinhos. Este documento deve ser produzido nos próximos meses e entregue ao Batalhão de Polícia Militar Ambiental de Santa Catarina com a necessidade de operações direcionadas à fiscalização do tráfico de fauna e de trabalho de inteligência para os municípios: São Joaquim e Lages, Santa Catarina. Mencionada a complexidade do tráfico e venda virtual de aves silvestres.</t>
  </si>
  <si>
    <t>Operações da fiscalização relacionadas ao combate da captura ilegal das aves e tráfico são realizadas como rotina pelos órgãos de fiscalização, mas ainda não são embasadas ou planejadas pela redação em conjunto da Nota Técnica que trata esta ação</t>
  </si>
  <si>
    <t xml:space="preserve">Enviar ofício para PRF, PF, Polícia Rodoviária Estadual, DEMA da Polícia Civil sobre apoio na inteligência para o combate ao tráfico - mencionar espécies pressionadas, áreas mais sensíveis e de forma mais ampla, possibilidade do comércio ilegal internacional e de irregularidades potenciais no ambiente ex-situ (SISPASS) outros... </t>
  </si>
  <si>
    <r>
      <rPr>
        <sz val="12"/>
        <color theme="1"/>
        <rFont val="Calibri"/>
      </rPr>
      <t xml:space="preserve">Intensificar interlocução e o trabalho de inteligência para a fiscalização nas localidades de maior pressão para a captura de </t>
    </r>
    <r>
      <rPr>
        <i/>
        <sz val="12"/>
        <color theme="1"/>
        <rFont val="Calibri"/>
      </rPr>
      <t>Sporophila</t>
    </r>
    <r>
      <rPr>
        <sz val="12"/>
        <color theme="1"/>
        <rFont val="Calibri"/>
      </rPr>
      <t xml:space="preserve"> spp. (patativas e caboclinhos), prioritariamente nos municípios de Pelotas, Rio Grande, Vacaria, Bom Jesus, Cambará do Sul, Jaquirana e Caxias do Sul, no Rio Grande do Sul</t>
    </r>
  </si>
  <si>
    <t xml:space="preserve">Daniel Slomp e Cristiane Alves (Setor de Fauna SEFAU - SEMA/RS); Caroline Zank (Instituto Curicaca); Guilherme Bertiolo (ICMBio)
</t>
  </si>
  <si>
    <t>Dificuldade na mobilização dos agentes de fiscalização devido ao cenário atual de baixo efetivo e baixa prioridade para assuntos relacionados ao PAN Campos Sulinos.</t>
  </si>
  <si>
    <t>Alterar ponto focal por Grupo Operativo Ambiental da PRF ou representante - Chefe da Divisão de Fiscalização da SEMA (Matheus ou Claudia). Precisamos articular com a inteligência para a fiscalização das áreas mais pressionadas para a captura de Sporophila. Envolver a DEMA Polícia Civil, a Políia Rodoviária Estadual e a PRF nesta articulação e aprofundamento em relação à inteligência em planejamento para a fiscalização (aprofundar o trabalho de investigação das rotas de tráfico).</t>
  </si>
  <si>
    <t>Cristiane Alves da Silva 
(SEMA-RS)</t>
  </si>
  <si>
    <t xml:space="preserve">Patricia Pereira Serafini (ICMBio/CEMAVE); Glayson Bencke (MCN); Alexandre Krob (Instituto Curicaca); João José Correa da Silva (ABG); Leoncio Pedrosa Lima (ICMBio/CR9); Caroline Dalbosco (SEFAU-SEMA/RS); Isaac Simão Neto (ICMBio CR9); Elenise Sipinski (SPVS)
</t>
  </si>
  <si>
    <t>Utilizar guia já existente (PUC/RS)
Criar grupo de contatos para identificação de espécies. Realizar cursos/oficinas sobre este tema anualmente e com foco maior nos passeriformes, notadamente do gênero Sporophila.</t>
  </si>
  <si>
    <t>Não houve nenhuma capacitação específica em 2019, mas haverá uma capacitação para Brigada Militar prevista pela SEMA RS, na qual já poderia ser incluída a capacitação de identificação das espécies do PAN Aves dos Campos Sulinos. No estado do Paraná não houveram capacitações específicas para o tema, mas foi abordado de forma ampla em Oficina Geral do PAN Papagaios. Recurso foi pleiteado para este fim e projeto estuturado pela COPAN/ICMBio para o Fundo de Direitos Difusos da Justiça Federal - FDD (presencial - 2022). Versões virtuais de capacitação poderiam ser realizadas no início de 2021. Piloto com o PAN Papagaios será testado nos dias 26 e 27 de outubro de 2020.</t>
  </si>
  <si>
    <t>Cristiane Silva (SEMA RS) e Patricia Pereira Serafini (ICMBio/CEMAVE)</t>
  </si>
  <si>
    <t>Patricia Pereira Serafini (ICMBio/CEMAVE);  Rosangela Locatelli (UFPR); Glayson Ariel Bencke (MCN); Carla Suertegaray Fontana (PUC/RS); Raul Paixão (ICMBio/APA Ibirapuitã)</t>
  </si>
  <si>
    <t xml:space="preserve">Material produzido no âmbito da Alianza del Pastizal com foco em várias espécies do PAN- cerca de 3000 exemplares para ser distribuído entre proprietários durante eventos da Alianza (Poster Aves das Propriedades da Alianza del Pastizal), folder das aves do Parque Estadual Tainhas, material cardeal-amarelo impresso pela UFPR (projeto conjunto PUC RS e ICMBio) e distribuído em expedições ao PEE e projeto FDD solicita impressão do Guia Aves que a gente vê nos campos. Eduardo Chiarani apresentou palestras. Projeto Cinammomea, Projeto Cardeal-amarelo e Projeto Papa-capim com divulação nas mídias sociais. </t>
  </si>
  <si>
    <t>Vídeo Alianza del Pastizal, matérias na revista Lavras Rural, entre outros produtos</t>
  </si>
  <si>
    <t>Glayson Bencke (SEMA RS), Carla Fontana (PUC RS), Pedro Pascotini (Alianza del Pastizal)</t>
  </si>
  <si>
    <t>Ação agrupada a ação 3.1 na Monitoria 2</t>
  </si>
  <si>
    <t xml:space="preserve">Davi Teixeira 
(Alianza del Pastizal) </t>
  </si>
  <si>
    <t xml:space="preserve">Patricia Pereira Serafini (ICMBio/CEMAVE); Glayson Ariel Bencke (SEMA/RS - Fundação Zoobotânica do Rio Grande do Sul); Luciano Soares (SEMA/RS); Carla Suertegaray Fontana (PUC/RS); Alexandre Krob (Instituto Curicaca) </t>
  </si>
  <si>
    <t xml:space="preserve">Nos últimos dois anos 20 propriedades foram visitadas e a comunicação tem sido bastante intensa inclusive por grupos de Whatsapp. Há grande interesse por parte dos proprietários sobre as espécies de aves campestres que mostraram-se bastante sensibilizados quanto à conservação dos campos nativos. Média de 800 hectares por propriedade. Dois eventos realizados para torca de informação e sensibilização dos proprietários. Carla Fontana e alunos (PUC RS) também tem visitado mais 10 propriedades no bioma pampa (e nos campos de cima da serra) também implementando esta ação. </t>
  </si>
  <si>
    <t>Relatório FUNBIO com resultados demonstrados para os últimos dois anos (pdf no website). Workshop coordenado por Joaquim Aldabe e Glayson Bencke realizado em Alegrete em outubro de 2019 para elaborar um protocolo de amostragem padronizado de aves entre os 4 países membros da Alianza del Pastizal.  3 propriedades estabelecidas como Unidades Demonstrativas para Boas Práticas;
2 dias de campo em duas propriedades (Unidades Demonstrativas) com a participação de 320 produtores rurais;
266 participantes no XIII Encuentro de Ganaderos (Outubro 2019) e 39 participantes na reunião nacional da Alianza del Pastizal (Dezembro 2019), além de 96 participantes na reunião nacional da Alianza (Julho 2018). Produção de 2 vídeos institucionais sobre boas práticas para aumentar a produtividade, a conservação das aves e de gado em pastagens nativas; Programa de certificação da Alianza del Pastizal no Brasil com aumento para 241 produtores membros e 139 mil hectares de campos nativos manejados e conservados</t>
  </si>
  <si>
    <t>Glayson Ariel Bencke (MCN), Pedro Pascotini (Alianza del Pastizal)</t>
  </si>
  <si>
    <t>Ofício elaborado e enviado alertando aos OEMAS sobre a importância de  Planos de prevenção e controle de incêndios para as UCs estaduais que abrigam ecossistemas de campos</t>
  </si>
  <si>
    <t xml:space="preserve">Luthiana dos Santos (IMA-SC); Eduardo Chiarani e Maurício Bettio (PUC/RS); Anivaldo Chaves (ICMBio)
</t>
  </si>
  <si>
    <t>Não foram reunidos até o momento os elementos necessários para embasar a redação do ofício para alertar os OEMAS sobre a importância de planos de prevenção e controle de incêndios para as UCs estaduais que abrigam ecossistemas de campos</t>
  </si>
  <si>
    <t xml:space="preserve">Thaís Michel (EMATER); Luthiana dos Santos (IMA-SC); Caroline Dalbosco (SEFAU-SEMA/RS)
</t>
  </si>
  <si>
    <r>
      <rPr>
        <sz val="12"/>
        <color theme="1"/>
        <rFont val="Calibri"/>
      </rPr>
      <t xml:space="preserve">Componente de manejo sustentável e extensão rural no Relatório FUNBIO Alianza. Pedro Pascotini - Vídeo com produtor rural sobre manejo de campo -Carla Fontana (PUC RS) tem projeto com aluna de iniciação científica e fez consulta à EMATER e EMBRAPA sobre o assunto (Questionário), têm discutido o assunto também no âmbito da SEMA (Plataforma SOL). Há perspectiva da ampliação da assistência técnica através do </t>
    </r>
    <r>
      <rPr>
        <b/>
        <sz val="12"/>
        <color theme="1"/>
        <rFont val="Calibri"/>
      </rPr>
      <t>Programa Campos do Sul</t>
    </r>
    <r>
      <rPr>
        <sz val="12"/>
        <color theme="1"/>
        <rFont val="Calibri"/>
      </rPr>
      <t xml:space="preserve"> possui três níveis de cadastramento dependendo do nível de conservação e manejo sustentável que o produtor pratica em seu propriedade e os benefícios são proporcionais aos níveis. Um dos primeiros benefícios de contrapartida do Programa inclui a extensão rural (assistência técnica para o manejo sustentável do campo visando melhorar a condição do campo nativo). Maurício menciona que no GEF Terrestre existe projeto para restauração e manuteção de campo nativo na região do Parque Estadual do Espinilho. </t>
    </r>
  </si>
  <si>
    <t>Relatório FUNBIO com resultados demonstrados para os últimos dois anos (pdf no website) - programa de creditos para pecuaristas produzindo em campo nativo implementado pela Alianza del Pastizal Brasil em parceria com o banco regional BRDE (10 projetos de créditos aprovados e implementados dentro da parceria BRDE e Alianza del Pastizal Brasil ).</t>
  </si>
  <si>
    <t>Ampliar para outras formas de restauração e manejo de campo (fogo) trabalhados pela UFRGS e junto à SEMA</t>
  </si>
  <si>
    <t>Utilizar Manual de Boas Práticas da Alianza del Pastizal. Aumentar sua divulgação para órgãos de extensão (EMATER, EPAGRI, EMBRAPA) e proprietários rurais</t>
  </si>
  <si>
    <r>
      <rPr>
        <b/>
        <sz val="12"/>
        <color theme="1"/>
        <rFont val="Calibri"/>
      </rPr>
      <t>Aves dos Campos Sulinos:</t>
    </r>
    <r>
      <rPr>
        <sz val="12"/>
        <color theme="1"/>
        <rFont val="Calibri"/>
      </rPr>
      <t xml:space="preserve">
Luana Pastchny (IMA-SC); Luis Fernando Perello (FEPAM); Alexandre Krob (Instituto Curicaca); Glayson Bencke (MCN); Mauro Britto (IAP)
GAT do PAN
</t>
    </r>
    <r>
      <rPr>
        <b/>
        <sz val="12"/>
        <color theme="1"/>
        <rFont val="Calibri"/>
      </rPr>
      <t>Herpetofauna do Sul:</t>
    </r>
    <r>
      <rPr>
        <sz val="12"/>
        <color theme="1"/>
        <rFont val="Calibri"/>
      </rPr>
      <t xml:space="preserve">
Rio Grande do Sul: Patrick Colombo (FZB); Isabel Lermen (Instituto Curicaca); Diego Janisch (UFRGS); Dayse Rocha (SEMA/RS); Márcio Borges (UFRGS); Cristiane Alves da Silva (SEMA/RS);
Paraná: Mauro (IAP); 
Santa Catarina: Ricardo Barros Penteado (IMA-SC); Iberê Machado (Instituto Boitatá). </t>
    </r>
  </si>
  <si>
    <t>O grupo definiu que esta ação não é de fato compartilhada com o PAN da Herpetofauna do Sul (Ação 1.5  PAN Herpetofauna do Sul = Produzir e disponibilizar mapas de adequabilidade de habitat e distribuição potencial das espécies do PAN para fins de licenciamento (modelagem anual - Maxent - modelos PROBIO para o pampa).</t>
  </si>
  <si>
    <t>Articulação avançou já para SC e PR. No RS deve-se intensificar este diálogo, mesmo que virtualmente, para as difererentes áreas técnicas do licenciamento que envolvem regiões no estado que sejam de importância e interesse para a conservação das aves do PAN. Áreas urbanas não estariam, por exemplo, incluídas no foco deste esforço. As autorização de manejo de fauna também deve ser incluída na implementação da ação no RS. Envover FEPAM apenas nos setores cujo trabalho ocorre nos habitats das espécies do PAN e na Fauna - DIFAU. Luis Fernando Perello fará a relação das atividades para as quais focaríamos nesta ação dentro do licencimento no âmbito da FEPAM. Marcar Oficina no início de 2021.</t>
  </si>
  <si>
    <t>Mauricio Scherer 
(Gestor do Parque Estadual do Espinilho - SEMA/RS)</t>
  </si>
  <si>
    <t>Daniel Vilasboas  Slomp (DUC-SEMA/RS); Carla Suertegaray Fontana e Christian Beier (PUC/RS); Patricia Pereira Serafini (ICMBio/CEMAVE); Luis Fernando Perello (FEPAM)</t>
  </si>
  <si>
    <t>Os regramentos são necessários, mas deve-se respeitar a realidade de cada UC. Apesar de não existir até o momento a formalização da atividade no PEE, procedimentos formais estão sendo discutidos no âmbito da SEMA RS. Atualmente, todos os observadores de aves que adentram o PEE tem o acompanhamento dos gestores e equipe do PEE. O próximo passo é trabalhar em regulamentação interna junto com o PE do Turvo, extendendo a outras UCs que possuem a atividade - com atenção ao regramento que está sendo discutido para o PNLP. Glayson relata a discussão que houve no âmbito do RS Biodiversidade e que há um relatório com o desfecho desta reunião mediada por Jan. IN ICMBio 2019 regulamenta o tema em UCs federais. Equipe CEMAVE tem trabalhado em código de ética do observador de aves. Abaixo, algumas reflexões importantes para estruturação deste serviço foram discutidas no âmbito do CEMAVE: Articular logística específica para os observadores de aves - Os serviços de hotéis, pousadas e restaurantes, seguem uma lógica do horário comercial. Mas, o passarinheiro é aquele ponto fora da curva que inicia seu dia as 04h e que também se alimenta. Neste sentido, é importante ter este dialogo entre poder público e receptivo local , pois o passarinheiro gasta mais do que o turista convencional
Incluir a observação de aves em roteiros convencionais para atrair um público mais amplo - A capacitação de condutores e guias de caminhadas e de outras modalidades de turismo é uma peça chave para dar visibilidade as aves e qualificar os serviços de visitação de uma UC ou área
Formatação de roteiros para serem apresentados as empresas de turismo - Em geral as empresas tem uma capacidade de comunicação com o público, que é maior e mais eficiente que o guia nativo, dai a necessidade de ter roteiros especificos para Passarinhar inseridos no pacote de serviços destas empresas  
Conhecer perfil do potencial público e do que já realiza observação de aves - Todo negócio necessita de uma pesquisa de mercado, sendo esta uma peça chave para entendimento da oferta e da procura
Articular com poder público municipal - A possibilidade de criação um “big day” de observação de aves ou, até um avistar; Divulgar o serviço em feiras e eventos nacionais e locais; A instalação de placas apresentando as espécies de aves nas trilhas da região ou UC; e, Confeccionar um folder com as aves da região.</t>
  </si>
  <si>
    <t>Procedimentos a serem formalizados sendo discutidos no âmbito da SEMA RS (PEE e PE Turvo). Versão revisada e consolidada do código de ética do observador de aves (esfera nacional).</t>
  </si>
  <si>
    <t>Apesar de não existir até o momento a formalização da atividade no PEE, procedimentos formais estão sendo discutidos no âmbito da SEMA RS.</t>
  </si>
  <si>
    <t xml:space="preserve">Maurício Scherer (SEMA RS) e Patricia Pereira Serafini (ICMBio/CEMAVE) </t>
  </si>
  <si>
    <t>Avistchê (2021) em Uruguaiana pode ser importante oportunidade para divulgar esta ação e suas recomendações, bem como tratar regulamentação do tema.</t>
  </si>
  <si>
    <t>Procedimentos de observação de aves estabelecidos e publicados para o Parque Estadual do Espinilho e região através de um Plano ou Programa específico.</t>
  </si>
  <si>
    <t>Glayson Ariel Bencke e Jan Karel Felix Mähler Junior (MCN); Patricia Pereira Serafini (ICMBio/CEMAVE); Luis Fernando Perello (FEPAM);  Demétrio Guadagnin (UFRGS); Danielle Paludo (ICMBio/CEMAVE)</t>
  </si>
  <si>
    <t>Projeto financiado pela FGBPN foca neste produto e a equipe do Curicaca está fechando a parte do regramento da observação/espécies sensíveis/fenologia e períodos de maior sensibilidade - fase final de construção, bem como duas orientações de tese (Sílvia - que está trabalhando no artigo de sua dissertação de mestrado com recomendações para o turismo local com base no que foi obtido junto aos observadores de aves/perfil socioeconomico e aporte do turismo para a região - sob orientação de Perello; e por Demétrio (distância de fuga de flamingos) - subisio de regramento de distância mínima. IN ICMBio 2019. Equipe CEMAVE tem trabalhado em código de ética do observador de aves. Abaixo, algumas reflexões importantes para estruturação deste serviço:
Articular logística específica para os observadores de aves - Os serviços de hotéis, pousadas e restaurantes, seguem uma lógica do horário comercial. Mas, o passarinheiro é aquele ponto fora da curva que inicia seu dia as 04h e que também se alimenta. Neste sentido, é importante ter este dialogo entre poder público e receptivo local , pois o passarinheiro gasta mais do que o turista convencional
Incluir a observação de aves em roteiros convencionais para atrair um público mais amplo - A capacitação de condutores e guias de caminhadas e de outras modalidades de turismo é uma peça chave para dar visibilidade as aves e qualificar os serviços de visitação de uma UC ou área
Formatação de roteiros para serem apresentados as empresas de turismo - Em geral as empresas tem uma capacidade de comunicação com o público, que é maior e mais eficiente que o guia nativo, dai a necessidade de ter roteiros especificos para Passarinhar inseridos no pacote de serviços destas empresas  
Conhecer perfil do potencial público e do que já realiza observação de aves - Todo negócio necessita de uma pesquisa de mercado, sendo esta uma peça chave para entendimento da oferta e da procura
Articular com poder público municipal - A possibilidade de criação um “big day” de observação de aves ou, até um avistar; Divulgar o serviço em feiras e eventos nacionais e locais; A instalação de placas apresentando as espécies de aves nas trilhas da região ou UC; e, Confeccionar um folder com as aves da região.</t>
  </si>
  <si>
    <t>Dissertação de mestrado Silvia/Perello (pdf) - artigo em fase final de redação; projeto do Instituto Curicaca financiado pelo Boticário também foca na obtenção do produto</t>
  </si>
  <si>
    <t>Glayson Ariel Bencke e Jan Karel Felix Mähler Junior (MCN); Luis Fernando Perello (FEPAM)</t>
  </si>
  <si>
    <t>Ação excluída na Monitoria 2</t>
  </si>
  <si>
    <t>Apesar de publicação de IN específica sobre Observação de Aves em UCs pelo ICMBio em 2019 ainda se faz necessário aprofundar a necessidade de ordenamento e recomendações específicas para cada área protegida. Equipe CEMAVE tem trabalhado em código de ética do observador de aves que também será útil para a UC. Foram discutidas algumas reflexões importantes para estruturação deste serviço na região do Parque Nacional das Araucárias:
Articular logística específica para os observadores de aves - Os serviços de hotéis, pousadas e restaurantes, seguem uma lógica do horário comercial. Mas, o passarinheiro é aquele ponto fora da curva que inicia seu dia as 04h e que também se alimenta. Neste sentido, é importante ter este dialogo entre poder público e receptivo local, pois o passarinheiro gasta mais do que o turista convencional
Incluir a observação de aves em roteiros convencionais para atrair um público mais amplo - A capacitação de condutores e guias de caminhadas e de outras modalidades de turismo é uma peça chave para dar visibilidade as aves e qualificar os serviços de visitação de uma UC ou área
Formatação de roteiros para serem apresentados as empresas de turismo - Em geral as empresas tem uma capacidade de comunicação com o público, que é maior e mais eficiente que o guia nativo, dai a necessidade de ter roteiros especificos para Passarinhar inseridos no pacote de serviços destas empresas  
Conhecer perfil do potencial público e do que já realiza observação de aves - Todo negócio necessita de uma pesquisa de mercado, sendo esta uma peça chave para entendimento da oferta e da procura
Articular com poder público municipal - A possibilidade de criação um “big day” de observação de aves ou, até um avistar; Divulgar o serviço em feiras e eventos nacionais e locais; A instalação de placas apresentando as espécies de aves nas trilhas da região ou UC; e, Confeccionar um folder com as aves da região.</t>
  </si>
  <si>
    <t>Versão revisada e consolidada do código de ética do observador de aves.</t>
  </si>
  <si>
    <t>Apesar de não existir até o momento a formalização da atividade na UC federal em questão, procedimentos formais e recomendações estão sendo discutidos no âmbito do ICMBio.</t>
  </si>
  <si>
    <t>Ofício do CEMAVE encaminhando lista de aves do PAN Campos Sulinos à SEMA RS, subsídios a exclusão das Aves da lista de passeriformes utilizados por amadores. Acompanhamento trimestral do assunto após a entrega do Ofício através de questionamento escrito (carta, ofício, etc).</t>
  </si>
  <si>
    <t xml:space="preserve">Cristiane Alves da Silva (SEFAU - SEMA/RS);  Caroline Dalbosco (SEFAU-SEMA/RS); Jan Karel Felix Mähler Junior (MCN), Alexandre Krob (Instituto Curicaca); Carla Suertegaray Fontana (PUC/RS)
</t>
  </si>
  <si>
    <t>Após a disponibilização da minuta de Instrução Normativa sobre a criação de Passeriformes nativos no RS para consulta, foi recebida pela SEMA RS a solicitação do GAT do PAN quanto à retirada do cardeal-amarelo. Deste modo, houve parecer favorável a retirada das espécies que constavam como Criticamente Ameaçadas no anexo I da minuta, sendo o Sporophila maximiliani e o Gubernatrix cristata retirados da referida lista. Entretanto, a decisão final dependerá da gestão (Secretário) da SEMA.</t>
  </si>
  <si>
    <t>Manifestação do PAN Campos Sulinos sobre a retirada do cardeal amarelo (Gubernatrix cristata) da lista das Espécies que poderão ser utilizadas, mantidas, reproduzidas e transacionadas pelas Categorias de Criador Amador e Comercial de Passeriformes.</t>
  </si>
  <si>
    <t>Cristiane Alves da Silva (SEMA RS), Daniel Slomp (SEMA RS)</t>
  </si>
  <si>
    <t>Como, apesar do parecer favorável da Divisão de Fauna da SEMA, a decisão final para retirar a espécies da lista do SISPASS do RS dependerá da gestão da SEMA (Secretário) o PAN vai reiterar ofício para Diego Melo Pereira e Secretário sobre o assunto, reforçando a necessidade de retirar da lista o cardeal-amarelo. Tratar em reunião do assunto com o Diretor e posição técnic sobre o assunto.</t>
  </si>
  <si>
    <t xml:space="preserve">Campos Sulinos do RS </t>
  </si>
  <si>
    <t>Foram realizadas conversas virtuais entre Tiago Quaggio Vieira, Patrícia Serafini, Octávio Valente (Coordenação-Geral de Monitoramento do Uso da Biodiversidade e Comércio Exterior – DBFLO) e Natália Milanezi (Coordenação-Geral de Monitoramento do Uso da Biodiversidade e Comércio Exterior – DBFLO). Os representantes do IBAMA deram uma série de esclarecimentos referentes as consequências de uma inclusão de espécies nos anexos da CITES, tais informações serão disponibilizadas via relatório ao GAT do PAN Herpetofauna do Sul. Além de formulação de um relatório contendo os esclarecimentos do IBAMA, foi feita uma tentativa de contato direto com a secretaria da CITES, foi solicitado que a mesma apresente estudos  que apontem que a inclusão de espécies na convenção teria reduzido e efetivamente coibido o comércio ilegal, ainda não houve uma resposta por parte da CITES.</t>
  </si>
  <si>
    <t>Está sendo gerado um relatório com as informações disponibilizadas pela Coordenação-Geral de Monitoramento do Uso da Biodiversidade e Comércio Exterior – DBFLO/IBAMA, o qual será disponibilizado para o GAT, adicionalmente, o articulador da ação está tentando estabelecer contato com a secretaria da CITEs para obter maiores estudos que evidenciem que a inclusão de espécies na convenção efetivamente coibiu o tráfico internacional.</t>
  </si>
  <si>
    <t>As informações fornecidas pelo IBAMA foram bastante pertinentes, porém, ainda falta estabelecer contato com a secretaria da CITES para obter maiores esclarecimentos, principalmente no que tange a existência de estudos feitos pela CITES que comprovem a efetividade do combate ao tráfico por meio da inclusão das espécies em seus anexos. Tiago e Patrícia estão tentando estabelecer contato com a CITES para agendar uma reunião e obter tais estudos.</t>
  </si>
  <si>
    <t>Christian Beier, Eduardo Chiarani e Carla Fontana (PUC/RS); Daniel Vilasboas  Slomp (Departamento de Biodiversidade - DUC, SEMA/RS); Glayson Bencke (MCN), Alexandre Krob (Instituto Curicaca); Clube de Observadores de Aves de Porto Alegre (COA - POA), Avemissões, Observatórios de Aves do Brasil</t>
  </si>
  <si>
    <t>INSTRUÇÃO NORMATIVANº 14/2018/GABIN/ICMBIO, DE 10 DE OUTUBRO DE 2018. Dispõe sobre procedimentos para realização da atividade e observação de aves nas unidades de conservação federais, conforme as informações contidas no Processo ICMBio SEI nº 02070.002486/2018-50. Adicionalmente, equipe CEMAVE tem trabalhado em código de ética do observador de aves. Abaixo, algumas reflexões importantes para estruturação deste serviço:
Articular logística específica para os observadores de aves - Os serviços de hotéis, pousadas e restaurantes, seguem uma lógica do horário comercial. Mas, o passarinheiro é aquele ponto fora da curva que inicia seu dia as 04h e que também se alimenta. Neste sentido, é importante ter este dialogo entre poder público e receptivo local , pois o passarinheiro gasta mais do que o turista convencional
Incluir a observação de aves em roteiros convencionais para atrair um público mais amplo - A capacitação de condutores e guias de caminhadas e de outras modalidades de turismo é uma peça chave para dar visibilidade as aves e qualificar os serviços de visitação de uma UC ou área
Formatação de roteiros para serem apresentados as empresas de turismo - Em geral as empresas tem uma capacidade de comunicação com o público, que é maior e mais eficiente que o guia nativo, dai a necessidade de ter roteiros especificos para Passarinhar inseridos no pacote de serviços destas empresas  
Conhecer perfil do potencial público e do que já realiza observação de aves - Todo negócio necessita de uma pesquisa de mercado, sendo esta uma peça chave para entendimento da oferta e da procura
Articular com poder público municipal - A possibilidade de criação um “big day” de observação de aves ou, até um avistar; Divulgar o serviço em feiras e eventos nacionais e locais; A instalação de placas apresentando as espécies de aves nas trilhas da região ou UC; e, Confeccionar um folder com as aves da região.</t>
  </si>
  <si>
    <t>Manejo adequado dos habitats e manejo ex-situ do cardeal-amarelo</t>
  </si>
  <si>
    <t>Luthiana dos Santos (IMA/SC); Carla Fontana e Eduado Chiarani (PUC/RS); Anivaldo Chaves (ICMBio/PARNA Aparados da Serra); Gerhard Overbeck (UFRGS); Valerio Pillar (UFRGS)</t>
  </si>
  <si>
    <t>Convidar colaboradores do PAT Planalto Sul. Destacar que a integração com o PAT Planalto Sul deve ser efetiva e não transferência de responsabilidade.</t>
  </si>
  <si>
    <t>Carla Fontana (PUC) relatou que dois artigos serão publicados sobre o assunto até o final do ano. Jan discutiu o tema no âmbito do MCN e no PAT Planalto Sul o tema está sendo debatio também juntamente cm Leonardo Urruth (SEMA). O assunto tem surgido, e está sendo tratado no sentido de como acompanhar a autorização e evitar o uso da queimada clandestina. PAT Planalto Sul tem duas ações relacionadas ao controle das queimadas. Uma delas trata da fiscalização das licenças do fogo.</t>
  </si>
  <si>
    <t>Carla Fontana (PUC RS); Jan Karel Felix Mähler Junior (MCN)</t>
  </si>
  <si>
    <t>Avanço no âmbito da SEMA, UFRGS podem tornar viável a realização do seminário em 2021. Provavelmente tinha que ser presencial por conta do público alvo. Reunião SEMA RS/IMA/ICMBio sobre ações conjuntas entre o PAT e PAN Campos Sulinos para novembro/dezembro 2020.</t>
  </si>
  <si>
    <t>Felipe Rangel (SEMA/RS);  Glayson Ariel Bencke (MCN); Patricia Pereira Serafini (ICMBio/CEMAVE); Danise Alves (REBIO Ibirapuitã); Carla Fontana (PUC/RS)</t>
  </si>
  <si>
    <t xml:space="preserve">Não foi enviado ofício à CECA ressaltando a necessidade de apresentação de plano de trabalho para manejo dos campos nativos da REBIO Ibirapuitã. Edital FUNBio foi publicado para trazer informações sobre o manejo de campos. Neste contexto, projeto foi aprovado no âmbito do GEF Terrestre/FUNBIO com ação transversal relacionada ao manejo de campo nativo - mas o foco é o controle de espécies exóticas invasoras para a APA de Ibirapuitã. Checar suas implicações para a REBio Ibirapuitã, dentro do projeto da SAVE. </t>
  </si>
  <si>
    <t>Apesar do ofício ainda não ter sido enviado e a Nota Técnica não estar até o momento finalizada, conforme requerido como produto da ação, a mesma está em andamento e ainda detém de prazo</t>
  </si>
  <si>
    <t xml:space="preserve">A gestora voltou recentemente de licença maternidade e não foi procurada pelos representantes do PAN para discutir o assunto, contudo é o momento adequado para passar esta informação à gestora. </t>
  </si>
  <si>
    <t>Antonio Eduardo Barbosa e Patricia Serafini (ICMBio/CEMAVE); Glayson Ariel Bencke (MCN); Carla Suertegaray Fontana e Christian Beier (PUC/RS); Sandra Bulau (UFRGS); Caroline Dalbosco (SEFAU-SEMA/RS); Luthiana dos Santos (IMA/SC); Paloma Bosso (Parque das Aves)</t>
  </si>
  <si>
    <r>
      <rPr>
        <sz val="12"/>
        <color theme="1"/>
        <rFont val="Calibri"/>
      </rPr>
      <t xml:space="preserve">Considerar os protocolos estabelecidos no Programa de cativeiro de 2014 no manejo </t>
    </r>
    <r>
      <rPr>
        <i/>
        <sz val="12"/>
        <color rgb="FF000000"/>
        <rFont val="Calibri"/>
      </rPr>
      <t>ex situ.</t>
    </r>
    <r>
      <rPr>
        <sz val="12"/>
        <color theme="1"/>
        <rFont val="Calibri"/>
      </rPr>
      <t xml:space="preserve">  Programa de conservação ex situ com associações internacionais de zoológicos e aquários</t>
    </r>
  </si>
  <si>
    <t>Em agosto/2018 o cardeal-amarelo foi incluído entre as 25 espécies constantes no Programa de Manejo ex situ de Espécies Ameaçadas, previstos no Acordo de Cooperação Técnica n° 3202386, assinado entre Instituto Chico Mendes de Conservação da Biodiversidade do Ministério do Meio Ambiente (ICMBio-MMA) e a Associação de Zoológicos e Aquários do Brasil (AZAB). Atualmente temos 6 instituições participando do Grupo de Trabalho da espécie (Parque das Aves, Zoológico de Pomerode, Museu de Zoologia da USP, Mantenedor de Fauna Arca de Noé, Fundação Ecológico e Zoo Botânica de Brusque e Fundação de Parque Municipais e Zoobotânica de Belo Horizonte), e o plantel das mesmas totaliza 44 indivíduos: 27.17.0. No entanto apenas quatro delas mantem a espécie no plantel, sendo que destas apenas 2 (PdA e MZUSP) tem casais formados. Está em fase inicial de elaboração o Manual sobre a espécie, conforme modelo estabelecido pela AZAB - que contempla os seguintes itens: Educação Ambiental, Nutrição, Saúde, Bem-estar, Ambiente, Comportamento e Estado Mental. O prazo estabelecido para esta atividade é o ano de 2021. Grupo de colaboradores está elaborando o material para estabelecer metas integradas e atualizadas para a conservação da espécie.</t>
  </si>
  <si>
    <t>A recente implementação do Acordo entre a AZAB e o ICMBio possibilitou aos studbook keepers o recebimento de dois relatórios anuais (2018 e 2019) com informações sobre a manutenção dos indivíduos da espécie em cada instituição. Tais dados estão sendo lançados na plataforma do Species360, uma vez que a mesma foi estabelecida como o instrumento para o manejo cooperado das 25 espécies do Acordo. Por este motivo em março/2020 foi realizado na FPZSP um curso ministrado por colaboradores do Species 360 e do SCTI - Species Conservation Toolkit Initiative para capacitar os studbook keepers tanto na utilização do software ZIMS for Studbooks quanto no uso do PMx. Nos levantamentos preliminares realizados sem o uso do PMx ainda os seguintes pontos foram identificados: 1. Necessidade de melhor estimativa quanto a origem dos indivíduos (ex situ ou in situ – especialmente quando recebidos de apreensão por instituição de manutenção ex situ); 2. Necessidade de estimativa quanto a idade dos animais (minimamente adulto ou filhote, considerando o tempo de vida ex situ); 3. Mobilizar novas instituições (incluindo criadouros) para compor o GT da espécie e consequentemente aumentar o número de animais participantes (6 já identificadas como mantenedoras da espécie - Mata Ciliar, Criadouro Científico Aves Silvestres, Criadouro Onça Pintada, Criadouro Butiá, Zoológico de Gramado e Criadouro Fazenda Cachoeira); 4. Realizar busca ativa em zoológicos nacionais (sugestões iniciais: Zoo Gramado) e criadouros (Criadouro Onça Pintada, Associação Mata Ciliar, Criadouro Butiá), acompanhados de busca, no Sisfauna e Gefau, para demais possibilidades de mantenedouros e/ou Centros de Triagem e Reabilitação de Animais Silvestres (CETRAS), que possuam a espécie no plantel ou para destinação e ainda não tenham manifestado interesse de participação e/ou assinado declaração para compor/contribuir com o GT; 5. Aumentar quantidade de fêmeas disponíveis para pareamento com os machos já existentes dentro do Programa, e consequentemente favorecer a formação de novos casais (duas das instituições não tem nenhum casal formado); 6. Estabelecer em manual um sistema de manejo reprodutivo cooperado para ambiente ex situ, aumentando tanto a quantidade de posturas de ovos quanto do nascimento de filhotes, bem como priorizando as criações realizadas naturalmente pelos pais (já que isso favorece as chances de reintrodução, caso essa contribuição ex situ seja identificado como prioridade); 7. Padronizar em manual as medidas veterinárias preventivas mínimas, bem como estabelecer estrutura mínima de viveiro (em termos de tamanho e complexidade ambiental), para otimizar manejo em ambiente ex situ bem como reduzir possíveis óbitos por condições clínico-sanitárias - neste sentido destacar a baixa taxa de sobrevivência de filhotes em ambiente ex situ nos anos de 2018 (6% - 17 óbitos dos 18 filhotes nascidos e criados pela mãe no Parque das Aves, sendo 14 deles em período inferior a 15 dias) e 2019 (50% - 2 óbitos dos 18 filhotes nascidos e criados pela mãe no Parque das Aves, ambos em período inferior a 15 dias); 8. Necessidade de realizar exame clínico sanitário de modo unificado para todos os animais do GT mantidos em ambiente ex situ, considerando a metodologia adotada no projeto de pesquisa “Perfil sanitário das populações de passeriformes dos campos sulinos com foco na reintrodução de espécie criticamente ameaçada de extinção”, da aluna Bianca Ressetti da Silva (Universidade Federal do Paraná - UFPR) para considerar condições mínimas para um possível processo de reintrodução e 9. Avaliar a possibilidade de realizar análise genética dos animais mantidos em ambiente ex situ para maiores detalhamentos desta condição e então sua melhor aplicabilidade no studbook da espécie.</t>
  </si>
  <si>
    <t>Paloma Bosso (Parque das Aves/Studbook keeper AZAB/ICMBio)</t>
  </si>
  <si>
    <t>Considerar a necessidade de realizar oficina CPSG/SSC/IUCN para avaliação detalhada do cenário atual (in situ e ex situ) da espécie, seguido de planejamento (considerando as diferentes contribuições do ambiente ex situ para a espécie), e então a implementação de ações concretas para a conservação integrada da espécie. Avaliar a necessidade de envio de carta convite para formalizar a participação em grupo de colaboradores que está elaborando o material para estabelecer metas integradas e atualizadas para a conservação da espécie.</t>
  </si>
  <si>
    <t>Promover a integração internacional dos esforços e iniciativas oficiais de conservação do cardeal-amarelo Gubernatrix cristata</t>
  </si>
  <si>
    <t>Em dezembro de 2019 representantes do PAN Aves dos Campos Sulinos visitaram pesquisadores do Uruguai e acompanharam o monitoramento de um ninho ativo da espécie naquele país. Contato estabelecido e fortalecido por Mauricio Scherer (SEMA RS). Assunto foi também abordado com representantes governamentais dos países na oportunidade de evento internacional de setembro de 2020. Está sendo atualmente estruturada lista de participantes potencial para uma oficina virtual com todos os projetos vigentes que tenham o cardeal-amarelo como foco (in situ e ex situ? Ou apenas in situ?). Evento planejado para o primeiro semestre de 2021. Paloma: Há relatos de iniciativas de reabilitação, soltura e/ou monitoramento de indivíduos em sua área de ocorrência sendo realizadas por diferentes instituições internacionais. Há conhecimento de ações bem-sucedidas realizadas pela Fundación Temaikèn, em Escobar – Argentina, através de contato pessoal com Alicia de la Colina. Há relatos de ações de conservação com a espécie também realizadas pela equipe do EcoParque em Buenos Aires – Argentina, através de contato pessoal com Rodrigo Fariña. Sugere-se que sejam fortalecidas as relações com estas instituições para troca de experiências, e assim aprimoramento de manejo tanto ex situ quanto in situ, bem como avaliação de eventuais ações em conjunto que possam contribuir para uma otimização do status populacional da espécie a nível global.</t>
  </si>
  <si>
    <t>Visita técina e reuniões com pesquisadores do Uruguai (PEE) em dezembro de 2019</t>
  </si>
  <si>
    <t>Patricia Pereira Serafini (ICMBio/CEMAVE), Paloma Bosso (Parque das Aves/Studbook keeper AZAB/ICMBio)</t>
  </si>
  <si>
    <t xml:space="preserve">Fazer uma semana de evento agregando tanto projetos ex-situ, in situ, gestão, pesquisa e gestão do cardeal-amarelo no primeiro semestre de 2021. Zoom da AZAB. Considerar a necessidade de realizar oficina CPSG/SSC/IUCN para avaliação detalhada do cenário atual (in situ e ex situ) da espécie, seguido de planejamento (considerando as diferentes contribuições do ambiente ex situ para a espécie), e então a implementação de ações concretas para a conservação integrada da espécie? </t>
  </si>
  <si>
    <t>Conscientização dos gestores de UCs sobre a necessidade de implementar ações de manejo dos campos nativos visando sua manutenção em longo prazo e norma para o manejo de campo nativo em UC publicada</t>
  </si>
  <si>
    <t>Patricia Pereira Serafini (ICMBio/CEMAVE); Christian Beier, Eduardo Chiarani e Mauricio Bettio (PUC/RS);  Daniel Vilasboas  Slomp (Departamento de Biodiversidade - DUC, SEMA/RS); Ricardo Jerozolimski (ICMBio/REVIS Campos de Palmas/PR); Fernando Weber (ICMBio/PARNA Lagoa do Peixe/RS)</t>
  </si>
  <si>
    <t>Fazer uma discussão ampla com a academia e gestores. SEMA-RS tem encontro estadual de gestores de Ucs a cada dois meses. Aproveitar a oportunidade para realizar este seminário. Articular com a COIN/ICMBio que faz manejo integrado do fogo. Tem recurso do GEF-Terrestre para manejo integrado do fogo.</t>
  </si>
  <si>
    <t>Ação ainda não prevê data para o Seminário, fase de planejamento.</t>
  </si>
  <si>
    <t>O planejamento do seminário encontra-se prejudicado por conta das restrições para eventos presenciais advindos da pandemia COVID-19</t>
  </si>
  <si>
    <t>Considerar o impacto potencial de carnívoros domésticos sobre as aves do PAN presentes no RVS Banhado dos Pachecos, no PARNA Lagoa do Peixe e no PARNA Aparados da Serra e Serra Geral na elaboração de plano de controle de cães e gatos</t>
  </si>
  <si>
    <t xml:space="preserve">Magnus Machado Severo (ICMBio/PARNA da Lagoa do Peixe/RS); Caroline Zank (Instituto Curicaca); Luis Fernando Perello (FEPAM); Luthiana dos Santos (IMA/SC); Andreas Kindel (UFRGS); Danúbia Nascimento (DUC-SEMA) 
</t>
  </si>
  <si>
    <t>Viamão, Cambará do Sul e Praia Grande/RS</t>
  </si>
  <si>
    <t>Ação em andamento como projeto-piloto (Invasoras RS) na REVIS Banhado dos Pachecos com a castração e imunização de 131 cães. Elaboração de um cadastro fotográfico dos animais e levantamento do número total de cães. Estimativa que faltam cerca de 40% dos cães a serem castrados e imunizados. Próxima etapa deste projeto piloto será tratar o tema com a sociedade como entorno da UC. O maior ganho foi a aquisição da experiência e conhecimento em como tratar o tema - posse responsável.</t>
  </si>
  <si>
    <t>Programa Invasoras RS</t>
  </si>
  <si>
    <t xml:space="preserve">Glayson Ariel Bencke e Jan Karel Felix Mähler Jr. (MCN); Carla Suertegaray Fontana e Christian Beier (PUC/RS); Márcio Repenning (FURG), Patricia Pereira Serafini (ICMBio/CEMAVE)
</t>
  </si>
  <si>
    <t>As diversas saída de campo promovidas por colaboradores desta ação nos últimos dois anos tem trazido subsídios para a redação deste texto fornecendo contextualização e sugerindo os elementos necessários para o aprimoramento da implementação da UC para o cardeal-amarelo e outras espécies restritas ao Parque Estadual do Espinilho. Contudo, ainda faz-se necessária a realização de reunião do articulador da ação com os demais colaboradores e também gestores da UC para atualização e finalização da redação do texto apresentando potenciais danos da não implementação da UC.</t>
  </si>
  <si>
    <t>Produto parcialmente obtido com as recomendações constantes dos relatórios das expedições de campo da equipe do PAN Campos Sulinos ao Parque Estadual do Espinilho, contudo o produto final (ofício) ainda não foi redigido pelo conjunto de articulador/ colaboradores desta ação - reprogramada.</t>
  </si>
  <si>
    <t>Por diversas razões, inclusive por motivos de saúde, não foi possível realizar a reunião do articulador da ação com os demais colaboradores e também gestores da UC para atualização e finalização da redação do texto apresentando potenciais danos da não implementação da UC. Ação foi reprogramada e prazo para entrega do ofício extendido.</t>
  </si>
  <si>
    <t>Melhoria no conhecimento sobre as espécis alvo do PAN, seus ambientes e impactos potenciais</t>
  </si>
  <si>
    <t xml:space="preserve">Patricia Pereira  Serafini (ICMBio/CEMAVE); Carla Suertegaray Fontana (PUC/RS)
</t>
  </si>
  <si>
    <t>Incluir também os principais fatores de ameaça em cada região</t>
  </si>
  <si>
    <t>Disponível atualização das áreas prioritárias para o pampa pelo MMA. Contudo, antes de organizar os próximos passos para a modelagem de adequabildiade e distribuição potencial específica para as aves aprofundando o mapeamento das áreas prioritárias do MMA novas expedições de campo se fazem necessárias para a atualização de registros e validação de modelos. Foi prevista a contratação de um bolsista pelo CEMAVE (pleiteado recurso em projeto enviao do FDD pela COPAN/ICMBio) para apoiar este trabalho em campo, bem como 280 diárias para viabilizar a presença da equipe em campo nos locais onde há lacuna de conhecimento para as espécies do PAN (14 diarias x 4 pessoas x 5 sitios no PR, SC, RS).</t>
  </si>
  <si>
    <t xml:space="preserve">Mapa de áreas prioritárias para o pampa e mata atlântica (MMA) </t>
  </si>
  <si>
    <t>Carência de informações atuais principalmente para parte dos campos nativos no bioma Mata Atlântica e algumas áreas do pampa.</t>
  </si>
  <si>
    <t>Considerando que ainda há necessidade de aprofundar (espécie por espécie) as áreas prioritárias atualizadas para o pampa (MMA - oficina 2019), deve-se contratar consultoria futura para fazer a modelagem de adequabilidade de habitat para as espécies alvo do PAN (SDM). No entanto a base de distribuição potencial e adequabilidade de habitat já está disponível para as espécies do pampa que serve como linha de base. Importante dar continuidade ao monitoramento das área do PPBio dos campos do Bioma Mata Atlântica podem subsidiar este inventário para áreas fora do pampa. Potenciais fontes financiadoras para a continuidade da ação: FDD - recurso para expedição - PPBio orçamento para algumas expedições</t>
  </si>
  <si>
    <t xml:space="preserve">Mapear remanescentes de campo nativo da APA de Ibirapuitã </t>
  </si>
  <si>
    <t xml:space="preserve">Glayson Ariel Bencke (MCN); Sandra Bulau (UFRGS)
</t>
  </si>
  <si>
    <t>APA do Ibirapuitã</t>
  </si>
  <si>
    <t xml:space="preserve">Ação concluída na monitoria 2 - Conforme relato do gestor, a UC já dispõe do mapeamento da cobertura do Pampa em seu interior feita pelo Laboratório de Geoprocessamento da UFRGS para o MMA com base em imagens de 2015 (Landsat). </t>
  </si>
  <si>
    <t>Santana do Livramento, Alegrete, Rosário do Sul e Quaraí - no RS</t>
  </si>
  <si>
    <r>
      <rPr>
        <sz val="12"/>
        <color theme="1"/>
        <rFont val="Calibri"/>
      </rPr>
      <t xml:space="preserve">Monitorar populações de cardeal amarelo, </t>
    </r>
    <r>
      <rPr>
        <i/>
        <sz val="12"/>
        <color theme="1"/>
        <rFont val="Calibri"/>
      </rPr>
      <t>Gubernatrix cristata</t>
    </r>
    <r>
      <rPr>
        <sz val="12"/>
        <color theme="1"/>
        <rFont val="Calibri"/>
      </rPr>
      <t>, na Serra do Sudeste e Parque do Espinilho</t>
    </r>
  </si>
  <si>
    <t>Carla Suertegaray Fontana e Christian Beier (PUC/RS); Glayson Ariel Bencke (MCN); Daniel Vilasboas  Slomp (DUC-SEMA/RS)</t>
  </si>
  <si>
    <t>Duas expedições conjuntas ICMBio/CEMAVE - PUC/RS - UFPR - SEMA foram realizadas ao Parque Estadual do Espinilho desde a última monitoria. Todos os territórios conhecidos para os cardeais amarelos foram prospectados para ocupação e capturas para colheita de material biológico e marcação de aves campestres simpátricas e para cardeais realizado. Diagnósticos de prevalência de patógenos e exames diagnósticos para avaliar a saúde das populações estãoem andamento como parte do doutorado da pesqusiadora Bianca Ressetti Silva (UFPR). Serra do Sudeste tem sido alvo de monitoramento de aves campestres nas propriedades que fazem parte da Alianza del Pastizal. Expedições para visitar as localidades onde cardeais foram registrados em vida livre em 2016 e 2017 não foi possível, mas planejada para o próximo ano.</t>
  </si>
  <si>
    <t>Relatórios de expedição, 13 territórios prospectados (processos SEI ICMBio 02061.000360/2019-31 e 02061.000147/2020-62)</t>
  </si>
  <si>
    <t>Dificuldade de obtenção de recursos humanos e logísticos para expedições à Serra do Sudeste, ainda no prazo.</t>
  </si>
  <si>
    <t xml:space="preserve">Projeto enviado ao FDD (2020) solicita recursos para incrementar a frequencia e duração das expedições ao Parque Estadual do Espinilho e continuar a prospecção e monitoramento na Serra do Sudeste </t>
  </si>
  <si>
    <t xml:space="preserve">Monitorar populações de aves campestres </t>
  </si>
  <si>
    <t>Patricia Pereira Serafini (ICMBio/CEMAVE); Christian Beier e Eduardo Chiarani (PUC/RS); Márcio Repenning (FURG); Glayson Ariel Bencke (MCN); André Osório (REVIS Banhado dos Pachecos - SEMA/RS)</t>
  </si>
  <si>
    <r>
      <rPr>
        <sz val="12"/>
        <color theme="1"/>
        <rFont val="Calibri"/>
      </rPr>
      <t xml:space="preserve">Monitoramento das colonias e deslocamento de </t>
    </r>
    <r>
      <rPr>
        <i/>
        <sz val="12"/>
        <color theme="1"/>
        <rFont val="Calibri"/>
      </rPr>
      <t xml:space="preserve">Xanthopsar flavus </t>
    </r>
    <r>
      <rPr>
        <sz val="12"/>
        <color theme="1"/>
        <rFont val="Calibri"/>
      </rPr>
      <t xml:space="preserve">como prioridade </t>
    </r>
  </si>
  <si>
    <t>Trabalhos em andamento sob orientação de Carla Fontana (PUC RS)</t>
  </si>
  <si>
    <r>
      <rPr>
        <b/>
        <sz val="12"/>
        <color theme="1"/>
        <rFont val="Calibri"/>
      </rPr>
      <t xml:space="preserve">Aves dos Campos Sulinos: 
</t>
    </r>
    <r>
      <rPr>
        <sz val="12"/>
        <color theme="1"/>
        <rFont val="Calibri"/>
      </rPr>
      <t xml:space="preserve">Glayson Ariel Bencke (MCN); João Carlos P. Dotto e Luis Fernando Perello (FEPAM); Patrícia Pereira Serafini (ICMBio/CEMAVE); Daniel Vilasboas  Slomp (Departamento de Biodiversidade - DUC, SEMA/RS); Luthiana dos Santos (IMA/SC).                            
</t>
    </r>
    <r>
      <rPr>
        <b/>
        <sz val="12"/>
        <color theme="1"/>
        <rFont val="Calibri"/>
      </rPr>
      <t xml:space="preserve">Herpetofauna do Sul:   </t>
    </r>
    <r>
      <rPr>
        <sz val="12"/>
        <color theme="1"/>
        <rFont val="Calibri"/>
      </rPr>
      <t xml:space="preserve">                  
Subsídio Técnico: Marcelo Duarte Freire (Teia); Diego Janisch Alvares (UFRGS); Roberto Batista de Oliveira (FZB-RS); Laura Verrastro (UFRGS).                </t>
    </r>
  </si>
  <si>
    <t>Cruzar com dados de coleções cientificas. Ação conjuta com o PAN Herpetofauna do Sul (ação 1.12). Deve haver uma análise de adequação dos protocolos para o grupo alvo do PAN da Herpetofauna do Sul e o encaminhamento para adoção em outras OEMAs e órgãos licenciadores de outros estados.</t>
  </si>
  <si>
    <t xml:space="preserve">A informação disponível nos relatórios de monitoramento dos empreendimentos de energia não é facilmente disponível e sua análise muito difícil, até por não ter áreas controle e linhas de base. Por este motivo, para melhorar a questão qualitativa e quantitativa destas análises de impacto e obter melhores informações do monitoramento, um Grupo com técnicos da FEPAM e SEMA foi criado e discutem diretriz sobre monitoramento de empreendimentos eólicos (fauna) que está sendo concluída. O tema "Linhas de Transmissão" será analisados após ser concluída as diretrizes para o monitoramento das eólicas por este grupo já constituído. Final do ano que vem teremos avanços mais significativos. Diretriz sobre avaliação de impactos e monitoramento de emprendimentos eólicos será apresentado dia 13 de outubro para a Direção da FEPAM e segue posteriormente para publicação, pode vir a ser analisado pelo CONSEMA. Ênfase é para os efeitos da atividade a serem obtidos pelo monitoramento para aves e morcegos, mas cobre toda a fauna. Efeitos como fragmentação e perda de habitat também são considerados. O trabalho de linhas de transmissão é uma avaliação da vulnerabilidade da avifauna à linhas de transmissão em escala nacional. Mapa de vulnerabilidade e sensibilidade das espécies versus a exposição (densidade de linhas de transmissão) tem sido trabalhado com a SEMA (MCN), UFRGS e Universidades de Portugal. Gláyson menciona que está trabalhando em artigo para risco de eletrocussão.  Será publicado manual passo a passo para monitoramento de impactos a ser divulgado em parceria com a SAVE Brasil. Foco a princípio no RS, mas poderá ser usado como referência para os demais estados. Energy Task Force da CMS tem sido oportunidade de troca de ideias e informações sobre a aplicação de diretrizes em outros países. </t>
  </si>
  <si>
    <t>Relatório GT traz minuta de diretriz sobre a avaliação de impacto e monitoramento, mas não traz resultados da análise dos monitoramentos.</t>
  </si>
  <si>
    <t>Jan Karel Felix Mähler Junior e Glayson Ariel Bencke (MCN) e Luis Fernando Perello (FEPAM)</t>
  </si>
  <si>
    <t>Subsidiar com diretrizes técnicas os monitoramentos de empreendimentos de geração e transmissão de energia para aperfeiçoar a avaliação dos impactos às espécies incluídas no PAN</t>
  </si>
  <si>
    <t xml:space="preserve">Diretrizes específicas e manual de aplicação publicados </t>
  </si>
  <si>
    <t>Inserção das diretrizes no licenciamento ambiental e melhoria da qualidade da informação gerada nos monitoramentos para os três estados de abrangência do PAN</t>
  </si>
  <si>
    <t>Jan Karel Felix Mähler Junior (Museu de Ciências Naturais MCN - SEMA/RS)
(Museu de Ciências Naturais MCN - SEMA/RS)</t>
  </si>
  <si>
    <t>Importante a difusão das diretrizes para outros Estados de abrangência do PAN e nacionalmente.</t>
  </si>
  <si>
    <t>1.23</t>
  </si>
  <si>
    <t>Realizar expedição de campo à REBIO São Donato para atualizar os registros de ocorrência de aves campestres contempladas no PAN Aves dos Campos Sulinos como forma de subsidiar a implementação da UC</t>
  </si>
  <si>
    <t>Registros realizados e contemplados em relatório de expedição de campo entregues à gestão da UC</t>
  </si>
  <si>
    <t>Registros de ocorrência considerados nos processos de gestão da UC, notadamente em seu Plano de Manejo</t>
  </si>
  <si>
    <t>sem custo</t>
  </si>
  <si>
    <t>Eduardo Chiarani (COA POA), Ricardo Oliveira (COA Fronteira Oeste) e Dante Meller (COA Aves Missões)</t>
  </si>
  <si>
    <t>REBIO São Donato</t>
  </si>
  <si>
    <t>bioma pampa</t>
  </si>
  <si>
    <t>1.24</t>
  </si>
  <si>
    <t>Elaborar e encaminhar à SEMA documento alertando sobre os potenciais prejuízos das deficiências de gestão da REBIO São Donato para as espécies do PAN</t>
  </si>
  <si>
    <t>Ofício à SEMA</t>
  </si>
  <si>
    <t xml:space="preserve">Gestão da UC propiciando maior proteção aos ambientes da REBIO São Donato </t>
  </si>
  <si>
    <t>Glayson Bencke (MCN), Patricia Pereira Serafini (ICMBio/CEMAVE)</t>
  </si>
  <si>
    <t>OBJETIVO</t>
  </si>
  <si>
    <t>SITUAÇÃO ATUAL DAS AÇÕES - 3ª MONITORIA (2020)</t>
  </si>
  <si>
    <t>22 a 25 de novembro de 2021 (virtual)</t>
  </si>
  <si>
    <t>Aves dos Campos Sulinos:
Daniel Vilasboas Slomp (DUC - SEMA/RS); Jan Karel Felix Mähler Junior (Museu de Ciências Naturais - MCN/SEMA-RS); 
Luis Fernando Perello (FEPAM), Patricia Pereira Serafini (ICMBio/CEMAVE) 
Herpetofauna do Sul:
Laura Verrastro (UFRGS); Diego Janisch (UFRGS); Caroline Zank (Instituto Curicaca); Marcelo Freire (Teia); Patrick Colombo (FZB); Lara Cortes (RAN/ICMBio); Márcio Martins (UFRGS); Roberto Batista de Oliveira (FZB).</t>
  </si>
  <si>
    <t xml:space="preserve">Ação conjuta com o PAN Herpetofauna do Sul (ação 3.7); Lembrar que inclui UCs de todas as categorias e RPPN. A ação 1.1 depende de subsídios da implementação da ação 5.1 deste PAN.    </t>
  </si>
  <si>
    <t>O Plano do SEUC está em fase de elaboração do Termo de Referência. Já foi recebido manifestações do Comitê Estadual da Reserva da Biosfera da Mata Atlântica CERBMA e do PAN Lagoas do Sul.</t>
  </si>
  <si>
    <t>Daniel Slomp (SEMA-RS) / Rafael Caruso (SEMA-RS)</t>
  </si>
  <si>
    <t>As contribuições do PAN podem ocorrer em qualquer momento. Foi sugerido marcar reunião com o responsável dentro da SEMA para apresentação do Plano de Trabalho, esclarecer dúvidas e contribuições ao TR.</t>
  </si>
  <si>
    <t>Aves dos Campos Sulinos:
Luthiana dos Santos (IMA-SC); Juliano Rodrigues Oliveira (ICMBio/PARNA das Araucárias-SC)
Ricardo Jerozolimski (ICMBio) 
Herpetofauna do Sul:
Subsídio Técnico: Selvino Neckel de Oliveira (UFSC); Erica Naomi Saito (PROSUL); Leoncio Pedrosa Lima (CR-9/ICMBio); Tobias Saraiva Kunz (UFRGS); Articulacao politica: Ricardo Barros Penteado (IMA-SC)</t>
  </si>
  <si>
    <t>Ação conjuta com o PAN Herpetofauna do Sul (ação 3.12); A proposta deve ser compatível com a manutenção dos campos naturais. O indicativo técnico é de criação de uma UC estadual. O ideal é o ICMBio/CEMAVE oficiar o DBIO do IMA a abrir o processo de criação e incentivar a Comissão de Criação de Ucs do Estado de SC a abrir o processo e realizar os estudos necessários. Para estreitar o contato com a Alianza del Pastizal seria interessante os técnicos do IMA participarem em outubro de 2019, em Alegrete, do Encuentro de Ganadeiros (evento anual).</t>
  </si>
  <si>
    <t>De 2020 até o momento foram realizadas algumas reuniões sobre essa ação em específico com a coordenação de criação de UCs no âmbito do IMA/SC, RAN/ICMBio, CEMAVE/ICMBio e representantes do PAN Herpetofauna do Sul e PAN Aves dos Campos Sulinos. Processo a ser movimentado e instruído tecnicamente a partir do segundo semestre de 2022, segundo o coordenador de criação de UCs do IMA. Polígono proposto pelo IMA foi apresentado e discutido. A proposta prévia de poligonal foi analisada e, a partir dos pontos de ocorrência de aves ameaçadas e anfíbios, o RAN, com apoio do CEMAVE, elaborou uma nova proposta, com ampliação da área original. Uma nota técnica contendo a proposta de mapa com a ampliação dos limites e também dados sobre os registros locais de aves, repteis e anfíbios da região foi elaborada e está em processo de submissão ao IMA-SC. A nota técnica visa instruir o processo de criação da UC e subsidiar a discussão sobre a categoria proposta (inicialmente, APA). Para readequação da proposta de delimitação dos polígonos, podem ser necessárias atualizações de registros com expedições de campo atuais para verificar ocorrência das espécies. Plano de comunicação sobre a discussão de área protegida na região deve ser discutido e o tema tratado com cautela para evitar repercussões negativas para a conservação da biodiversidade na região.</t>
  </si>
  <si>
    <t>Memórias de duas reuniões IMA, RAN/ICMBio , CEMAVE/ICMBio e NGI Palmas/ICMBio. Documento técnico sendo elaborado com os dados de ocorrência das espécies para subsidiar e impulsionar a criação da UC. Mapa com proposta de ampliação da poligonal da UC. Nota técnica contendo dados sobre a diversidade e ocorrência de espécies de aves, repteis e anfíbios ameaçadas de extinção na área.</t>
  </si>
  <si>
    <t>O início do processo de criação da UC depende do IMA-SC, que possui um cronograma para a criação de UCs no estado. O início da proposta de criação da UC no Corredor Ecológico Chapecó está previsto para o segundo semestre de 2022. Assim, recomenda-se a ampliação do término da ação para o término do ciclo do PAN.</t>
  </si>
  <si>
    <t>Luthiana Carbonell (IMA/SC), Patricia Serafini (CEMAVE/ICMBio) e Ricardo Jerozolimski (NGI Palmas/ICMBio)</t>
  </si>
  <si>
    <t>Alexandre Krob
 (Insituto Curicaca)</t>
  </si>
  <si>
    <t>Aves dos Campos Sulinos:
Carla Suertegaray Fontana (PUC/RS), Luthiana dos Santos (IMA-SC); Patricia Pereira Serafini (ICMBio/CEMAVE)
Herpetofauna do Sul: 
Tiago Gomes (UNIPAMPA)</t>
  </si>
  <si>
    <t xml:space="preserve">Ação conjuta com o PAN Herpetofauna do Sul (ação 3.13); A proposta deve ser compatível com a manutenção dos campos naturais. Recomendamos forte sinergia entre este PAN e o PAT Planalto Sul. Captar recurso para realização do produto (GEF-Espécies, GEF-Terrestre, Fundação Grupo O Boticário). </t>
  </si>
  <si>
    <t xml:space="preserve">Em janeiro ocorrerá uma expedição de botânicos para diagnóstico na região da Coxilha Rica no âmbito da implementação do PAT Planalto Sul. O objetivo será o reconhecimento da região e atualização de registros. Recurso do GEF Pró-espécies disponível para a realização da Avaliação Ecológica Rápida pelo Instituto Curicaca. Instituto Curicaca pode considerar também a questão do turismo de observação de aves na região. </t>
  </si>
  <si>
    <t>Instituto Curicaca está considerando sua permanência como colaborador da ação no PAN e não houve descrição de avanço das atividades no período monitorado.</t>
  </si>
  <si>
    <t>Luthiana Carbonell (IMA/SC), Patricia Serafini (CEMAVE/ICMBio) e Andrei Roos (CEMAVE/ICMBio)</t>
  </si>
  <si>
    <t>Políticas estaduais que possam fazer parte de um Programa de Pagamento por Serviços Ambientais poderiam ser discutidas e identificadas como potencial para o assunto, mas o momento para a realização de evento para trazer subsídio para concretização dessa política pública não será factível no próximo ano (sem fonte de recursos para a realização do evento). Primeiro passo seria levantar as políticas potenciais para cada estado, talvez em um grupo de trabalho e não em um evento. Ofício do GT questionando os estados sobre as iniciativas que poderiam participar de PSA e políticas públicas relacionadas e sobre a origem potencial dos recursos para o PSA. Exemplo: Foi criado dentro da SEMA o Programa "Campos do Sul" (https://www.sema.rs.gov.br/camposdosul), que tem como objetivo garantir a conservação dos campos nativos dos biomas Pampa e Mata Atlântica. Baseado na oferta da assistência técnica especializada, o programa visa incentivar proprietários rurais a adotarem boas práticas ambientais e de manejo dos ambientes campestres.</t>
  </si>
  <si>
    <t>Ausência de recursos financeiros para a realização do evento.</t>
  </si>
  <si>
    <t>Daniel Slomp (SEMA-RS)</t>
  </si>
  <si>
    <t>Promover Grupo de Trabalho para troca de experiências entre as OEMAS quanto ao pagamento de serviços e benefícios ambientais levando em consideração a manutenção de Campos Sulinos</t>
  </si>
  <si>
    <t xml:space="preserve">Carla Suertegaray Fontana e Christian Beier (PUC/RS); Patricia Pereira  Serafini (ICMBio/CEMAVE); Mauricio Scherer (Gestor do Parque Estadual do Espinilho - SEMA/RS)
</t>
  </si>
  <si>
    <t>Protocolar um documento no IBGE (reconhecer dentro do Pampa este tipo de vegetação). Mobilizar sociedade de botânicos (talvez sociedade brasileira ou Museu de Ciências Naturais) para endossar a solicitação (formação florística diferenciada). Apresentar o tema no âmbito da implementação do GEF Terrestre.</t>
  </si>
  <si>
    <t>Ação não avançou em relação ao ano passado. Atualmente há pouca perspectiva do IBGE lançar novo mapeamento do bioma nos próximos anos, ou atualizações. IBGE recebeu esta demanda da ação em reunião em anos anteriores no Rio Grande do Sul, ficaram de avaliar a proposta de reconhecimento do parque espinilho no passado, contudo não foi incluída no lançamento do refinamento dos limites do bioma pampa publicado em 2020. Sugerido repensar a estratégias da ação mobilizando botânicos, geógrafos, e outros profissionais respaldando o assunto através de uma publicação científica que poderá trazer o assunto para análise em outros níveis de gestão.</t>
  </si>
  <si>
    <t>Daniel Vilasboas  Slomp 
(Departamento de Biodiversidade - DUC, SEMA/RS)</t>
  </si>
  <si>
    <t>Foi instituída uma equipe técnica para tratar do assunto através da Portaria Conjunta SEMA-FEPAM nº 12, de 1º de novembro de 2019. Em setembro de 2020, foi finalizado o Relatório Técnico "Diretrizes e Critérios para a Autorização de Supressão de Campos do Rio Grande do Sul", o qual apresentada proposta para atendimento ao Art. 26 da Lei Federal n. 12.651/2012. Ofício do PAN à SEMA (ao Secretário), ou FEPAM, solicitando o número do processo e acesso ao documento (diretrizes). Além disso, pensar no futuro em documento demonstrando a preocupação com a temática e tratando das diretrizes (área consolidada x campos nativos) a diferentes órgãos de gestão (desfecho de ação judicial). Havia a promessa da elaboração de um decreto regulamentando o Art. 203 da Lei 15434/2020 (Código Ambiental RS), que detalhará aspectos de conservação do bioma Pampa. Não há  informações sobre o andamento dessa regulamentação, bem como o relatório das diretrizes ainda não está publicizado.</t>
  </si>
  <si>
    <t>Relatório Técnico "Diretrizes e Critérios para a Autorização de Supressão de Campos do Rio Grande do Sul" - ainda a ser homologado dentro da SEMA/RS (em processo). Documento ainda não é público. A ação só será finalizada quando o relatório for homologado.</t>
  </si>
  <si>
    <t>Não há  informações sobre o andamento da regulamentação via Decreto da Lei 15434/2020 (Código Ambiental RS), o que pode estar dificultando que o relatório das diretrizes seja homologado e publicizado.</t>
  </si>
  <si>
    <t>Daniel Slomp (SEMA-RS) / Leonardo Urruth (DBIO - SEMA/RS), Patricia Pereira Serafini e Andrei Roos (CEMAVE/ICMBio)</t>
  </si>
  <si>
    <t>Daniel Vilasboas  Slomp
(Departamento de Biodiversidade - DUC, SEMA/RS)</t>
  </si>
  <si>
    <t>No relatório está descrito que à priori a autorização para supressão de vegetação dos Campos de altitude está regida pelo arcabouço legal do Bioma Mata Atlântica (Lei n. 11.428/2006, Decreto n. 6660/2008, e Resolução CONAMA n. 423/2010).</t>
  </si>
  <si>
    <t>Relatório das diretrizes ainda precisa ser homologado e publicizado. Não há interesse institucional, ou necessidade, em discutir novas orientações sobre esse tema. O problema é a não implementação do marco legal vigente para o campo de altitude (CONAMA 2010).</t>
  </si>
  <si>
    <t>Foi realizada consulta ao setor responsável pelo licenciamento se o envio de um documento técnico para subsidiar a normatização seria acatado, da mesma forma que foi feita para a questão do CAR e averbação de RL em campo nativo. A resposta foi negativa, no entanto, a Instrução Normativa de supressão de vegetação está sendo revisada e será incluído que para supressão de vegetação de campo deverão ser observadas Res CONAMA 423/2010 e Res CONSEMA 13/2008 (estágios sucessionais de campo - campo nativo).</t>
  </si>
  <si>
    <t xml:space="preserve">Instrução Normativa de supressão de vegetação sendo revisada internamente pelo IMA incluindo recomendações da Res CONAMA 423/2010 e Res CONSEMA 13/2008 para supressão de vegetação de campo. Minuta indisponível. </t>
  </si>
  <si>
    <t>https://www.sde.sc.gov.br/index.php/biblioteca/consema/legislacao/resolucoes/539-resolucao-consema-no-132008/file#:~:text=SECRETARIA%20EXECUTIVA-,RESOLU%C3%87%C3%83O%20CONSEMA%20N%C2%BA%2013%2C%20DE%2028%20DE%20OUTUBRO%20DE%202008,Catarina%2C%20no%20Bioma%20Mata%20Atl%C3%A2ntico</t>
  </si>
  <si>
    <t xml:space="preserve">Ação concluída na Monitoria 3 (2018/2019). A demarcação física dos limites da REBIO e a atualização do fundiário foi finalizado em 2018. Foram identificadas 20 propriedades compondo a totalidade da REBIO. O processo de regularização fundiária foi iniciada em 2021 com a aquisição de uma área com 732 hectares. O próximo passo de implementação da área protegida será a formação do Conselho da UC e, superada essa etapa, será elaborado o Plano de Manejo da UC. Os limites serão foco de eventuais ajustes e redefinidos/atualizados apenas com a finalização do processo de regularização fundiária, que pode levar anos. </t>
  </si>
  <si>
    <t>Daniel Slomp (SEMA-RS) / Fernando Felipe Blasco (SEMA-RS)</t>
  </si>
  <si>
    <t>Trabalhos anteriores relacionados ao RS Biodiversidade fizeram diagnósticos que embasariam a ação e foi finalizado. A vinculação forte da iniciativa com o CAR, travado atualmente no Rio Grande do Sul, trazem uma falta de continuidade da ação. Até o final do próximo ano a implementação da ação não é factível. CAR sem previsão de início. Prosopis não são mais imunes ao corte e a pressão sob propriedades de entorno do Parque Estadual estão sob pressão. Checar questionamentos judiciais ao novo Código Ambiental do RS.</t>
  </si>
  <si>
    <t>Descontinuidade CAR como ferramenta de gestão.</t>
  </si>
  <si>
    <t xml:space="preserve">Daniel Vilasboas  Slomp
(DUC-SEMA/RS)
</t>
  </si>
  <si>
    <r>
      <rPr>
        <b/>
        <sz val="12"/>
        <color theme="1"/>
        <rFont val="Calibri"/>
      </rPr>
      <t xml:space="preserve">    Aves dos Campos Sulinos  </t>
    </r>
    <r>
      <rPr>
        <sz val="12"/>
        <color theme="1"/>
        <rFont val="Calibri"/>
      </rPr>
      <t xml:space="preserve">                 Alexandre Krob (Instituto Curicaca);  Lucas Richter (DLF-SEMA/RS)                                                                                                                                                 </t>
    </r>
    <r>
      <rPr>
        <b/>
        <sz val="12"/>
        <color theme="1"/>
        <rFont val="Calibri"/>
      </rPr>
      <t>Herpetofauna do Sul:</t>
    </r>
    <r>
      <rPr>
        <sz val="12"/>
        <color theme="1"/>
        <rFont val="Calibri"/>
      </rPr>
      <t xml:space="preserve">
Daniel Vilasboas  Slomp (SEMA/DUC-RS); Alexandre Krob (Instituto Curicaca); Lucas Richter (SEMA/DFL-RS).</t>
    </r>
  </si>
  <si>
    <t>Várias reuniões foram realizadas sobre a temática entre equipe da SEMA e RAN e CEMAVE/ICMBio. Em suma, as análises de CAR não avançaram ainda no RS. Alguns imóveis estão sendo colocados "em análise" somente em casos de licenciamento (em geral pela Fepam) e para fins de bloquear retificação, não para validar efetivamente as declarações do CAR. O MP e Ibama ja questionaram o estado do RS. Oficina não foi realizada devido ao momento de análises descontinuadas em relação ao CAR.</t>
  </si>
  <si>
    <t>Existe uma questão/impasse com o Decreto Pampa (referente aos campos nativos serem considerados área antrópica consolidada) e uma tentativa do RS de voltar pro SiCAR Federal. Não há um posicionamento oficial da gestão para justificar o não andamento das análises do CAR. Oficina não realizada por conta do cenário de incerteza.</t>
  </si>
  <si>
    <t>Daniel Slomp (SEMA-RS) / Equipe responsável pelo CAR na SEMA-RS.</t>
  </si>
  <si>
    <t>Comunicação para o processo judicial como encaminhamento.</t>
  </si>
  <si>
    <t>Ação concluída na Monitoria 3, apenas acompanhar desfecho do resultado esperado.</t>
  </si>
  <si>
    <t>Leoncio Pedrosa Lima 
(ICMBio/GR5)</t>
  </si>
  <si>
    <t xml:space="preserve">Ofício enviado e duas reuniões foram realizadas sobre o assunto no Paraná. Mudanças de gestores resultaram na descontinuidade da discussão e iniciativa. Novo ofício foi enviado ao IAT solicitando reunião presencial para retomar o assunto. </t>
  </si>
  <si>
    <t xml:space="preserve">Mudanças de Gerentes Regionais ocasionou a descontinuidade da discussão e iniciativa. </t>
  </si>
  <si>
    <t>Re-enviar ofícios e retomar reuniões.</t>
  </si>
  <si>
    <t>Andre Osorio Rosa (REVIS Banhado dos Pachecos-SEMA/RS);
Leôncio Pedrosa Lima (ICMBio/GR5);
Caroline Dalbosco (SEFAU-SEMA/RS); 
Jan Karel Felix Mähler Junior (SEMA/RS - Fundação Zoobotânica do Rio Grande do Sul);
Dennis Patrocínio (DBIO-SEMA/RS);
Fernando Weber (ICMBio/PARNA Lagoa do Peixe/RS)</t>
  </si>
  <si>
    <t>Ação concluída na Monitoria 3, apenas acompanhar desfecho dos resultados esperados. Necessidade de monitorar a implementação do Programa Invasoras RS e a obtenção de resultados focados em EEI com importância para as aves do PAN Campos Sulinos.</t>
  </si>
  <si>
    <t>Programa Invasoras RS implantado</t>
  </si>
  <si>
    <t xml:space="preserve">Patricia Pereira Serafini 
(ICMBio/CEMAVE) </t>
  </si>
  <si>
    <t>Nota Técnica finalizada em dezembro de 2020 para ser apresentada aos demais membros do GAT e articuladores durante a Oficina de Monitoria. Expectativa por análise do grupo e sugestão de encaminhamentos. Ofício a ser encaminhado apresentando a NT produzida deve conter sugestões de manejo adequado com ciclos de roçada (ideal de dois a três anos) e manutenção de diversidade de ambientes, bem como monitorar a cessão das áreas ou invasão das mesmas. Envolver preferencialmente municípios. Proposições são para áreas de campo nativo (mosaicos).</t>
  </si>
  <si>
    <t>Nota Técnica  finalizada</t>
  </si>
  <si>
    <t>Nota Técnica finalizada em dezembro de 2020 para ser apresentada aos demais membros do GAT e articuladores durante a Oficina de Monitoria. Expectativa por análise do grupo e sugestão de encaminhamentos.</t>
  </si>
  <si>
    <t>Leôncio Pedrosa Lima 
(ICMBio/CR9)</t>
  </si>
  <si>
    <t xml:space="preserve">Ação concluída, apenas acompanhar desfecho. Revisão do Plano de Manejo concluída representou ganhos ambientais importantes, alterando zoneamento e normas. A revisão facilitou a gestão  da área protegida. </t>
  </si>
  <si>
    <t>Plano de Manejo aprovado e publicado.</t>
  </si>
  <si>
    <t>Coordenadores do PAN Campos Sulinos e PAN Herpetofauna do Sul estão acompanhando o processo ICMBio em questão e focando atualmente na atualização dos registros das aves,  répteis e anfíbios na região proposta para uma REVIS (processo já plenamente instruído)  a fim de instrumentalizar atualizações e demandas adicionais ao processo. Vistoria em campo pode ser necessária. Ainda não houve orientação da PFE do ICMBio sobre a solicitação de informações relativas ao processo judicial e o uso do recurso de compensação de Barra Grande. Dados atuais são necessários para demonstrar quais as áreas críticas para as aves dentro do polígono proposto para a UC (NT) e para promover o alinhamento com a equipe da Coordenação de Criação de UCs da DIMAN/ICMBio.  Ainda se faz necessário checar qual a melhor maneira para contextualizar as consequencias para as aves ameaçadas da não criação do RVS.</t>
  </si>
  <si>
    <t>Ausência de novos registros de aves, répteis e anfíbios para atualziar processo e carência de orientações da PFE/ICMBio para interlocução com Ministério Público. Momento atual desfavorável à criação de Ucs.</t>
  </si>
  <si>
    <t>Checar o andamento de ação semelhante incluída no Plano de Ação Territorial (PAT) para a Conservação das Espécies Ameaçadas de Extinção do Planalto Sul (Ação 1.5: Articular a criação e implantação do corredor ecológico do Rio Pelotas).</t>
  </si>
  <si>
    <t>Andrei Roos 
(ICMBio/CEMAVE)</t>
  </si>
  <si>
    <t>As espécies e ambientes protegidos
UC criada</t>
  </si>
  <si>
    <t>Ação concluída na Monitoria III, apenas acompanha-se o desfecho do resultado esperado a cada monitoria. O processo SEMA nº 1552-05.00/11-1 teve como último movimentação a informação técnica da FEPAM de 2020, relatando que não há conflito entre a criação da UC e empreendimentos de energia e silvicultura estabelecidos ou previstos para a região. Dificuldade em agendar reunião com o Secretario de Meio Ambiente para apresentar a proposta e providenciar os próximos passos (Consulta Pública). Tecnicamente o processo já se encontra plenamente instruído. No acompanhamento do resultado esperado da ação a tentativa de agendamento de reunião com o Secretário ou o Govern do Estado permanece, idealmente após outubro de 2022.</t>
  </si>
  <si>
    <t>Glayson Ariel Bencke 
(MCN)</t>
  </si>
  <si>
    <t>Foi gerado mapa de abrangência e sobreposição das ações do PAN, em formato .kml, o qual foi encaminhado à coordenação do PAN em novembro de 2020. Com auxílio do setor de geoprocessamento do CEMAVE, foi gerada também uma base dos municípios abrangidos pelos polígonos de espacialização. Avançou-se na avaliação da evolução dos remanescentes de formações campestres dentro dos polígonos gerados, para instrumentar o indicar de perda de habitat do PAN.</t>
  </si>
  <si>
    <t>Base digital georreferenciada dos polígonos de abrangência aproximados das ações do PAN. Não foram gerados polígonos para ações genéricas que incidem sobre toda a área de abrangência dos Campos Sulinos.</t>
  </si>
  <si>
    <t>Glayson Bencke (SEMA-RS), Marina Somenzari (CEMAVE - ICMBio)</t>
  </si>
  <si>
    <t xml:space="preserve">O processo SEMA teve como última movimentação a informação técnica da FEPAM de 2020, relatando que não há conflito entre a criação da UC e empreendimentos estabelecidos ou previstos para a região.  Como Monumento Natural apenas o Cerro é pouco relevante para a conservação de aves campestres se não forem incluídos os campos naturais do entorno (REVIS poderia manter a possibilidade de manejo com o gado, contudo a rizicultura é atividade também realizada na região). Para que o processo seguisse sendo considerado internamente na SEMA é necessária a reformulação dos limites incluindo campos, sem que fosse impedida a atividade pecuária, seriam versões da proposta mais adequadas oara a conservação das aves. Polígono de cerca de 17000 hectares encontra resistência e discussão sobre os limites ainda devem ocorrer, para maior arcabouço técnico instruindo qual a poligonal mínima necessária para a conservação e preservação dos processos ecológicos. Resistência é a de incluir áreas de várzea como área protegida.  Proposta surgiu no GAT de se reunir em 2022 com o setor produtivo (pecuaristas da região de Quaraí) para conversar sobre o melhor polígono para a criação da UC, considerando não apenas o Cerro mas a conservação das aves (relevância econômica do turismo de observação de aves). </t>
  </si>
  <si>
    <t>O limite como foi proposto no processo encontrou muita resistência e sua redução para incluir apenas o Cerro do Jarau perderia a importância para a conservação da avifauna campestre. Processo estagnado na SEMA até que se tenha nova proposta com poligonal com maior aporte de informações.</t>
  </si>
  <si>
    <t>Daniel Slomp (SEMA-RS), Glayson Bencke (SEMA - RS) e Carla Fontana (PUC-RS)</t>
  </si>
  <si>
    <t>O gestor da REBIO São Donato está presente na região e articulado com observadores de aves que compartilham novos registros nas plataformas de ciência cidadã, contudo ainda não foi realizada expedição específica para atualização de registros. Ainda no prazo de execução, até final de 2022.</t>
  </si>
  <si>
    <t>Glayson Bencke (SEMA-RS), Maurício Scherer (SEMA RS)</t>
  </si>
  <si>
    <t>Contexto da ação foi modificado. Avanços na gestão da UC foram alcançados, mas a UC ainda não tem funcionários administrativos e alguns pontos na gestão precisam ser aprimorados. O gestor acumula duas UCs como chefe sobrecarregando-o em suas atividades de rotina.</t>
  </si>
  <si>
    <t>Mudanças no contexto da ação impediram a finalização do ofício em tempo.</t>
  </si>
  <si>
    <t>Interlocução com diferentes instituições tais como Polícia Militar Ambiental, Ministérios Públicos, Polícias, DELEMAPH (Polícia Federal RS), OAB, entre outros tem sido realizada continuamente pelo articulador da ação. Falta finalizar Nota Técnica e encaminhar a todas as instituições contactadas. NT: Período PR - ano inteiro, utilizar registros das espécies de até 10 anos e mapear os remanescentes de campo e cerrado do PR para os quais a fiscalização deve ter esforços direcionados. Alváro Gruntowski.</t>
  </si>
  <si>
    <t>Insuficiência de subsídios e participação para finalizar Nota Técnica.</t>
  </si>
  <si>
    <t>João José Correa da Silva 
(ABG)</t>
  </si>
  <si>
    <t>Interlocução com diferentes instituições tais como Polícia Militar Ambiental, Ministérios Públicos, Polícias, DELEMAPH (Polícia Federal RS), OAB, entre outros tem sido realizada continuamente pelo articulador da ação. Falta finalizar Nota Técnica e encaminhar a todas as instituições contactadas.</t>
  </si>
  <si>
    <t>Interlocução com diferentes instituições tais como Polícia Militar Ambiental, Ministérios Públicos, Polícias, DELEMAPH (Polícia Federal RS) tem sido realizada continuamente pelo articulador da ação. Falta finalizar Nota Técnica e encaminhar a todas as instituições contactadas.</t>
  </si>
  <si>
    <t xml:space="preserve">Patricia Pereira Serafini (ICMBio/CEMAVE); 
Glayson Bencke (MCN); Alexandre Krob (Instituto Curicaca); eira Serafini (ICMbio/CEMAVE); 
João José Correa da Silva (ABG);
Leoncio Pedrosa Lima (ICMBio/CR9);
Caroline Dalbosco (SEFAU-SEMA/RS) 
Isaac Simão Neto (ICMBio CR9); Elenise Sipinski (SPVS)
</t>
  </si>
  <si>
    <t xml:space="preserve">Devido a pandemia, não avançamos nas capacitações aqui na SEMA. Está sendo preparado um ciclo de capacitação dentro da Divisão de Fiscalização da SEMA, momento que acredito ser oportuno para incluir essa atividade. Estou articulando com  o Chefe da Fiscalização a possibilidade (DCMQA).  </t>
  </si>
  <si>
    <t>Limitações para realizações de eventos de capacitação impostas pela pandemia.</t>
  </si>
  <si>
    <t>Ação aguarda aportes do Instituto Curicaca. Contudo material de divulgação continua a ser produzido e divulgado no âmbito da Alianza del Pastizal com foco em várias espécies do PAN- cerca de 3000 exemplares para ser distribuído entre proprietários durante eventos da Alianza (Poster Aves das Propriedades da Alianza del Pastizal), folder das aves do Parque Estadual Tainhas, também foi lançado para divulgação virtual e física material sobre o cardeal-amarelo impresso pela UFPR (projeto conjunto PUC RS e ICMBio) e distribuído em expedições ao PEE. Resultado de projeto submetido pelo ICMBio ao Fundo de Direitos Difusos ainda não saiu, contudo estava prevsito a solicitação de impressão do Guia Aves que a gente vê nos campos. Componentes do GAT apresentaram diversas palestras sobre as espécies e ações do PAN. Projeto Cinammomea, Projeto Cardeal-amarelo e Projeto Papa-capim com divulação nas mídias sociais.</t>
  </si>
  <si>
    <t>Glayson Bencke (SEMA RS), Carla Fontana (PUC RS), Pedro Pascotini (Alianza del Pastizal), Patricia Pereira Serafini (ICMBio/CEMAVE)</t>
  </si>
  <si>
    <t xml:space="preserve">Pedro Pascotini 
(Alianza del Pastizal) </t>
  </si>
  <si>
    <t xml:space="preserve">Verificar continuamente número de proprietários que aderiram à Alianza del Pastizal e se o recurso do BRDE está sendo acessado (pequenos proprietários estão conseguindo adequar-se?; médios e grandes proprietários são auto sustentáveis). Procurar fortalecer o acesso ao pequeno proprietário e agricultura familiar. </t>
  </si>
  <si>
    <t xml:space="preserve">Houve alguma dificuldade para seguir realizando as certificações de propriedades Alianza devido a pandemia. Contudo ainda assim houve um avanço no quadro de membros, hoje temos 262 propriedades certificadas, totalizando 204.310 hectares, contribuindo de forma direta para a manutenção de 149.240 ha de campos nativos. Quanto a linha de crédito do BRDE (FUNBIO), o projeto finalizou em maio de 2020, no âmbito desse projeto foi acessado 10 financiamentos. Não foi acessado todo o valor disponível, mas com a experiência foram alcançados muitos aprendizados em relação a formas de acesso, aos recursos e regramentos, contribuindo para próximas ações como está. Proposta de nova parceria com BRDE, mas o objetivo não é uma linha de crédito especial e sim acompanhar e auxiliar o produtor a acessar o Plano ABC - na linha ABC ambiental, diretamente via BRDE, sem intermediários e reduzindo as burocracias. Com parceria BRDE/SEBRAE a ideia é ter um profissional orientando os produtores (consultoria). Ações de controle de exóticas invasoras em algumas das propriedades (javali e capim anoni) estão sendo desenvolvidas via projeto FUNBIO, com recursos GEF Terrestre, na APA do Ibiraúitã. Em início de outubro de 2021 foi realizado um evento (Dia de Campo) em Alegrete, respeitando-se os limites de número de pessoas possível de acordo com restrições da pandemia. Evento híbrido foi realizado durante a ExpoLavras 2021 com transmissão ao vivo e oportunidade de participação presencial (102 pessoas na forma presencial e 184 de forma virtual). Palestras e webinários também foram realizados e as demandas de produtores por participação segue intensa. A expectativa de chegar próximo a 300 produtores até final de 2021. Levantamento da avifauna segue sendo realizado. De evento comemorativo ao Dia do Pampa em 2020, organizado pelo UFRGS um grupo de trabalho foi formado (Rede Sul de Restauração), que faz a conexão entre pesquisa, gestão, extensão, legislação e conservação dos campos. Trata-se de um grupo aberto a participação e ainda em formação, mas que está ligado a este objetivo do PAN.
</t>
  </si>
  <si>
    <t>Relatório Anual da SAVE Brasil que traz resultados da Alianza del Pastizal e Relatório do Projeto FUNBIO</t>
  </si>
  <si>
    <t xml:space="preserve">Pedro Pascotini (Alianza del Pastizal) </t>
  </si>
  <si>
    <t>A SEMA elaborou dois TR, um pra realizar uma compra de EPIs e EPCs de combate à incêndio para distribuir para as UCs Estaduais e outro de treinamento com objetivo de formar uma brigada de combate à incêndios. Tramita Termo de Cooperação entre SEMA e CBMRS para tutela de combate a incêndio em UCs e em conjunto com a Defesa Civil mapear as UCs e suas áreas de risco. Está em construção um Plano Estadual de Combate à Incêndios em UCs. Foram mapeadas as áreas de risco de Incêndio da APA do Banho Grande (falta publicação).</t>
  </si>
  <si>
    <t>O TR possui equipamentos bem específicos e está com dificuldades de encontrar fornecedores pra aquisição dos mesmos.</t>
  </si>
  <si>
    <t>Daniel Slomp (SEMA-RS) / Luciano Kops (SEMA-RS)</t>
  </si>
  <si>
    <t>Utilizar Manual de Boas Práticas da Alianza del Pastizal. Aumentar sua divulgação para órgãos de extensão (EMATER, EPAGRI, EMBRAPA) e proprietários rurais.</t>
  </si>
  <si>
    <t xml:space="preserve">A Alianza del Pastizal dispõe de alguns materiais técnicos, como Guia Prático de Prevenção e Controle de Capim-annoni no Pampa (parceria EMBRAPA Pecuária Sul) e Guia Prático de Manejo com Jaulas para Porcos Asselvajados (produzido no Projeto Pró APA Sustentável, projeto executado na APA do Ibirapuitã aprovado via FUNBIO, com recursos do GEF Terrestre). Além desses, materiais que tem apoio da Alianza, como o "Nativão + de 30 anos de pesquisa em campo nativo", produzido GPEP/UFRGS. Disponibilizados como produtos. De um evento comemorativo ao Dia do Pampa em 2020, organizado pelo UFRGS um grupo de trabalho foi formado (Rede Sul de Restauração), que faz a conexão entre pesquisa, gestão, extensão, legislação e conservação dos campos. Trata-se de um grupo aberto a participação e ainda em formação, mas que está ligado a este objetivo do PAN.
</t>
  </si>
  <si>
    <t xml:space="preserve">Patricia Pereira Serafini
(ICMBio/CEMAVE) </t>
  </si>
  <si>
    <t xml:space="preserve">Aves dos Campos Sulinos:
Luana Pastchny (IMA-SC);
Luis Fernando Perello (FEPAM);
Alexandre Krob (Instituto Curicaca); Glayson Bencke (MCN); Mauro Britto (IAP)
GAT do PAN
Herpetofauna do Sul:
Rio Grande do Sul: Patrick Colombo (FZB); Isabel Lermen (Instituto Curicaca); Diego Janisch (UFRGS); Dayse Rocha (SEMA/RS); Márcio Borges (UFRGS); Cristiane Alves da Silva (SEMA/RS);
Paraná: Mauro (IAP); 
Santa Catarina: Ricardo Barros Penteado (IMA-SC); Iberê Machado (Instituto Boitatá). </t>
  </si>
  <si>
    <t>O ICMBio está procurando a integração dos PANs com órgãos estaduais de meio ambiente (COPAN/ICMBio e Centros), o que facilitará inclusive a implementação de ações como essa relacionadas ao licenciamento. Foi criado um subgrupo de conservação no GT de fauna da Associação Brasileira de Entidades Estaduais de Meio Ambiente (Abema). Além disso, foi recebida pelo ICMBio a indicação formal de cada órgão estadual de meio ambiente para serem nossos pontos focais de PAN para essa integração. IBem como estruturada proposta de fluxo de solicitações. Na última reunião da Abema, o subgrupo de conservação apresentou aos secretários estaduais uma proposta de priorização de ações de PAN com sugestão para realização de reuniões regionais para alinhamento . Com a aprovação pelos secretários, o cronograma de reuniões com os estados ocorreu ao longo do segundo semestre de 2021.</t>
  </si>
  <si>
    <t xml:space="preserve">Memórias de reunião </t>
  </si>
  <si>
    <t xml:space="preserve">Apesar de não existir até o momento a formalização da atividade no PEE, procedimentos formais estão sendo discutidos no âmbito da SEMA RS. Atualmente, todos os observadores de aves que adentram o PEE tem o acompanhamento dos gestores e equipe do PEE. </t>
  </si>
  <si>
    <t>Procedimentos a serem formalizados sendo discutidos no âmbito da SEMA RS (PEE e PE Turvo). Versão revisada e consolidada do código de ética do observador de aves (esfera nacional serve como subsídio).</t>
  </si>
  <si>
    <t>Procedimentos em campo são adotados como rotina e estão sendo discutidos no âmbito da SEMA RS. Apesar de não existir até o momento a formalização da atividade no PEE, procedimentos formais estão sendo discutidos.</t>
  </si>
  <si>
    <t>Projeto do Instituto Curicaca estava sendo realizado com financiamento da Fundação Grupo Boticário para implementar essa ação. Com fins de diagnóstico e embasando a discussão, Perello orientava dissertação de mestrado com a temática, que foi concluída e artigo está em vias de publicação. Perello fez contato com a Secretaria de Turismo municipal e está marcado para março um evento em Mostardas com a Diretora Verona Collaris onde as lideranças locais conhecerão o trabalho concluído (mestranda Sílvia) e podem ter a oportunidade de implementar as sugestões e diretrizes que foram elaboradas. O SEBRAE faz um trabalho em Mostardas relacionado com a qualificação do turismo local. Em duas reuniões, realizadas em maio e junho de 2021, foi retomada a proposta de regramento para observação de aves no PN Lagoa do Peixe (Ordenamento de Observação de Aves no PNLP) e a discussão ocorreu entre Instituto Curicaca (Alexandre Krob) e SEMA/RS (Glayson e Jan). Durante as reuniões foram utilizados os diagnósticos do trabalho da mestranda orientada por Perello para embasar o regramento. O trabalho foi retomado e está em fase de conclusão pelo Instituto Curicaca.</t>
  </si>
  <si>
    <t>Dissertação de Mestrado concluída e artigo no prelo (previsão de publicação em fevereiro de 2022) - produto parcial.</t>
  </si>
  <si>
    <t>Restrições de pandemia e problemas de saúde de Alexandre Krob adiaram o andamento e finalização da ação.</t>
  </si>
  <si>
    <t>Luis Fernando Perello (FEPAM), Glayson e Jan (SEMA/RS)</t>
  </si>
  <si>
    <t xml:space="preserve">No início do ano o PARNA estará trabalhando na capacitação dos condutores de turismo de observação de aves e o código de ética / conduta a serem adotadas serão abordados. </t>
  </si>
  <si>
    <t>Ricardo Jerozolimski (ICMBio/NGI Campos de Palmas)</t>
  </si>
  <si>
    <t>Logo após a terceira oficina de monitoria do PAN Aves dos Campos Sulinos, integrantes do GAT dedicaram-se a um esforço coletivo para a redação de Nota Técnica com a recomendação técnica para a exclusão de espécie do PAN Aves dos Campos Sulinos da criação amadorista de passerformes que foi enviada via ofício para a Secretaria do Meio Ambiente e Infraestrutura do Rio Grande do Sul (SEMA/RS). Essa demanda foi encaminhada por ofício em outubro de 2020 atendendo a demanda específica para o cardeal-amarelo, contudo seu teor e conteúdo pode ser extrapolado para outras espécies do PAN. Discussão sobre lista PET no âmbito do CONAMA não inclui Gubernatrix cristata, mas incluiu Sporophila palustris e S. ruficollis. Recomendação para sua não inclusão do PAN Campos Sulinos deve ser enviada no máximo até 02 de dezembro.</t>
  </si>
  <si>
    <t>Ofício SEI 335/2020-DIBIO/ICMBio (SEI 7927362) e Nota Técnica 27/2020/CEMAVE/DIBIO/ICMBio (SEI 7900966)</t>
  </si>
  <si>
    <t>Foram feitos contatos com os representantes da CITES no Brasil, contudo os mesmos sugeriram ampliar o diálogo também com o Secretariado da CITES e a reunião virtual conjunta não foi realizada no prazo.</t>
  </si>
  <si>
    <t>Reunião foi adiada por sugestão de contatos CITES no Brasil e sua realização não foi possível dentro do prazo estabelecido anteriormente.</t>
  </si>
  <si>
    <t>Tiago Quaggio (RAN/ICMBio) e Patricia Serafini (CEMAVE/ICMBio)</t>
  </si>
  <si>
    <t>Apesar da impossibilidade de realização de evento sobre o tema, foi trabalhada pelo CEMAVE nova versão do Código de Ética do Observador de Aves, que está disponível à sociedade como um todo e como marco de orientação para a presente ação. O Código de Ética será diulgado amplamente pelas redes sociais do CEMAVE no final do segundo semestre de 2021 e foi elaborado como um documento auxiliar da IN nº 14, de 10 de outubro de 2018, que dispõe sobre procedimentos para realização da atividade de observação de aves nas unidades de conservação federais. Porém, o Código vai além dos territórios das UCs, com orientações e instruções que buscam garantir o bem estar das aves, dos ambientes dos quais elas dependem, da importância do respeito às normas de cada local e do compromisso com a ciência cidadã em qualquer ambiente, seja legalmente protegido ou não.</t>
  </si>
  <si>
    <r>
      <rPr>
        <sz val="12"/>
        <color theme="1"/>
        <rFont val="Calibri"/>
      </rPr>
      <t xml:space="preserve">Código de Ética do Observador de Aves do CEMAVE/ICMBio disponível em </t>
    </r>
    <r>
      <rPr>
        <u/>
        <sz val="12"/>
        <color rgb="FF1155CC"/>
        <rFont val="Calibri"/>
      </rPr>
      <t>https://drive.google.com/file/d/1YqZaq36WxOGQkL1-D0csJKle5qhPXwGq/view</t>
    </r>
  </si>
  <si>
    <t>Jan Karel Felix Mähler Junior 
(MCN)</t>
  </si>
  <si>
    <t>A oficina do PAT Planalto Sul iniciou a discussão para realizar o evento, mas restrições impostas pela pandemia travaram sua realização. Colegas da SEMA e municípios da região estão reiniciando a articulação para a realização do seminário, com a previsão de ser realizado dentro do prazo (2022). Trocas de emails entre Leonardo Urruth e Rodrigo Cambará Printes estão iniciando a discussão para definir a metodologia e planejamento para realização do evento. Colegas da SEMA de São Francisco de Paula também estão sendo envolvidos nessas discussões preparatórias. FLONA São Francisco de Paula/ICMBio também deve ser envolvida como importante colaboradora da ação. Colaborador potencial Yuri Bufon poderia ser incluído nos preparativos do evento (orientado Rodrigo Cambará).</t>
  </si>
  <si>
    <t>Restrições advindas da pandemia para a realização de seminário presenciais.</t>
  </si>
  <si>
    <t>Luthiana e Jan Karel Felix Mähler Junior (MCN</t>
  </si>
  <si>
    <t xml:space="preserve">Não houve andamento para a finalização da Nota Técnica. Danise Alves de Alves, gestora da REBIO, demonstrou interessada em compor um grupo de discussão sobre essa demanda. Reuniões são oportunas para reunir todo o conhecimento sobre o assunto e fechar o texto da NT a ser encaminhada à SEMA. </t>
  </si>
  <si>
    <t>Não houve contato formal com a gestão da UC para tratar do assunto.</t>
  </si>
  <si>
    <t>Em contato particular com a Danise, gestora da REBIO, ela se demonstrou interessada em compor um grupo de discussão sobre essa demanda.</t>
  </si>
  <si>
    <t>Ana Raquel Gomes Faria 
(AZAB)</t>
  </si>
  <si>
    <t>Programa de Manejo ex situ de Espécies Ameaçadas AZAB/ICMBio: Segundo os dados mais atuais recebidos pela Diretoria de Conservação e a Secretaria Executiva da AZAB há sete instituições listadas no Grupo de Trabalho (GT) para o studbook dos cardeais-amarelos, são elas: Parque das Aves, Zoológico de Pomerode, Museu de Zoologia da USP, Mantenedor de Fauna Arca de Noé, Fundação Ecológica e Zoo Botânica de Brusque, Fundação de Parque Municipais e Zoobotânica (BH) e Gramado Zoo. Estas três últimas aderiram ao Termo para a espécie no ano de 2020. Das 07 instituições que compõem o GT, apenas 03 (Parque das Aves, Museu de Zoologia da USP e Gramado Zoo) enviaram relatórios em 2020. No entanto, dados em anos anteriores relatavam a existência de indivíduos em mais 02 delas (Zoológico de Pomerode e Mantenedor de Fauna Arca de Noé), mas como o relatório declarando o plantel não foi recebido, os mesmos não puderam ser contabilizados com precisão. Os zoológicos de Belo Horizonte e Brusque não encaminharam relatórios por não terem a espécie no plantel. Há manifestação de interesse do Criadouro Fazenda Cachoeira para participação no GT. A mesma deve ser formalizada em 2021. Considerando os dados recebidos pelas 03 instituições respondentes de 2020 foi verificado a participação de 42 animais (25.16.01, sendo M. F. I) no manejo cooperado da espécie. Tal condição inclusive sugere uma redução no número de animais participantes, mas diante do não encaminhamento do relatório de duas instituições os números aqui apresentados parecem estar subestimados. As recomendações prioritárias para 2021 seguem com o pareamento de ao menos um casal por instituição participante no GT, na tentativa de reduzir riscos de extinção em situações de eventos estocásticos. Em novembro 2021, 10 machos e 2 fêmeas foram apreendidos pelo IMA e encaminhados para o Parque das Aves para avaliação clínico sanitária e eventuais atendimentos veterinários necessários. A partir de 13/12 estarão de alta para serem encaminhados para instituições que compõe o GT. O manual da espécie, considerando demanda estabelecida no Acordo ICMBio/AZAB, será elaborado em 2022 considerando os documentos e dados já trabalhados e elaborados pelo GAT deste PAN. Retomar diálogo com o Setor de Fauna da SEMA/RS sobre o Programa de Cativeiro do Cardeal-Amarelo e promover diálogo também com os 628 criadores amadores de passeriformes de cardeais-amarelos e 03 empreendimentos de fauna que mantém juntos ao todo 1566 cardeais-amarelos no RS (resumo CBO 2021). Reforçar o diálogo com os agentes de fiscalização da fronteira da Argentina com o Brasil sobre a importância do tráfico internacional para o cardeal-amarelo.</t>
  </si>
  <si>
    <t>Paloma Bosso (studbook keeper cardeal-amarelo)</t>
  </si>
  <si>
    <r>
      <rPr>
        <sz val="12"/>
        <color theme="1"/>
        <rFont val="Calibri"/>
      </rPr>
      <t>A partir de maio de 2021, uma série de debates e reuniões virtuais sobre diretrizes para manejo e translocação para a conservação do Bicudo (</t>
    </r>
    <r>
      <rPr>
        <i/>
        <sz val="12"/>
        <color theme="1"/>
        <rFont val="Calibri"/>
      </rPr>
      <t>Sporophila maximiliani</t>
    </r>
    <r>
      <rPr>
        <sz val="12"/>
        <color theme="1"/>
        <rFont val="Calibri"/>
      </rPr>
      <t xml:space="preserve">) incluíram o convite e participação de colegas pesquisadores da Argentina que trabalham com a mesma temática envolvendo </t>
    </r>
    <r>
      <rPr>
        <i/>
        <sz val="12"/>
        <color theme="1"/>
        <rFont val="Calibri"/>
      </rPr>
      <t>Gubernatrix cristata</t>
    </r>
    <r>
      <rPr>
        <sz val="12"/>
        <color theme="1"/>
        <rFont val="Calibri"/>
      </rPr>
      <t>. Foram convidadas: Melina Atencio (bióloga pela Universidade de Buenos Aires e atualmente doutoranda no Laboratório de Ecologia e Comportamento Animal). Seu doutorado está focado em estudar o sucesso da reintrodução de cardeais amarelos resgatados do tráfico ilegal de animais selvagens. Melina participa ativamente como representante da Universidade de Buenos Aires na</t>
    </r>
    <r>
      <rPr>
        <b/>
        <sz val="12"/>
        <color theme="1"/>
        <rFont val="Calibri"/>
      </rPr>
      <t xml:space="preserve"> Alianza del Cardenal Amarillo</t>
    </r>
    <r>
      <rPr>
        <sz val="12"/>
        <color theme="1"/>
        <rFont val="Calibri"/>
      </rPr>
      <t>, gerando recomendações e auxiliando na tomada de decisões para futuras translocações. Também tivemos palestras e participação da Dra. Alicia de la Colina que desde 2017 trabalha na Fundación Temaikèn, uma organização conservacionista que possui um zoológico, uma área natural protegida e um centro de resgate e reabilitação de fauna. Nesta instituição ela integra a área de conservação, gerenciando as diversas pesquisas que são desenvolvidas, sendo também a atual coordenadora do Projeto Cardeal Amarelo que a fundação desenvolve desde 2016. Ambas foram indicadas pela pesquisadora argentina Marisol Rodrigues, também convidada. Os contatos foram estabelecidos e a participação em evento promovido virtualmente propiciou discussões sobre a integração internacional dos esforços e iniciativas oficiais de conservação do cardeal-amarelo (Gubernatrix cristata), além do aprofundamento de contatos prévios e o incremento da disponibilidade da realização de mais eventos relacionados a serem realizados em conjunto. As palestras das pesquisadoras foram gravadas. Sugere-se um evento específico sobre cardeais-amarelos e essa integração a ser realizado virtualmente até junho de 2022.</t>
    </r>
  </si>
  <si>
    <t>Ação iniciada para algumas UCs no âmbito dos Conselhos Consultivos de algumas áreas protegidas. Questões internas de gestão de UCs estaduais (SEMA) e o momento político dificultaram a realização do seminário. Cenários agravados pela pandemia, impediram a realização do evento em si. Os Planos de Ação Territorial retomaram o assunto, mas não houve um seminário específico até o momento. Há possibilidade para 2022 de algumas oficinas acontecerem em algumas UCs. O entendimento dos gestores sobre a necessidade do manejo de campos em UCs ainda deve avançar. Importante manter o estado de conservação dos campos e não o processo de sucessão para ambiente florestal em UCs campestres. Seminário de Áreas Protegidas será potencialmente realizado em maio no RS e pode ser oportunidade de inserir a temática do manejo em campos nativos em áreas protgidas. REVIS Campos de Palmas teve seu Plano de Manejo revisado e atualizado contemplando a situação do manejo nos campos nativos, e tratando a pecuária como compatível com a conservação dos campos nativos e com a gestão da UC. Essa atualização permite que o assunto seja tratado com produtores rurais qualificando inclusive as ações de manejo dos campos nativos. Seminários temáticos específicos por UC estão sendo iniciados para a fronteira oeste e estão planejados para 2022.</t>
  </si>
  <si>
    <t>Questões internas de gestão de UCs estaduais (SEMA), além de restrições para realização de eventos pela pandemia, impediram a realização do seminário. Dificuldade de entendimento de gestores e limitação impostas pelos Planos de Manejo em relação ao manejo de campo em áreas protegidas.</t>
  </si>
  <si>
    <t xml:space="preserve">Apenas para o RVS Banhado dos Pachecos o trabalho tem sido desenvolvido atualmente. </t>
  </si>
  <si>
    <t>Ação aguarda aportes de implementação do Instituto Curicaca.</t>
  </si>
  <si>
    <t>Contexto da ação foi modificado. Avanços na gestão do Parque Estadual do Espinilho foram alcançados, mas a UC ainda não tem funcionários administrativos e alguns pontos na gestão precisam ser aprimorados. O gestor acumula duas UCs como chefe sobrecarregando-o em suas atividades de rotina. O trabalho que tem sido realizado na UC é de excelência, contudo maior apoio para a gestão ainda se faz necessário, tendo em vista a importância do Parque para a conservação da avifauna nacional.</t>
  </si>
  <si>
    <t>Glayson Ariel Bencke
(MCN)</t>
  </si>
  <si>
    <t>Desde a última oficina de monitoria, foi feita uma nova reunião com a equipe responsável pela modelagem das áreas de maior adequabilidade de habitat das aves dos Campos Sulinos realizada para a atualização das áreas prioritárias do Pampa (Institudo Curicaca e Eduardo Vélez), para distribuição de tarefas e demais encaminhamentos visando à publicação dos dados. Rafael Dias tem realizado modelagem de distribuição potencial de espécies de aves campestres (Sporophila palustris, S. melanogaster, Xanthopsar flavus - Amanda/aluna, Glayson e Carla) e Carla tem trabalhado com Sporophila (Jonas Rossoni/aluno e Prof. Caio José), Polystictus e Culicivora (Cassiana Aguiar). Resultados do bioma pampa seriam publicados com resultados mais gerais e não monoespecíficos (MMA). Trabalho tem sido estruturado no âmbito das discussões da atualização das áreas prioritárias que foram realizadas em 2018 pelo Ministério do Meio Ambiente. Essa ferramenta será importante para direcionar esforços e próximos passos estão em discussão.</t>
  </si>
  <si>
    <t>Glayson Bencke (SEMA - RS)</t>
  </si>
  <si>
    <t>Raul Candido Paixão 
(ICMBio/APA Ibirapuitã/RS)</t>
  </si>
  <si>
    <t>Ação concluída na monitoria 2</t>
  </si>
  <si>
    <t>Expedições de campo CEMAVE/PUC RS/UFPR foram realizadas até 2019, com as restrições da pandemia não foram realizados novos esforços de campo em 2020 e 2021. Planejado campo potencial equipe CEMAVE/PAN Aves dos Campos Sulinos antes de março de 2022 ou em setembro/outubro de 2022. Alojamento para equipe em campo (Grupo Ceolin) está disponível para atividades em campo. Monitoramento permanenete da equipe do PEE tem ocorrido durante a pandemia e os territorios dentro da UC tem sido utilizados para reprodução e monitorados, contudo, a identificação dos indivíduos não tem sido contínua (anilhas coloridas não visualizadas). Equipe do PEE tem acompanhado observadores de aves e se dedicado ao monitoramento contínuo da espécie. Aprofundar a estratégia de monitoramento por Ciência Cidadã no PEE. A manutenção de uma represa antiga pode ter representado a perda de um território de cardeal-amarelo conhecido. Territórios fora da UC permanecem sendo ocupadas. Territórios abandonados, monitorados no último campo, também não estão sendo mais ocupados. Também para início de 2022 está prevista expedição da SEMA para trabalho com a exótica invasora (cervo Axis), atentar para evitar a coincidência de períodos de expedições. Áreas potenciais na região de Lavras do Sul e região foram amostradas pela equipe da Alianza del Pastizal, contudo não foram regstrados cardeais. Esforços específicos de campo não tem ocorrido. Fazenda Santa Ubaldina seria um membro da Alianza a sr contactado para a presença potencial de cardeais-amarelos. Visita a áreas amostradas anteriormente (segunda captura em campo do PAN - Ibaré) seriam necessárias, mas intensa campanha por relatos de presença deve ser anterior. Retomar esforços de comunicação na região. Pensar em estratégia no FACEBOOK.</t>
  </si>
  <si>
    <t xml:space="preserve">Tese de doutorado Bianca Ressetti Silva (UFPR) e relatórios de expedição, bem como lista de presença de visitantes do PEE durante o período de 2020 e 2021 (quadro de visualizações do cardeal-amarelo no PEE), além de registros Wikiaves/E-bird realizados no PEE (observadores). </t>
  </si>
  <si>
    <t>Restrições advindas da pandemia dificultaram a realização de novas expedições em campo para a continuidade do monitoramento.</t>
  </si>
  <si>
    <t>Carla Fontana (PUC RS), Glayson Bencke (SEMA - RS), Mauricio Scherer (PEE SEMA - RS), Jan Karel (SEMA - RS), Patricia Serafini (ICMBio/CEMAVE)</t>
  </si>
  <si>
    <t>Carla Suertegaray Fontana 
(PUC/RS)</t>
  </si>
  <si>
    <t>Projeto de aluna de doutorado, orientada pela Carla Fontana, que trabalharia com Xanthopsar e Xolmis teve sua bolsa cortada e não iniciou o trabalho ainda. Nova aplicação para bolsa de doutorado para mesma aluna foi submetida com o objetivo de aprofundar a história natural de Xanthopsar, envolvendo populações brasileiras, argentinas e uruguaias. Trabalho ainda suspenso. Trabalho com Sporophila cinnamomea (Jonas) e da Cassiana em andamento (Polystictus e Culicivora). Importante pensar em maneiras de rastrear Xanthopsar para entender a distribuição e comportamento da espécie. O mapeamento das colônias pode variar ao longo do tempo, mas em uma escala maior a área de vida de um grupo de Xanthopsar, apesar de ampla, seria um ponto de partida para os monitoramentos. Raio de abrangência dessas áreas de vida pode delinear os esforços de monitoramento. Importante concentrar-se nas colônias reprodutivas. O monitoramento da Alianza del Pastizal tem sido fonte de infomração constante domonitoramento de aves campestres do PAN através de método padronizado, desde a última monitoria foram monitoradas 9 propriedades em sete municípios.</t>
  </si>
  <si>
    <t>Publicações da Alianza del Pastizal (Relatórios de cada campanha com abundância e informações sobre as aves campestres do PAN), artigos Carla Fontana e orientados (Allan Fechio e Bianca)</t>
  </si>
  <si>
    <t>Parte da ação não foi realizada (Xanthopsar) por restrições orçamentárias do governo federal com redução de cotas de bolsas de estudo para a pós-graduação. A escassez de bolsas atrapalhou o desenvolvimento do trabalho conforme anteriormente planejado.</t>
  </si>
  <si>
    <t>Carla Fontana (PUC RS), Glayson Bencke (SEMA - RS)</t>
  </si>
  <si>
    <t>Importante pensar em potenciais análises de tendência populacional, utilizando informações de contagens padronizadas ao longo do tempo. Extrapolar dados conhecidos para áreas de habitat disponível também poderiam ser interessantes para relacionar perda de habitat e perdas populacionais.</t>
  </si>
  <si>
    <t xml:space="preserve">Jan Karel Felix Mähler Junior 
(Museu de Ciências Naturais MCN - SEMA/RS)
</t>
  </si>
  <si>
    <t>Importante a difusão das diretrizes para outros Estados de abrangência do PAN e nacionalmente. Cruzar com dados de coleções cientificas. Ação conjuta com o PAN Herpetofauna do Sul (ação 1.12). Deve haver uma análise de adequação dos protocolos para o grupo alvo do PAN da Herpetofauna do Sul e o encaminhamento para adoção em outras OEMA´s e órgãos licenciadores de outros estados.</t>
  </si>
  <si>
    <t xml:space="preserve">Ação modificada no ano passado, o assunto é tratado há dois anos e meio através de grupo de trabalho (SEMA/FEPAM/MC) que trata dos impactos para a fauna alada relacionados. Documento técnico foi finalizado em 2021 com nova proposta para avaliação e metodologias de análise de impacto da FEPAM. Informações importantes foram levantadas, mas sua aplicação podem avançar ainda mais. Coordenadora do Grupo de Trabalho no âmbito da FEPAM/SEMA/MC confirmou que o trabalho (diretrizes) está em fase de diagramação para publicação. A produção do documento e tentativa de implementação está sendo realizada (diretrizes técnicas foram produzidas). A diretriz técnica tem olhar diferenciado para a avaliação de impactos e monitoramento, incorporando avaliações que vem sendo realizada na Europa e outras regiões. A incorporação dessas diretrizes serão importantes para o monitoramento dos empreendimentos eólicos e linhas de transmissão. SAVE Brasil está cogitando a possibilidade de realizar a produção e diagramação do material de forma mais ampla. Como próximos passos, o PAN das Aves dos Campos Sulinos poderiam fortalecer essa tratativa com a SAVE para publicação de diretries técnicas, ampliando a discussão para todos os estados do sul. Pensar em formas de manter o documento com potencial de atualizações ao longo do tempo. </t>
  </si>
  <si>
    <t>Documento foi elaborado apenas para geração de energia e está em fase de diagramação (pronto há seis meses).</t>
  </si>
  <si>
    <t>Documento técnico foi concluído apenas para geração de energia, não incluindo linhas de transmissão. Perspectiva de inclusão do impacto de linhas de transmissão nas diretrizes não está no horizonte temporal de execução dessa ação do PAN (dezembro de 2022).</t>
  </si>
  <si>
    <t xml:space="preserve">Jan Karel Felix Mähler Junior (MCN), Glayson Bencke (SEMA - RS), Perello </t>
  </si>
  <si>
    <t>SITUAÇÃO ATUAL DAS AÇÕES - 4ª MONITORIA (2021)</t>
  </si>
  <si>
    <t>12/12/2022 - 16/12/2022 (virtual)</t>
  </si>
  <si>
    <t>Ação iniciada e não concluída no período previsto</t>
  </si>
  <si>
    <t>Estimular e subsidiar tecnicamente a elaboração do Plano do Sistema Estadual de Unidades de Conservação - SEUC/RS, garantindo que reconheça as demandas de áreas estratégicas para conservação das espécies do PAN</t>
  </si>
  <si>
    <t>Aves dos Campos Sulinos:
Daniel Vilasboas Slomp (DUC - SEMA/RS); Jan Karel Felix Mähler Junior (Museu de Ciências Naturais - MCN/SEMA-RS); 
Luis Fernando Perello (FEPAM); Patricia Pereira Serafini (ICMBio/CEMAVE) 
Herpetofauna do Sul:
Laura Verrastro (UFRGS); Diego Janisch (UFRGS); Caroline Zank (Instituto Curicaca); Marcelo Freire (Teia); Patrick Colombo (FZB); Lara Cortes (RAN/ICMBio); Márcio Martins (UFRGS); Roberto Batista de Oliveira (FZB).</t>
  </si>
  <si>
    <r>
      <t xml:space="preserve">Ação conjuta com o </t>
    </r>
    <r>
      <rPr>
        <b/>
        <sz val="12"/>
        <color theme="1"/>
        <rFont val="Calibri"/>
        <family val="2"/>
      </rPr>
      <t xml:space="preserve">PAN Herpetofauna do Sul </t>
    </r>
    <r>
      <rPr>
        <sz val="12"/>
        <color theme="1"/>
        <rFont val="Calibri"/>
        <family val="2"/>
      </rPr>
      <t xml:space="preserve">(ação 3.7); Lembrar que inclui UCs de todas as categorias e RPPN. A ação 1.1 depende de subsídios da implementação da ação 5.1 deste PAN.    </t>
    </r>
  </si>
  <si>
    <t>Material técnico foi preparado, contudo devido ao Plano não ter andado dentro da SEMA, o material não foi encaminhado. Sem previsão de contratações embora TR já tenham sido preparados.</t>
  </si>
  <si>
    <t>Afastamento dos articuladores dificultou o andamento da ação. Ambiente político desfavorável, mudanças políticas podem não priorizar o Plano. A pandemia também foi um agravante para o não andamento desta ação.</t>
  </si>
  <si>
    <t>Daniel Slomp 
(DUC-SEMA/RS)</t>
  </si>
  <si>
    <t>Luthiana Carbonell 
(IMA/SC)</t>
  </si>
  <si>
    <t>Aves dos Campos Sulinos:
Luthiana Carbonell (IMA-SC); Juliano Rodrigues Oliveira (ICMBio/PARNA das Araucárias-SC)
Ricardo Jerozolimski (ICMBio) 
Herpetofauna do Sul:
Subsídio Técnico: Selvino Neckel de Oliveira (UFSC); Erica Naomi Saito (PROSUL); Leoncio Pedrosa Lima (CR-9/ICMBio); Tobias Saraiva Kunz (UFRGS); Articulação política: Ricardo Barros Penteado (IMA-SC)</t>
  </si>
  <si>
    <t>Campos de Água Doce e Passos Maia/SC</t>
  </si>
  <si>
    <r>
      <rPr>
        <sz val="12"/>
        <color rgb="FF000000"/>
        <rFont val="Calibri"/>
      </rPr>
      <t xml:space="preserve">Ação conjuta com o </t>
    </r>
    <r>
      <rPr>
        <b/>
        <sz val="12"/>
        <color rgb="FF000000"/>
        <rFont val="Calibri"/>
      </rPr>
      <t>PAN Herpetofauna do Sul</t>
    </r>
    <r>
      <rPr>
        <sz val="12"/>
        <color rgb="FF000000"/>
        <rFont val="Calibri"/>
      </rPr>
      <t xml:space="preserve"> (ação 3.12); A proposta deve ser compatível com a manutenção dos campos naturais. O indicativo técnico é de criação de uma UC estadual. O ideal é o ICMBio/CEMAVE oficiar o DBIO do IMA a abrir o processo de criação e incentivar a Comissão de Criação de UCs do Estado de SC a abrir o processo e realizar os estudos necessários. Para estreitar o contato com a Alianza del Pastizal seria interessante os técnicos do IMA participarem em outubro de 2019, em Alegrete, do Encuentro de Ganadeiros (evento anual).</t>
    </r>
  </si>
  <si>
    <r>
      <rPr>
        <sz val="12"/>
        <color rgb="FF000000"/>
        <rFont val="Calibri"/>
      </rPr>
      <t xml:space="preserve">Foram realizadas reuniões com o IMA-SC (abril, maio e julho/22) (Luthiana, Luana, Luciano Bonotto, Mauricio da Fre, Tiago Quaggio, Elaine Lucas, Andrei). IMA sinalizou que a criação de uma UC na região é uma proposta antiga e não tem previsão de implantação imediata e já existe uma poligonal proposta, mas ainda inicial e provavelmente a categoria escolhida será de APA (grande extensao territorial). Foi elaborado uma nota técnica conjunta da coordenação dos PAN Campos Sulinos e Herpetofauna sobre os pontos para subsidiar as demandas dos dois PANs nesse processo de limites da futura UC, foi solicitado que a poligonal contemple a localidade tipo de </t>
    </r>
    <r>
      <rPr>
        <i/>
        <sz val="12"/>
        <color rgb="FF000000"/>
        <rFont val="Calibri"/>
      </rPr>
      <t>Pithecopus rusticus</t>
    </r>
    <r>
      <rPr>
        <sz val="12"/>
        <color rgb="FF000000"/>
        <rFont val="Calibri"/>
      </rPr>
      <t xml:space="preserve"> e de aves do PAN Aves Campos Sulinos. Nota técnica a ser encaminhada para o IMA em 02/12/2022.</t>
    </r>
  </si>
  <si>
    <t>Nota Técnica encaminhada para o órgão competente visando subsidiar processo de criação de UC</t>
  </si>
  <si>
    <r>
      <rPr>
        <sz val="12"/>
        <color rgb="FF000000"/>
        <rFont val="Calibri"/>
      </rPr>
      <t xml:space="preserve">Processo de criação de UCs dentro do IMA está lento. Falta um ambiente favorável no Estado para criação de UC dentro do IMA/SC. O IMA realiza os estudos técnicos para a criação de UCs e estas são propostas pela Secretaria de Estado no âmbito do Executivo para aprovação na ALESC. Há pelo menos 3 propostas pendentes com estudos técnicos realizados pelo IMA. Mais informações em: https://ima.sc.gov.br/index.php/biodiversidade/estudos-tecnicos/estudos-tecnicos-para-a-criacao-do-refugio-estadual-de-vida-silvestre-raulinoa; https://ima.sc.gov.br/index.php/biodiversidade/estudos-tecnicos/estudos-tecnicos-para-criacao-da-reserva-biologica-vale-das-nascentes; </t>
    </r>
    <r>
      <rPr>
        <u/>
        <sz val="12"/>
        <color rgb="FF1155CC"/>
        <rFont val="Calibri"/>
      </rPr>
      <t>https://ima.sc.gov.br/index.php/biodiversidade/estudos-tecnicos/estudos-tecnicos-para-criacao-da-uc-da-serra-do-rio-do-rastro</t>
    </r>
  </si>
  <si>
    <t>Elaine Lucas (UFSM/PAN Herpetofauna do Sul), Tiago Quaggio (RAN/ICMBio), Andrei Roos (ICMBio/CEMAVE)</t>
  </si>
  <si>
    <t>Tiago Quaggio (RAN/ICMBio) irá agendar uma reunião com equipe gestora do REVIS para verificar se haveria apoio da equipe gestora da UC em uma eventual proposta de ampliação do REVIS para área alvo de espécie do PAN Herpetofauna do Sul</t>
  </si>
  <si>
    <t>Alexandre Krob
(Instituto Curicaca)</t>
  </si>
  <si>
    <t>Aves dos Campos Sulinos:
Carla Suertegaray Fontana (PUC/RS); Luthiana Carbonell (IMA-SC); Patricia Pereira Serafini (ICMBio/CEMAVE)
Herpetofauna do Sul: 
Tiago Gomes (UNIPAMPA)</t>
  </si>
  <si>
    <r>
      <rPr>
        <sz val="12"/>
        <color rgb="FF000000"/>
        <rFont val="Calibri"/>
      </rPr>
      <t xml:space="preserve">Ação conjuta com o </t>
    </r>
    <r>
      <rPr>
        <b/>
        <sz val="12"/>
        <color rgb="FF000000"/>
        <rFont val="Calibri"/>
      </rPr>
      <t>PAN Herpetofauna do Sul</t>
    </r>
    <r>
      <rPr>
        <sz val="12"/>
        <color rgb="FF000000"/>
        <rFont val="Calibri"/>
      </rPr>
      <t xml:space="preserve"> (ação 3.13); A proposta deve ser compatível com a manutenção dos campos naturais. Recomendamos forte sinergia entre este PAN e o PAT Planalto Sul. Captar recurso para realização do produto (GEF-Espécies, GEF-Terrestre, Fundação Grupo O Boticário). </t>
    </r>
  </si>
  <si>
    <t>Não houve andamento da ação apesar de se referir a uma área prioritária de acordo com o PAT Planalto Sul. Uma contratação será realizada no ambito do PAT para a execução da AER.</t>
  </si>
  <si>
    <t>Afastamento do articulador do PAN e não houve recurso financeiro para elaboração do AER.</t>
  </si>
  <si>
    <t>Luthiana Carbonell (IMA/SC)</t>
  </si>
  <si>
    <t>Já existem dados ornitológicos disponíveis para a região</t>
  </si>
  <si>
    <t xml:space="preserve">Luthiana Carbonell e Débora Brasil (IMA/SC);  Salete Ferreira e Daniel Vilasboas Slomp (DUC - SEMA/RS); Patricia Pereira Serafini (ICMBio/CEMAVE ); Débora Brasil (IMA/SC);Thiago Valente (FGB); Jan Karel Felix Mähler Junior (MCN)
</t>
  </si>
  <si>
    <t xml:space="preserve">ICMS ecológico e PSA.
Convidar outros estados. Incluir também outros órgãos como FAMUR. Ampliar conhecimento pela sociedade e OEMAs de SC e PR na regulamentação proposta pela SEMA RS da Lei Estadual.  </t>
  </si>
  <si>
    <t>Não foi criado o GT entre os três estados. No RS foi homologada legislação (DECRETO Nº 56.640, DE 2 DE SETEMBRO DE 2022) que permite o pagamento de serviços ambientais, contudo ainda não foi implementado.</t>
  </si>
  <si>
    <t xml:space="preserve">Afastamento dos articuladores dificultou o andamento da acão. </t>
  </si>
  <si>
    <t>Daniel Slomp (DUC-SEMA/RS), Carla Fontana (PUC/RS)</t>
  </si>
  <si>
    <t>O programa Campos do Sul da SEMA-RS pretende certificar propriedades e servir de base para a política de PSA no RS.</t>
  </si>
  <si>
    <t>Campos Sulinos do RS (Barra do Quaraí e Uruguaiana/RS)</t>
  </si>
  <si>
    <t>Ação não executada. Nao houve atualizações com relação à Monitoria anual anterior.</t>
  </si>
  <si>
    <t>Subsidiar a elaboração e aplicação de diretrizes técnicas para a autorização de supressão de campos nativos do bioma Pampa no Estado de RS</t>
  </si>
  <si>
    <t>Nota técnica finalizada (SEMA e FEPAM), mas não chegou a ser convertida em instrumento legal normatizador.</t>
  </si>
  <si>
    <t xml:space="preserve">Relatório técnico da portaria Conjunta SEMA/FEPAN N12/2019 </t>
  </si>
  <si>
    <t>Nota técnica finalizada, mas não foi identificado o problema pelo qual a mesma não foi convertida em instrumento legal.</t>
  </si>
  <si>
    <t>Daniel Slomp (DUC-SEMA/RS)</t>
  </si>
  <si>
    <t>Elaborar acão para implementação e acompanhamento das diretrizes. Identificar atores para reunião para articulação da implementação.</t>
  </si>
  <si>
    <t>Subsidiar a elaboração e aplicação de diretrizes técnicas para a autorização de supressão de campos nativos do bioma Mata Atlântica no Estado de RS</t>
  </si>
  <si>
    <t xml:space="preserve">GT criado internamente, Relatorio técnico finalizado com diretrizes, mas não chegou a ser convertido em instrumento legal normatizador. </t>
  </si>
  <si>
    <t xml:space="preserve">Sugere-se a avaliação do documento por parte do GAT - PAN Campos Sulinos de forma a poder validar o mesmo, com posterior sugestão para implementação. </t>
  </si>
  <si>
    <t>Nota Técnica com sugestões para o aprimoramento de critérios para conversão de campos nativos do bioma Mata Atlântica no Estado de SC</t>
  </si>
  <si>
    <t>Recomendamos a comunicação por meio de Ofício para a Diretoria de Regularização Ambiental, além de realização de reunião com o IMA/SC para discutir a normatização de conversão de campos sulinos no Estado de SC. IMA e coordenação do PAN também devem reunir-se com as Gerências de Licenciamento Rural para sensibilizar os gestores para a questão da conversão de campos sulinos. Sugerir a inclusão de uma ação no PAT Planalto Sul de integração de políticas públicas e ações territoriais que interagem no RS e SC.</t>
  </si>
  <si>
    <t>Foi elaborado um Protocolo de Intenções entre IMA e FETAESC para execução de projetos de restauração, conservação e boas práticas de manejo da vegetação nativa especialmente nos campos naturais do Planalto Sul. O Protocolo de Inteções tem como um de seus objetivos  a atualização e elaboração de normas ambientais  que regulamentem a supressão e o manejo de campos naturais e a inclusão dos ecossistemas de campos naturais em projetos de restauração conservação e manejo conservacionista em pequenas propriedades e posses rurais, estando entre as obrigações que cabem ao IMA "atualizar e elaborar normas ambientais que permitam a utilização da reposição florestal obrigatória, originada em processos de supressão de vegetação, em ações de restauração, conservação e manejo conservacionista em pequenas propriedades e posses rurais e que regulamentem a supressão e o manejo de campos naturais".</t>
  </si>
  <si>
    <t>Protocolo de Intenções entre IMA e FETAESC em trâmite para assinaturas</t>
  </si>
  <si>
    <t>Elaborar ação buscando a normatização (IN estadual) que está prevista no Protocolo de Intenções e acompanhamento.</t>
  </si>
  <si>
    <t>AÇÃO CONCLUÍDA NA MONITORIA 3</t>
  </si>
  <si>
    <t>Parecer final do GT criado dentro da SEMA. Ofício ao MP</t>
  </si>
  <si>
    <t>Jan Karel F. Mähler Junior 
(MCN)</t>
  </si>
  <si>
    <t>Joana Bassi (DBIO-SEMA/RS); Maurício Scherer (Gestor PE Espinilho - SEMA/RS); Daniel Vilasboas Slomp (DUC-SEMA/RS); Alexandre Krob (Instituto Curicaca); Lucas Richter (DLF-SEMA/RS)</t>
  </si>
  <si>
    <t xml:space="preserve"> Barra do Quaraí/RS</t>
  </si>
  <si>
    <t>Houve uma iniciativa anterior buscando sua realização mas desde o final do projeto RS Bio (2016) não houve avanço e o projeto do CAR está interrompido no RS. Devido a troca de governo não há perspectiva para sua implementação em curto prazo.</t>
  </si>
  <si>
    <t>Interrupção judicial do CAR impossibilitando o andamento da ação. 
Campos nativos do RS são considerados ambiente antropizado conforme Decreto Estadual n° 52.431/2015, atualmente incorporada na Lei Estadual n° 15.434/2020, entretanto isso está sendo discutido judicialmente (Processo nº 001/1.15.0122787-5 (nº CNJ 0175872-45.2015.8.21.0001) de forma que as análises que envolvam campos nativos são prejudicadas.</t>
  </si>
  <si>
    <t>Jan Karel Felix Mähler Junior (MCN), Daniel Slomp (DUC-SEMA/RS)</t>
  </si>
  <si>
    <t>Acompanhar o andamento da implementação do CAR e enviar ofício assim que identificada a retomada</t>
  </si>
  <si>
    <r>
      <rPr>
        <b/>
        <sz val="12"/>
        <color rgb="FF000000"/>
        <rFont val="Calibri"/>
      </rPr>
      <t xml:space="preserve">Aves dos Campos Sulinos:
</t>
    </r>
    <r>
      <rPr>
        <sz val="12"/>
        <color rgb="FF000000"/>
        <rFont val="Calibri"/>
      </rPr>
      <t xml:space="preserve">Alexandre Krob (Instituto Curicaca);  Lucas Richter (DLF-SEMA/RS)                                                                                                                                                 
</t>
    </r>
    <r>
      <rPr>
        <b/>
        <sz val="12"/>
        <color rgb="FF000000"/>
        <rFont val="Calibri"/>
      </rPr>
      <t xml:space="preserve">Herpetofauna do Sul:
</t>
    </r>
    <r>
      <rPr>
        <sz val="12"/>
        <color rgb="FF000000"/>
        <rFont val="Calibri"/>
      </rPr>
      <t>Daniel Vilasboas  Slomp (SEMA/DUC-RS); Alexandre Krob (Instituto Curicaca); Lucas Richter (SEMA/DFL-RS).</t>
    </r>
  </si>
  <si>
    <t>Campos Sulinos do RS - Áreas de entorno das UCs</t>
  </si>
  <si>
    <r>
      <t xml:space="preserve">Ação conjuta com o </t>
    </r>
    <r>
      <rPr>
        <b/>
        <sz val="12"/>
        <color theme="1"/>
        <rFont val="Calibri"/>
        <family val="2"/>
      </rPr>
      <t>PAN Herpetofauna do Sul</t>
    </r>
    <r>
      <rPr>
        <sz val="12"/>
        <color theme="1"/>
        <rFont val="Calibri"/>
        <family val="2"/>
      </rPr>
      <t xml:space="preserve"> (ação 3.14). Reunião articulada entre SC e RS.</t>
    </r>
  </si>
  <si>
    <t xml:space="preserve">Ação não executada. Não houve atualizações com relação à Monitoria anual anterior. </t>
  </si>
  <si>
    <t>Campos nativos do RS são considerados ambiente antropizado conforme Decreto Estadual n° 52.431/2015, atualmente incorporada na Lei Estadual n° 15.434/2020, entretanto isso está sendo discutido judicialmente (Processo nº 001/1.15.0122787-5 (nº CNJ 0175872-45.2015.8.21.0001) de forma que as análises que envolvam campos nativos são prejudicadas.</t>
  </si>
  <si>
    <t>O Comitê Gestor do CAR no RS, instituído pela Portaria Conjunta SEMA/FEPAM n. 31/2018 de 22/11/2018, designado pela Portaria SEMAI n. 20/2019 de 23/01/2019 e alterado pela Portaria 66/2022 de 27/04/2022.
O Processo nº 001/1.15.0122787-5 (nº CNJ 0175872-45.2015.8.21.0001), que tramita perante a 10ª Vara da Fazenda Pública do Foro Central da Comarca de Porto Alegre, ajuizada pelo Ministério Público do Rio Grande do Sul em 20/07/2015, que questiona dispositivos do Decreto Estadual nº 52.431, de 23 de junho de 2015, que dispõe sobre a implementação do Cadastro Ambiental Rural – CAR no Rio Grande do Sul.</t>
  </si>
  <si>
    <t>Luthiana Carbonell (IMA/SC); Patricia P. Serafini (ICMBio/CEMAVE);
Juliano Rodrigues Oliveira (ICMBio); Leonardo Urruth e Daniel Slomp (SEMA-RS)</t>
  </si>
  <si>
    <t>AÇÃO CONCLUÍDA NA MONITORIA 4</t>
  </si>
  <si>
    <t>Gabriela Leonhardt (ICMBio/PARNA Campos Gerais/PR); 
Ricardo Jerozolimski (ICMBio/REVIS Campos de Palmas/PR)</t>
  </si>
  <si>
    <t xml:space="preserve">Aparentemente não houve andamento da ação. </t>
  </si>
  <si>
    <t>Dificuldade de comunicação com o articulador.</t>
  </si>
  <si>
    <t xml:space="preserve">Andrei Roos (ICMBio/CEMAVE) </t>
  </si>
  <si>
    <t>Para o III Ciclo será importante rever o recorte espacial da ação.</t>
  </si>
  <si>
    <t>Luthiana Carbonell (IMA-SC), Carla Suertegaray Fontana (PUC/RS), Luis Fernando Perello (FEPAM)</t>
  </si>
  <si>
    <t>Nota técnica encaminhada para ICMBio/DIMAN</t>
  </si>
  <si>
    <r>
      <rPr>
        <b/>
        <sz val="12"/>
        <color rgb="FF000000"/>
        <rFont val="Calibri"/>
      </rPr>
      <t xml:space="preserve">Aves dos Campos Sulinos:
</t>
    </r>
    <r>
      <rPr>
        <sz val="12"/>
        <color rgb="FF000000"/>
        <rFont val="Calibri"/>
      </rPr>
      <t xml:space="preserve">Patricia Pereira Serafini (ICMBio/CEMAVE); Carla Suertegaray Fontana (PUC/RS)
</t>
    </r>
    <r>
      <rPr>
        <b/>
        <sz val="12"/>
        <color rgb="FF000000"/>
        <rFont val="Calibri"/>
      </rPr>
      <t xml:space="preserve">Herpetofauna do Sul:
</t>
    </r>
    <r>
      <rPr>
        <sz val="12"/>
        <color rgb="FF000000"/>
        <rFont val="Calibri"/>
      </rPr>
      <t>Elaine Gonsales (UFSM); Lara Cortes (ICMBio/RAN); Caren Andreis (ICMBio)</t>
    </r>
  </si>
  <si>
    <t>REVIS dos Campos de Palmas/PR</t>
  </si>
  <si>
    <r>
      <t>Ação conjuta com o</t>
    </r>
    <r>
      <rPr>
        <b/>
        <sz val="12"/>
        <color theme="1"/>
        <rFont val="Calibri"/>
        <family val="2"/>
      </rPr>
      <t xml:space="preserve"> PAN Herpetofauna do Sul</t>
    </r>
    <r>
      <rPr>
        <sz val="12"/>
        <color theme="1"/>
        <rFont val="Calibri"/>
        <family val="2"/>
      </rPr>
      <t xml:space="preserve"> (ação 3.11)</t>
    </r>
  </si>
  <si>
    <t xml:space="preserve">Andrei Roos 
(ICMBio/CEMAVE) </t>
  </si>
  <si>
    <t>Aves dos Campos Sulinos:
Luthiana Carbonell (IMA-SC);  Carla Suertegaray Fontana (PUC/RS)
Herpetofauna do Sul:
Alexandre Krob (Instituto Curicaca); Patrick Colombo (FZB); Laura Verrastro (UFRGS); Márcio Borges (UFRGS)</t>
  </si>
  <si>
    <t>Vacaria/RS, Bom Jesus/SC, Campo Belo do Sul/SC</t>
  </si>
  <si>
    <r>
      <t xml:space="preserve">Ação conjuta com o </t>
    </r>
    <r>
      <rPr>
        <b/>
        <sz val="12"/>
        <color theme="1"/>
        <rFont val="Calibri"/>
        <family val="2"/>
      </rPr>
      <t>PAN Herpetofauna do Sul</t>
    </r>
    <r>
      <rPr>
        <sz val="12"/>
        <color theme="1"/>
        <rFont val="Calibri"/>
        <family val="2"/>
      </rPr>
      <t xml:space="preserve"> (ação 3.15). Criar articulação com o PAT Planalto Sul. Procurar junto à COCUC/ICMBio se houve repasse do processo por parte do MMA para delimitação do polígono da UC.</t>
    </r>
  </si>
  <si>
    <t>Momento político desfavorável a criação de UCs.</t>
  </si>
  <si>
    <t>Levantar infos PAT PLanalto Sul (Ação do PAT Planalto Sul: 1.5 Articular a criação e implantação do corredor do rio Pelotas (REVIS)), verificar processo ICMBio criação UC, alterar prazo execução.
Proposta de elaboração de NT Conjunta com o PAN herpetofauna do sul e PAT planalto sul para atender a esta ação.</t>
  </si>
  <si>
    <t>Impulsionar a criação de uma UC no município de Cidreira-RS que contemple o gradiente e a dinâmica geológica de alimentação das dunas</t>
  </si>
  <si>
    <t>Documentos encaminhados e ações realizadas para impulsionar, junto à SEMA, a criação da UC</t>
  </si>
  <si>
    <r>
      <rPr>
        <b/>
        <sz val="12"/>
        <color theme="1"/>
        <rFont val="Calibri"/>
        <family val="2"/>
      </rPr>
      <t>Aves dos Campos Sulinos:</t>
    </r>
    <r>
      <rPr>
        <sz val="12"/>
        <color theme="1"/>
        <rFont val="Calibri"/>
        <family val="2"/>
      </rPr>
      <t xml:space="preserve">
Glayson Ariel Bencke (MCN)
</t>
    </r>
    <r>
      <rPr>
        <b/>
        <sz val="12"/>
        <color theme="1"/>
        <rFont val="Calibri"/>
        <family val="2"/>
      </rPr>
      <t>Herpetofauna do Sul:</t>
    </r>
    <r>
      <rPr>
        <sz val="12"/>
        <color theme="1"/>
        <rFont val="Calibri"/>
        <family val="2"/>
      </rPr>
      <t xml:space="preserve">
Marcelo Duarte Freire (Teia); Diego Janisch Alvares (UFRGS); Roberto Batista de Oliveira (FZB-RS); Laura Verrastro (UFRGS); Patrick Colombo (FZB)
</t>
    </r>
  </si>
  <si>
    <t>Cidreira/RS</t>
  </si>
  <si>
    <r>
      <t xml:space="preserve">Ação conjuta com o </t>
    </r>
    <r>
      <rPr>
        <b/>
        <sz val="12"/>
        <color theme="1"/>
        <rFont val="Calibri"/>
        <family val="2"/>
      </rPr>
      <t>PAN Herpetofauna do Sul</t>
    </r>
    <r>
      <rPr>
        <sz val="12"/>
        <color theme="1"/>
        <rFont val="Calibri"/>
        <family val="2"/>
      </rPr>
      <t xml:space="preserve"> (ação 3.1). Encaminhar Ofício para a SEMA-RS reforçando a importância de criação da UC para o novo gestor. Mesma ação do PAN Lagoas do Sul (solicitar à coord. do CEPSUL). </t>
    </r>
  </si>
  <si>
    <t>Criar ação de acompanhamento da criação da UC (a exemplo do Herpetofauna do Sul). Informar dados mais recentes para o Herpetofauna do Sul.</t>
  </si>
  <si>
    <t>Mapear e integrar a abrangência das ações para melhorar a sensibilidade da aplicação dos indicadores do PAN Campos Sulinos</t>
  </si>
  <si>
    <t>Mapa de abrangência das ações elaborado</t>
  </si>
  <si>
    <t>Avaliação realizada de maneira eficaz</t>
  </si>
  <si>
    <t>Retomar a proposta da criação de unidade de conservação estadual ou federal no Cerro do Jarau que proteja as espécies contempladas pelo PAN e paisagens do Pampa</t>
  </si>
  <si>
    <t>Relatório anual de acompanhamento do processo</t>
  </si>
  <si>
    <t>Unidade de conservação criada</t>
  </si>
  <si>
    <r>
      <rPr>
        <b/>
        <sz val="12"/>
        <color rgb="FF000000"/>
        <rFont val="Calibri"/>
      </rPr>
      <t>PAN Herpetofauna do Sul</t>
    </r>
    <r>
      <rPr>
        <sz val="12"/>
        <color rgb="FF000000"/>
        <rFont val="Calibri"/>
      </rPr>
      <t>:  
Alexandre Krob (Instituto Curicaca); Subsídio Técnico: Caroline Zank (Instituto Curicaca); Laura Verrastro (UFRGS); Márcio Borges (UFRGS); Sonia Cequim (UFSM); Dennis Patrocínio (SEMA-RS).</t>
    </r>
  </si>
  <si>
    <t>Quaraí e Uruguaiana/RS</t>
  </si>
  <si>
    <r>
      <t xml:space="preserve">Ação compartilhada com </t>
    </r>
    <r>
      <rPr>
        <b/>
        <sz val="12"/>
        <color theme="1"/>
        <rFont val="Calibri"/>
        <family val="2"/>
      </rPr>
      <t xml:space="preserve">PAN Herpetofauna do Sul </t>
    </r>
    <r>
      <rPr>
        <sz val="12"/>
        <color theme="1"/>
        <rFont val="Calibri"/>
        <family val="2"/>
      </rPr>
      <t>(ação 3.8).</t>
    </r>
  </si>
  <si>
    <t>Não houve atualizações com relação à Monitoria anual anterior. Proposta finalizada com indicação de categoria da UC (Monumento Natural).</t>
  </si>
  <si>
    <t xml:space="preserve">Processo parou devido à conflito com o tamanho da área proposta, necessitando readequação dos limites e tamanho. Afastamento do articulador dificultou o andamento da ação. </t>
  </si>
  <si>
    <t>Daniel Slomp (SEMA-RS), Carla Fontana (UFRGS)</t>
  </si>
  <si>
    <t>Não há dados sobre a avifauna que indiquem a importância da área para a conservação. Faz-se necessário avaliar a importância da área do ponto de vista ornitológico de forma a justificar a manutenção ou readequação da ação. Reformular ação semelhante a ação 1.23.</t>
  </si>
  <si>
    <t>REBIO São Donato/RS</t>
  </si>
  <si>
    <t>Bioma Pampa</t>
  </si>
  <si>
    <r>
      <rPr>
        <sz val="12"/>
        <color rgb="FF000000"/>
        <rFont val="Calibri"/>
      </rPr>
      <t>Foi realizada apenas breve visita à REBIO por ornitólogos do MCN/SEMA-RS em 27/08/2021, contudo não foi realizada expedição específica para atualização de ocorrências. Biólogo Dante Meller (colaborador da ação) informa que tem realizado visitas frequentes a outro banhado próximo, situado na mesma microbacia, e tem registrado diversas espécies de caboclinhos (</t>
    </r>
    <r>
      <rPr>
        <i/>
        <sz val="12"/>
        <color rgb="FF000000"/>
        <rFont val="Calibri"/>
      </rPr>
      <t xml:space="preserve">Sporophila palustris, S. cinnamomea, S. hypochroma, S. pileata </t>
    </r>
    <r>
      <rPr>
        <sz val="12"/>
        <color rgb="FF000000"/>
        <rFont val="Calibri"/>
      </rPr>
      <t>e</t>
    </r>
    <r>
      <rPr>
        <i/>
        <sz val="12"/>
        <color rgb="FF000000"/>
        <rFont val="Calibri"/>
      </rPr>
      <t xml:space="preserve"> S. ruficollis</t>
    </r>
    <r>
      <rPr>
        <sz val="12"/>
        <color rgb="FF000000"/>
        <rFont val="Calibri"/>
      </rPr>
      <t>) na área, além do gavião-cinza (</t>
    </r>
    <r>
      <rPr>
        <i/>
        <sz val="12"/>
        <color rgb="FF000000"/>
        <rFont val="Calibri"/>
      </rPr>
      <t>Circus cinereus</t>
    </r>
    <r>
      <rPr>
        <sz val="12"/>
        <color rgb="FF000000"/>
        <rFont val="Calibri"/>
      </rPr>
      <t>). O gestor da REBIO São Donato está presente na região e articulado com observadores de aves que compartilham novos registros nas plataformas de ciência cidadã.</t>
    </r>
  </si>
  <si>
    <t>Cancelamento de algumas expedições de campo do MCN/SEMA-RS em 2021 e 2022, em razão de restrições logísticas e burocráticas.</t>
  </si>
  <si>
    <t>Glayson Ariel Bencke (MCN/SEMA-RS), Dante Meller (colaborador)</t>
  </si>
  <si>
    <t xml:space="preserve">Os poucos registros para a REBIO publicados em plataformas de ciência cidadã (WikiAves e eBird) são insuficientes para uma avaliação da ocorrência continuada de espécies-alvo na área. No entanto, os registros para o banhado da foz do Butuí-Mirim obtidos por Dante Meller sugerem que a REBIO continua sendo frequentada por diversas espécies-alvo. </t>
  </si>
  <si>
    <t>Não realizado envio de ofício, mas foram realizadas diversas reuniões sobre o assunto não somente pelo articulador da ação mas também por outros técnicos e pesquisadores da SEMA/RS. Houve a aquisição de uma área grande para a REBIO São Donato.</t>
  </si>
  <si>
    <t>Equipe insuficiente para atendimento de todas as demandas sobrecarregando os servidores. Dois servidores para duas UCs distantes 200km uma da outra.</t>
  </si>
  <si>
    <t>Maurício Scherer (Gestor PE Espinilho - SEMA/RS), Jan Karel Felix Mähler Junior (MCN), Glayson Ariel Bencke (MCN/SEMA-RS)</t>
  </si>
  <si>
    <r>
      <rPr>
        <sz val="12"/>
        <color rgb="FF000000"/>
        <rFont val="Calibri"/>
      </rPr>
      <t xml:space="preserve">Intensificar interlocução e o trabalho de inteligência para a fiscalização nas localidades de maior pressão para a captura de </t>
    </r>
    <r>
      <rPr>
        <i/>
        <sz val="12"/>
        <color rgb="FF000000"/>
        <rFont val="Calibri"/>
      </rPr>
      <t xml:space="preserve">Sporophila </t>
    </r>
    <r>
      <rPr>
        <sz val="12"/>
        <color rgb="FF000000"/>
        <rFont val="Calibri"/>
      </rPr>
      <t>spp. (patativas e caboclinhos), prioritariamente nos municípios de Castro, Tibagi, Ponta Grossa, Campos de Palmas, Sengés, Piraí do Sul, Jaguariaiva, General Carneiro e Arapoti no Estado do Paraná</t>
    </r>
  </si>
  <si>
    <t>Castro, Tibagi, Ponta Grossa, Campos de Palmas, Sengés, Piraí do Sul, Jaguariaiva, General Carneiro e Arapoti no Paraná/PR</t>
  </si>
  <si>
    <t>Ação não executada. Não houve atualizações com relação à Monitoria anual anterior.</t>
  </si>
  <si>
    <r>
      <t xml:space="preserve">Intensificar interlocução e o trabalho de inteligência para a fiscalização nas localidades de maior pressão para a captura de </t>
    </r>
    <r>
      <rPr>
        <i/>
        <sz val="12"/>
        <color theme="1"/>
        <rFont val="Calibri"/>
        <family val="2"/>
      </rPr>
      <t>Sporophila</t>
    </r>
    <r>
      <rPr>
        <sz val="12"/>
        <color theme="1"/>
        <rFont val="Calibri"/>
        <family val="2"/>
      </rPr>
      <t xml:space="preserve"> spp. (patativas e caboclinhos), prioritariamente nos municípios de São Joaquim e Lages, no Estado de Santa Catarina</t>
    </r>
  </si>
  <si>
    <t>São Joaquim e Lages/SC</t>
  </si>
  <si>
    <t>Apesar de contatos permanentes serem feitos pelo articulador com os órgãos policiais: PF, PRF, PC, PMA, PODER JUDICIÁRIO, MP, de tempos em tempo ou quando surge algum material interessante que recebo e é interessante para a causa, eu aproveito para renovar o contato e me colocar a disposição; não houve elaboração de nota técnica relacionada.</t>
  </si>
  <si>
    <t>Foi priorizada a comunicação com os agentes de fiscalização buscando o fortalecimento geral desta atividade</t>
  </si>
  <si>
    <t>Reavaliar a ação com base nos dados disponíveis no IMA/SC para que ela seja mais efetiva.</t>
  </si>
  <si>
    <r>
      <t xml:space="preserve">Intensificar interlocução e o trabalho de inteligência para a fiscalização nas localidades de maior pressão para a captura de </t>
    </r>
    <r>
      <rPr>
        <i/>
        <sz val="12"/>
        <color theme="1"/>
        <rFont val="Calibri"/>
        <family val="2"/>
      </rPr>
      <t>Sporophila</t>
    </r>
    <r>
      <rPr>
        <sz val="12"/>
        <color theme="1"/>
        <rFont val="Calibri"/>
        <family val="2"/>
      </rPr>
      <t xml:space="preserve"> spp. (patativas e caboclinhos), prioritariamente nos municípios de Pelotas, Rio Grande, Vacaria, Bom Jesus, Cambará do Sul, Jaquirana e Caxias do Sul no Rio Grande do Sul</t>
    </r>
  </si>
  <si>
    <t>Pelotas, Rio Grande, Vacaria, Bom Jesus, Cambará do Sul, Jaquirana e Caxias do Sul/RS</t>
  </si>
  <si>
    <t>Para o futuro o articulador poderá ser também o representante da OAB/RS</t>
  </si>
  <si>
    <t xml:space="preserve">Patricia Pereira Serafini (ICMBio/CEMAVE); 
Glayson Bencke (MCN); Alexandre Krob (Instituto Curicaca); João José Correa da Silva (ABG); Leoncio Pedrosa Lima (ICMBio/CR9); Caroline Dalbosco (SEFAU-SEMA/RS); Isaac Simão Neto (ICMBio CR9); Elenise Sipinski (SPVS)
</t>
  </si>
  <si>
    <r>
      <rPr>
        <sz val="12"/>
        <color rgb="FF000000"/>
        <rFont val="Calibri"/>
      </rPr>
      <t xml:space="preserve">Utilizar guia já existente (PUC/RS).
Criar grupo de contatos para identificação de espécies. Realizar cursos/oficinas sobre este tema anualmente e com foco maior nos passeriformes, notadamente do gênero </t>
    </r>
    <r>
      <rPr>
        <i/>
        <sz val="12"/>
        <color rgb="FF000000"/>
        <rFont val="Calibri"/>
      </rPr>
      <t>Sporophila</t>
    </r>
    <r>
      <rPr>
        <sz val="12"/>
        <color rgb="FF000000"/>
        <rFont val="Calibri"/>
      </rPr>
      <t>.</t>
    </r>
  </si>
  <si>
    <t>Não foi realizada nenhuma capacitação no último ano.</t>
  </si>
  <si>
    <t>Afastamento da articuladora e a pandemia inviabilizou a realização da atividade.</t>
  </si>
  <si>
    <r>
      <rPr>
        <sz val="12"/>
        <color rgb="FF000000"/>
        <rFont val="Calibri"/>
      </rPr>
      <t xml:space="preserve">Considerar Plano de trabalho de compensação ambiental da APA do Iburapuitã para realização desta ação, além de GEF-Terrestre e banco de projetos de conversão de multas do ICMBio (CEMAVE, APA do Ibirapuitã, PARNAs de Aparados da Serra e Serra Geral, Revis Campos de Palmas, PARNA da Lagoa do Peixe, PARNA das Araucárias). Ação compartilhada </t>
    </r>
    <r>
      <rPr>
        <b/>
        <sz val="12"/>
        <color rgb="FF000000"/>
        <rFont val="Calibri"/>
      </rPr>
      <t xml:space="preserve">PAN Herpetofauna do Sul. </t>
    </r>
  </si>
  <si>
    <r>
      <rPr>
        <sz val="12"/>
        <color rgb="FF000000"/>
        <rFont val="Calibri"/>
      </rPr>
      <t xml:space="preserve">A ação foi considerada concluída porque o resultado esperado foi atingido. Houve um grande avanço na divulgação das aves e ambientes do PAN apesar de não se ter ainda um plano de comunicação elaborado, o que na realidade indica a necessidade de continuidade da mesma. 
Algumas das atividades realizadas: 
Elaboração e divulgação do poster Aves dos Pampas em diversos eventos regionais;
Elaboração e divulgação do poster das Aves da Lagoa do Peixe;
Manutenção de páginas do instagram dos projetos </t>
    </r>
    <r>
      <rPr>
        <i/>
        <sz val="12"/>
        <color rgb="FF000000"/>
        <rFont val="Calibri"/>
      </rPr>
      <t xml:space="preserve">cinamomea </t>
    </r>
    <r>
      <rPr>
        <sz val="12"/>
        <color rgb="FF000000"/>
        <rFont val="Calibri"/>
      </rPr>
      <t>e outras espécies do PAN;
Elaboração do Sumário Executivo do PAN Aves dos Campos Sulinos.</t>
    </r>
  </si>
  <si>
    <t>Poster das Aves dos Pampas da Alianza del Pastizal
Sumário Executivo do PAN</t>
  </si>
  <si>
    <t>O afastamento do articulador do PAN dificultou a integração das iniciativas e dos materiais elaborados, mas inúmeras iniciativas individuais foram implementadas.</t>
  </si>
  <si>
    <r>
      <rPr>
        <sz val="12"/>
        <color rgb="FF000000"/>
        <rFont val="Calibri"/>
      </rPr>
      <t xml:space="preserve">Glayson Ariel Bencke (MCN/SEMA-RS), Jan Karel Felix Mähler Junior (MCN), </t>
    </r>
    <r>
      <rPr>
        <sz val="12"/>
        <color rgb="FFFF0000"/>
        <rFont val="Calibri"/>
      </rPr>
      <t>Carla Fontana (UFRGS)</t>
    </r>
  </si>
  <si>
    <t>Ação agrupada à ação 3.1 na Monitoria 2</t>
  </si>
  <si>
    <t xml:space="preserve">Patricia Pereira Serafini (ICMBio/CEMAVE);  Glayson Ariel Bencke (SEMA/RS - Fundação Zoobotânica do Rio Grande do Sul); Luciano Soares (SEMA/RS); Carla Suertegaray Fontana (PUC/RS); Alexandre Krob (Instituto Curicaca) </t>
  </si>
  <si>
    <t>Diversas ações e eventos realizados no âmbito da iniciativa Alianza del Pastizal resultaram no maior engajamento de produtores em atividades compatíveis com a conservação dos campos nativos e suas espécies, seja pela adesão à iniciativa e manutenção de pelo menos 50% de campo nativo na propriedade, seja por meio da difusão de tecnologias para o manejo adequado das pastagens naturais, ou ainda pelo acesso a informações sobre a contribuição das propriedades rurais para a conservação da biodiversidade, com foco nas aves campestres. O quadro de membros da Alianza del Pastizal aumentou para 296 propriedades certificadas em dezembro/22, que juntas mantêm 158.442 ha de campos nativos (contra 262 propriedades e 149.240 ha em novembro/21). Além das novas certificações, 68 propriedades foram atendidas por consultorias individuais (técnicas e gerenciais) via convênio SAVE Brasil/Alianza del Pastizal, BRDE e SEBRAE/RS, 63 para controle de espécies invasoras (capim-annoni e javali) na APA do Ibirapuitã via projeto FUNBIO, com recursos GEF Terrestre, e 24 para levantamento de avifauna em parceria com a SEMA-RS). Também foram promovidos três dias de campo, com participação de 67 produtores ao todo; o evento "O Pampa e o Gado", em conjunto com o Sindicato Rural de Lavras do Sul, BRDE e SEBRAE/RS, com 327 participantes, e o Encontro de Produtores Membros da Alianza del Pastizal –Brasil, com 110 produtores. A linha de crédito rural disponibilizada pelo BRDE via projeto da Alianza financiado pelo FUNBIO atingiu 10 produtores. Por fim, foi promovido evento sobre recuperação de campo com uso de sementes nativas, em parceria com o LEVEG (Laboratório de Ecologia Vegetal – UFRGS).</t>
  </si>
  <si>
    <t>Relatório das avitidades realizadas da Alianza com o SEBRAE. 
Visita a Propriedades, dias de campo e eventos.</t>
  </si>
  <si>
    <t>Ainda existiu alguma dificuldade no início do ano pela pandemia. Fora isso, necessidade intensa de mobilização dos produtores para participar dos eventos.</t>
  </si>
  <si>
    <t>Pedro Pascotini (Alianza del Pastizal)</t>
  </si>
  <si>
    <t>Lançamento e implementação do Programa Campos do Sul da SEMA do RS (https://www.sema.rs.gov.br/camposdosul)</t>
  </si>
  <si>
    <t>Ofício elaborado e enviado alertando aos OEMAS sobre a importância de Planos de prevenção e controle de incêndios para as UCs estaduais que abrigam ecossistemas de campos</t>
  </si>
  <si>
    <t xml:space="preserve">Luthiana Carbonell (IMA-SC);
Eduardo Chiarani e Maurício Bettio (PUC/RS); 
Anivaldo Chaves (ICMBio)
</t>
  </si>
  <si>
    <t>No RS, não houve aquisição dos EPIs e por isso não houve avanço no andamento da ação. A SEMA elaborou dois TR, um pra realizar uma compra de EPIs e EPCs de combate à incêndio para distribuir para as UCs Estaduais e outro de treinamento com objetivo de formar uma brigada de combate à incêndios. Tramita Termo de Cooperação entre SEMA e CBMRS para tutela de combate a incêndio em UCs e em conjunto com a Defesa Civil mapear as UCs e suas áreas de risco. Está em construção um Plano Estadual de Combate à Incêndios em UCs. Foram mapeadas as áreas de risco de Incêndio da APA do Banho Grande (falta publicação).
Em SC houve uma compra de material e uma estruturação com um grupo de instituições mas é específico para o Parque Estadual do Tabuleiro.
No NGI Aparados da Serra Geral existe o Plano de Manejo Integrado do Fogo e assim, podem colaborar na ação (Paulo Sergio Avelar).</t>
  </si>
  <si>
    <t>Plano de Contingência de Combate a Incêndios Florestais no Parque Estadual da Serra do Tabuleiro - Área da Baixada do Maciambu no Município de Palhoça</t>
  </si>
  <si>
    <t>Não foi possivel realizar a aquisição dos EPIs na SEMA do RS devido à falta de recurso, o que é um requisito para capacitação dos profissionais.</t>
  </si>
  <si>
    <t>Daniel Slomp (SEMA-RS), Luthiana Carbonell (IMA-SC)</t>
  </si>
  <si>
    <t xml:space="preserve">Necessidade de se reforçar, na ação do próximo ciclo, a importância desta aquisição dentre as diversas atividades da SEMA </t>
  </si>
  <si>
    <t xml:space="preserve">Thaís Michel (EMATER); Luthiana Carbonell (IMA-SC); Caroline Dalbosco (SEFAU-SEMA/RS)
</t>
  </si>
  <si>
    <t>Participação na Rede Sul de Restauração, que faz a conexão entre pesquisa, gestão, extensão, legislação e conservação dos campos (participação da EMATER/RS). Trata-se de um grupo aberto à participação e ainda em formação, mas que está ligado a este objetivo do PAN. No dia 15 de dezembro realização de um dia de campo para tratar de recuperação de campo nativo, focando nas sementes de espécies nativas "De onde virão as sementes para a restauração dos campos nativos do Pampa". O evento foca no experimento de colheita de sementes nativas, via máquina construída via financiamento BirdLife/SAVE Brasil/Alianza del Pastizal, projeto executado pelo LEVEG (Laboratório de Ecologia Vegetal - UFRGS).  
Além disso, via projeto FUNBIO (Pró APA Sustentável), com recursos GEF Terrestre, na APA do Ibirapuitã, houve interação com técnicos da Emater dos municípios de Santana do Livramento, Rosário do Sul e Alegrete. Onde nos dias de campo do projeto, em dezembro de 2021, houve interação e troca de experiências entre as equipes técnicas do projeto Pró APA Sustentável com técnicos do EMATER, sobre controle de Capim-annoni e manejo de campo nativo. Somado a isso, esses técnicos da EMATER fazem parte do projeto RESTAURAPA, outro projeto do FUNBIO, liderado pela Unilasalle, também executado na APA e focado no controle do Capim-annoni, para restauração de áreas degradadas por essa invasora. Essa interação entre os projetos pode ser citado como núcleo de técnicos capacitados em boas práticas em manejo de campo nativo, é necessário dar continuidade.</t>
  </si>
  <si>
    <t>Falta de integração com os órgãos de extensão (EPAGRI, EMATER). Dificuldade de alterar as práticas, mesmo com as informações sendo compartilhadas. Aparentemente há uma falta de informação do grupo sobre tudo o que está acontecendo. Pode ser que existam atividades sendo realizadas dentro da ação, mas que o grupo não tem conhecimento.</t>
  </si>
  <si>
    <t>Continuidade nas ações que integram as equipes especializadas no manejo de campo nativo e controle de invasoras exóticas.</t>
  </si>
  <si>
    <t xml:space="preserve">Andrei Roos
(ICMBio/CEMAVE) </t>
  </si>
  <si>
    <t>O grupo definiu que esta ação não é de fato compartilhada com o PAN da Herpetofauna do Sul (Ação 1.5  PAN Herpetofauna do Sul = Produzir e disponibilizar mapas de adequabilidade de habitat e distribuição potencial das espécies do PAN para fins de licenciamento (modelagem anual - Maxent - modelos PROBIO para o pampa)).</t>
  </si>
  <si>
    <t>Não houve contatos do articulador com a ABEMA no ano de 2022, assim não temos informações sobre o andamento do subgrupo de conservação no GT de fauna da Associação Brasileira de Entidades Estaduais de Meio Ambiente (Abema) que vinha discutindo sobre licenciamento.</t>
  </si>
  <si>
    <t>Readequar o produto e rever a possibilidade de fusão com outras ações semelhantes no próximo ciclo.</t>
  </si>
  <si>
    <t>Discutido a atividade da ONG Curicaca que tem um projeto financiado pela FBG para realizar a regulamentação da observação de aves na Lagoa do Peixe e o escopo foi ampliado para um evento que buscava discutir a atividade de forma mais ampla e um dos encaminhamentos foi a internalização na SEMA da prática de observação de aves e uma oficina está sendo planejada para este fim. Apesar de não ter sido elaborado documento direcionado ao PE Espinilho, considera-se que o material elaborado para Lagoa do Peixe possa ser adaptado e assim, deve ser considerado como um avanço no sentido da implementação desta ação.</t>
  </si>
  <si>
    <t>Relatório da oficina sobre ordenamento da obervação de aves na Lagoa do Peixe contemplando outras UCs.</t>
  </si>
  <si>
    <t>Equipe insuficiente para atendimento de todas as demandas sobrecarregando  o servidor. Dois servidores para duas UCs distantes 200km uma da outra.</t>
  </si>
  <si>
    <t>Mauricio Scherer (Gestor do Parque Estadual do Espinilho - SEMA/RS), Glayson Ariel Bencke (MCN/SEMA-RS)</t>
  </si>
  <si>
    <t>Para o III Ciclo vale a pena repensar o escopo da ação para envolver outras UCs.</t>
  </si>
  <si>
    <t>Foi realizada uma reunião no segundo semestre de 2022 sobre ordenamento de observação de aves e há uma proposta de plano sendo elaborada.</t>
  </si>
  <si>
    <t>Plano de Ordenamento e relatório final da oficina.</t>
  </si>
  <si>
    <t>Andrei Roos (ICMBio/CEMAVE)</t>
  </si>
  <si>
    <t>Não foi elaborado um plano específico para o Parque das Araucárias. Está em desenvolvimento um Projeto de PIBIC 2022/23 para realizar um diagnóstico da observação de aves em todos os parques nacionais do Brasil com ideia de propor encaminhamentos de ordenamento amplos que contemplem várias unidades de conservação.
Realização de Workshop de Observação de Aves em 2019-2020 promovido pelo Instituto Espaço Silvestre e este ano, 2022, um curso de formação de condutores foi realizado no PARNA abordando a temática de observação de aves e utilizando o código de ética do CEMAVE. Não há um documento formal de ordenamento mas há avanços e é um tema que tem sido abordado na unidade.</t>
  </si>
  <si>
    <t>Lista de presença dos participantes do curso de formacão de condutores. Cartaz de divulgação e programação do evento.</t>
  </si>
  <si>
    <t xml:space="preserve">Dificuldades do articulador em atender as demandas. </t>
  </si>
  <si>
    <t xml:space="preserve">Nota técnica e Ofício indicando a exclusão do cardeal-amarelo encaminhados em 2020 mas posteriormente não houve atualizações e acompanhamento após o envio do Ofício. </t>
  </si>
  <si>
    <t>Articulador não tem informações sobre o acompanhamento devido à ausência de questionamentos à SEMA/RS. Servidora da SEMA que acompanhava a questão está de licença maternidade.</t>
  </si>
  <si>
    <r>
      <rPr>
        <i/>
        <sz val="12"/>
        <color rgb="FF000000"/>
        <rFont val="Calibri"/>
      </rPr>
      <t>Gubernatrix cristata</t>
    </r>
    <r>
      <rPr>
        <sz val="12"/>
        <color rgb="FF000000"/>
        <rFont val="Calibri"/>
      </rPr>
      <t xml:space="preserve"> voltou à lista do SISPAS após pressão política conforme uma instrução normativa da SEMA. </t>
    </r>
  </si>
  <si>
    <r>
      <rPr>
        <b/>
        <sz val="12"/>
        <color rgb="FF000000"/>
        <rFont val="Calibri"/>
      </rPr>
      <t xml:space="preserve">Aves dos Campos Sulinos:
</t>
    </r>
    <r>
      <rPr>
        <sz val="12"/>
        <color rgb="FF000000"/>
        <rFont val="Calibri"/>
      </rPr>
      <t xml:space="preserve">Glayson Ariel Bencke (MCN);  Alexandre Krob (Instituto Curicaca); Carla Fontana (PUC/RS)
</t>
    </r>
    <r>
      <rPr>
        <b/>
        <sz val="12"/>
        <color rgb="FF000000"/>
        <rFont val="Calibri"/>
      </rPr>
      <t xml:space="preserve">Herpetofauna do Sul:
</t>
    </r>
    <r>
      <rPr>
        <sz val="12"/>
        <color rgb="FF000000"/>
        <rFont val="Calibri"/>
      </rPr>
      <t>Marcio Borges (UFRGS); Iberê Machado (Instituto Boitatá); Caroline Zank (Instituto Curicaca)</t>
    </r>
  </si>
  <si>
    <t>Ação não avançou em 2022 devido a dificuldade de agendar reuniões com representantes do IBAMA. Houve uma sugestão de reunião com o GAT Herpetofauna do sul (e possivelmente Campos Sulinos) para alinhamento de informações, a ser realizada no início de 2023.</t>
  </si>
  <si>
    <t>Dificuldade no agendamento de reuniões com IBAMA e excesso de demandas do articulador. Ausência de dados (evidência de tráfico) para subsidiar a inclusão das espécies nos anexos CITES</t>
  </si>
  <si>
    <t>Tiago Quaggio 
(RAN/ICMBio)</t>
  </si>
  <si>
    <t>Agendar reunião conjunta de nivelamento com GAT do Campos Sulinos e Herpetofauna do Sul para repassar informações e definir orientações.</t>
  </si>
  <si>
    <t>Christian Beier, Eduardo Chiarani e Carla Fontana (PUC/RS); 
Daniel Vilasboas  Slomp (Departamento de Biodiversidade - DUC, SEMA/RS); Glayson Bencke (MCN); Alexandre Krob (Instituto Curicaca); 
Clube de Observadores de Aves de Porto Alegre (COA - POA); Avemissões, Observatórios de Aves do Brasil</t>
  </si>
  <si>
    <t>PARNA Aparados da Serra e Serra Geral/RS-SC, Lavras/RS e região</t>
  </si>
  <si>
    <r>
      <rPr>
        <sz val="12"/>
        <color rgb="FF000000"/>
        <rFont val="Calibri"/>
      </rPr>
      <t xml:space="preserve">Manejo adequado dos </t>
    </r>
    <r>
      <rPr>
        <i/>
        <sz val="12"/>
        <color rgb="FF000000"/>
        <rFont val="Calibri"/>
      </rPr>
      <t xml:space="preserve">habitats </t>
    </r>
    <r>
      <rPr>
        <sz val="12"/>
        <color rgb="FF000000"/>
        <rFont val="Calibri"/>
      </rPr>
      <t xml:space="preserve">e manejo </t>
    </r>
    <r>
      <rPr>
        <i/>
        <sz val="12"/>
        <color rgb="FF000000"/>
        <rFont val="Calibri"/>
      </rPr>
      <t>ex situ</t>
    </r>
    <r>
      <rPr>
        <sz val="12"/>
        <color rgb="FF000000"/>
        <rFont val="Calibri"/>
      </rPr>
      <t xml:space="preserve"> do cardeal amarelo</t>
    </r>
  </si>
  <si>
    <t>Gestores de UCs, agentes de fiscalização e produtores esclarecidos sobre o tema / Normas pro manejo de campo nativo com uso do fogo publicada</t>
  </si>
  <si>
    <t>Luthiana Carbonell (IMA/SC); Carla Fontana e Eduado Chiarani (PUC/RS); Anivaldo Chaves (ICMBio/PARNA Aparados da Serra); Gerhard Overbeck (UFRGS); Valerio Pillar (UFRGS)</t>
  </si>
  <si>
    <t>Houveram tentativas em outros fóruns de planejamento de se avançar neste sentido mas não foi possível efetivar a realização do seminário. Há perspectiva de andamento futuro com o envolvimento de outros colaboradores.</t>
  </si>
  <si>
    <t>Dificuldade política e de articulação entre os órgãos envolvidos, incluindo afastamento de atores importantes.</t>
  </si>
  <si>
    <t>Importante tanto pra SC como RS e está sendo contemplada também no PAT Planalto Sul.</t>
  </si>
  <si>
    <t>Não houve avanço na ação.</t>
  </si>
  <si>
    <t xml:space="preserve">As reuniões ou atividades que culminariam na elaboração da nota técnica não foram realizadas devido a excesso de demandas do articulador </t>
  </si>
  <si>
    <t>Deve-se ponderar se é a melhor área para esse manejo devido ao tamanho pequeno.</t>
  </si>
  <si>
    <r>
      <t xml:space="preserve">Implementar o programa de conservação </t>
    </r>
    <r>
      <rPr>
        <i/>
        <sz val="12"/>
        <color theme="1"/>
        <rFont val="Calibri"/>
        <family val="2"/>
      </rPr>
      <t>ex situ</t>
    </r>
    <r>
      <rPr>
        <sz val="12"/>
        <color theme="1"/>
        <rFont val="Calibri"/>
        <family val="2"/>
      </rPr>
      <t xml:space="preserve"> do cardeal-amarelo, </t>
    </r>
    <r>
      <rPr>
        <i/>
        <sz val="12"/>
        <color theme="1"/>
        <rFont val="Calibri"/>
        <family val="2"/>
      </rPr>
      <t>Gubernatrix cristata</t>
    </r>
  </si>
  <si>
    <r>
      <t>Programa de Cativeiro do cardeal-amarelo (</t>
    </r>
    <r>
      <rPr>
        <i/>
        <sz val="12"/>
        <color theme="1"/>
        <rFont val="Calibri"/>
        <family val="2"/>
      </rPr>
      <t>Gubernatrix cristata</t>
    </r>
    <r>
      <rPr>
        <sz val="12"/>
        <color theme="1"/>
        <rFont val="Calibri"/>
        <family val="2"/>
      </rPr>
      <t>) em andamento cumprindo suas metas estabelecidas em 2014</t>
    </r>
  </si>
  <si>
    <t>Antonio Eduardo Barbosa e Patricia Serafini (ICMBio/CEMAVE); Glayson Ariel Bencke (MCN);
Carla Suertegaray Fontana e Christian Beier (PUC/RS);
Sandra Bulau (UFRGS);
Caroline Dalbosco (SEFAU-SEMA/RS);
Luthiana Carbonell (IMA/SC);
Paloma Bosso (Parque das Aves)</t>
  </si>
  <si>
    <r>
      <rPr>
        <sz val="12"/>
        <color rgb="FF000000"/>
        <rFont val="Calibri"/>
      </rPr>
      <t xml:space="preserve">Considerar os protocolos estabelecidos no Programa de cativeiro de 2014 no manejo </t>
    </r>
    <r>
      <rPr>
        <i/>
        <sz val="12"/>
        <color rgb="FF000000"/>
        <rFont val="Calibri"/>
      </rPr>
      <t>ex situ.</t>
    </r>
    <r>
      <rPr>
        <sz val="12"/>
        <color rgb="FF000000"/>
        <rFont val="Calibri"/>
      </rPr>
      <t xml:space="preserve">  Programa de conservação </t>
    </r>
    <r>
      <rPr>
        <i/>
        <sz val="12"/>
        <color rgb="FF000000"/>
        <rFont val="Calibri"/>
      </rPr>
      <t>ex situ</t>
    </r>
    <r>
      <rPr>
        <sz val="12"/>
        <color rgb="FF000000"/>
        <rFont val="Calibri"/>
      </rPr>
      <t xml:space="preserve"> com associações internacionais de zoológicos e aquários.</t>
    </r>
  </si>
  <si>
    <r>
      <rPr>
        <sz val="12"/>
        <color rgb="FF000000"/>
        <rFont val="Calibri"/>
      </rPr>
      <t xml:space="preserve">O programa foi implementado e está em andamento. Atualmente, o Parque das Aves é o responsável institucional pelo programa e a studbook keeper é a médica veterinária Paloma Bosso. Há oito instituições que participam oficialmente do programa e o plantel foi inserido na plataforma Zims para Studbooks, do mesmo modo os dados foram tabulado através do software PMX, para as recomendações genéticas. A população de cardeais em instituições participantes do programa é pequena, composta em 2021 por 59 indivíduos (39.18.2) distribuídos em cinco instituições membros do GT da espécie pelo Acordo de Cooperação Técnica AZAB/ICMBio. Três instituições que também aderiram ao GT não possuem ainda nenhum indivíduo da espécie. Há uma carência de fêmeas e o desconhecimento da origem da grande maioria dos exemplares (51 indivíduos) limita recomendações de pareamento mais específicas. Objetiva-se para 2022 ter ao menos um macho pareado por instituição e indivíduos representados nas oito instituições participantes. A participação de novas instituições para compor o GT são importantes para ampliar o manejo cooperado de espécies. O estabelecimento de protocolos clínicos também segue em desenvolvimento para otimizar o manejo </t>
    </r>
    <r>
      <rPr>
        <i/>
        <sz val="12"/>
        <color rgb="FF000000"/>
        <rFont val="Calibri"/>
      </rPr>
      <t>ex situ</t>
    </r>
    <r>
      <rPr>
        <sz val="12"/>
        <color rgb="FF000000"/>
        <rFont val="Calibri"/>
      </rPr>
      <t>. Um processo de Disease Risk Analysis (DRA) foi realizado internamente no Parque das Aves para identificar principais desafios no manejo local dos animais, bem como minimizar tais riscos. Tais recomendações/aprimoramentos estão contempladas no manual da espécie, solicitado através do acordo de cooperação técnica, em fase de elaboração. Destaca-se o bom fluxo de informações com o IMA SC e a SEMA/RS para ações cooperadas para a espécie. Para 2023 a coordenação do studbook da espécie será de responsabilidade do médico veterinário Mathias Dislich, do Parque das Aves, para que Paloma Bosso siga apenas com o studbook da jacutinga.</t>
    </r>
  </si>
  <si>
    <t>Relatórios anuais 
Resumo dos resultados de um DRA executado para a espécie</t>
  </si>
  <si>
    <t>A maior parte dos cardeais mantidos sob cuidados humanos está em criadouros. Foi realizada uma reunião com o IBAMA RS/CEMAVE/AZAB para juntar esforços para aumentar o número de instituições participantes e, também, destinar indivíduos para instituições que participam oficialmente do programa. Há necessidade de maior esforço para continuar essas tratativas junto ao IBAMA RS.</t>
  </si>
  <si>
    <t>Ana Raquel Gomes Faria (AZAB), Paloma Bosso (Parque das Aves e studbook keeper da espécie)</t>
  </si>
  <si>
    <r>
      <rPr>
        <sz val="12"/>
        <color rgb="FF000000"/>
        <rFont val="Calibri"/>
      </rPr>
      <t xml:space="preserve">Alterar a articulação desta ação para a studbook da espécie, Mathias Dislich, e inserir a AZAB na colaboração. 
Necessidade de realização de um planejamento para a translocação da espécie e para definir melhor o papel do plantel </t>
    </r>
    <r>
      <rPr>
        <i/>
        <sz val="12"/>
        <color rgb="FF000000"/>
        <rFont val="Calibri"/>
      </rPr>
      <t>ex situ.</t>
    </r>
  </si>
  <si>
    <r>
      <rPr>
        <sz val="12"/>
        <color rgb="FF000000"/>
        <rFont val="Calibri"/>
      </rPr>
      <t>Realizar reuniões sobre integração internacional dos esforços e iniciativas oficiais de conservação do cardeal-amarelo (</t>
    </r>
    <r>
      <rPr>
        <i/>
        <sz val="12"/>
        <color rgb="FF000000"/>
        <rFont val="Calibri"/>
      </rPr>
      <t>Gubernatrix cristata)</t>
    </r>
  </si>
  <si>
    <r>
      <t>Memórias das reuniões entre representantes dos países de ocorrência do cardeal-amarelo (</t>
    </r>
    <r>
      <rPr>
        <i/>
        <sz val="12"/>
        <color theme="1"/>
        <rFont val="Calibri"/>
        <family val="2"/>
      </rPr>
      <t>Gubernatrix cristata)</t>
    </r>
  </si>
  <si>
    <r>
      <rPr>
        <sz val="12"/>
        <color rgb="FF000000"/>
        <rFont val="Calibri"/>
      </rPr>
      <t xml:space="preserve">Promover a integração internacional dos esforços e iniciativas oficiais de conservação do cardeal-amarelo </t>
    </r>
    <r>
      <rPr>
        <i/>
        <sz val="12"/>
        <color rgb="FF000000"/>
        <rFont val="Calibri"/>
      </rPr>
      <t>Gubernatrix cristata</t>
    </r>
  </si>
  <si>
    <t>Luthiana Carbonell (IMA/SC); Carla Fontana (PUC/RS)</t>
  </si>
  <si>
    <r>
      <rPr>
        <sz val="12"/>
        <color rgb="FF000000"/>
        <rFont val="Calibri"/>
      </rPr>
      <t>No ano de 2022 não foram realizadas reuniões entre representantes dos países de ocorrência do cardeal-amarelo (</t>
    </r>
    <r>
      <rPr>
        <i/>
        <sz val="12"/>
        <color rgb="FF000000"/>
        <rFont val="Calibri"/>
      </rPr>
      <t>Gubernatrix cristata</t>
    </r>
    <r>
      <rPr>
        <sz val="12"/>
        <color rgb="FF000000"/>
        <rFont val="Calibri"/>
      </rPr>
      <t>). A última reunião aconteceu em 2020.
Houve uma reunião no Uruguai para tratar de um corretor ecológico trinacional para conectar áreas com o PE Espinilho e foi aberto o processo SEMA nº 22/0500-0003010-0, cujo objetivo é integrar a SEMA ao Comitê para el Desarrollo de la Cuenca del Río Uruguay e assim efetivar a criação de um Corredor biológico trinacional que facilite o diálogo, a coordenação e a cooperação entre o Parque Estadual do Espinilho (Barra do Quaraí, Brasil), a Área Natural Protegida de Rincón de Franquía (Bella Unión, Uruguai) e a Reserva Natural de la Defensa “Campo Gral. Ávalos” (Monte Caseros, Argentina). O processo atualmente está na ASSTEC para análise dos aspectos técnicos que envolvem a cooperação pretendida, sobretudo o envolvimento ou não de transferência de recursos financeiros.</t>
    </r>
  </si>
  <si>
    <t>Dificuldades do articulador em atender as demandas. Restrições orcamentárias.</t>
  </si>
  <si>
    <t>No ano de 2023 a coordenação da Alianza dos Pastizales deverá ser transferida para outro país, provavelmente Argentina.</t>
  </si>
  <si>
    <t>Fazer uma discussão ampla com a academia e gestor. SEMA-RS tem encontro estadual de gestores de UCs a cada dois meses. Aproveitar a oportunidade para realizar este seminário. Articular com a COIN/ICMBio que faz manejo integrado do fogo. Tem recurso do GEF-Terrestre para manejo integrado do fogo.</t>
  </si>
  <si>
    <t>Há um grupo dentro da SEMA trabalhando nesta organização e havia interesse de se realizar em 2022 mas por outras agendas e para garatir maior adesão foi adiado para março de 2023 e já conta com a organização bastante avançada.</t>
  </si>
  <si>
    <t>Opcão estratégica de adiamento para março de 2023.</t>
  </si>
  <si>
    <t xml:space="preserve">Magnus Machado  Severo (ICMBio/PARNA da Lagoa do Peixe/RS);
Caroline Zank (Instituto Curicaca); Luis Fernando Perello (FEPAM); Luthiana Carbonell (IMA/SC); Andreas Kindel (UFRGS); Danúbia Nascimento (DUC-SEMA) 
</t>
  </si>
  <si>
    <t>Viamão,  Cambará do Sul e Praia Grande/RS</t>
  </si>
  <si>
    <t>Ação realizada no RVS Banhado dos Pachecos dentro do Programa de Espécies invasoras do RS.
No PARNA Aparados e Serra Geral há registros de cães de caçadores e de alguns moradores da UC, mas não há ações relacionadas a este controle.</t>
  </si>
  <si>
    <t>Afastamento do articulador do PAN.</t>
  </si>
  <si>
    <t>Daniel Slomp (SEMA-RS), João José Correa da Silva (ABG)</t>
  </si>
  <si>
    <t>Realizar discussão sobre o impacto de carnívoros domésticos sobres as aves na região e talvez readequar o texto da ação no próximo ciclo.</t>
  </si>
  <si>
    <t>Elaboração do ofício não foi realizada mas a recente mudança de gestão da Unidade talvez tenha minimizado a demanda</t>
  </si>
  <si>
    <t>Não houve andamento na ação. A agregação dos dados em formato de repositório não foi realizada.</t>
  </si>
  <si>
    <t>Devido as mudanças serem muito dinâmicas, não foi possível o estabelecimento de um diretório único com estes dados</t>
  </si>
  <si>
    <t>Glayson Ariel Bencke (MCN/SEMA-RS)</t>
  </si>
  <si>
    <t>Produto deve ser dinamico pois deve ser atualizado constantemente. 
Proposta de ação para o ciclo III: Incorporar formalmente as áreas militares entre as prioridades para a conservação das espécies de aves do PAN. João José se prontificou a ajuda na articulação.</t>
  </si>
  <si>
    <t>APA do Ibirapuitã/RS</t>
  </si>
  <si>
    <r>
      <t xml:space="preserve">Monitorar populações de cardeal amarelo,  </t>
    </r>
    <r>
      <rPr>
        <i/>
        <sz val="12"/>
        <color theme="1"/>
        <rFont val="Calibri"/>
        <family val="2"/>
      </rPr>
      <t>Gubernatrix cristata</t>
    </r>
    <r>
      <rPr>
        <sz val="12"/>
        <color theme="1"/>
        <rFont val="Calibri"/>
        <family val="2"/>
      </rPr>
      <t>, na Serra do Sudeste e Parque do Espinilho</t>
    </r>
  </si>
  <si>
    <r>
      <rPr>
        <sz val="12"/>
        <color rgb="FF000000"/>
        <rFont val="Calibri"/>
      </rPr>
      <t>Relatórios de expedições de campo com frequência pelo menos anual às regiões de ocorrência do cardeal-amarelo (</t>
    </r>
    <r>
      <rPr>
        <i/>
        <sz val="12"/>
        <color rgb="FF000000"/>
        <rFont val="Calibri"/>
      </rPr>
      <t>Gubernatrix cristata</t>
    </r>
    <r>
      <rPr>
        <sz val="12"/>
        <color rgb="FF000000"/>
        <rFont val="Calibri"/>
      </rPr>
      <t xml:space="preserve">) </t>
    </r>
  </si>
  <si>
    <t>Expedições de campo CEMAVE/PUC RS/UFPR foram realizadas anualmente desde a elaboração do segundo ciclo do PAN Campos Sulinos até 2019. Apesar disso, ocorre de forma contínua o acompanhamento permanente da equipe do PEE (SEMA/RS) em relação às atividades de observadores de aves nos territórios de cardeais-amarelos dentro da UC, possibilitando a verificação de registros de ocupação de territórios. Áreas potenciais de ocupação de cardeais-amarelos na região de Lavras do Sul e região são amostradas continuamente pela equipe da Alianza del Pastizal. Em julho de 2022 foi feita expedição para visitar áreas ao norte (e fora 20-25km ao norte) do PE Espinilho para buscar o cardeal e a espécie não foi registrada.</t>
  </si>
  <si>
    <t xml:space="preserve">Relatórios de expedição de campo para o monitoramento para os anos de 2017, 2018 e 2019. Tese de doutorado Bianca Ressetti Silva (UFPR) e artigos relacionados. Relatório com a lista de presença de visitantes do PEE durante o período de 2020 a 2022 (quadro de visualizações do cardeal-amarelo no PEE), além de registros WikiAves/eBird realizados no PEE (observadores). </t>
  </si>
  <si>
    <t xml:space="preserve">O produto da ação almejado eram relatórios do monitoramento da espécie em uma frequencia ANUAL. A partir de março de 2020, houveram restrições advindas da pandemia, redução de recursos orçamentários e dificuldades com relação ao uso do recurso do GEF-terrestre o que dificultou a realização de novas expedições em campo em 2020, 2021 e 2022. </t>
  </si>
  <si>
    <t>Patricia Serafini e Andrei Roos (ICMBio/CEMAVE)</t>
  </si>
  <si>
    <t>Importante considerar a continuidade da ação para o próximo ciclo do PAN, uma vez que monitorar a ocupação dos territórios reprodutivos do cardeal-amarelo em sua restrita área de ocorrência atual no Brasil é crucial para compreender seu estado de conservação e resposta aos impactos na região, bem como para possibilitar a identificação de novos territórios e dos indivíduos já marcados.</t>
  </si>
  <si>
    <r>
      <t xml:space="preserve">Monitoramento das colonias e deslocamento de </t>
    </r>
    <r>
      <rPr>
        <i/>
        <sz val="12"/>
        <color theme="1"/>
        <rFont val="Calibri"/>
        <family val="2"/>
      </rPr>
      <t xml:space="preserve">Xanthopsar flavus </t>
    </r>
    <r>
      <rPr>
        <sz val="12"/>
        <color theme="1"/>
        <rFont val="Calibri"/>
        <family val="2"/>
      </rPr>
      <t xml:space="preserve">como prioridade </t>
    </r>
  </si>
  <si>
    <t>Estudos foram concluídos ou estão em andamento com espécies campestres alvo do PAN. Três publicações e duas teses de doutorado estão sendo finalizadas. Realizado o monitoramento de aves em 17 propriedades do Pampa brasileiro na temporada 2021 e 2022 e levantamento iniciado em propriedades na temporada de 2022 e 2023 no âmbito da Alianza del Pastizales</t>
  </si>
  <si>
    <r>
      <rPr>
        <sz val="12"/>
        <color rgb="FF000000"/>
        <rFont val="Calibri"/>
      </rPr>
      <t xml:space="preserve">Os seguintes estudos relacionados à espécies alvo do PAN foram publicados: 1) LARRE, GABRIEL GUIMARÃES ; FRANZ, ISMAEL ; Fontana, Carla Suertegaray . Breeding biology and low nest survival in the straight-billed reedhaunter </t>
    </r>
    <r>
      <rPr>
        <i/>
        <sz val="12"/>
        <color rgb="FF000000"/>
        <rFont val="Calibri"/>
      </rPr>
      <t>Limnoctites rectirostris</t>
    </r>
    <r>
      <rPr>
        <sz val="12"/>
        <color rgb="FF000000"/>
        <rFont val="Calibri"/>
      </rPr>
      <t>, a habitat specialist restricted to subtropical South America. Ornithology Research, v. 1, p. 1-online, 2022. 2) ROSONI, J. R. R. ; FONTANA, C. S. ; CARLOS, C. J. . Nests, eggs, clutch size, and nestlings of the Chestnut Seedeater (</t>
    </r>
    <r>
      <rPr>
        <i/>
        <sz val="12"/>
        <color rgb="FF000000"/>
        <rFont val="Calibri"/>
      </rPr>
      <t>Sporohila cinnamomea</t>
    </r>
    <r>
      <rPr>
        <sz val="12"/>
        <color rgb="FF000000"/>
        <rFont val="Calibri"/>
      </rPr>
      <t xml:space="preserve">), a vulnerable species of South America. The Wilson Journal of Ornithology, v. 132, p. 1-9, 2021. 3) FRANZ, ISMAEL ; FONTANA, CARLA S. Drivers of nest survival in the Tawny-bellied Seedeater </t>
    </r>
    <r>
      <rPr>
        <i/>
        <sz val="12"/>
        <color rgb="FF000000"/>
        <rFont val="Calibri"/>
      </rPr>
      <t>Sporophila hypoxantha</t>
    </r>
    <r>
      <rPr>
        <sz val="12"/>
        <color rgb="FF000000"/>
        <rFont val="Calibri"/>
      </rPr>
      <t xml:space="preserve"> (Aves: Thraupidae): time-specific factors are more related to success than ecological variables. ANAIS DA ACADEMIA BRASILEIRA DE CIÊNCIAS, v. 93, p. 1-2, 2021. Há uma tese de doutorado finalizada com </t>
    </r>
    <r>
      <rPr>
        <i/>
        <sz val="12"/>
        <color rgb="FF000000"/>
        <rFont val="Calibri"/>
      </rPr>
      <t>Sporophila cinnamomea</t>
    </r>
    <r>
      <rPr>
        <sz val="12"/>
        <color rgb="FF000000"/>
        <rFont val="Calibri"/>
      </rPr>
      <t xml:space="preserve"> (UFRGS, Jonas Rosoni, Caio José Carlos e Carla Fontana). Há uma tese de doutorado com </t>
    </r>
    <r>
      <rPr>
        <i/>
        <sz val="12"/>
        <color rgb="FF000000"/>
        <rFont val="Calibri"/>
      </rPr>
      <t>Culicivora caudacuta</t>
    </r>
    <r>
      <rPr>
        <sz val="12"/>
        <color rgb="FF000000"/>
        <rFont val="Calibri"/>
      </rPr>
      <t xml:space="preserve"> e </t>
    </r>
    <r>
      <rPr>
        <i/>
        <sz val="12"/>
        <color rgb="FF000000"/>
        <rFont val="Calibri"/>
      </rPr>
      <t>Polystictus pectoralis</t>
    </r>
    <r>
      <rPr>
        <sz val="12"/>
        <color rgb="FF000000"/>
        <rFont val="Calibri"/>
      </rPr>
      <t xml:space="preserve"> em andamento (Cassiana Aguiar PUCRS).
Relatório do monitoramento de aves realizado do ambito da Alianza del Pastizales da temporada de 2021 e 2022.</t>
    </r>
  </si>
  <si>
    <r>
      <rPr>
        <sz val="12"/>
        <color rgb="FF000000"/>
        <rFont val="Calibri"/>
      </rPr>
      <t xml:space="preserve">Carência de recurso financeiro para viabilizar logística e para pagamento de pesquisador em campo, especialmente para o monitoramento das populações de </t>
    </r>
    <r>
      <rPr>
        <i/>
        <sz val="12"/>
        <color rgb="FF000000"/>
        <rFont val="Calibri"/>
      </rPr>
      <t>Xanthopsar flavus</t>
    </r>
    <r>
      <rPr>
        <sz val="12"/>
        <color rgb="FF000000"/>
        <rFont val="Calibri"/>
      </rPr>
      <t xml:space="preserve">  e outras espécies do PAN - estudo recomendado.</t>
    </r>
  </si>
  <si>
    <r>
      <rPr>
        <sz val="12"/>
        <color rgb="FF000000"/>
        <rFont val="Calibri"/>
      </rPr>
      <t xml:space="preserve">Vale ressaltar a localização de uma população de </t>
    </r>
    <r>
      <rPr>
        <i/>
        <sz val="12"/>
        <color rgb="FF000000"/>
        <rFont val="Calibri"/>
      </rPr>
      <t>S. pileata</t>
    </r>
    <r>
      <rPr>
        <sz val="12"/>
        <color rgb="FF000000"/>
        <rFont val="Calibri"/>
      </rPr>
      <t xml:space="preserve"> (de chapeu cinza e preto em igual proporção) em área do exército, entre outras espécies campestres ameaçadas ou quase ameaçadas como </t>
    </r>
    <r>
      <rPr>
        <i/>
        <sz val="12"/>
        <color rgb="FF000000"/>
        <rFont val="Calibri"/>
      </rPr>
      <t>Cistothorus platensis</t>
    </r>
    <r>
      <rPr>
        <sz val="12"/>
        <color rgb="FF000000"/>
        <rFont val="Calibri"/>
      </rPr>
      <t xml:space="preserve">, </t>
    </r>
    <r>
      <rPr>
        <i/>
        <sz val="12"/>
        <color rgb="FF000000"/>
        <rFont val="Calibri"/>
      </rPr>
      <t>Sporophila ruficollis</t>
    </r>
    <r>
      <rPr>
        <sz val="12"/>
        <color rgb="FF000000"/>
        <rFont val="Calibri"/>
      </rPr>
      <t xml:space="preserve"> e </t>
    </r>
    <r>
      <rPr>
        <i/>
        <sz val="12"/>
        <color rgb="FF000000"/>
        <rFont val="Calibri"/>
      </rPr>
      <t>Xanthopsar flavus</t>
    </r>
    <r>
      <rPr>
        <sz val="12"/>
        <color rgb="FF000000"/>
        <rFont val="Calibri"/>
      </rPr>
      <t xml:space="preserve">. Este aspecto pode demandar uma acão direcionada para viabilizar o acesso aos campos de instrução do Exército com o objetivo de monitorar populações de interesse de conservação. Possibilidade do PAN solicitar ao comandante da região essa autorização para acesso a esta e outras áreas do exército para estudos e eventual ação de conservação. João José tentará conseguir o contado do comandante para ação futura relacionada ao monitoramento de Aves do PAN em áreas de campo do Exército.
Para o próximo ciclo reforçar a necessidade de manutenção da ação mas ampliar o foco também para o monitoramento de </t>
    </r>
    <r>
      <rPr>
        <i/>
        <sz val="12"/>
        <color rgb="FF000000"/>
        <rFont val="Calibri"/>
      </rPr>
      <t>Heteroxolmis dominicana</t>
    </r>
    <r>
      <rPr>
        <sz val="12"/>
        <color rgb="FF000000"/>
        <rFont val="Calibri"/>
      </rPr>
      <t xml:space="preserve">, alem da </t>
    </r>
    <r>
      <rPr>
        <i/>
        <sz val="12"/>
        <color rgb="FF000000"/>
        <rFont val="Calibri"/>
      </rPr>
      <t xml:space="preserve">Xanthopsar </t>
    </r>
    <r>
      <rPr>
        <sz val="12"/>
        <color rgb="FF000000"/>
        <rFont val="Calibri"/>
      </rPr>
      <t>já indicada.</t>
    </r>
  </si>
  <si>
    <t xml:space="preserve">Aves dos Campos Sulinos:             
Glayson Ariel Bencke (MCN); João Carlos P. Dotto e Luis Fernando Perello (FEPAM); Patrícia Pereira Serafini (ICMBio/CEMAVE); Daniel Vilasboas  Slomp (Departamento de Biodiversidade - DUC, SEMA/RS); Luthiana Carbonell (IMA/SC).                           
Herpetofauna do Sul:
Subsídio Técnico: Marcelo Duarte Freire (Teia); Diego Janisch Alvares (UFRGS); Roberto Batista de Oliveira (FZB-RS); Laura Verrastro (UFRGS).                </t>
  </si>
  <si>
    <r>
      <rPr>
        <sz val="12"/>
        <color rgb="FF000000"/>
        <rFont val="Calibri"/>
      </rPr>
      <t xml:space="preserve">Importante a difusão das diretrizes para outros Estados de abrangência do PAN e nacionalmente. Cruzar com dados de coleções científicas. Ação conjuta com o </t>
    </r>
    <r>
      <rPr>
        <b/>
        <sz val="12"/>
        <color rgb="FF000000"/>
        <rFont val="Calibri"/>
      </rPr>
      <t xml:space="preserve">PAN Herpetofauna do Sul </t>
    </r>
    <r>
      <rPr>
        <sz val="12"/>
        <color rgb="FF000000"/>
        <rFont val="Calibri"/>
      </rPr>
      <t>(ação 1.12). Deve haver uma análise de adequação dos protocolos para o grupo alvo do PAN da Herpetofauna do Sul e o encaminhamento para adoção em outras OEMA´s e órgãos licenciadores de outros estados.</t>
    </r>
  </si>
  <si>
    <t>Foi elaborado, pela SEMA/RS e FEPAM, documento com diretrizes técnicas específicas para avaliação e monitoramento de impactos para fauna (aves e morcegos, principalmente) de empreendimentos de geração de energia eólica contendo medidas de mitigação, mas o manual ainda não foi publicado apesar de haver intenção desta publicação. Além disso, não houve avanço relacionado às linhas de transmissão.</t>
  </si>
  <si>
    <t>Documento técnico elaborado e disponível mediante consulta</t>
  </si>
  <si>
    <t>Documento técnico foi concluído apenas para geração de energia eólica, não incluindo linhas de transmissão. Documento não foi efetivado como normativa dentro da FEPAM.</t>
  </si>
  <si>
    <t>Glayson Ariel Bencke e Jan Karel Felix Mähler Junior (MCN/SEMA-RS)</t>
  </si>
  <si>
    <t>Repassar informações mais recentes ao Herpetofauna do Sul. Irá ocorrer Workshop na segunda semana de dezembro.
A utilização deste documento para os outros estados deve ser feita com cautela porque talvez adequações sejam necessárias. 
Sugestão de inclusão da ação do PAN Aves Limícolas Migratórias.</t>
  </si>
  <si>
    <t>SITUAÇÃO ATUAL DAS AÇÕES - MONITORIA FINAL (2022)</t>
  </si>
  <si>
    <t>Não iniciada ou não concluída</t>
  </si>
  <si>
    <t>Iniciada e não concluída no período previsto</t>
  </si>
  <si>
    <t>Concluída</t>
  </si>
  <si>
    <t>TOTAL DE AÇÕES DO PAN</t>
  </si>
  <si>
    <t>Interação entre técnicos dos projetos do FUNBIO - GEF Terrestre. Relatório Anual de Atividades da SAVE com a Alianza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</si>
</sst>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16]mmmm\-yy"/>
    <numFmt numFmtId="165" formatCode="mm/yy"/>
    <numFmt numFmtId="166" formatCode="mmmm/yyyy"/>
    <numFmt numFmtId="167" formatCode="&quot;R$&quot;\ #,##0.00;[Red]&quot;R$&quot;\ #,##0.00"/>
    <numFmt numFmtId="168" formatCode="mmmm\-yy"/>
    <numFmt numFmtId="169" formatCode="mmmm/yy"/>
    <numFmt numFmtId="170" formatCode="0.00;[Red]0.00"/>
    <numFmt numFmtId="171" formatCode="mmmm\ yyyy"/>
    <numFmt numFmtId="172" formatCode="mmmm&quot;/&quot;yy"/>
  </numFmts>
  <fonts count="41">
    <font>
      <sz val="11"/>
      <color theme="1"/>
      <name val="Calibri"/>
      <scheme val="minor"/>
    </font>
    <font>
      <b/>
      <sz val="16"/>
      <color rgb="FFFFFFFF"/>
      <name val="Calibri"/>
    </font>
    <font>
      <sz val="11"/>
      <name val="Calibri"/>
    </font>
    <font>
      <sz val="11"/>
      <color theme="1"/>
      <name val="Calibri"/>
    </font>
    <font>
      <b/>
      <sz val="16"/>
      <color theme="1"/>
      <name val="Calibri"/>
    </font>
    <font>
      <b/>
      <sz val="14"/>
      <color theme="0"/>
      <name val="Calibri"/>
    </font>
    <font>
      <sz val="14"/>
      <color theme="1"/>
      <name val="Calibri"/>
    </font>
    <font>
      <sz val="11"/>
      <color theme="0"/>
      <name val="Calibri"/>
    </font>
    <font>
      <b/>
      <sz val="12"/>
      <color theme="0"/>
      <name val="Calibri"/>
    </font>
    <font>
      <b/>
      <sz val="12"/>
      <color theme="1"/>
      <name val="Calibri"/>
    </font>
    <font>
      <sz val="12"/>
      <color theme="1"/>
      <name val="Calibri"/>
    </font>
    <font>
      <b/>
      <sz val="18"/>
      <color theme="1"/>
      <name val="Calibri"/>
    </font>
    <font>
      <b/>
      <sz val="16"/>
      <color theme="0"/>
      <name val="Calibri"/>
    </font>
    <font>
      <b/>
      <sz val="11"/>
      <color theme="0"/>
      <name val="Calibri"/>
    </font>
    <font>
      <sz val="11"/>
      <color rgb="FFFF0000"/>
      <name val="Calibri"/>
    </font>
    <font>
      <b/>
      <sz val="11"/>
      <color rgb="FFFF0000"/>
      <name val="Calibri"/>
    </font>
    <font>
      <sz val="11"/>
      <color theme="1"/>
      <name val="Calibri"/>
      <scheme val="minor"/>
    </font>
    <font>
      <sz val="12"/>
      <color theme="0"/>
      <name val="Calibri"/>
    </font>
    <font>
      <b/>
      <sz val="11"/>
      <color theme="1"/>
      <name val="Calibri"/>
    </font>
    <font>
      <sz val="12"/>
      <color rgb="FFFF0000"/>
      <name val="Calibri"/>
    </font>
    <font>
      <sz val="12"/>
      <color rgb="FF000000"/>
      <name val="Calibri"/>
    </font>
    <font>
      <sz val="11"/>
      <color theme="1"/>
      <name val="Arial"/>
    </font>
    <font>
      <sz val="11"/>
      <color rgb="FFFFC000"/>
      <name val="Calibri"/>
    </font>
    <font>
      <sz val="11"/>
      <color rgb="FF000000"/>
      <name val="Calibri"/>
    </font>
    <font>
      <u/>
      <sz val="12"/>
      <color theme="1"/>
      <name val="Arial"/>
    </font>
    <font>
      <sz val="12"/>
      <color rgb="FFFFFFFF"/>
      <name val="Calibri"/>
    </font>
    <font>
      <u/>
      <sz val="12"/>
      <color theme="1"/>
      <name val="Calibri"/>
    </font>
    <font>
      <b/>
      <sz val="14"/>
      <color rgb="FFFFFFFF"/>
      <name val="Calibri"/>
    </font>
    <font>
      <b/>
      <vertAlign val="superscript"/>
      <sz val="16"/>
      <color theme="1"/>
      <name val="Calibri"/>
    </font>
    <font>
      <i/>
      <sz val="12"/>
      <color theme="1"/>
      <name val="Calibri"/>
    </font>
    <font>
      <i/>
      <sz val="12"/>
      <color rgb="FF000000"/>
      <name val="Calibri"/>
    </font>
    <font>
      <u/>
      <sz val="12"/>
      <color rgb="FF1155CC"/>
      <name val="Calibri"/>
    </font>
    <font>
      <b/>
      <sz val="12"/>
      <color theme="0"/>
      <name val="Calibri"/>
      <family val="2"/>
    </font>
    <font>
      <sz val="12"/>
      <color theme="1"/>
      <name val="Calibri"/>
      <family val="2"/>
    </font>
    <font>
      <b/>
      <sz val="12"/>
      <color theme="1"/>
      <name val="Calibri"/>
      <family val="2"/>
    </font>
    <font>
      <sz val="12"/>
      <color rgb="FFC00000"/>
      <name val="Calibri"/>
      <family val="2"/>
    </font>
    <font>
      <sz val="12"/>
      <name val="Calibri"/>
      <family val="2"/>
    </font>
    <font>
      <sz val="12"/>
      <color theme="0"/>
      <name val="Calibri"/>
      <family val="2"/>
    </font>
    <font>
      <b/>
      <sz val="12"/>
      <color rgb="FFFFFFFF"/>
      <name val="Calibri"/>
      <family val="2"/>
    </font>
    <font>
      <i/>
      <sz val="12"/>
      <color theme="1"/>
      <name val="Calibri"/>
      <family val="2"/>
    </font>
    <font>
      <b/>
      <sz val="12"/>
      <color rgb="FF000000"/>
      <name val="Calibri"/>
    </font>
  </fonts>
  <fills count="22">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FFFFFF"/>
        <bgColor rgb="FFFFFFFF"/>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theme="0"/>
        <bgColor theme="0"/>
      </patternFill>
    </fill>
    <fill>
      <patternFill patternType="solid">
        <fgColor rgb="FFF2F2F2"/>
        <bgColor rgb="FFF2F2F2"/>
      </patternFill>
    </fill>
    <fill>
      <patternFill patternType="solid">
        <fgColor rgb="FF7030A0"/>
        <bgColor rgb="FF7030A0"/>
      </patternFill>
    </fill>
    <fill>
      <patternFill patternType="solid">
        <fgColor rgb="FFFFFFFF"/>
        <bgColor indexed="64"/>
      </patternFill>
    </fill>
  </fills>
  <borders count="55">
    <border>
      <left/>
      <right/>
      <top/>
      <bottom/>
      <diagonal/>
    </border>
    <border>
      <left/>
      <right/>
      <top/>
      <bottom style="double">
        <color rgb="FF000000"/>
      </bottom>
      <diagonal/>
    </border>
    <border>
      <left/>
      <right/>
      <top/>
      <bottom style="thin">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s>
  <cellStyleXfs count="1">
    <xf numFmtId="0" fontId="0" fillId="0" borderId="0"/>
  </cellStyleXfs>
  <cellXfs count="375">
    <xf numFmtId="0" fontId="0" fillId="0" borderId="0" xfId="0"/>
    <xf numFmtId="0" fontId="3" fillId="0" borderId="0" xfId="0" applyFont="1" applyAlignment="1">
      <alignment vertical="center"/>
    </xf>
    <xf numFmtId="0" fontId="3"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vertical="center"/>
    </xf>
    <xf numFmtId="0" fontId="3" fillId="5" borderId="14" xfId="0" applyFont="1" applyFill="1" applyBorder="1" applyAlignment="1">
      <alignment horizontal="center" vertical="center"/>
    </xf>
    <xf numFmtId="164" fontId="10" fillId="5" borderId="14" xfId="0" applyNumberFormat="1" applyFont="1" applyFill="1" applyBorder="1" applyAlignment="1">
      <alignment horizontal="center" vertical="center" wrapText="1"/>
    </xf>
    <xf numFmtId="165" fontId="10" fillId="0" borderId="17" xfId="0" applyNumberFormat="1" applyFont="1" applyBorder="1" applyAlignment="1">
      <alignment horizontal="left" vertical="center" wrapText="1"/>
    </xf>
    <xf numFmtId="165" fontId="10" fillId="0" borderId="17" xfId="0" applyNumberFormat="1" applyFont="1" applyBorder="1" applyAlignment="1">
      <alignment horizontal="center" vertical="center" wrapText="1"/>
    </xf>
    <xf numFmtId="166" fontId="10" fillId="0" borderId="17" xfId="0" applyNumberFormat="1" applyFont="1" applyBorder="1" applyAlignment="1">
      <alignment horizontal="center" vertical="center" wrapText="1"/>
    </xf>
    <xf numFmtId="4" fontId="10" fillId="0" borderId="17" xfId="0" applyNumberFormat="1" applyFont="1" applyBorder="1" applyAlignment="1">
      <alignment horizontal="center" vertical="center" wrapText="1"/>
    </xf>
    <xf numFmtId="0" fontId="10" fillId="14" borderId="17" xfId="0" applyFont="1" applyFill="1" applyBorder="1" applyAlignment="1">
      <alignment horizontal="center" vertical="center" wrapText="1"/>
    </xf>
    <xf numFmtId="0" fontId="10" fillId="0" borderId="17" xfId="0" applyFont="1" applyBorder="1" applyAlignment="1">
      <alignment horizontal="center" vertical="center" wrapText="1"/>
    </xf>
    <xf numFmtId="0" fontId="3" fillId="0" borderId="17" xfId="0" applyFont="1" applyBorder="1" applyAlignment="1">
      <alignment horizontal="center" vertical="center"/>
    </xf>
    <xf numFmtId="167" fontId="10" fillId="0" borderId="17" xfId="0" applyNumberFormat="1" applyFont="1" applyBorder="1" applyAlignment="1">
      <alignment horizontal="center" vertical="center" wrapText="1"/>
    </xf>
    <xf numFmtId="0" fontId="10" fillId="0" borderId="17" xfId="0" applyFont="1" applyBorder="1" applyAlignment="1">
      <alignment horizontal="left" vertical="center" wrapText="1"/>
    </xf>
    <xf numFmtId="0" fontId="3" fillId="0" borderId="0" xfId="0" applyFont="1" applyAlignment="1">
      <alignment horizontal="center" vertical="center" wrapText="1"/>
    </xf>
    <xf numFmtId="9" fontId="10" fillId="0" borderId="17" xfId="0" applyNumberFormat="1" applyFont="1" applyBorder="1" applyAlignment="1">
      <alignment horizontal="left" vertical="center" wrapText="1"/>
    </xf>
    <xf numFmtId="168" fontId="10" fillId="0" borderId="17" xfId="0" applyNumberFormat="1" applyFont="1" applyBorder="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2" fontId="10" fillId="0" borderId="17" xfId="0" applyNumberFormat="1" applyFont="1" applyBorder="1" applyAlignment="1">
      <alignment horizontal="center" vertical="center" wrapText="1"/>
    </xf>
    <xf numFmtId="0" fontId="10" fillId="14" borderId="17" xfId="0" applyFont="1" applyFill="1" applyBorder="1" applyAlignment="1">
      <alignment horizontal="left" vertical="center" wrapText="1"/>
    </xf>
    <xf numFmtId="0" fontId="3" fillId="0" borderId="0" xfId="0" applyFont="1" applyAlignment="1">
      <alignment horizontal="center" vertical="center"/>
    </xf>
    <xf numFmtId="0" fontId="4" fillId="15" borderId="19" xfId="0" applyFont="1" applyFill="1" applyBorder="1" applyAlignment="1">
      <alignment vertical="center"/>
    </xf>
    <xf numFmtId="0" fontId="4" fillId="15" borderId="20" xfId="0" applyFont="1" applyFill="1" applyBorder="1" applyAlignment="1">
      <alignment vertical="center"/>
    </xf>
    <xf numFmtId="0" fontId="4" fillId="15" borderId="21" xfId="0" applyFont="1" applyFill="1" applyBorder="1" applyAlignment="1">
      <alignment vertical="center"/>
    </xf>
    <xf numFmtId="0" fontId="4" fillId="15" borderId="22" xfId="0" applyFont="1" applyFill="1" applyBorder="1" applyAlignment="1">
      <alignment vertical="center"/>
    </xf>
    <xf numFmtId="0" fontId="4" fillId="0" borderId="23" xfId="0" applyFont="1" applyBorder="1" applyAlignment="1">
      <alignment horizontal="left" vertical="center"/>
    </xf>
    <xf numFmtId="0" fontId="4" fillId="0" borderId="0" xfId="0" applyFont="1" applyAlignment="1">
      <alignment horizontal="left" vertical="center"/>
    </xf>
    <xf numFmtId="0" fontId="11" fillId="15" borderId="24" xfId="0" applyFont="1" applyFill="1" applyBorder="1" applyAlignment="1">
      <alignment horizontal="center" vertical="center"/>
    </xf>
    <xf numFmtId="0" fontId="11" fillId="0" borderId="25" xfId="0" applyFont="1" applyBorder="1" applyAlignment="1">
      <alignment horizontal="center" vertical="center"/>
    </xf>
    <xf numFmtId="0" fontId="9" fillId="0" borderId="0" xfId="0" applyFont="1" applyAlignment="1">
      <alignment horizontal="center" vertical="center"/>
    </xf>
    <xf numFmtId="0" fontId="3" fillId="5" borderId="17" xfId="0" applyFont="1" applyFill="1" applyBorder="1" applyAlignment="1">
      <alignment horizontal="center" vertical="center"/>
    </xf>
    <xf numFmtId="164" fontId="10" fillId="5" borderId="17" xfId="0" applyNumberFormat="1" applyFont="1" applyFill="1" applyBorder="1" applyAlignment="1">
      <alignment horizontal="center" vertical="center" wrapText="1"/>
    </xf>
    <xf numFmtId="169" fontId="10" fillId="0" borderId="17" xfId="0" applyNumberFormat="1" applyFont="1" applyBorder="1" applyAlignment="1">
      <alignment horizontal="center" vertical="center" wrapText="1"/>
    </xf>
    <xf numFmtId="0" fontId="10" fillId="14" borderId="27" xfId="0" applyFont="1" applyFill="1" applyBorder="1" applyAlignment="1">
      <alignment horizontal="left" vertical="center" wrapText="1"/>
    </xf>
    <xf numFmtId="4" fontId="10" fillId="14" borderId="17" xfId="0" applyNumberFormat="1" applyFont="1" applyFill="1" applyBorder="1" applyAlignment="1">
      <alignment horizontal="center" vertical="center" wrapText="1"/>
    </xf>
    <xf numFmtId="0" fontId="9" fillId="14" borderId="17" xfId="0" applyFont="1" applyFill="1" applyBorder="1" applyAlignment="1">
      <alignment horizontal="center" vertical="center" wrapText="1"/>
    </xf>
    <xf numFmtId="0" fontId="10" fillId="14" borderId="28" xfId="0" applyFont="1" applyFill="1" applyBorder="1" applyAlignment="1">
      <alignment horizontal="left" vertical="center" wrapText="1"/>
    </xf>
    <xf numFmtId="0" fontId="10" fillId="14" borderId="28" xfId="0" applyFont="1" applyFill="1" applyBorder="1" applyAlignment="1">
      <alignment horizontal="center" vertical="center" wrapText="1"/>
    </xf>
    <xf numFmtId="4" fontId="10" fillId="14" borderId="28" xfId="0" applyNumberFormat="1" applyFont="1" applyFill="1" applyBorder="1" applyAlignment="1">
      <alignment horizontal="center" vertical="center" wrapText="1"/>
    </xf>
    <xf numFmtId="0" fontId="3" fillId="0" borderId="17" xfId="0" applyFont="1" applyBorder="1" applyAlignment="1">
      <alignment horizontal="center" vertical="center" wrapText="1"/>
    </xf>
    <xf numFmtId="0" fontId="10" fillId="0" borderId="29" xfId="0" applyFont="1" applyBorder="1" applyAlignment="1">
      <alignment horizontal="left" vertical="center" wrapText="1"/>
    </xf>
    <xf numFmtId="0" fontId="7" fillId="0" borderId="0" xfId="0" applyFont="1"/>
    <xf numFmtId="0" fontId="3" fillId="0" borderId="0" xfId="0" applyFont="1" applyAlignment="1">
      <alignment wrapText="1"/>
    </xf>
    <xf numFmtId="0" fontId="3" fillId="0" borderId="0" xfId="0" applyFont="1" applyAlignment="1">
      <alignment horizontal="left" vertical="center"/>
    </xf>
    <xf numFmtId="0" fontId="14" fillId="0" borderId="0" xfId="0" applyFont="1"/>
    <xf numFmtId="0" fontId="10" fillId="0" borderId="0" xfId="0" applyFont="1" applyAlignment="1">
      <alignment vertical="center"/>
    </xf>
    <xf numFmtId="0" fontId="15" fillId="0" borderId="0" xfId="0" applyFont="1" applyAlignment="1">
      <alignment horizontal="center"/>
    </xf>
    <xf numFmtId="0" fontId="14" fillId="0" borderId="0" xfId="0" applyFont="1" applyAlignment="1">
      <alignment horizontal="center" wrapText="1"/>
    </xf>
    <xf numFmtId="0" fontId="13" fillId="16" borderId="31" xfId="0" applyFont="1" applyFill="1" applyBorder="1" applyAlignment="1">
      <alignment horizontal="center" vertical="center"/>
    </xf>
    <xf numFmtId="0" fontId="13" fillId="16" borderId="32" xfId="0" applyFont="1" applyFill="1" applyBorder="1" applyAlignment="1">
      <alignment horizontal="center" vertical="center" wrapText="1"/>
    </xf>
    <xf numFmtId="0" fontId="13" fillId="16" borderId="32" xfId="0" applyFont="1" applyFill="1" applyBorder="1" applyAlignment="1">
      <alignment horizontal="center" vertical="center"/>
    </xf>
    <xf numFmtId="0" fontId="13" fillId="16" borderId="33" xfId="0" applyFont="1" applyFill="1" applyBorder="1" applyAlignment="1">
      <alignment horizontal="center" vertical="center"/>
    </xf>
    <xf numFmtId="0" fontId="13" fillId="0" borderId="0" xfId="0" applyFont="1" applyAlignment="1">
      <alignment horizontal="center" vertical="center"/>
    </xf>
    <xf numFmtId="0" fontId="7" fillId="11" borderId="34" xfId="0" applyFont="1" applyFill="1" applyBorder="1" applyAlignment="1">
      <alignment horizontal="left" vertical="center"/>
    </xf>
    <xf numFmtId="0" fontId="10" fillId="0" borderId="35" xfId="0" applyFont="1" applyBorder="1" applyAlignment="1">
      <alignment horizontal="center" vertical="center"/>
    </xf>
    <xf numFmtId="9" fontId="10" fillId="0" borderId="36" xfId="0" applyNumberFormat="1" applyFont="1" applyBorder="1" applyAlignment="1">
      <alignment horizontal="center" vertical="center"/>
    </xf>
    <xf numFmtId="9" fontId="10" fillId="0" borderId="0" xfId="0" applyNumberFormat="1" applyFont="1" applyAlignment="1">
      <alignment horizontal="center"/>
    </xf>
    <xf numFmtId="0" fontId="3" fillId="6" borderId="37" xfId="0" applyFont="1" applyFill="1" applyBorder="1" applyAlignment="1">
      <alignment horizontal="left" vertical="center"/>
    </xf>
    <xf numFmtId="0" fontId="10" fillId="0" borderId="38" xfId="0" applyFont="1" applyBorder="1" applyAlignment="1">
      <alignment horizontal="center" vertical="center"/>
    </xf>
    <xf numFmtId="9" fontId="10" fillId="0" borderId="39" xfId="0" applyNumberFormat="1" applyFont="1" applyBorder="1" applyAlignment="1">
      <alignment horizontal="center" vertical="center"/>
    </xf>
    <xf numFmtId="0" fontId="16" fillId="0" borderId="0" xfId="0" applyFont="1"/>
    <xf numFmtId="0" fontId="3" fillId="7" borderId="37" xfId="0" applyFont="1" applyFill="1" applyBorder="1" applyAlignment="1">
      <alignment horizontal="left" vertical="center"/>
    </xf>
    <xf numFmtId="0" fontId="3" fillId="8" borderId="37" xfId="0" applyFont="1" applyFill="1" applyBorder="1" applyAlignment="1">
      <alignment horizontal="left" vertical="center"/>
    </xf>
    <xf numFmtId="0" fontId="3" fillId="9" borderId="37" xfId="0" applyFont="1" applyFill="1" applyBorder="1" applyAlignment="1">
      <alignment horizontal="left" vertical="center"/>
    </xf>
    <xf numFmtId="0" fontId="3" fillId="10" borderId="37" xfId="0" applyFont="1" applyFill="1" applyBorder="1" applyAlignment="1">
      <alignment horizontal="left" vertical="center"/>
    </xf>
    <xf numFmtId="0" fontId="3" fillId="15" borderId="40" xfId="0" applyFont="1" applyFill="1" applyBorder="1" applyAlignment="1">
      <alignment horizontal="left" vertical="center"/>
    </xf>
    <xf numFmtId="0" fontId="10" fillId="0" borderId="41" xfId="0" applyFont="1" applyBorder="1" applyAlignment="1">
      <alignment horizontal="center" vertical="center"/>
    </xf>
    <xf numFmtId="9" fontId="10" fillId="0" borderId="42" xfId="0" applyNumberFormat="1" applyFont="1" applyBorder="1" applyAlignment="1">
      <alignment horizontal="center" vertical="center"/>
    </xf>
    <xf numFmtId="0" fontId="10" fillId="0" borderId="43" xfId="0" applyFont="1" applyBorder="1" applyAlignment="1">
      <alignment horizontal="center" vertical="center"/>
    </xf>
    <xf numFmtId="9" fontId="10" fillId="0" borderId="44" xfId="0" applyNumberFormat="1" applyFont="1" applyBorder="1" applyAlignment="1">
      <alignment horizontal="center" vertical="center"/>
    </xf>
    <xf numFmtId="0" fontId="7" fillId="17" borderId="19" xfId="0" applyFont="1" applyFill="1" applyBorder="1" applyAlignment="1">
      <alignment horizontal="left" vertical="center" wrapText="1"/>
    </xf>
    <xf numFmtId="0" fontId="3" fillId="0" borderId="31" xfId="0" applyFont="1" applyBorder="1" applyAlignment="1">
      <alignment horizontal="center" vertical="center"/>
    </xf>
    <xf numFmtId="9" fontId="3" fillId="0" borderId="33" xfId="0" applyNumberFormat="1" applyFont="1" applyBorder="1" applyAlignment="1">
      <alignment horizontal="center" vertical="center"/>
    </xf>
    <xf numFmtId="0" fontId="3" fillId="0" borderId="3" xfId="0" applyFont="1" applyBorder="1" applyAlignment="1">
      <alignment horizontal="center" vertical="center"/>
    </xf>
    <xf numFmtId="0" fontId="7" fillId="11" borderId="45" xfId="0" applyFont="1" applyFill="1" applyBorder="1" applyAlignment="1">
      <alignment horizontal="left" vertical="center"/>
    </xf>
    <xf numFmtId="9" fontId="3" fillId="0" borderId="0" xfId="0" applyNumberFormat="1" applyFont="1" applyAlignment="1">
      <alignment horizontal="center"/>
    </xf>
    <xf numFmtId="0" fontId="7" fillId="11" borderId="46" xfId="0" applyFont="1" applyFill="1" applyBorder="1" applyAlignment="1">
      <alignment horizontal="left" vertical="center"/>
    </xf>
    <xf numFmtId="0" fontId="17" fillId="0" borderId="0" xfId="0" applyFont="1" applyAlignment="1">
      <alignment horizontal="left" vertical="center"/>
    </xf>
    <xf numFmtId="0" fontId="13" fillId="17" borderId="19" xfId="0" applyFont="1" applyFill="1" applyBorder="1" applyAlignment="1">
      <alignment horizontal="center" vertical="center" wrapText="1"/>
    </xf>
    <xf numFmtId="0" fontId="18" fillId="0" borderId="47" xfId="0" applyFont="1" applyBorder="1" applyAlignment="1">
      <alignment horizontal="center" vertical="center"/>
    </xf>
    <xf numFmtId="0" fontId="13" fillId="17" borderId="47" xfId="0" applyFont="1" applyFill="1" applyBorder="1" applyAlignment="1">
      <alignment horizontal="center" vertical="center" wrapText="1"/>
    </xf>
    <xf numFmtId="0" fontId="3" fillId="11" borderId="20" xfId="0" applyFont="1" applyFill="1" applyBorder="1"/>
    <xf numFmtId="0" fontId="3" fillId="6" borderId="20" xfId="0" applyFont="1" applyFill="1" applyBorder="1"/>
    <xf numFmtId="0" fontId="3" fillId="7" borderId="20" xfId="0" applyFont="1" applyFill="1" applyBorder="1"/>
    <xf numFmtId="0" fontId="3" fillId="8" borderId="20" xfId="0" applyFont="1" applyFill="1" applyBorder="1"/>
    <xf numFmtId="0" fontId="3" fillId="9" borderId="20" xfId="0" applyFont="1" applyFill="1" applyBorder="1"/>
    <xf numFmtId="0" fontId="3" fillId="10" borderId="22" xfId="0" applyFont="1" applyFill="1" applyBorder="1"/>
    <xf numFmtId="0" fontId="3" fillId="19" borderId="48" xfId="0" applyFont="1" applyFill="1" applyBorder="1" applyAlignment="1">
      <alignment horizontal="center"/>
    </xf>
    <xf numFmtId="0" fontId="3" fillId="19" borderId="49" xfId="0" applyFont="1" applyFill="1" applyBorder="1" applyAlignment="1">
      <alignment horizontal="center"/>
    </xf>
    <xf numFmtId="0" fontId="3" fillId="19" borderId="50" xfId="0" applyFont="1" applyFill="1" applyBorder="1" applyAlignment="1">
      <alignment horizontal="center"/>
    </xf>
    <xf numFmtId="0" fontId="3" fillId="19" borderId="28" xfId="0" applyFont="1" applyFill="1" applyBorder="1" applyAlignment="1">
      <alignment horizontal="center"/>
    </xf>
    <xf numFmtId="0" fontId="3" fillId="19" borderId="51" xfId="0" applyFont="1" applyFill="1" applyBorder="1" applyAlignment="1">
      <alignment horizontal="center"/>
    </xf>
    <xf numFmtId="0" fontId="3" fillId="19" borderId="52" xfId="0" applyFont="1" applyFill="1" applyBorder="1" applyAlignment="1">
      <alignment horizontal="center"/>
    </xf>
    <xf numFmtId="0" fontId="3" fillId="19" borderId="27" xfId="0" applyFont="1" applyFill="1" applyBorder="1" applyAlignment="1">
      <alignment horizontal="center"/>
    </xf>
    <xf numFmtId="0" fontId="3" fillId="19" borderId="17" xfId="0" applyFont="1" applyFill="1" applyBorder="1" applyAlignment="1">
      <alignment horizontal="center"/>
    </xf>
    <xf numFmtId="0" fontId="3" fillId="19" borderId="39" xfId="0" applyFont="1" applyFill="1" applyBorder="1" applyAlignment="1">
      <alignment horizontal="center"/>
    </xf>
    <xf numFmtId="0" fontId="19" fillId="7" borderId="28" xfId="0" applyFont="1" applyFill="1" applyBorder="1" applyAlignment="1">
      <alignment vertical="center"/>
    </xf>
    <xf numFmtId="0" fontId="10" fillId="7" borderId="28" xfId="0" applyFont="1" applyFill="1" applyBorder="1" applyAlignment="1">
      <alignment vertical="center"/>
    </xf>
    <xf numFmtId="0" fontId="10" fillId="9" borderId="28" xfId="0" applyFont="1" applyFill="1" applyBorder="1" applyAlignment="1">
      <alignment vertical="center"/>
    </xf>
    <xf numFmtId="0" fontId="9" fillId="0" borderId="17" xfId="0" applyFont="1" applyBorder="1" applyAlignment="1">
      <alignment horizontal="center" vertical="center" wrapText="1"/>
    </xf>
    <xf numFmtId="2" fontId="3" fillId="0" borderId="0" xfId="0" applyNumberFormat="1" applyFont="1" applyAlignment="1">
      <alignment vertical="center"/>
    </xf>
    <xf numFmtId="2" fontId="4" fillId="15" borderId="20" xfId="0" applyNumberFormat="1" applyFont="1" applyFill="1" applyBorder="1" applyAlignment="1">
      <alignment vertical="center"/>
    </xf>
    <xf numFmtId="2" fontId="4" fillId="0" borderId="0" xfId="0" applyNumberFormat="1" applyFont="1" applyAlignment="1">
      <alignment horizontal="left" vertical="center"/>
    </xf>
    <xf numFmtId="0" fontId="10" fillId="0" borderId="17" xfId="0" applyFont="1" applyBorder="1" applyAlignment="1">
      <alignment horizontal="center" vertical="center"/>
    </xf>
    <xf numFmtId="164" fontId="10" fillId="0" borderId="17" xfId="0" applyNumberFormat="1" applyFont="1" applyBorder="1" applyAlignment="1">
      <alignment horizontal="center" vertical="center" wrapText="1"/>
    </xf>
    <xf numFmtId="165" fontId="10" fillId="0" borderId="17" xfId="0" applyNumberFormat="1" applyFont="1" applyBorder="1" applyAlignment="1">
      <alignment horizontal="left" vertical="top" wrapText="1"/>
    </xf>
    <xf numFmtId="165" fontId="10" fillId="0" borderId="17" xfId="0" applyNumberFormat="1" applyFont="1" applyBorder="1" applyAlignment="1">
      <alignment horizontal="center" vertical="top" wrapText="1"/>
    </xf>
    <xf numFmtId="0" fontId="10" fillId="0" borderId="17" xfId="0" applyFont="1" applyBorder="1" applyAlignment="1">
      <alignment horizontal="left" vertical="top" wrapText="1"/>
    </xf>
    <xf numFmtId="0" fontId="10" fillId="0" borderId="17" xfId="0" applyFont="1" applyBorder="1" applyAlignment="1">
      <alignment vertical="top" wrapText="1"/>
    </xf>
    <xf numFmtId="0" fontId="10" fillId="0" borderId="17" xfId="0" applyFont="1" applyBorder="1" applyAlignment="1">
      <alignment horizontal="center" vertical="top" wrapText="1"/>
    </xf>
    <xf numFmtId="0" fontId="10" fillId="0" borderId="17" xfId="0" applyFont="1" applyBorder="1" applyAlignment="1">
      <alignment vertical="center"/>
    </xf>
    <xf numFmtId="169" fontId="10" fillId="0" borderId="17" xfId="0" applyNumberFormat="1" applyFont="1" applyBorder="1" applyAlignment="1">
      <alignment vertical="center"/>
    </xf>
    <xf numFmtId="0" fontId="10" fillId="0" borderId="17" xfId="0" applyFont="1" applyBorder="1" applyAlignment="1">
      <alignment vertical="top"/>
    </xf>
    <xf numFmtId="0" fontId="10" fillId="0" borderId="17" xfId="0" applyFont="1" applyBorder="1" applyAlignment="1">
      <alignment horizontal="center" vertical="top"/>
    </xf>
    <xf numFmtId="0" fontId="20" fillId="0" borderId="0" xfId="0" applyFont="1" applyAlignment="1">
      <alignment vertical="top" wrapText="1"/>
    </xf>
    <xf numFmtId="9" fontId="10" fillId="0" borderId="17" xfId="0" applyNumberFormat="1" applyFont="1" applyBorder="1" applyAlignment="1">
      <alignment horizontal="left" vertical="top" wrapText="1"/>
    </xf>
    <xf numFmtId="169" fontId="10" fillId="0" borderId="17" xfId="0" applyNumberFormat="1" applyFont="1" applyBorder="1" applyAlignment="1">
      <alignment horizontal="center" vertical="center"/>
    </xf>
    <xf numFmtId="4" fontId="10" fillId="0" borderId="17" xfId="0" applyNumberFormat="1" applyFont="1" applyBorder="1" applyAlignment="1">
      <alignment horizontal="center" vertical="top" wrapText="1"/>
    </xf>
    <xf numFmtId="0" fontId="9" fillId="0" borderId="17" xfId="0" applyFont="1" applyBorder="1" applyAlignment="1">
      <alignment horizontal="center" vertical="top" wrapText="1"/>
    </xf>
    <xf numFmtId="164" fontId="10" fillId="0" borderId="17" xfId="0" applyNumberFormat="1" applyFont="1" applyBorder="1" applyAlignment="1">
      <alignment horizontal="center" vertical="top" wrapText="1"/>
    </xf>
    <xf numFmtId="164" fontId="10" fillId="0" borderId="17" xfId="0" applyNumberFormat="1" applyFont="1" applyBorder="1" applyAlignment="1">
      <alignment horizontal="left" vertical="top" wrapText="1"/>
    </xf>
    <xf numFmtId="0" fontId="10" fillId="0" borderId="26" xfId="0" applyFont="1" applyBorder="1" applyAlignment="1">
      <alignment vertical="center"/>
    </xf>
    <xf numFmtId="0" fontId="20" fillId="0" borderId="17" xfId="0" applyFont="1" applyBorder="1" applyAlignment="1">
      <alignment vertical="top" wrapText="1"/>
    </xf>
    <xf numFmtId="17" fontId="10" fillId="0" borderId="17" xfId="0" applyNumberFormat="1" applyFont="1" applyBorder="1" applyAlignment="1">
      <alignment horizontal="center" vertical="top" wrapText="1"/>
    </xf>
    <xf numFmtId="166" fontId="10" fillId="0" borderId="17" xfId="0" applyNumberFormat="1" applyFont="1" applyBorder="1" applyAlignment="1">
      <alignment horizontal="center" vertical="top" wrapText="1"/>
    </xf>
    <xf numFmtId="168" fontId="10" fillId="0" borderId="17" xfId="0" applyNumberFormat="1" applyFont="1" applyBorder="1" applyAlignment="1">
      <alignment horizontal="left" vertical="top" wrapText="1"/>
    </xf>
    <xf numFmtId="0" fontId="10" fillId="0" borderId="29" xfId="0" applyFont="1" applyBorder="1" applyAlignment="1">
      <alignment horizontal="left" vertical="top" wrapText="1"/>
    </xf>
    <xf numFmtId="0" fontId="10" fillId="0" borderId="0" xfId="0" applyFont="1" applyAlignment="1">
      <alignment vertical="top" wrapText="1"/>
    </xf>
    <xf numFmtId="2" fontId="10" fillId="0" borderId="17" xfId="0" applyNumberFormat="1" applyFont="1" applyBorder="1" applyAlignment="1">
      <alignment horizontal="center" vertical="top" wrapText="1"/>
    </xf>
    <xf numFmtId="0" fontId="10" fillId="0" borderId="17" xfId="0" applyFont="1" applyBorder="1" applyAlignment="1">
      <alignment vertical="center" wrapText="1"/>
    </xf>
    <xf numFmtId="0" fontId="10" fillId="14" borderId="17" xfId="0" applyFont="1" applyFill="1" applyBorder="1" applyAlignment="1">
      <alignment vertical="top" wrapText="1"/>
    </xf>
    <xf numFmtId="0" fontId="10" fillId="0" borderId="17" xfId="0" applyFont="1" applyBorder="1" applyAlignment="1">
      <alignment horizontal="left" vertical="top"/>
    </xf>
    <xf numFmtId="170" fontId="10" fillId="0" borderId="17" xfId="0" applyNumberFormat="1" applyFont="1" applyBorder="1" applyAlignment="1">
      <alignment horizontal="center" vertical="center" wrapText="1"/>
    </xf>
    <xf numFmtId="0" fontId="3" fillId="0" borderId="17" xfId="0" applyFont="1" applyBorder="1" applyAlignment="1">
      <alignment vertical="top" wrapText="1"/>
    </xf>
    <xf numFmtId="0" fontId="3" fillId="0" borderId="17" xfId="0" applyFont="1" applyBorder="1" applyAlignment="1">
      <alignment horizontal="center" vertical="top" wrapText="1"/>
    </xf>
    <xf numFmtId="169" fontId="3" fillId="0" borderId="17" xfId="0" applyNumberFormat="1" applyFont="1" applyBorder="1" applyAlignment="1">
      <alignment horizontal="center" vertical="center" wrapText="1"/>
    </xf>
    <xf numFmtId="0" fontId="3" fillId="0" borderId="17" xfId="0" applyFont="1" applyBorder="1" applyAlignment="1">
      <alignment vertical="center"/>
    </xf>
    <xf numFmtId="0" fontId="6" fillId="0" borderId="2" xfId="0" applyFont="1" applyBorder="1" applyAlignment="1">
      <alignment vertical="center"/>
    </xf>
    <xf numFmtId="0" fontId="21" fillId="0" borderId="2" xfId="0" applyFont="1" applyBorder="1"/>
    <xf numFmtId="0" fontId="6" fillId="0" borderId="2" xfId="0" applyFont="1" applyBorder="1" applyAlignment="1">
      <alignment vertical="center" wrapText="1"/>
    </xf>
    <xf numFmtId="0" fontId="3" fillId="18" borderId="17" xfId="0" applyFont="1" applyFill="1" applyBorder="1" applyAlignment="1">
      <alignment horizontal="center" wrapText="1"/>
    </xf>
    <xf numFmtId="165" fontId="10" fillId="0" borderId="17" xfId="0" applyNumberFormat="1" applyFont="1" applyBorder="1" applyAlignment="1">
      <alignment vertical="top" wrapText="1"/>
    </xf>
    <xf numFmtId="0" fontId="10" fillId="0" borderId="17" xfId="0" applyFont="1" applyBorder="1"/>
    <xf numFmtId="0" fontId="22" fillId="8" borderId="28" xfId="0" applyFont="1" applyFill="1" applyBorder="1"/>
    <xf numFmtId="0" fontId="24" fillId="0" borderId="17" xfId="0" applyFont="1" applyBorder="1" applyAlignment="1">
      <alignment horizontal="left" vertical="top" wrapText="1"/>
    </xf>
    <xf numFmtId="9" fontId="10" fillId="0" borderId="17" xfId="0" applyNumberFormat="1" applyFont="1" applyBorder="1" applyAlignment="1">
      <alignment vertical="top" wrapText="1"/>
    </xf>
    <xf numFmtId="0" fontId="3" fillId="18" borderId="53" xfId="0" applyFont="1" applyFill="1" applyBorder="1" applyAlignment="1">
      <alignment horizontal="center" wrapText="1"/>
    </xf>
    <xf numFmtId="0" fontId="3" fillId="18" borderId="17" xfId="0" applyFont="1" applyFill="1" applyBorder="1" applyAlignment="1">
      <alignment horizontal="center"/>
    </xf>
    <xf numFmtId="0" fontId="10" fillId="0" borderId="29" xfId="0" applyFont="1" applyBorder="1" applyAlignment="1">
      <alignment horizontal="center" vertical="center"/>
    </xf>
    <xf numFmtId="0" fontId="3" fillId="18" borderId="17" xfId="0" applyFont="1" applyFill="1" applyBorder="1" applyAlignment="1">
      <alignment horizontal="center" vertical="center" wrapText="1"/>
    </xf>
    <xf numFmtId="171" fontId="10" fillId="0" borderId="17" xfId="0" applyNumberFormat="1" applyFont="1" applyBorder="1"/>
    <xf numFmtId="0" fontId="10" fillId="0" borderId="29" xfId="0" applyFont="1" applyBorder="1" applyAlignment="1">
      <alignment vertical="top" wrapText="1"/>
    </xf>
    <xf numFmtId="0" fontId="3" fillId="18" borderId="17" xfId="0" applyFont="1" applyFill="1" applyBorder="1" applyAlignment="1">
      <alignment horizontal="center" vertical="center"/>
    </xf>
    <xf numFmtId="0" fontId="20" fillId="0" borderId="17" xfId="0" applyFont="1" applyBorder="1" applyAlignment="1">
      <alignment horizontal="left" vertical="top" wrapText="1"/>
    </xf>
    <xf numFmtId="0" fontId="3" fillId="7" borderId="38" xfId="0" applyFont="1" applyFill="1" applyBorder="1" applyAlignment="1">
      <alignment horizontal="left" vertical="center"/>
    </xf>
    <xf numFmtId="0" fontId="7" fillId="20" borderId="38" xfId="0" applyFont="1" applyFill="1" applyBorder="1" applyAlignment="1">
      <alignment horizontal="left" vertical="center"/>
    </xf>
    <xf numFmtId="0" fontId="3" fillId="10" borderId="38" xfId="0" applyFont="1" applyFill="1" applyBorder="1" applyAlignment="1">
      <alignment horizontal="left" vertical="center"/>
    </xf>
    <xf numFmtId="0" fontId="7" fillId="17" borderId="31" xfId="0" applyFont="1" applyFill="1" applyBorder="1" applyAlignment="1">
      <alignment horizontal="left" vertical="center" wrapText="1"/>
    </xf>
    <xf numFmtId="0" fontId="3" fillId="0" borderId="32" xfId="0" applyFont="1" applyBorder="1" applyAlignment="1">
      <alignment horizontal="center" vertical="center"/>
    </xf>
    <xf numFmtId="0" fontId="10" fillId="0" borderId="2" xfId="0" applyFont="1" applyBorder="1" applyAlignment="1">
      <alignment vertical="center"/>
    </xf>
    <xf numFmtId="0" fontId="3" fillId="20" borderId="20" xfId="0" applyFont="1" applyFill="1" applyBorder="1"/>
    <xf numFmtId="0" fontId="33" fillId="0" borderId="0" xfId="0" applyFont="1" applyAlignment="1">
      <alignment vertical="center"/>
    </xf>
    <xf numFmtId="0" fontId="33" fillId="0" borderId="0" xfId="0" applyFont="1"/>
    <xf numFmtId="0" fontId="34" fillId="0" borderId="1" xfId="0" applyFont="1" applyBorder="1" applyAlignment="1">
      <alignment horizontal="left"/>
    </xf>
    <xf numFmtId="0" fontId="35" fillId="0" borderId="1" xfId="0" applyFont="1" applyBorder="1" applyAlignment="1">
      <alignment horizontal="left" vertical="center"/>
    </xf>
    <xf numFmtId="0" fontId="33" fillId="0" borderId="1" xfId="0" applyFont="1" applyBorder="1" applyAlignment="1">
      <alignment vertical="center"/>
    </xf>
    <xf numFmtId="0" fontId="33" fillId="0" borderId="0" xfId="0" applyFont="1" applyAlignment="1">
      <alignment vertical="center" wrapText="1"/>
    </xf>
    <xf numFmtId="0" fontId="33" fillId="0" borderId="2" xfId="0" applyFont="1" applyBorder="1" applyAlignment="1">
      <alignment vertical="center"/>
    </xf>
    <xf numFmtId="0" fontId="37" fillId="0" borderId="0" xfId="0" applyFont="1" applyAlignment="1">
      <alignment vertical="center"/>
    </xf>
    <xf numFmtId="0" fontId="33" fillId="5" borderId="14" xfId="0" applyFont="1" applyFill="1" applyBorder="1" applyAlignment="1">
      <alignment horizontal="center" vertical="center"/>
    </xf>
    <xf numFmtId="164" fontId="33" fillId="5" borderId="14" xfId="0" applyNumberFormat="1" applyFont="1" applyFill="1" applyBorder="1" applyAlignment="1">
      <alignment horizontal="center" vertical="center" wrapText="1"/>
    </xf>
    <xf numFmtId="0" fontId="33" fillId="0" borderId="17" xfId="0" applyFont="1" applyBorder="1" applyAlignment="1">
      <alignment horizontal="center" vertical="center" wrapText="1"/>
    </xf>
    <xf numFmtId="0" fontId="33" fillId="0" borderId="17" xfId="0" applyFont="1" applyBorder="1" applyAlignment="1">
      <alignment horizontal="center" vertical="top" wrapText="1"/>
    </xf>
    <xf numFmtId="165" fontId="33" fillId="0" borderId="17" xfId="0" applyNumberFormat="1" applyFont="1" applyBorder="1" applyAlignment="1">
      <alignment horizontal="center" vertical="top" wrapText="1"/>
    </xf>
    <xf numFmtId="0" fontId="33" fillId="0" borderId="17" xfId="0" applyFont="1" applyBorder="1" applyAlignment="1">
      <alignment horizontal="left" vertical="top" wrapText="1"/>
    </xf>
    <xf numFmtId="172" fontId="33" fillId="0" borderId="17" xfId="0" applyNumberFormat="1" applyFont="1" applyBorder="1" applyAlignment="1">
      <alignment horizontal="center" vertical="center" wrapText="1"/>
    </xf>
    <xf numFmtId="0" fontId="33" fillId="0" borderId="17" xfId="0" applyFont="1" applyBorder="1" applyAlignment="1">
      <alignment vertical="center"/>
    </xf>
    <xf numFmtId="165" fontId="33" fillId="0" borderId="17" xfId="0" applyNumberFormat="1" applyFont="1" applyBorder="1" applyAlignment="1">
      <alignment horizontal="left" vertical="top" wrapText="1"/>
    </xf>
    <xf numFmtId="4" fontId="33" fillId="0" borderId="17" xfId="0" applyNumberFormat="1" applyFont="1" applyBorder="1" applyAlignment="1">
      <alignment horizontal="center" vertical="center" wrapText="1"/>
    </xf>
    <xf numFmtId="4" fontId="33" fillId="0" borderId="17" xfId="0" applyNumberFormat="1" applyFont="1" applyBorder="1" applyAlignment="1">
      <alignment horizontal="center" vertical="top" wrapText="1"/>
    </xf>
    <xf numFmtId="0" fontId="33" fillId="0" borderId="17" xfId="0" applyFont="1" applyBorder="1" applyAlignment="1">
      <alignment horizontal="center" vertical="top"/>
    </xf>
    <xf numFmtId="0" fontId="34" fillId="0" borderId="17" xfId="0" applyFont="1" applyBorder="1" applyAlignment="1">
      <alignment horizontal="center" vertical="top" wrapText="1"/>
    </xf>
    <xf numFmtId="164" fontId="33" fillId="0" borderId="17" xfId="0" applyNumberFormat="1" applyFont="1" applyBorder="1" applyAlignment="1">
      <alignment horizontal="center" vertical="top" wrapText="1"/>
    </xf>
    <xf numFmtId="164" fontId="33" fillId="0" borderId="17" xfId="0" applyNumberFormat="1" applyFont="1" applyBorder="1" applyAlignment="1">
      <alignment horizontal="left" vertical="top" wrapText="1"/>
    </xf>
    <xf numFmtId="0" fontId="33" fillId="0" borderId="17" xfId="0" applyFont="1" applyBorder="1" applyAlignment="1">
      <alignment horizontal="center" vertical="center"/>
    </xf>
    <xf numFmtId="17" fontId="33" fillId="0" borderId="17" xfId="0" applyNumberFormat="1" applyFont="1" applyBorder="1" applyAlignment="1">
      <alignment horizontal="center" vertical="top" wrapText="1"/>
    </xf>
    <xf numFmtId="166" fontId="33" fillId="0" borderId="17" xfId="0" applyNumberFormat="1" applyFont="1" applyBorder="1" applyAlignment="1">
      <alignment horizontal="center" vertical="top" wrapText="1"/>
    </xf>
    <xf numFmtId="168" fontId="33" fillId="0" borderId="17" xfId="0" applyNumberFormat="1" applyFont="1" applyBorder="1" applyAlignment="1">
      <alignment horizontal="left" vertical="top" wrapText="1"/>
    </xf>
    <xf numFmtId="2" fontId="33" fillId="0" borderId="17" xfId="0" applyNumberFormat="1" applyFont="1" applyBorder="1" applyAlignment="1">
      <alignment horizontal="center" vertical="top" wrapText="1"/>
    </xf>
    <xf numFmtId="0" fontId="3" fillId="2" borderId="30" xfId="0" applyFont="1" applyFill="1" applyBorder="1" applyAlignment="1">
      <alignment vertical="center"/>
    </xf>
    <xf numFmtId="0" fontId="5" fillId="2" borderId="30" xfId="0" applyFont="1" applyFill="1" applyBorder="1" applyAlignment="1">
      <alignment horizontal="right" vertical="center"/>
    </xf>
    <xf numFmtId="0" fontId="3" fillId="0" borderId="28" xfId="0" applyFont="1" applyBorder="1" applyAlignment="1">
      <alignment horizontal="center" vertical="center"/>
    </xf>
    <xf numFmtId="0" fontId="10" fillId="0" borderId="28" xfId="0" applyFont="1" applyBorder="1" applyAlignment="1">
      <alignment horizontal="center" vertical="center" wrapText="1"/>
    </xf>
    <xf numFmtId="0" fontId="10" fillId="0" borderId="28" xfId="0" applyFont="1" applyBorder="1" applyAlignment="1">
      <alignment horizontal="center" vertical="center"/>
    </xf>
    <xf numFmtId="166" fontId="10" fillId="0" borderId="28" xfId="0" applyNumberFormat="1" applyFont="1" applyBorder="1" applyAlignment="1">
      <alignment horizontal="center" vertical="center" wrapText="1"/>
    </xf>
    <xf numFmtId="167" fontId="10" fillId="0" borderId="28" xfId="0" applyNumberFormat="1" applyFont="1" applyBorder="1" applyAlignment="1">
      <alignment horizontal="center" vertical="center" wrapText="1"/>
    </xf>
    <xf numFmtId="0" fontId="3" fillId="0" borderId="21" xfId="0" applyFont="1" applyBorder="1" applyAlignment="1">
      <alignment vertical="center"/>
    </xf>
    <xf numFmtId="0" fontId="4" fillId="0" borderId="21" xfId="0" applyFont="1" applyBorder="1" applyAlignment="1">
      <alignment horizontal="left" vertical="center"/>
    </xf>
    <xf numFmtId="0" fontId="11" fillId="0" borderId="21" xfId="0" applyFont="1" applyBorder="1" applyAlignment="1">
      <alignment horizontal="center" vertical="center"/>
    </xf>
    <xf numFmtId="0" fontId="3" fillId="2" borderId="30" xfId="0" applyFont="1" applyFill="1" applyBorder="1"/>
    <xf numFmtId="0" fontId="7" fillId="2" borderId="30" xfId="0" applyFont="1" applyFill="1" applyBorder="1"/>
    <xf numFmtId="0" fontId="10" fillId="0" borderId="50" xfId="0" applyFont="1" applyBorder="1" applyAlignment="1">
      <alignment horizontal="center" vertical="center"/>
    </xf>
    <xf numFmtId="9" fontId="10" fillId="0" borderId="51" xfId="0" applyNumberFormat="1" applyFont="1" applyBorder="1" applyAlignment="1">
      <alignment horizontal="center" vertical="center"/>
    </xf>
    <xf numFmtId="0" fontId="10" fillId="0" borderId="27" xfId="0" applyFont="1" applyBorder="1" applyAlignment="1">
      <alignment horizontal="center" vertical="center"/>
    </xf>
    <xf numFmtId="0" fontId="3" fillId="18" borderId="30" xfId="0" applyFont="1" applyFill="1" applyBorder="1"/>
    <xf numFmtId="0" fontId="10" fillId="0" borderId="28" xfId="0" applyFont="1" applyBorder="1" applyAlignment="1">
      <alignment vertical="center"/>
    </xf>
    <xf numFmtId="4" fontId="10" fillId="0" borderId="28" xfId="0" applyNumberFormat="1" applyFont="1" applyBorder="1" applyAlignment="1">
      <alignment horizontal="center" vertical="center" wrapText="1"/>
    </xf>
    <xf numFmtId="0" fontId="10" fillId="0" borderId="27" xfId="0" applyFont="1" applyBorder="1" applyAlignment="1">
      <alignment horizontal="left" vertical="center" wrapText="1"/>
    </xf>
    <xf numFmtId="0" fontId="10" fillId="0" borderId="28" xfId="0" applyFont="1" applyBorder="1" applyAlignment="1">
      <alignment horizontal="left" vertical="center" wrapText="1"/>
    </xf>
    <xf numFmtId="2" fontId="10" fillId="0" borderId="28" xfId="0" applyNumberFormat="1" applyFont="1" applyBorder="1" applyAlignment="1">
      <alignment horizontal="center" vertical="center" wrapText="1"/>
    </xf>
    <xf numFmtId="165" fontId="10" fillId="0" borderId="28" xfId="0" applyNumberFormat="1" applyFont="1" applyBorder="1" applyAlignment="1">
      <alignment horizontal="center" vertical="center" wrapText="1"/>
    </xf>
    <xf numFmtId="169" fontId="10" fillId="0" borderId="28" xfId="0" applyNumberFormat="1" applyFont="1" applyBorder="1" applyAlignment="1">
      <alignment horizontal="center" vertical="center" wrapText="1"/>
    </xf>
    <xf numFmtId="0" fontId="3" fillId="0" borderId="28" xfId="0" applyFont="1" applyBorder="1" applyAlignment="1">
      <alignment vertical="center"/>
    </xf>
    <xf numFmtId="0" fontId="10" fillId="0" borderId="28" xfId="0" applyFont="1" applyBorder="1" applyAlignment="1">
      <alignment vertical="top" wrapText="1"/>
    </xf>
    <xf numFmtId="0" fontId="10" fillId="0" borderId="28" xfId="0" applyFont="1" applyBorder="1" applyAlignment="1">
      <alignment horizontal="center" vertical="top" wrapText="1"/>
    </xf>
    <xf numFmtId="0" fontId="10" fillId="0" borderId="27" xfId="0" applyFont="1" applyBorder="1" applyAlignment="1">
      <alignment horizontal="left" vertical="top" wrapText="1"/>
    </xf>
    <xf numFmtId="0" fontId="3" fillId="0" borderId="53" xfId="0" applyFont="1" applyBorder="1" applyAlignment="1">
      <alignment horizontal="center" vertical="center" wrapText="1"/>
    </xf>
    <xf numFmtId="0" fontId="10" fillId="0" borderId="28" xfId="0" applyFont="1" applyBorder="1" applyAlignment="1">
      <alignment horizontal="left" vertical="top" wrapText="1"/>
    </xf>
    <xf numFmtId="0" fontId="10" fillId="0" borderId="50" xfId="0" applyFont="1" applyBorder="1" applyAlignment="1">
      <alignment horizontal="left" vertical="top" wrapText="1"/>
    </xf>
    <xf numFmtId="165" fontId="10" fillId="0" borderId="28" xfId="0" applyNumberFormat="1" applyFont="1" applyBorder="1" applyAlignment="1">
      <alignment horizontal="center" vertical="top" wrapText="1"/>
    </xf>
    <xf numFmtId="165" fontId="10" fillId="0" borderId="28" xfId="0" applyNumberFormat="1" applyFont="1" applyBorder="1" applyAlignment="1">
      <alignment horizontal="left" vertical="top" wrapText="1"/>
    </xf>
    <xf numFmtId="0" fontId="10" fillId="0" borderId="27" xfId="0" applyFont="1" applyBorder="1" applyAlignment="1">
      <alignment vertical="center"/>
    </xf>
    <xf numFmtId="0" fontId="10" fillId="0" borderId="28" xfId="0" applyFont="1" applyBorder="1" applyAlignment="1">
      <alignment vertical="top"/>
    </xf>
    <xf numFmtId="169" fontId="10" fillId="0" borderId="28" xfId="0" applyNumberFormat="1" applyFont="1" applyBorder="1" applyAlignment="1">
      <alignment vertical="center"/>
    </xf>
    <xf numFmtId="169" fontId="10" fillId="0" borderId="28" xfId="0" applyNumberFormat="1" applyFont="1" applyBorder="1" applyAlignment="1">
      <alignment horizontal="center" vertical="center"/>
    </xf>
    <xf numFmtId="2" fontId="10" fillId="0" borderId="28" xfId="0" applyNumberFormat="1" applyFont="1" applyBorder="1" applyAlignment="1">
      <alignment horizontal="center" vertical="top" wrapText="1"/>
    </xf>
    <xf numFmtId="0" fontId="21" fillId="0" borderId="50" xfId="0" applyFont="1" applyBorder="1"/>
    <xf numFmtId="0" fontId="6" fillId="0" borderId="50" xfId="0" applyFont="1" applyBorder="1" applyAlignment="1">
      <alignment vertical="center" wrapText="1"/>
    </xf>
    <xf numFmtId="0" fontId="10" fillId="0" borderId="28" xfId="0" applyFont="1" applyBorder="1" applyAlignment="1">
      <alignment horizontal="left" vertical="top"/>
    </xf>
    <xf numFmtId="0" fontId="10" fillId="0" borderId="28" xfId="0" applyFont="1" applyBorder="1"/>
    <xf numFmtId="0" fontId="23" fillId="0" borderId="50" xfId="0" applyFont="1" applyBorder="1"/>
    <xf numFmtId="0" fontId="20" fillId="0" borderId="27" xfId="0" applyFont="1" applyBorder="1" applyAlignment="1">
      <alignment horizontal="left" vertical="top" wrapText="1"/>
    </xf>
    <xf numFmtId="0" fontId="10" fillId="0" borderId="27" xfId="0" applyFont="1" applyBorder="1" applyAlignment="1">
      <alignment vertical="top" wrapText="1"/>
    </xf>
    <xf numFmtId="0" fontId="10" fillId="0" borderId="50" xfId="0" applyFont="1" applyBorder="1" applyAlignment="1">
      <alignment vertical="top" wrapText="1"/>
    </xf>
    <xf numFmtId="0" fontId="3" fillId="0" borderId="28" xfId="0" applyFont="1" applyBorder="1" applyAlignment="1">
      <alignment horizontal="center" vertical="top" wrapText="1"/>
    </xf>
    <xf numFmtId="0" fontId="20" fillId="14" borderId="30" xfId="0" applyFont="1" applyFill="1" applyBorder="1" applyAlignment="1">
      <alignment horizontal="left" vertical="top" wrapText="1"/>
    </xf>
    <xf numFmtId="0" fontId="25" fillId="0" borderId="28" xfId="0" applyFont="1" applyBorder="1" applyAlignment="1">
      <alignment horizontal="center" vertical="center"/>
    </xf>
    <xf numFmtId="0" fontId="26" fillId="0" borderId="28" xfId="0" applyFont="1" applyBorder="1" applyAlignment="1">
      <alignment horizontal="left" vertical="top" wrapText="1"/>
    </xf>
    <xf numFmtId="0" fontId="32" fillId="2" borderId="30" xfId="0" applyFont="1" applyFill="1" applyBorder="1" applyAlignment="1">
      <alignment horizontal="left" vertical="center"/>
    </xf>
    <xf numFmtId="0" fontId="33" fillId="2" borderId="30" xfId="0" applyFont="1" applyFill="1" applyBorder="1" applyAlignment="1">
      <alignment vertical="center" wrapText="1"/>
    </xf>
    <xf numFmtId="0" fontId="33" fillId="2" borderId="30" xfId="0" applyFont="1" applyFill="1" applyBorder="1" applyAlignment="1">
      <alignment vertical="center"/>
    </xf>
    <xf numFmtId="0" fontId="32" fillId="2" borderId="30" xfId="0" applyFont="1" applyFill="1" applyBorder="1" applyAlignment="1">
      <alignment horizontal="right" vertical="center" wrapText="1"/>
    </xf>
    <xf numFmtId="0" fontId="32" fillId="2" borderId="20" xfId="0" applyFont="1" applyFill="1" applyBorder="1" applyAlignment="1">
      <alignment horizontal="center" vertical="center"/>
    </xf>
    <xf numFmtId="0" fontId="32" fillId="2" borderId="22" xfId="0" applyFont="1" applyFill="1" applyBorder="1" applyAlignment="1">
      <alignment horizontal="center" vertical="center"/>
    </xf>
    <xf numFmtId="172" fontId="33" fillId="0" borderId="28" xfId="0" applyNumberFormat="1" applyFont="1" applyBorder="1" applyAlignment="1">
      <alignment horizontal="center" vertical="center" wrapText="1"/>
    </xf>
    <xf numFmtId="0" fontId="33" fillId="0" borderId="28" xfId="0" applyFont="1" applyBorder="1" applyAlignment="1">
      <alignment vertical="center"/>
    </xf>
    <xf numFmtId="0" fontId="33" fillId="0" borderId="28" xfId="0" applyFont="1" applyBorder="1" applyAlignment="1">
      <alignment horizontal="left" vertical="center" wrapText="1"/>
    </xf>
    <xf numFmtId="0" fontId="33" fillId="0" borderId="28" xfId="0" applyFont="1" applyBorder="1" applyAlignment="1">
      <alignment horizontal="center" vertical="top" wrapText="1"/>
    </xf>
    <xf numFmtId="0" fontId="33" fillId="0" borderId="28" xfId="0" applyFont="1" applyBorder="1" applyAlignment="1">
      <alignment horizontal="left" vertical="center"/>
    </xf>
    <xf numFmtId="165" fontId="33" fillId="0" borderId="28" xfId="0" applyNumberFormat="1" applyFont="1" applyBorder="1" applyAlignment="1">
      <alignment horizontal="center" vertical="top" wrapText="1"/>
    </xf>
    <xf numFmtId="0" fontId="33" fillId="0" borderId="28" xfId="0" applyFont="1" applyBorder="1" applyAlignment="1">
      <alignment horizontal="left" vertical="top" wrapText="1"/>
    </xf>
    <xf numFmtId="0" fontId="33" fillId="0" borderId="53" xfId="0" applyFont="1" applyBorder="1" applyAlignment="1">
      <alignment horizontal="center" vertical="center" wrapText="1"/>
    </xf>
    <xf numFmtId="2" fontId="33" fillId="0" borderId="28" xfId="0" applyNumberFormat="1" applyFont="1" applyBorder="1" applyAlignment="1">
      <alignment horizontal="center" vertical="top" wrapText="1"/>
    </xf>
    <xf numFmtId="165" fontId="33" fillId="0" borderId="28" xfId="0" applyNumberFormat="1" applyFont="1" applyBorder="1" applyAlignment="1">
      <alignment horizontal="left" vertical="top" wrapText="1"/>
    </xf>
    <xf numFmtId="0" fontId="10" fillId="0" borderId="50" xfId="0" applyFont="1" applyBorder="1" applyAlignment="1">
      <alignment vertical="center"/>
    </xf>
    <xf numFmtId="4" fontId="32" fillId="2" borderId="30" xfId="0" applyNumberFormat="1" applyFont="1" applyFill="1" applyBorder="1" applyAlignment="1">
      <alignment horizontal="left" vertical="center"/>
    </xf>
    <xf numFmtId="4" fontId="34" fillId="0" borderId="1" xfId="0" applyNumberFormat="1" applyFont="1" applyBorder="1" applyAlignment="1">
      <alignment horizontal="left"/>
    </xf>
    <xf numFmtId="4" fontId="33" fillId="0" borderId="0" xfId="0" applyNumberFormat="1" applyFont="1" applyAlignment="1">
      <alignment vertical="center"/>
    </xf>
    <xf numFmtId="4" fontId="33" fillId="0" borderId="0" xfId="0" applyNumberFormat="1" applyFont="1" applyAlignment="1">
      <alignment vertical="center" wrapText="1"/>
    </xf>
    <xf numFmtId="4" fontId="32" fillId="2" borderId="20" xfId="0" applyNumberFormat="1" applyFont="1" applyFill="1" applyBorder="1" applyAlignment="1">
      <alignment horizontal="center" vertical="center"/>
    </xf>
    <xf numFmtId="4" fontId="33" fillId="0" borderId="28" xfId="0" applyNumberFormat="1" applyFont="1" applyBorder="1" applyAlignment="1">
      <alignment horizontal="center" vertical="center" wrapText="1"/>
    </xf>
    <xf numFmtId="4" fontId="33" fillId="0" borderId="0" xfId="0" applyNumberFormat="1" applyFont="1"/>
    <xf numFmtId="0" fontId="20" fillId="0" borderId="17" xfId="0" applyFont="1" applyBorder="1" applyAlignment="1">
      <alignment horizontal="center" vertical="top" wrapText="1"/>
    </xf>
    <xf numFmtId="165" fontId="20" fillId="0" borderId="28" xfId="0" applyNumberFormat="1" applyFont="1" applyBorder="1" applyAlignment="1">
      <alignment horizontal="center" vertical="top" wrapText="1"/>
    </xf>
    <xf numFmtId="0" fontId="40" fillId="0" borderId="17" xfId="0" applyFont="1" applyBorder="1" applyAlignment="1">
      <alignment horizontal="center" vertical="top" wrapText="1"/>
    </xf>
    <xf numFmtId="0" fontId="33" fillId="0" borderId="17" xfId="0" applyFont="1" applyBorder="1" applyAlignment="1">
      <alignment vertical="top" wrapText="1"/>
    </xf>
    <xf numFmtId="0" fontId="33" fillId="0" borderId="28" xfId="0" applyFont="1" applyBorder="1" applyAlignment="1">
      <alignment vertical="top" wrapText="1"/>
    </xf>
    <xf numFmtId="9" fontId="33" fillId="0" borderId="17" xfId="0" applyNumberFormat="1" applyFont="1" applyBorder="1" applyAlignment="1">
      <alignment horizontal="left" vertical="top" wrapText="1"/>
    </xf>
    <xf numFmtId="0" fontId="33" fillId="0" borderId="27" xfId="0" applyFont="1" applyBorder="1" applyAlignment="1">
      <alignment horizontal="left" vertical="top" wrapText="1"/>
    </xf>
    <xf numFmtId="0" fontId="33" fillId="0" borderId="50" xfId="0" applyFont="1" applyBorder="1" applyAlignment="1">
      <alignment horizontal="left" vertical="top" wrapText="1"/>
    </xf>
    <xf numFmtId="0" fontId="33" fillId="0" borderId="29" xfId="0" applyFont="1" applyBorder="1" applyAlignment="1">
      <alignment horizontal="left" vertical="top" wrapText="1"/>
    </xf>
    <xf numFmtId="0" fontId="33" fillId="0" borderId="17" xfId="0" applyFont="1" applyBorder="1" applyAlignment="1">
      <alignment horizontal="left" vertical="top"/>
    </xf>
    <xf numFmtId="0" fontId="33" fillId="0" borderId="28" xfId="0" applyFont="1" applyBorder="1" applyAlignment="1">
      <alignment horizontal="left" vertical="top"/>
    </xf>
    <xf numFmtId="0" fontId="33" fillId="0" borderId="17" xfId="0" applyFont="1" applyBorder="1" applyAlignment="1">
      <alignment vertical="top"/>
    </xf>
    <xf numFmtId="0" fontId="33" fillId="0" borderId="28" xfId="0" applyFont="1" applyBorder="1" applyAlignment="1">
      <alignment vertical="top"/>
    </xf>
    <xf numFmtId="0" fontId="10" fillId="21" borderId="17" xfId="0" applyFont="1" applyFill="1" applyBorder="1" applyAlignment="1">
      <alignment horizontal="left" vertical="top" wrapText="1"/>
    </xf>
    <xf numFmtId="0" fontId="20" fillId="0" borderId="28" xfId="0" applyFont="1" applyBorder="1" applyAlignment="1">
      <alignment horizontal="left" vertical="top" wrapText="1"/>
    </xf>
    <xf numFmtId="0" fontId="26" fillId="0" borderId="17" xfId="0" applyFont="1" applyBorder="1" applyAlignment="1">
      <alignment horizontal="left" vertical="top" wrapText="1"/>
    </xf>
    <xf numFmtId="0" fontId="20" fillId="0" borderId="28" xfId="0" applyFont="1" applyBorder="1" applyAlignment="1">
      <alignment vertical="top" wrapText="1"/>
    </xf>
    <xf numFmtId="0" fontId="10" fillId="0" borderId="53" xfId="0" applyFont="1" applyBorder="1" applyAlignment="1">
      <alignment horizontal="center" vertical="center" wrapText="1"/>
    </xf>
    <xf numFmtId="0" fontId="2" fillId="0" borderId="18" xfId="0" applyFont="1" applyBorder="1"/>
    <xf numFmtId="0" fontId="2" fillId="0" borderId="28" xfId="0" applyFont="1" applyBorder="1"/>
    <xf numFmtId="0" fontId="9" fillId="5" borderId="53" xfId="0" applyFont="1" applyFill="1" applyBorder="1" applyAlignment="1">
      <alignment horizontal="center" vertical="center"/>
    </xf>
    <xf numFmtId="0" fontId="10" fillId="5" borderId="53" xfId="0" applyFont="1" applyFill="1" applyBorder="1" applyAlignment="1">
      <alignment horizontal="center" vertical="center"/>
    </xf>
    <xf numFmtId="0" fontId="10" fillId="5" borderId="29" xfId="0" applyFont="1" applyFill="1" applyBorder="1" applyAlignment="1">
      <alignment horizontal="center" vertical="center"/>
    </xf>
    <xf numFmtId="0" fontId="2" fillId="0" borderId="50" xfId="0" applyFont="1" applyBorder="1"/>
    <xf numFmtId="0" fontId="10" fillId="5" borderId="18" xfId="0" applyFont="1" applyFill="1" applyBorder="1" applyAlignment="1">
      <alignment horizontal="center" vertical="center"/>
    </xf>
    <xf numFmtId="0" fontId="2" fillId="0" borderId="13" xfId="0" applyFont="1" applyBorder="1"/>
    <xf numFmtId="0" fontId="10" fillId="0" borderId="8" xfId="0" applyFont="1" applyBorder="1" applyAlignment="1">
      <alignment horizontal="center" vertical="center" wrapText="1"/>
    </xf>
    <xf numFmtId="0" fontId="10" fillId="5" borderId="54" xfId="0" applyFont="1" applyFill="1" applyBorder="1" applyAlignment="1">
      <alignment horizontal="center" vertical="center"/>
    </xf>
    <xf numFmtId="0" fontId="2" fillId="0" borderId="12" xfId="0" applyFont="1" applyBorder="1"/>
    <xf numFmtId="0" fontId="10" fillId="5" borderId="18" xfId="0" applyFont="1" applyFill="1" applyBorder="1" applyAlignment="1">
      <alignment horizontal="center" vertical="center" wrapText="1"/>
    </xf>
    <xf numFmtId="0" fontId="10" fillId="13" borderId="8"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2" fillId="0" borderId="16" xfId="0" applyFont="1" applyBorder="1"/>
    <xf numFmtId="0" fontId="10" fillId="12" borderId="9" xfId="0" applyFont="1" applyFill="1" applyBorder="1" applyAlignment="1">
      <alignment horizontal="center" vertical="center" wrapText="1"/>
    </xf>
    <xf numFmtId="0" fontId="2" fillId="0" borderId="15" xfId="0" applyFont="1" applyBorder="1"/>
    <xf numFmtId="0" fontId="10" fillId="13" borderId="10" xfId="0" applyFont="1" applyFill="1" applyBorder="1" applyAlignment="1">
      <alignment horizontal="center" vertical="center" wrapText="1"/>
    </xf>
    <xf numFmtId="0" fontId="10" fillId="12" borderId="8" xfId="0" applyFont="1" applyFill="1" applyBorder="1" applyAlignment="1">
      <alignment horizontal="center" vertical="center" wrapText="1"/>
    </xf>
    <xf numFmtId="0" fontId="10" fillId="13" borderId="9" xfId="0" applyFont="1" applyFill="1" applyBorder="1" applyAlignment="1">
      <alignment horizontal="center" vertical="center" wrapText="1"/>
    </xf>
    <xf numFmtId="1" fontId="9" fillId="9" borderId="8" xfId="0" applyNumberFormat="1" applyFont="1" applyFill="1" applyBorder="1" applyAlignment="1">
      <alignment horizontal="center" vertical="center" wrapText="1"/>
    </xf>
    <xf numFmtId="0" fontId="9" fillId="10" borderId="8"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10" fillId="5" borderId="53" xfId="0" applyFont="1" applyFill="1" applyBorder="1" applyAlignment="1">
      <alignment horizontal="center" vertical="center" wrapText="1"/>
    </xf>
    <xf numFmtId="0" fontId="10" fillId="5" borderId="26" xfId="0" applyFont="1" applyFill="1" applyBorder="1" applyAlignment="1">
      <alignment horizontal="center" vertical="center"/>
    </xf>
    <xf numFmtId="0" fontId="2" fillId="0" borderId="27" xfId="0" applyFont="1" applyBorder="1"/>
    <xf numFmtId="0" fontId="1" fillId="2" borderId="30" xfId="0" applyFont="1" applyFill="1" applyBorder="1" applyAlignment="1">
      <alignment horizontal="left" vertical="center"/>
    </xf>
    <xf numFmtId="0" fontId="2" fillId="0" borderId="30" xfId="0" applyFont="1" applyBorder="1"/>
    <xf numFmtId="0" fontId="4" fillId="0" borderId="1" xfId="0" applyFont="1" applyBorder="1" applyAlignment="1">
      <alignment horizontal="left" vertical="center"/>
    </xf>
    <xf numFmtId="0" fontId="2" fillId="0" borderId="1" xfId="0" applyFont="1" applyBorder="1"/>
    <xf numFmtId="0" fontId="6" fillId="0" borderId="2" xfId="0" applyFont="1" applyBorder="1" applyAlignment="1">
      <alignment horizontal="left" vertical="center"/>
    </xf>
    <xf numFmtId="0" fontId="2" fillId="0" borderId="2" xfId="0" applyFont="1" applyBorder="1"/>
    <xf numFmtId="0" fontId="8" fillId="2" borderId="19" xfId="0" applyFont="1" applyFill="1" applyBorder="1" applyAlignment="1">
      <alignment horizontal="center" vertical="center"/>
    </xf>
    <xf numFmtId="0" fontId="2" fillId="0" borderId="20" xfId="0" applyFont="1" applyBorder="1"/>
    <xf numFmtId="0" fontId="2" fillId="0" borderId="22" xfId="0" applyFont="1" applyBorder="1"/>
    <xf numFmtId="0" fontId="9" fillId="3" borderId="19" xfId="0" applyFont="1" applyFill="1" applyBorder="1" applyAlignment="1">
      <alignment horizontal="center" vertical="center"/>
    </xf>
    <xf numFmtId="0" fontId="2" fillId="0" borderId="3" xfId="0" applyFont="1" applyBorder="1"/>
    <xf numFmtId="0" fontId="9" fillId="4" borderId="9" xfId="0" applyFont="1" applyFill="1" applyBorder="1" applyAlignment="1">
      <alignment horizontal="center" vertical="center"/>
    </xf>
    <xf numFmtId="0" fontId="2" fillId="0" borderId="4" xfId="0" applyFont="1" applyBorder="1"/>
    <xf numFmtId="0" fontId="2" fillId="0" borderId="5" xfId="0" applyFont="1" applyBorder="1"/>
    <xf numFmtId="0" fontId="10" fillId="5" borderId="6" xfId="0" applyFont="1" applyFill="1" applyBorder="1" applyAlignment="1">
      <alignment horizontal="center" vertical="center"/>
    </xf>
    <xf numFmtId="0" fontId="2" fillId="0" borderId="7" xfId="0" applyFont="1" applyBorder="1"/>
    <xf numFmtId="0" fontId="9" fillId="6" borderId="8"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3" fillId="0" borderId="53" xfId="0" applyFont="1" applyBorder="1" applyAlignment="1">
      <alignment horizontal="center" vertical="center"/>
    </xf>
    <xf numFmtId="0" fontId="10" fillId="0" borderId="2" xfId="0" applyFont="1" applyBorder="1" applyAlignment="1">
      <alignment horizontal="center" vertical="center"/>
    </xf>
    <xf numFmtId="0" fontId="12" fillId="2" borderId="30" xfId="0" applyFont="1" applyFill="1" applyBorder="1" applyAlignment="1">
      <alignment horizontal="center" vertical="center"/>
    </xf>
    <xf numFmtId="0" fontId="4" fillId="0" borderId="2" xfId="0" applyFont="1" applyBorder="1" applyAlignment="1">
      <alignment horizontal="center"/>
    </xf>
    <xf numFmtId="0" fontId="13" fillId="2" borderId="30" xfId="0" applyFont="1" applyFill="1" applyBorder="1" applyAlignment="1">
      <alignment horizontal="center" vertical="center"/>
    </xf>
    <xf numFmtId="0" fontId="6" fillId="0" borderId="2" xfId="0" applyFont="1" applyBorder="1" applyAlignment="1">
      <alignment horizontal="left" vertical="center" wrapText="1"/>
    </xf>
    <xf numFmtId="0" fontId="15" fillId="0" borderId="0" xfId="0" applyFont="1" applyAlignment="1">
      <alignment horizontal="center"/>
    </xf>
    <xf numFmtId="0" fontId="0" fillId="0" borderId="0" xfId="0"/>
    <xf numFmtId="0" fontId="5" fillId="2" borderId="19" xfId="0" applyFont="1" applyFill="1" applyBorder="1" applyAlignment="1">
      <alignment horizontal="center" vertical="center" wrapText="1"/>
    </xf>
    <xf numFmtId="0" fontId="3" fillId="0" borderId="19" xfId="0" applyFont="1" applyBorder="1" applyAlignment="1">
      <alignment horizontal="center" vertical="center"/>
    </xf>
    <xf numFmtId="0" fontId="12" fillId="2" borderId="30" xfId="0" applyFont="1" applyFill="1" applyBorder="1" applyAlignment="1">
      <alignment horizontal="left" vertical="center"/>
    </xf>
    <xf numFmtId="0" fontId="10" fillId="0" borderId="53" xfId="0" applyFont="1" applyBorder="1" applyAlignment="1">
      <alignment horizontal="center" vertical="center"/>
    </xf>
    <xf numFmtId="2" fontId="10" fillId="5" borderId="53" xfId="0" applyNumberFormat="1" applyFont="1" applyFill="1" applyBorder="1" applyAlignment="1">
      <alignment horizontal="center" vertical="center"/>
    </xf>
    <xf numFmtId="0" fontId="3" fillId="0" borderId="8" xfId="0" applyFont="1" applyBorder="1" applyAlignment="1">
      <alignment horizontal="center" vertical="center"/>
    </xf>
    <xf numFmtId="0" fontId="3" fillId="0" borderId="53" xfId="0" applyFont="1" applyBorder="1" applyAlignment="1">
      <alignment horizontal="center" vertical="center" wrapText="1"/>
    </xf>
    <xf numFmtId="0" fontId="3" fillId="0" borderId="8" xfId="0" applyFont="1" applyBorder="1" applyAlignment="1">
      <alignment horizontal="center" vertical="center" wrapText="1"/>
    </xf>
    <xf numFmtId="0" fontId="4" fillId="0" borderId="1" xfId="0" applyFont="1" applyBorder="1" applyAlignment="1">
      <alignment horizontal="left"/>
    </xf>
    <xf numFmtId="0" fontId="10" fillId="0" borderId="2" xfId="0" applyFont="1" applyBorder="1" applyAlignment="1">
      <alignment horizontal="left" vertical="center" wrapText="1"/>
    </xf>
    <xf numFmtId="0" fontId="33" fillId="12" borderId="8" xfId="0" applyFont="1" applyFill="1" applyBorder="1" applyAlignment="1">
      <alignment horizontal="center" vertical="center" wrapText="1"/>
    </xf>
    <xf numFmtId="0" fontId="36" fillId="0" borderId="13" xfId="0" applyFont="1" applyBorder="1"/>
    <xf numFmtId="0" fontId="33" fillId="5" borderId="18" xfId="0" applyFont="1" applyFill="1" applyBorder="1" applyAlignment="1">
      <alignment horizontal="center" vertical="center"/>
    </xf>
    <xf numFmtId="0" fontId="34" fillId="7" borderId="8" xfId="0" applyFont="1" applyFill="1" applyBorder="1" applyAlignment="1">
      <alignment horizontal="center" vertical="center" wrapText="1"/>
    </xf>
    <xf numFmtId="0" fontId="38" fillId="20" borderId="8" xfId="0" applyFont="1" applyFill="1" applyBorder="1" applyAlignment="1">
      <alignment horizontal="center" vertical="center" wrapText="1"/>
    </xf>
    <xf numFmtId="0" fontId="34" fillId="10" borderId="8" xfId="0" applyFont="1" applyFill="1" applyBorder="1" applyAlignment="1">
      <alignment horizontal="center" vertical="center" wrapText="1"/>
    </xf>
    <xf numFmtId="0" fontId="20" fillId="0" borderId="8" xfId="0" applyFont="1" applyBorder="1" applyAlignment="1">
      <alignment horizontal="center" vertical="center" wrapText="1"/>
    </xf>
    <xf numFmtId="0" fontId="36" fillId="0" borderId="18" xfId="0" applyFont="1" applyBorder="1"/>
    <xf numFmtId="0" fontId="36" fillId="0" borderId="28" xfId="0" applyFont="1" applyBorder="1"/>
    <xf numFmtId="0" fontId="33" fillId="0" borderId="53" xfId="0" applyFont="1" applyBorder="1" applyAlignment="1">
      <alignment horizontal="center" vertical="center" wrapText="1"/>
    </xf>
    <xf numFmtId="0" fontId="20" fillId="0" borderId="53" xfId="0" applyFont="1" applyBorder="1" applyAlignment="1">
      <alignment horizontal="center" vertical="center" wrapText="1"/>
    </xf>
    <xf numFmtId="0" fontId="33" fillId="5" borderId="6" xfId="0" applyFont="1" applyFill="1" applyBorder="1" applyAlignment="1">
      <alignment horizontal="center" vertical="center"/>
    </xf>
    <xf numFmtId="0" fontId="36" fillId="0" borderId="7" xfId="0" applyFont="1" applyBorder="1"/>
    <xf numFmtId="0" fontId="33" fillId="0" borderId="2" xfId="0" applyFont="1" applyBorder="1" applyAlignment="1">
      <alignment horizontal="left" vertical="center"/>
    </xf>
    <xf numFmtId="0" fontId="36" fillId="0" borderId="50" xfId="0" applyFont="1" applyBorder="1"/>
    <xf numFmtId="0" fontId="32" fillId="2" borderId="19" xfId="0" applyFont="1" applyFill="1" applyBorder="1" applyAlignment="1">
      <alignment horizontal="center" vertical="center"/>
    </xf>
    <xf numFmtId="0" fontId="36" fillId="0" borderId="20" xfId="0" applyFont="1" applyBorder="1"/>
    <xf numFmtId="0" fontId="34" fillId="3" borderId="19" xfId="0" applyFont="1" applyFill="1" applyBorder="1" applyAlignment="1">
      <alignment horizontal="center" vertical="center"/>
    </xf>
    <xf numFmtId="0" fontId="36" fillId="0" borderId="3" xfId="0" applyFont="1" applyBorder="1"/>
    <xf numFmtId="0" fontId="33" fillId="5" borderId="54" xfId="0" applyFont="1" applyFill="1" applyBorder="1" applyAlignment="1">
      <alignment horizontal="center" vertical="center" wrapText="1"/>
    </xf>
    <xf numFmtId="0" fontId="36" fillId="0" borderId="12" xfId="0" applyFont="1" applyBorder="1"/>
    <xf numFmtId="0" fontId="33" fillId="5" borderId="18" xfId="0" applyFont="1" applyFill="1" applyBorder="1" applyAlignment="1">
      <alignment horizontal="center" vertical="center" wrapText="1"/>
    </xf>
    <xf numFmtId="0" fontId="33" fillId="5" borderId="29" xfId="0" applyFont="1" applyFill="1" applyBorder="1" applyAlignment="1">
      <alignment horizontal="center" vertical="center"/>
    </xf>
    <xf numFmtId="4" fontId="33" fillId="5" borderId="18" xfId="0" applyNumberFormat="1" applyFont="1" applyFill="1" applyBorder="1" applyAlignment="1">
      <alignment horizontal="center" vertical="center" wrapText="1"/>
    </xf>
    <xf numFmtId="4" fontId="36" fillId="0" borderId="13" xfId="0" applyNumberFormat="1" applyFont="1" applyBorder="1"/>
    <xf numFmtId="0" fontId="27" fillId="2" borderId="19" xfId="0" applyFont="1" applyFill="1" applyBorder="1" applyAlignment="1">
      <alignment horizontal="center" vertical="center" wrapText="1"/>
    </xf>
    <xf numFmtId="0" fontId="33" fillId="0" borderId="2" xfId="0" applyFont="1" applyBorder="1" applyAlignment="1">
      <alignment horizontal="left" vertical="center" wrapText="1"/>
    </xf>
    <xf numFmtId="0" fontId="36" fillId="0" borderId="2" xfId="0" applyFont="1" applyBorder="1"/>
    <xf numFmtId="0" fontId="10" fillId="0" borderId="2" xfId="0" applyFont="1" applyBorder="1" applyAlignment="1">
      <alignment horizontal="left" vertical="center"/>
    </xf>
  </cellXfs>
  <cellStyles count="1">
    <cellStyle name="Normal" xfId="0" builtinId="0"/>
  </cellStyles>
  <dxfs count="46">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CAB-AF4C-BBE0-D734AD9EB247}"/>
            </c:ext>
          </c:extLst>
        </c:ser>
        <c:ser>
          <c:idx val="1"/>
          <c:order val="1"/>
          <c:spPr>
            <a:solidFill>
              <a:srgbClr val="C0504D"/>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CAB-AF4C-BBE0-D734AD9EB247}"/>
            </c:ext>
          </c:extLst>
        </c:ser>
        <c:ser>
          <c:idx val="2"/>
          <c:order val="2"/>
          <c:spPr>
            <a:solidFill>
              <a:srgbClr val="FF0000"/>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4</c:v>
                </c:pt>
                <c:pt idx="1">
                  <c:v>0</c:v>
                </c:pt>
                <c:pt idx="2">
                  <c:v>5</c:v>
                </c:pt>
                <c:pt idx="3">
                  <c:v>3</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CAB-AF4C-BBE0-D734AD9EB247}"/>
            </c:ext>
          </c:extLst>
        </c:ser>
        <c:ser>
          <c:idx val="3"/>
          <c:order val="3"/>
          <c:spPr>
            <a:solidFill>
              <a:srgbClr val="FFC000"/>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0</c:v>
                </c:pt>
                <c:pt idx="2">
                  <c:v>1</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CAB-AF4C-BBE0-D734AD9EB247}"/>
            </c:ext>
          </c:extLst>
        </c:ser>
        <c:ser>
          <c:idx val="4"/>
          <c:order val="4"/>
          <c:spPr>
            <a:solidFill>
              <a:srgbClr val="92D050"/>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10</c:v>
                </c:pt>
                <c:pt idx="1">
                  <c:v>4</c:v>
                </c:pt>
                <c:pt idx="2">
                  <c:v>8</c:v>
                </c:pt>
                <c:pt idx="3">
                  <c:v>4</c:v>
                </c:pt>
                <c:pt idx="4">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0CAB-AF4C-BBE0-D734AD9EB247}"/>
            </c:ext>
          </c:extLst>
        </c:ser>
        <c:ser>
          <c:idx val="5"/>
          <c:order val="5"/>
          <c:spPr>
            <a:solidFill>
              <a:srgbClr val="0070C0"/>
            </a:solidFill>
            <a:ln cmpd="sng">
              <a:solidFill>
                <a:srgbClr val="000000"/>
              </a:solidFill>
            </a:ln>
          </c:spPr>
          <c:invertIfNegative val="1"/>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0CAB-AF4C-BBE0-D734AD9EB247}"/>
            </c:ext>
          </c:extLst>
        </c:ser>
        <c:dLbls>
          <c:showLegendKey val="0"/>
          <c:showVal val="0"/>
          <c:showCatName val="0"/>
          <c:showSerName val="0"/>
          <c:showPercent val="0"/>
          <c:showBubbleSize val="0"/>
        </c:dLbls>
        <c:gapWidth val="150"/>
        <c:overlap val="100"/>
        <c:axId val="1582397849"/>
        <c:axId val="1803220574"/>
      </c:barChart>
      <c:catAx>
        <c:axId val="1582397849"/>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803220574"/>
        <c:crosses val="autoZero"/>
        <c:auto val="1"/>
        <c:lblAlgn val="ctr"/>
        <c:lblOffset val="100"/>
        <c:noMultiLvlLbl val="1"/>
      </c:catAx>
      <c:valAx>
        <c:axId val="180322057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582397849"/>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- 4'!$E$32:$E$36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4D6-C440-8E73-C38EB4BB2FF2}"/>
            </c:ext>
          </c:extLst>
        </c:ser>
        <c:ser>
          <c:idx val="1"/>
          <c:order val="1"/>
          <c:spPr>
            <a:solidFill>
              <a:srgbClr val="C0504D"/>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- 4'!$F$32:$F$36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4D6-C440-8E73-C38EB4BB2FF2}"/>
            </c:ext>
          </c:extLst>
        </c:ser>
        <c:ser>
          <c:idx val="2"/>
          <c:order val="2"/>
          <c:spPr>
            <a:solidFill>
              <a:srgbClr val="FF0000"/>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- 4'!$G$32:$G$36</c:f>
              <c:numCache>
                <c:formatCode>General</c:formatCode>
                <c:ptCount val="5"/>
                <c:pt idx="0">
                  <c:v>4</c:v>
                </c:pt>
                <c:pt idx="1">
                  <c:v>3</c:v>
                </c:pt>
                <c:pt idx="2">
                  <c:v>3</c:v>
                </c:pt>
                <c:pt idx="3">
                  <c:v>2</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4D6-C440-8E73-C38EB4BB2FF2}"/>
            </c:ext>
          </c:extLst>
        </c:ser>
        <c:ser>
          <c:idx val="3"/>
          <c:order val="3"/>
          <c:spPr>
            <a:solidFill>
              <a:srgbClr val="FFC000"/>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- 4'!$H$32:$H$36</c:f>
              <c:numCache>
                <c:formatCode>General</c:formatCode>
                <c:ptCount val="5"/>
                <c:pt idx="0">
                  <c:v>6</c:v>
                </c:pt>
                <c:pt idx="1">
                  <c:v>1</c:v>
                </c:pt>
                <c:pt idx="2">
                  <c:v>2</c:v>
                </c:pt>
                <c:pt idx="3">
                  <c:v>3</c:v>
                </c:pt>
                <c:pt idx="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4D6-C440-8E73-C38EB4BB2FF2}"/>
            </c:ext>
          </c:extLst>
        </c:ser>
        <c:ser>
          <c:idx val="4"/>
          <c:order val="4"/>
          <c:spPr>
            <a:solidFill>
              <a:srgbClr val="92D050"/>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- 4'!$I$32:$I$36</c:f>
              <c:numCache>
                <c:formatCode>General</c:formatCode>
                <c:ptCount val="5"/>
                <c:pt idx="0">
                  <c:v>4</c:v>
                </c:pt>
                <c:pt idx="1">
                  <c:v>0</c:v>
                </c:pt>
                <c:pt idx="2">
                  <c:v>5</c:v>
                </c:pt>
                <c:pt idx="3">
                  <c:v>2</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4D6-C440-8E73-C38EB4BB2FF2}"/>
            </c:ext>
          </c:extLst>
        </c:ser>
        <c:ser>
          <c:idx val="5"/>
          <c:order val="5"/>
          <c:spPr>
            <a:solidFill>
              <a:srgbClr val="0070C0"/>
            </a:solidFill>
            <a:ln cmpd="sng">
              <a:solidFill>
                <a:srgbClr val="000000"/>
              </a:solidFill>
            </a:ln>
          </c:spPr>
          <c:invertIfNegative val="1"/>
          <c:cat>
            <c:strRef>
              <c:f>'Painel de Gestão - 4'!$C$32:$C$36</c:f>
              <c:strCache>
                <c:ptCount val="5"/>
                <c:pt idx="0">
                  <c:v>OBJETIVO 1</c:v>
                </c:pt>
                <c:pt idx="1">
                  <c:v>OBJETIVO 2</c:v>
                </c:pt>
                <c:pt idx="2">
                  <c:v>OBJETIVO 3</c:v>
                </c:pt>
                <c:pt idx="3">
                  <c:v>OBJETIVO 4</c:v>
                </c:pt>
                <c:pt idx="4">
                  <c:v>OBJETIVO 5</c:v>
                </c:pt>
              </c:strCache>
            </c:strRef>
          </c:cat>
          <c:val>
            <c:numRef>
              <c:f>'Painel de Gestão - 4'!$J$32:$J$36</c:f>
              <c:numCache>
                <c:formatCode>General</c:formatCode>
                <c:ptCount val="5"/>
                <c:pt idx="0">
                  <c:v>9</c:v>
                </c:pt>
                <c:pt idx="1">
                  <c:v>0</c:v>
                </c:pt>
                <c:pt idx="2">
                  <c:v>1</c:v>
                </c:pt>
                <c:pt idx="3">
                  <c:v>0</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4D6-C440-8E73-C38EB4BB2FF2}"/>
            </c:ext>
          </c:extLst>
        </c:ser>
        <c:dLbls>
          <c:showLegendKey val="0"/>
          <c:showVal val="0"/>
          <c:showCatName val="0"/>
          <c:showSerName val="0"/>
          <c:showPercent val="0"/>
          <c:showBubbleSize val="0"/>
        </c:dLbls>
        <c:gapWidth val="150"/>
        <c:overlap val="100"/>
        <c:axId val="370191575"/>
        <c:axId val="1406202084"/>
      </c:barChart>
      <c:catAx>
        <c:axId val="370191575"/>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06202084"/>
        <c:crosses val="autoZero"/>
        <c:auto val="1"/>
        <c:lblAlgn val="ctr"/>
        <c:lblOffset val="100"/>
        <c:noMultiLvlLbl val="1"/>
      </c:catAx>
      <c:valAx>
        <c:axId val="140620208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37019157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ABC-274C-A204-755EE7966CC5}"/>
              </c:ext>
            </c:extLst>
          </c:dPt>
          <c:dPt>
            <c:idx val="1"/>
            <c:bubble3D val="0"/>
            <c:spPr>
              <a:solidFill>
                <a:srgbClr val="FF0000"/>
              </a:solidFill>
            </c:spPr>
            <c:extLst>
              <c:ext xmlns:c16="http://schemas.microsoft.com/office/drawing/2014/chart" uri="{C3380CC4-5D6E-409C-BE32-E72D297353CC}">
                <c16:uniqueId val="{00000003-DABC-274C-A204-755EE7966CC5}"/>
              </c:ext>
            </c:extLst>
          </c:dPt>
          <c:dPt>
            <c:idx val="2"/>
            <c:bubble3D val="0"/>
            <c:spPr>
              <a:solidFill>
                <a:srgbClr val="FFC000"/>
              </a:solidFill>
            </c:spPr>
            <c:extLst>
              <c:ext xmlns:c16="http://schemas.microsoft.com/office/drawing/2014/chart" uri="{C3380CC4-5D6E-409C-BE32-E72D297353CC}">
                <c16:uniqueId val="{00000005-DABC-274C-A204-755EE7966CC5}"/>
              </c:ext>
            </c:extLst>
          </c:dPt>
          <c:dPt>
            <c:idx val="3"/>
            <c:bubble3D val="0"/>
            <c:spPr>
              <a:solidFill>
                <a:srgbClr val="92D050"/>
              </a:solidFill>
            </c:spPr>
            <c:extLst>
              <c:ext xmlns:c16="http://schemas.microsoft.com/office/drawing/2014/chart" uri="{C3380CC4-5D6E-409C-BE32-E72D297353CC}">
                <c16:uniqueId val="{00000007-DABC-274C-A204-755EE7966CC5}"/>
              </c:ext>
            </c:extLst>
          </c:dPt>
          <c:dPt>
            <c:idx val="4"/>
            <c:bubble3D val="0"/>
            <c:spPr>
              <a:solidFill>
                <a:srgbClr val="0070C0"/>
              </a:solidFill>
            </c:spPr>
            <c:extLst>
              <c:ext xmlns:c16="http://schemas.microsoft.com/office/drawing/2014/chart" uri="{C3380CC4-5D6E-409C-BE32-E72D297353CC}">
                <c16:uniqueId val="{00000009-DABC-274C-A204-755EE7966CC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0.25490196078431371</c:v>
                </c:pt>
                <c:pt idx="2">
                  <c:v>0.29411764705882354</c:v>
                </c:pt>
                <c:pt idx="3">
                  <c:v>0.23529411764705882</c:v>
                </c:pt>
                <c:pt idx="4">
                  <c:v>0.21568627450980393</c:v>
                </c:pt>
              </c:numCache>
            </c:numRef>
          </c:val>
          <c:extLst>
            <c:ext xmlns:c16="http://schemas.microsoft.com/office/drawing/2014/chart" uri="{C3380CC4-5D6E-409C-BE32-E72D297353CC}">
              <c16:uniqueId val="{0000000A-DABC-274C-A204-755EE7966CC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39F-C749-A2EE-29A391371DE1}"/>
              </c:ext>
            </c:extLst>
          </c:dPt>
          <c:dPt>
            <c:idx val="1"/>
            <c:bubble3D val="0"/>
            <c:spPr>
              <a:solidFill>
                <a:srgbClr val="FF0000"/>
              </a:solidFill>
            </c:spPr>
            <c:extLst>
              <c:ext xmlns:c16="http://schemas.microsoft.com/office/drawing/2014/chart" uri="{C3380CC4-5D6E-409C-BE32-E72D297353CC}">
                <c16:uniqueId val="{00000003-739F-C749-A2EE-29A391371DE1}"/>
              </c:ext>
            </c:extLst>
          </c:dPt>
          <c:dPt>
            <c:idx val="2"/>
            <c:bubble3D val="0"/>
            <c:spPr>
              <a:solidFill>
                <a:srgbClr val="FFC000"/>
              </a:solidFill>
            </c:spPr>
            <c:extLst>
              <c:ext xmlns:c16="http://schemas.microsoft.com/office/drawing/2014/chart" uri="{C3380CC4-5D6E-409C-BE32-E72D297353CC}">
                <c16:uniqueId val="{00000005-739F-C749-A2EE-29A391371DE1}"/>
              </c:ext>
            </c:extLst>
          </c:dPt>
          <c:dPt>
            <c:idx val="3"/>
            <c:bubble3D val="0"/>
            <c:spPr>
              <a:solidFill>
                <a:srgbClr val="92D050"/>
              </a:solidFill>
            </c:spPr>
            <c:extLst>
              <c:ext xmlns:c16="http://schemas.microsoft.com/office/drawing/2014/chart" uri="{C3380CC4-5D6E-409C-BE32-E72D297353CC}">
                <c16:uniqueId val="{00000007-739F-C749-A2EE-29A391371DE1}"/>
              </c:ext>
            </c:extLst>
          </c:dPt>
          <c:dPt>
            <c:idx val="4"/>
            <c:bubble3D val="0"/>
            <c:spPr>
              <a:solidFill>
                <a:srgbClr val="0070C0"/>
              </a:solidFill>
            </c:spPr>
            <c:extLst>
              <c:ext xmlns:c16="http://schemas.microsoft.com/office/drawing/2014/chart" uri="{C3380CC4-5D6E-409C-BE32-E72D297353CC}">
                <c16:uniqueId val="{00000009-739F-C749-A2EE-29A391371DE1}"/>
              </c:ext>
            </c:extLst>
          </c:dPt>
          <c:dPt>
            <c:idx val="5"/>
            <c:bubble3D val="0"/>
            <c:spPr>
              <a:solidFill>
                <a:srgbClr val="FF99CC"/>
              </a:solidFill>
            </c:spPr>
            <c:extLst>
              <c:ext xmlns:c16="http://schemas.microsoft.com/office/drawing/2014/chart" uri="{C3380CC4-5D6E-409C-BE32-E72D297353CC}">
                <c16:uniqueId val="{0000000B-739F-C749-A2EE-29A391371DE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0.25490196078431371</c:v>
                </c:pt>
                <c:pt idx="2">
                  <c:v>0.29411764705882354</c:v>
                </c:pt>
                <c:pt idx="3">
                  <c:v>0.23529411764705882</c:v>
                </c:pt>
                <c:pt idx="4">
                  <c:v>0.21568627450980393</c:v>
                </c:pt>
                <c:pt idx="5">
                  <c:v>0</c:v>
                </c:pt>
              </c:numCache>
            </c:numRef>
          </c:val>
          <c:extLst>
            <c:ext xmlns:c16="http://schemas.microsoft.com/office/drawing/2014/chart" uri="{C3380CC4-5D6E-409C-BE32-E72D297353CC}">
              <c16:uniqueId val="{0000000C-739F-C749-A2EE-29A391371DE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Final'!$C$25:$C$29</c:f>
              <c:strCache>
                <c:ptCount val="5"/>
                <c:pt idx="0">
                  <c:v>OBJETIVO 1</c:v>
                </c:pt>
                <c:pt idx="1">
                  <c:v>OBJETIVO 2</c:v>
                </c:pt>
                <c:pt idx="2">
                  <c:v>OBJETIVO 3</c:v>
                </c:pt>
                <c:pt idx="3">
                  <c:v>OBJETIVO 4</c:v>
                </c:pt>
                <c:pt idx="4">
                  <c:v>OBJETIVO 5</c:v>
                </c:pt>
              </c:strCache>
            </c:strRef>
          </c:cat>
          <c:val>
            <c:numRef>
              <c:f>'Painel de Gestão Final'!$E$25:$E$29</c:f>
              <c:numCache>
                <c:formatCode>General</c:formatCode>
                <c:ptCount val="5"/>
                <c:pt idx="0">
                  <c:v>8</c:v>
                </c:pt>
                <c:pt idx="1">
                  <c:v>4</c:v>
                </c:pt>
                <c:pt idx="2">
                  <c:v>1</c:v>
                </c:pt>
                <c:pt idx="3">
                  <c:v>2</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A3F-6C46-B8A0-B2107BCA8DC4}"/>
            </c:ext>
          </c:extLst>
        </c:ser>
        <c:ser>
          <c:idx val="1"/>
          <c:order val="1"/>
          <c:spPr>
            <a:solidFill>
              <a:srgbClr val="7030A0"/>
            </a:solidFill>
            <a:ln cmpd="sng">
              <a:solidFill>
                <a:srgbClr val="000000"/>
              </a:solidFill>
            </a:ln>
          </c:spPr>
          <c:invertIfNegative val="1"/>
          <c:cat>
            <c:strRef>
              <c:f>'Painel de Gestão Final'!$C$25:$C$29</c:f>
              <c:strCache>
                <c:ptCount val="5"/>
                <c:pt idx="0">
                  <c:v>OBJETIVO 1</c:v>
                </c:pt>
                <c:pt idx="1">
                  <c:v>OBJETIVO 2</c:v>
                </c:pt>
                <c:pt idx="2">
                  <c:v>OBJETIVO 3</c:v>
                </c:pt>
                <c:pt idx="3">
                  <c:v>OBJETIVO 4</c:v>
                </c:pt>
                <c:pt idx="4">
                  <c:v>OBJETIVO 5</c:v>
                </c:pt>
              </c:strCache>
            </c:strRef>
          </c:cat>
          <c:val>
            <c:numRef>
              <c:f>'Painel de Gestão Final'!$F$25:$F$29</c:f>
              <c:numCache>
                <c:formatCode>General</c:formatCode>
                <c:ptCount val="5"/>
                <c:pt idx="0">
                  <c:v>3</c:v>
                </c:pt>
                <c:pt idx="1">
                  <c:v>0</c:v>
                </c:pt>
                <c:pt idx="2">
                  <c:v>6</c:v>
                </c:pt>
                <c:pt idx="3">
                  <c:v>5</c:v>
                </c:pt>
                <c:pt idx="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A3F-6C46-B8A0-B2107BCA8DC4}"/>
            </c:ext>
          </c:extLst>
        </c:ser>
        <c:ser>
          <c:idx val="2"/>
          <c:order val="2"/>
          <c:spPr>
            <a:solidFill>
              <a:srgbClr val="0070C0"/>
            </a:solidFill>
            <a:ln cmpd="sng">
              <a:solidFill>
                <a:srgbClr val="000000"/>
              </a:solidFill>
            </a:ln>
          </c:spPr>
          <c:invertIfNegative val="1"/>
          <c:cat>
            <c:strRef>
              <c:f>'Painel de Gestão Final'!$C$25:$C$29</c:f>
              <c:strCache>
                <c:ptCount val="5"/>
                <c:pt idx="0">
                  <c:v>OBJETIVO 1</c:v>
                </c:pt>
                <c:pt idx="1">
                  <c:v>OBJETIVO 2</c:v>
                </c:pt>
                <c:pt idx="2">
                  <c:v>OBJETIVO 3</c:v>
                </c:pt>
                <c:pt idx="3">
                  <c:v>OBJETIVO 4</c:v>
                </c:pt>
                <c:pt idx="4">
                  <c:v>OBJETIVO 5</c:v>
                </c:pt>
              </c:strCache>
            </c:strRef>
          </c:cat>
          <c:val>
            <c:numRef>
              <c:f>'Painel de Gestão Final'!$G$25:$G$29</c:f>
              <c:numCache>
                <c:formatCode>General</c:formatCode>
                <c:ptCount val="5"/>
                <c:pt idx="0">
                  <c:v>13</c:v>
                </c:pt>
                <c:pt idx="1">
                  <c:v>0</c:v>
                </c:pt>
                <c:pt idx="2">
                  <c:v>4</c:v>
                </c:pt>
                <c:pt idx="3">
                  <c:v>0</c:v>
                </c:pt>
                <c:pt idx="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A3F-6C46-B8A0-B2107BCA8DC4}"/>
            </c:ext>
          </c:extLst>
        </c:ser>
        <c:dLbls>
          <c:showLegendKey val="0"/>
          <c:showVal val="0"/>
          <c:showCatName val="0"/>
          <c:showSerName val="0"/>
          <c:showPercent val="0"/>
          <c:showBubbleSize val="0"/>
        </c:dLbls>
        <c:gapWidth val="150"/>
        <c:overlap val="100"/>
        <c:axId val="808243488"/>
        <c:axId val="1888341656"/>
      </c:barChart>
      <c:catAx>
        <c:axId val="80824348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900" b="0">
                <a:solidFill>
                  <a:srgbClr val="000000"/>
                </a:solidFill>
                <a:latin typeface="+mn-lt"/>
              </a:defRPr>
            </a:pPr>
            <a:endParaRPr lang="pt-BR"/>
          </a:p>
        </c:txPr>
        <c:crossAx val="1888341656"/>
        <c:crosses val="autoZero"/>
        <c:auto val="1"/>
        <c:lblAlgn val="ctr"/>
        <c:lblOffset val="100"/>
        <c:noMultiLvlLbl val="1"/>
      </c:catAx>
      <c:valAx>
        <c:axId val="188834165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80824348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C083-934E-9877-C27B9858DA36}"/>
              </c:ext>
            </c:extLst>
          </c:dPt>
          <c:dPt>
            <c:idx val="1"/>
            <c:bubble3D val="0"/>
            <c:spPr>
              <a:solidFill>
                <a:srgbClr val="7030A0"/>
              </a:solidFill>
            </c:spPr>
            <c:extLst>
              <c:ext xmlns:c16="http://schemas.microsoft.com/office/drawing/2014/chart" uri="{C3380CC4-5D6E-409C-BE32-E72D297353CC}">
                <c16:uniqueId val="{00000003-C083-934E-9877-C27B9858DA36}"/>
              </c:ext>
            </c:extLst>
          </c:dPt>
          <c:dPt>
            <c:idx val="2"/>
            <c:bubble3D val="0"/>
            <c:spPr>
              <a:solidFill>
                <a:srgbClr val="0070C0"/>
              </a:solidFill>
            </c:spPr>
            <c:extLst>
              <c:ext xmlns:c16="http://schemas.microsoft.com/office/drawing/2014/chart" uri="{C3380CC4-5D6E-409C-BE32-E72D297353CC}">
                <c16:uniqueId val="{00000005-C083-934E-9877-C27B9858DA3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0.31372549019607843</c:v>
                </c:pt>
                <c:pt idx="1">
                  <c:v>0.31372549019607843</c:v>
                </c:pt>
                <c:pt idx="2">
                  <c:v>0.37254901960784315</c:v>
                </c:pt>
              </c:numCache>
            </c:numRef>
          </c:val>
          <c:extLst>
            <c:ext xmlns:c16="http://schemas.microsoft.com/office/drawing/2014/chart" uri="{C3380CC4-5D6E-409C-BE32-E72D297353CC}">
              <c16:uniqueId val="{00000006-C083-934E-9877-C27B9858DA3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434-E940-B6F6-C4A11D53FE66}"/>
              </c:ext>
            </c:extLst>
          </c:dPt>
          <c:dPt>
            <c:idx val="1"/>
            <c:bubble3D val="0"/>
            <c:spPr>
              <a:solidFill>
                <a:srgbClr val="FF0000"/>
              </a:solidFill>
            </c:spPr>
            <c:extLst>
              <c:ext xmlns:c16="http://schemas.microsoft.com/office/drawing/2014/chart" uri="{C3380CC4-5D6E-409C-BE32-E72D297353CC}">
                <c16:uniqueId val="{00000003-E434-E940-B6F6-C4A11D53FE66}"/>
              </c:ext>
            </c:extLst>
          </c:dPt>
          <c:dPt>
            <c:idx val="2"/>
            <c:bubble3D val="0"/>
            <c:spPr>
              <a:solidFill>
                <a:srgbClr val="9BBB59"/>
              </a:solidFill>
            </c:spPr>
            <c:extLst>
              <c:ext xmlns:c16="http://schemas.microsoft.com/office/drawing/2014/chart" uri="{C3380CC4-5D6E-409C-BE32-E72D297353CC}">
                <c16:uniqueId val="{00000005-E434-E940-B6F6-C4A11D53FE66}"/>
              </c:ext>
            </c:extLst>
          </c:dPt>
          <c:dPt>
            <c:idx val="3"/>
            <c:bubble3D val="0"/>
            <c:spPr>
              <a:solidFill>
                <a:srgbClr val="92D050"/>
              </a:solidFill>
            </c:spPr>
            <c:extLst>
              <c:ext xmlns:c16="http://schemas.microsoft.com/office/drawing/2014/chart" uri="{C3380CC4-5D6E-409C-BE32-E72D297353CC}">
                <c16:uniqueId val="{00000007-E434-E940-B6F6-C4A11D53FE66}"/>
              </c:ext>
            </c:extLst>
          </c:dPt>
          <c:dPt>
            <c:idx val="4"/>
            <c:bubble3D val="0"/>
            <c:spPr>
              <a:solidFill>
                <a:srgbClr val="0070C0"/>
              </a:solidFill>
            </c:spPr>
            <c:extLst>
              <c:ext xmlns:c16="http://schemas.microsoft.com/office/drawing/2014/chart" uri="{C3380CC4-5D6E-409C-BE32-E72D297353CC}">
                <c16:uniqueId val="{00000009-E434-E940-B6F6-C4A11D53FE6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0.27272727272727271</c:v>
                </c:pt>
                <c:pt idx="2">
                  <c:v>2.2727272727272728E-2</c:v>
                </c:pt>
                <c:pt idx="3">
                  <c:v>0.70454545454545459</c:v>
                </c:pt>
                <c:pt idx="4">
                  <c:v>0</c:v>
                </c:pt>
              </c:numCache>
            </c:numRef>
          </c:val>
          <c:extLst>
            <c:ext xmlns:c16="http://schemas.microsoft.com/office/drawing/2014/chart" uri="{C3380CC4-5D6E-409C-BE32-E72D297353CC}">
              <c16:uniqueId val="{0000000A-E434-E940-B6F6-C4A11D53FE6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8ACA-8B40-AA72-D3457BD0D96B}"/>
              </c:ext>
            </c:extLst>
          </c:dPt>
          <c:dPt>
            <c:idx val="1"/>
            <c:bubble3D val="0"/>
            <c:spPr>
              <a:solidFill>
                <a:srgbClr val="FF0000"/>
              </a:solidFill>
            </c:spPr>
            <c:extLst>
              <c:ext xmlns:c16="http://schemas.microsoft.com/office/drawing/2014/chart" uri="{C3380CC4-5D6E-409C-BE32-E72D297353CC}">
                <c16:uniqueId val="{00000003-8ACA-8B40-AA72-D3457BD0D96B}"/>
              </c:ext>
            </c:extLst>
          </c:dPt>
          <c:dPt>
            <c:idx val="2"/>
            <c:bubble3D val="0"/>
            <c:spPr>
              <a:solidFill>
                <a:srgbClr val="FFFF00"/>
              </a:solidFill>
            </c:spPr>
            <c:extLst>
              <c:ext xmlns:c16="http://schemas.microsoft.com/office/drawing/2014/chart" uri="{C3380CC4-5D6E-409C-BE32-E72D297353CC}">
                <c16:uniqueId val="{00000005-8ACA-8B40-AA72-D3457BD0D96B}"/>
              </c:ext>
            </c:extLst>
          </c:dPt>
          <c:dPt>
            <c:idx val="3"/>
            <c:bubble3D val="0"/>
            <c:spPr>
              <a:solidFill>
                <a:srgbClr val="92D050"/>
              </a:solidFill>
            </c:spPr>
            <c:extLst>
              <c:ext xmlns:c16="http://schemas.microsoft.com/office/drawing/2014/chart" uri="{C3380CC4-5D6E-409C-BE32-E72D297353CC}">
                <c16:uniqueId val="{00000007-8ACA-8B40-AA72-D3457BD0D96B}"/>
              </c:ext>
            </c:extLst>
          </c:dPt>
          <c:dPt>
            <c:idx val="4"/>
            <c:bubble3D val="0"/>
            <c:spPr>
              <a:solidFill>
                <a:srgbClr val="0070C0"/>
              </a:solidFill>
            </c:spPr>
            <c:extLst>
              <c:ext xmlns:c16="http://schemas.microsoft.com/office/drawing/2014/chart" uri="{C3380CC4-5D6E-409C-BE32-E72D297353CC}">
                <c16:uniqueId val="{00000009-8ACA-8B40-AA72-D3457BD0D96B}"/>
              </c:ext>
            </c:extLst>
          </c:dPt>
          <c:dPt>
            <c:idx val="5"/>
            <c:bubble3D val="0"/>
            <c:spPr>
              <a:solidFill>
                <a:srgbClr val="FF99CC"/>
              </a:solidFill>
            </c:spPr>
            <c:extLst>
              <c:ext xmlns:c16="http://schemas.microsoft.com/office/drawing/2014/chart" uri="{C3380CC4-5D6E-409C-BE32-E72D297353CC}">
                <c16:uniqueId val="{0000000B-8ACA-8B40-AA72-D3457BD0D96B}"/>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0.23529411764705882</c:v>
                </c:pt>
                <c:pt idx="2">
                  <c:v>1.9607843137254902E-2</c:v>
                </c:pt>
                <c:pt idx="3">
                  <c:v>0.60784313725490191</c:v>
                </c:pt>
                <c:pt idx="4">
                  <c:v>0</c:v>
                </c:pt>
                <c:pt idx="5">
                  <c:v>0.13725490196078433</c:v>
                </c:pt>
              </c:numCache>
            </c:numRef>
          </c:val>
          <c:extLst>
            <c:ext xmlns:c16="http://schemas.microsoft.com/office/drawing/2014/chart" uri="{C3380CC4-5D6E-409C-BE32-E72D297353CC}">
              <c16:uniqueId val="{0000000C-8ACA-8B40-AA72-D3457BD0D96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- 2'!$E$32:$E$36</c:f>
              <c:numCache>
                <c:formatCode>General</c:formatCode>
                <c:ptCount val="5"/>
                <c:pt idx="0">
                  <c:v>0</c:v>
                </c:pt>
                <c:pt idx="1">
                  <c:v>0</c:v>
                </c:pt>
                <c:pt idx="2">
                  <c:v>5</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E99-A049-A76A-153C2412E449}"/>
            </c:ext>
          </c:extLst>
        </c:ser>
        <c:ser>
          <c:idx val="1"/>
          <c:order val="1"/>
          <c:spPr>
            <a:solidFill>
              <a:srgbClr val="C0504D"/>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- 2'!$F$32:$F$36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E99-A049-A76A-153C2412E449}"/>
            </c:ext>
          </c:extLst>
        </c:ser>
        <c:ser>
          <c:idx val="2"/>
          <c:order val="2"/>
          <c:spPr>
            <a:solidFill>
              <a:srgbClr val="FF0000"/>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- 2'!$G$32:$G$36</c:f>
              <c:numCache>
                <c:formatCode>General</c:formatCode>
                <c:ptCount val="5"/>
                <c:pt idx="0">
                  <c:v>10</c:v>
                </c:pt>
                <c:pt idx="1">
                  <c:v>3</c:v>
                </c:pt>
                <c:pt idx="2">
                  <c:v>8</c:v>
                </c:pt>
                <c:pt idx="3">
                  <c:v>4</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E99-A049-A76A-153C2412E449}"/>
            </c:ext>
          </c:extLst>
        </c:ser>
        <c:ser>
          <c:idx val="3"/>
          <c:order val="3"/>
          <c:spPr>
            <a:solidFill>
              <a:srgbClr val="FFC000"/>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- 2'!$H$32:$H$36</c:f>
              <c:numCache>
                <c:formatCode>General</c:formatCode>
                <c:ptCount val="5"/>
                <c:pt idx="0">
                  <c:v>5</c:v>
                </c:pt>
                <c:pt idx="1">
                  <c:v>0</c:v>
                </c:pt>
                <c:pt idx="2">
                  <c:v>2</c:v>
                </c:pt>
                <c:pt idx="3">
                  <c:v>1</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AE99-A049-A76A-153C2412E449}"/>
            </c:ext>
          </c:extLst>
        </c:ser>
        <c:ser>
          <c:idx val="4"/>
          <c:order val="4"/>
          <c:spPr>
            <a:solidFill>
              <a:srgbClr val="92D050"/>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- 2'!$I$32:$I$36</c:f>
              <c:numCache>
                <c:formatCode>General</c:formatCode>
                <c:ptCount val="5"/>
                <c:pt idx="0">
                  <c:v>5</c:v>
                </c:pt>
                <c:pt idx="1">
                  <c:v>1</c:v>
                </c:pt>
                <c:pt idx="2">
                  <c:v>5</c:v>
                </c:pt>
                <c:pt idx="3">
                  <c:v>2</c:v>
                </c:pt>
                <c:pt idx="4">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AE99-A049-A76A-153C2412E449}"/>
            </c:ext>
          </c:extLst>
        </c:ser>
        <c:ser>
          <c:idx val="5"/>
          <c:order val="5"/>
          <c:spPr>
            <a:solidFill>
              <a:srgbClr val="0070C0"/>
            </a:solidFill>
            <a:ln cmpd="sng">
              <a:solidFill>
                <a:srgbClr val="000000"/>
              </a:solidFill>
            </a:ln>
          </c:spPr>
          <c:invertIfNegative val="1"/>
          <c:cat>
            <c:strRef>
              <c:f>'Painel de Gestão - 2'!$C$32:$C$36</c:f>
              <c:strCache>
                <c:ptCount val="5"/>
                <c:pt idx="0">
                  <c:v>OBJETIVO 1</c:v>
                </c:pt>
                <c:pt idx="1">
                  <c:v>OBJETIVO 2</c:v>
                </c:pt>
                <c:pt idx="2">
                  <c:v>OBJETIVO 3</c:v>
                </c:pt>
                <c:pt idx="3">
                  <c:v>OBJETIVO 4</c:v>
                </c:pt>
                <c:pt idx="4">
                  <c:v>OBJETIVO 5</c:v>
                </c:pt>
              </c:strCache>
            </c:strRef>
          </c:cat>
          <c:val>
            <c:numRef>
              <c:f>'Painel de Gestão - 2'!$J$32:$J$36</c:f>
              <c:numCache>
                <c:formatCode>General</c:formatCode>
                <c:ptCount val="5"/>
                <c:pt idx="0">
                  <c:v>0</c:v>
                </c:pt>
                <c:pt idx="1">
                  <c:v>0</c:v>
                </c:pt>
                <c:pt idx="2">
                  <c:v>0</c:v>
                </c:pt>
                <c:pt idx="3">
                  <c:v>0</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AE99-A049-A76A-153C2412E449}"/>
            </c:ext>
          </c:extLst>
        </c:ser>
        <c:dLbls>
          <c:showLegendKey val="0"/>
          <c:showVal val="0"/>
          <c:showCatName val="0"/>
          <c:showSerName val="0"/>
          <c:showPercent val="0"/>
          <c:showBubbleSize val="0"/>
        </c:dLbls>
        <c:gapWidth val="150"/>
        <c:overlap val="100"/>
        <c:axId val="1402863873"/>
        <c:axId val="368133414"/>
      </c:barChart>
      <c:catAx>
        <c:axId val="140286387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68133414"/>
        <c:crosses val="autoZero"/>
        <c:auto val="1"/>
        <c:lblAlgn val="ctr"/>
        <c:lblOffset val="100"/>
        <c:noMultiLvlLbl val="1"/>
      </c:catAx>
      <c:valAx>
        <c:axId val="36813341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40286387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053-454D-BA24-D9584695DDE8}"/>
              </c:ext>
            </c:extLst>
          </c:dPt>
          <c:dPt>
            <c:idx val="1"/>
            <c:bubble3D val="0"/>
            <c:spPr>
              <a:solidFill>
                <a:srgbClr val="FF0000"/>
              </a:solidFill>
            </c:spPr>
            <c:extLst>
              <c:ext xmlns:c16="http://schemas.microsoft.com/office/drawing/2014/chart" uri="{C3380CC4-5D6E-409C-BE32-E72D297353CC}">
                <c16:uniqueId val="{00000003-0053-454D-BA24-D9584695DDE8}"/>
              </c:ext>
            </c:extLst>
          </c:dPt>
          <c:dPt>
            <c:idx val="2"/>
            <c:bubble3D val="0"/>
            <c:spPr>
              <a:solidFill>
                <a:srgbClr val="9BBB59"/>
              </a:solidFill>
            </c:spPr>
            <c:extLst>
              <c:ext xmlns:c16="http://schemas.microsoft.com/office/drawing/2014/chart" uri="{C3380CC4-5D6E-409C-BE32-E72D297353CC}">
                <c16:uniqueId val="{00000005-0053-454D-BA24-D9584695DDE8}"/>
              </c:ext>
            </c:extLst>
          </c:dPt>
          <c:dPt>
            <c:idx val="3"/>
            <c:bubble3D val="0"/>
            <c:spPr>
              <a:solidFill>
                <a:srgbClr val="92D050"/>
              </a:solidFill>
            </c:spPr>
            <c:extLst>
              <c:ext xmlns:c16="http://schemas.microsoft.com/office/drawing/2014/chart" uri="{C3380CC4-5D6E-409C-BE32-E72D297353CC}">
                <c16:uniqueId val="{00000007-0053-454D-BA24-D9584695DDE8}"/>
              </c:ext>
            </c:extLst>
          </c:dPt>
          <c:dPt>
            <c:idx val="4"/>
            <c:bubble3D val="0"/>
            <c:spPr>
              <a:solidFill>
                <a:srgbClr val="0070C0"/>
              </a:solidFill>
            </c:spPr>
            <c:extLst>
              <c:ext xmlns:c16="http://schemas.microsoft.com/office/drawing/2014/chart" uri="{C3380CC4-5D6E-409C-BE32-E72D297353CC}">
                <c16:uniqueId val="{00000009-0053-454D-BA24-D9584695DDE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0.50980392156862742</c:v>
                </c:pt>
                <c:pt idx="2">
                  <c:v>0.17647058823529413</c:v>
                </c:pt>
                <c:pt idx="3">
                  <c:v>0.29411764705882354</c:v>
                </c:pt>
                <c:pt idx="4">
                  <c:v>1.9607843137254902E-2</c:v>
                </c:pt>
              </c:numCache>
            </c:numRef>
          </c:val>
          <c:extLst>
            <c:ext xmlns:c16="http://schemas.microsoft.com/office/drawing/2014/chart" uri="{C3380CC4-5D6E-409C-BE32-E72D297353CC}">
              <c16:uniqueId val="{0000000A-0053-454D-BA24-D9584695DDE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D12-7E4E-ADA6-6D97230279F0}"/>
              </c:ext>
            </c:extLst>
          </c:dPt>
          <c:dPt>
            <c:idx val="1"/>
            <c:bubble3D val="0"/>
            <c:spPr>
              <a:solidFill>
                <a:srgbClr val="FF0000"/>
              </a:solidFill>
            </c:spPr>
            <c:extLst>
              <c:ext xmlns:c16="http://schemas.microsoft.com/office/drawing/2014/chart" uri="{C3380CC4-5D6E-409C-BE32-E72D297353CC}">
                <c16:uniqueId val="{00000003-9D12-7E4E-ADA6-6D97230279F0}"/>
              </c:ext>
            </c:extLst>
          </c:dPt>
          <c:dPt>
            <c:idx val="2"/>
            <c:bubble3D val="0"/>
            <c:spPr>
              <a:solidFill>
                <a:srgbClr val="FFFF00"/>
              </a:solidFill>
            </c:spPr>
            <c:extLst>
              <c:ext xmlns:c16="http://schemas.microsoft.com/office/drawing/2014/chart" uri="{C3380CC4-5D6E-409C-BE32-E72D297353CC}">
                <c16:uniqueId val="{00000005-9D12-7E4E-ADA6-6D97230279F0}"/>
              </c:ext>
            </c:extLst>
          </c:dPt>
          <c:dPt>
            <c:idx val="3"/>
            <c:bubble3D val="0"/>
            <c:spPr>
              <a:solidFill>
                <a:srgbClr val="92D050"/>
              </a:solidFill>
            </c:spPr>
            <c:extLst>
              <c:ext xmlns:c16="http://schemas.microsoft.com/office/drawing/2014/chart" uri="{C3380CC4-5D6E-409C-BE32-E72D297353CC}">
                <c16:uniqueId val="{00000007-9D12-7E4E-ADA6-6D97230279F0}"/>
              </c:ext>
            </c:extLst>
          </c:dPt>
          <c:dPt>
            <c:idx val="4"/>
            <c:bubble3D val="0"/>
            <c:spPr>
              <a:solidFill>
                <a:srgbClr val="0070C0"/>
              </a:solidFill>
            </c:spPr>
            <c:extLst>
              <c:ext xmlns:c16="http://schemas.microsoft.com/office/drawing/2014/chart" uri="{C3380CC4-5D6E-409C-BE32-E72D297353CC}">
                <c16:uniqueId val="{00000009-9D12-7E4E-ADA6-6D97230279F0}"/>
              </c:ext>
            </c:extLst>
          </c:dPt>
          <c:dPt>
            <c:idx val="5"/>
            <c:bubble3D val="0"/>
            <c:spPr>
              <a:solidFill>
                <a:srgbClr val="FF99CC"/>
              </a:solidFill>
            </c:spPr>
            <c:extLst>
              <c:ext xmlns:c16="http://schemas.microsoft.com/office/drawing/2014/chart" uri="{C3380CC4-5D6E-409C-BE32-E72D297353CC}">
                <c16:uniqueId val="{0000000B-9D12-7E4E-ADA6-6D97230279F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0.44897959183673469</c:v>
                </c:pt>
                <c:pt idx="2">
                  <c:v>0.18367346938775511</c:v>
                </c:pt>
                <c:pt idx="3">
                  <c:v>0.2857142857142857</c:v>
                </c:pt>
                <c:pt idx="4">
                  <c:v>2.0408163265306121E-2</c:v>
                </c:pt>
                <c:pt idx="5">
                  <c:v>6.1224489795918366E-2</c:v>
                </c:pt>
              </c:numCache>
            </c:numRef>
          </c:val>
          <c:extLst>
            <c:ext xmlns:c16="http://schemas.microsoft.com/office/drawing/2014/chart" uri="{C3380CC4-5D6E-409C-BE32-E72D297353CC}">
              <c16:uniqueId val="{0000000C-9D12-7E4E-ADA6-6D97230279F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- 3'!$E$32:$E$36</c:f>
              <c:numCache>
                <c:formatCode>General</c:formatCode>
                <c:ptCount val="5"/>
                <c:pt idx="0">
                  <c:v>0</c:v>
                </c:pt>
                <c:pt idx="1">
                  <c:v>0</c:v>
                </c:pt>
                <c:pt idx="2">
                  <c:v>5</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2D2-FF42-8336-667FB358FD16}"/>
            </c:ext>
          </c:extLst>
        </c:ser>
        <c:ser>
          <c:idx val="1"/>
          <c:order val="1"/>
          <c:spPr>
            <a:solidFill>
              <a:srgbClr val="C0504D"/>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- 3'!$F$32:$F$36</c:f>
              <c:numCache>
                <c:formatCode>General</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2D2-FF42-8336-667FB358FD16}"/>
            </c:ext>
          </c:extLst>
        </c:ser>
        <c:ser>
          <c:idx val="2"/>
          <c:order val="2"/>
          <c:spPr>
            <a:solidFill>
              <a:srgbClr val="FF0000"/>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- 3'!$G$32:$G$36</c:f>
              <c:numCache>
                <c:formatCode>General</c:formatCode>
                <c:ptCount val="5"/>
                <c:pt idx="0">
                  <c:v>2</c:v>
                </c:pt>
                <c:pt idx="1">
                  <c:v>3</c:v>
                </c:pt>
                <c:pt idx="2">
                  <c:v>3</c:v>
                </c:pt>
                <c:pt idx="3">
                  <c:v>1</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2D2-FF42-8336-667FB358FD16}"/>
            </c:ext>
          </c:extLst>
        </c:ser>
        <c:ser>
          <c:idx val="3"/>
          <c:order val="3"/>
          <c:spPr>
            <a:solidFill>
              <a:srgbClr val="FFC000"/>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- 3'!$H$32:$H$36</c:f>
              <c:numCache>
                <c:formatCode>General</c:formatCode>
                <c:ptCount val="5"/>
                <c:pt idx="0">
                  <c:v>7</c:v>
                </c:pt>
                <c:pt idx="1">
                  <c:v>0</c:v>
                </c:pt>
                <c:pt idx="2">
                  <c:v>0</c:v>
                </c:pt>
                <c:pt idx="3">
                  <c:v>2</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2D2-FF42-8336-667FB358FD16}"/>
            </c:ext>
          </c:extLst>
        </c:ser>
        <c:ser>
          <c:idx val="4"/>
          <c:order val="4"/>
          <c:spPr>
            <a:solidFill>
              <a:srgbClr val="92D050"/>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- 3'!$I$32:$I$36</c:f>
              <c:numCache>
                <c:formatCode>General</c:formatCode>
                <c:ptCount val="5"/>
                <c:pt idx="0">
                  <c:v>8</c:v>
                </c:pt>
                <c:pt idx="1">
                  <c:v>1</c:v>
                </c:pt>
                <c:pt idx="2">
                  <c:v>8</c:v>
                </c:pt>
                <c:pt idx="3">
                  <c:v>4</c:v>
                </c:pt>
                <c:pt idx="4">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2D2-FF42-8336-667FB358FD16}"/>
            </c:ext>
          </c:extLst>
        </c:ser>
        <c:ser>
          <c:idx val="5"/>
          <c:order val="5"/>
          <c:spPr>
            <a:solidFill>
              <a:srgbClr val="0070C0"/>
            </a:solidFill>
            <a:ln cmpd="sng">
              <a:solidFill>
                <a:srgbClr val="000000"/>
              </a:solidFill>
            </a:ln>
          </c:spPr>
          <c:invertIfNegative val="1"/>
          <c:cat>
            <c:strRef>
              <c:f>'Painel de Gestão - 3'!$C$32:$C$36</c:f>
              <c:strCache>
                <c:ptCount val="5"/>
                <c:pt idx="0">
                  <c:v>OBJETIVO 1</c:v>
                </c:pt>
                <c:pt idx="1">
                  <c:v>OBJETIVO 2</c:v>
                </c:pt>
                <c:pt idx="2">
                  <c:v>OBJETIVO 3</c:v>
                </c:pt>
                <c:pt idx="3">
                  <c:v>OBJETIVO 4</c:v>
                </c:pt>
                <c:pt idx="4">
                  <c:v>OBJETIVO 5</c:v>
                </c:pt>
              </c:strCache>
            </c:strRef>
          </c:cat>
          <c:val>
            <c:numRef>
              <c:f>'Painel de Gestão - 3'!$J$32:$J$36</c:f>
              <c:numCache>
                <c:formatCode>General</c:formatCode>
                <c:ptCount val="5"/>
                <c:pt idx="0">
                  <c:v>5</c:v>
                </c:pt>
                <c:pt idx="1">
                  <c:v>0</c:v>
                </c:pt>
                <c:pt idx="2">
                  <c:v>0</c:v>
                </c:pt>
                <c:pt idx="3">
                  <c:v>0</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2D2-FF42-8336-667FB358FD16}"/>
            </c:ext>
          </c:extLst>
        </c:ser>
        <c:dLbls>
          <c:showLegendKey val="0"/>
          <c:showVal val="0"/>
          <c:showCatName val="0"/>
          <c:showSerName val="0"/>
          <c:showPercent val="0"/>
          <c:showBubbleSize val="0"/>
        </c:dLbls>
        <c:gapWidth val="150"/>
        <c:overlap val="100"/>
        <c:axId val="778421739"/>
        <c:axId val="2087878960"/>
      </c:barChart>
      <c:catAx>
        <c:axId val="778421739"/>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087878960"/>
        <c:crosses val="autoZero"/>
        <c:auto val="1"/>
        <c:lblAlgn val="ctr"/>
        <c:lblOffset val="100"/>
        <c:noMultiLvlLbl val="1"/>
      </c:catAx>
      <c:valAx>
        <c:axId val="208787896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778421739"/>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45F-7E40-BE14-05AA3069CB55}"/>
              </c:ext>
            </c:extLst>
          </c:dPt>
          <c:dPt>
            <c:idx val="1"/>
            <c:bubble3D val="0"/>
            <c:spPr>
              <a:solidFill>
                <a:srgbClr val="FF0000"/>
              </a:solidFill>
            </c:spPr>
            <c:extLst>
              <c:ext xmlns:c16="http://schemas.microsoft.com/office/drawing/2014/chart" uri="{C3380CC4-5D6E-409C-BE32-E72D297353CC}">
                <c16:uniqueId val="{00000003-645F-7E40-BE14-05AA3069CB55}"/>
              </c:ext>
            </c:extLst>
          </c:dPt>
          <c:dPt>
            <c:idx val="2"/>
            <c:bubble3D val="0"/>
            <c:spPr>
              <a:solidFill>
                <a:srgbClr val="9BBB59"/>
              </a:solidFill>
            </c:spPr>
            <c:extLst>
              <c:ext xmlns:c16="http://schemas.microsoft.com/office/drawing/2014/chart" uri="{C3380CC4-5D6E-409C-BE32-E72D297353CC}">
                <c16:uniqueId val="{00000005-645F-7E40-BE14-05AA3069CB55}"/>
              </c:ext>
            </c:extLst>
          </c:dPt>
          <c:dPt>
            <c:idx val="3"/>
            <c:bubble3D val="0"/>
            <c:spPr>
              <a:solidFill>
                <a:srgbClr val="92D050"/>
              </a:solidFill>
            </c:spPr>
            <c:extLst>
              <c:ext xmlns:c16="http://schemas.microsoft.com/office/drawing/2014/chart" uri="{C3380CC4-5D6E-409C-BE32-E72D297353CC}">
                <c16:uniqueId val="{00000007-645F-7E40-BE14-05AA3069CB55}"/>
              </c:ext>
            </c:extLst>
          </c:dPt>
          <c:dPt>
            <c:idx val="4"/>
            <c:bubble3D val="0"/>
            <c:spPr>
              <a:solidFill>
                <a:srgbClr val="0070C0"/>
              </a:solidFill>
            </c:spPr>
            <c:extLst>
              <c:ext xmlns:c16="http://schemas.microsoft.com/office/drawing/2014/chart" uri="{C3380CC4-5D6E-409C-BE32-E72D297353CC}">
                <c16:uniqueId val="{00000009-645F-7E40-BE14-05AA3069CB5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0.20408163265306123</c:v>
                </c:pt>
                <c:pt idx="2">
                  <c:v>0.18367346938775511</c:v>
                </c:pt>
                <c:pt idx="3">
                  <c:v>0.48979591836734693</c:v>
                </c:pt>
                <c:pt idx="4">
                  <c:v>0.12244897959183673</c:v>
                </c:pt>
              </c:numCache>
            </c:numRef>
          </c:val>
          <c:extLst>
            <c:ext xmlns:c16="http://schemas.microsoft.com/office/drawing/2014/chart" uri="{C3380CC4-5D6E-409C-BE32-E72D297353CC}">
              <c16:uniqueId val="{0000000A-645F-7E40-BE14-05AA3069CB5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3F1-9346-8245-FF66B40CC406}"/>
              </c:ext>
            </c:extLst>
          </c:dPt>
          <c:dPt>
            <c:idx val="1"/>
            <c:bubble3D val="0"/>
            <c:spPr>
              <a:solidFill>
                <a:srgbClr val="FF0000"/>
              </a:solidFill>
            </c:spPr>
            <c:extLst>
              <c:ext xmlns:c16="http://schemas.microsoft.com/office/drawing/2014/chart" uri="{C3380CC4-5D6E-409C-BE32-E72D297353CC}">
                <c16:uniqueId val="{00000003-A3F1-9346-8245-FF66B40CC406}"/>
              </c:ext>
            </c:extLst>
          </c:dPt>
          <c:dPt>
            <c:idx val="2"/>
            <c:bubble3D val="0"/>
            <c:spPr>
              <a:solidFill>
                <a:srgbClr val="FFFF00"/>
              </a:solidFill>
            </c:spPr>
            <c:extLst>
              <c:ext xmlns:c16="http://schemas.microsoft.com/office/drawing/2014/chart" uri="{C3380CC4-5D6E-409C-BE32-E72D297353CC}">
                <c16:uniqueId val="{00000005-A3F1-9346-8245-FF66B40CC406}"/>
              </c:ext>
            </c:extLst>
          </c:dPt>
          <c:dPt>
            <c:idx val="3"/>
            <c:bubble3D val="0"/>
            <c:spPr>
              <a:solidFill>
                <a:srgbClr val="92D050"/>
              </a:solidFill>
            </c:spPr>
            <c:extLst>
              <c:ext xmlns:c16="http://schemas.microsoft.com/office/drawing/2014/chart" uri="{C3380CC4-5D6E-409C-BE32-E72D297353CC}">
                <c16:uniqueId val="{00000007-A3F1-9346-8245-FF66B40CC406}"/>
              </c:ext>
            </c:extLst>
          </c:dPt>
          <c:dPt>
            <c:idx val="4"/>
            <c:bubble3D val="0"/>
            <c:spPr>
              <a:solidFill>
                <a:srgbClr val="0070C0"/>
              </a:solidFill>
            </c:spPr>
            <c:extLst>
              <c:ext xmlns:c16="http://schemas.microsoft.com/office/drawing/2014/chart" uri="{C3380CC4-5D6E-409C-BE32-E72D297353CC}">
                <c16:uniqueId val="{00000009-A3F1-9346-8245-FF66B40CC406}"/>
              </c:ext>
            </c:extLst>
          </c:dPt>
          <c:dPt>
            <c:idx val="5"/>
            <c:bubble3D val="0"/>
            <c:spPr>
              <a:solidFill>
                <a:srgbClr val="FF99CC"/>
              </a:solidFill>
            </c:spPr>
            <c:extLst>
              <c:ext xmlns:c16="http://schemas.microsoft.com/office/drawing/2014/chart" uri="{C3380CC4-5D6E-409C-BE32-E72D297353CC}">
                <c16:uniqueId val="{0000000B-A3F1-9346-8245-FF66B40CC40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0.19607843137254902</c:v>
                </c:pt>
                <c:pt idx="2">
                  <c:v>0.17647058823529413</c:v>
                </c:pt>
                <c:pt idx="3">
                  <c:v>0.47058823529411764</c:v>
                </c:pt>
                <c:pt idx="4">
                  <c:v>0.11764705882352941</c:v>
                </c:pt>
                <c:pt idx="5">
                  <c:v>3.9215686274509803E-2</c:v>
                </c:pt>
              </c:numCache>
            </c:numRef>
          </c:val>
          <c:extLst>
            <c:ext xmlns:c16="http://schemas.microsoft.com/office/drawing/2014/chart" uri="{C3380CC4-5D6E-409C-BE32-E72D297353CC}">
              <c16:uniqueId val="{0000000C-A3F1-9346-8245-FF66B40CC40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1600200"/>
    <xdr:graphicFrame macro="">
      <xdr:nvGraphicFramePr>
        <xdr:cNvPr id="147465942" name="Chart 1">
          <a:extLst>
            <a:ext uri="{FF2B5EF4-FFF2-40B4-BE49-F238E27FC236}">
              <a16:creationId xmlns:a16="http://schemas.microsoft.com/office/drawing/2014/main" id="{00000000-0008-0000-0100-0000D626CA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933826083" name="Chart 2">
          <a:extLst>
            <a:ext uri="{FF2B5EF4-FFF2-40B4-BE49-F238E27FC236}">
              <a16:creationId xmlns:a16="http://schemas.microsoft.com/office/drawing/2014/main" id="{00000000-0008-0000-0100-0000230EA9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692516097" name="Chart 3">
          <a:extLst>
            <a:ext uri="{FF2B5EF4-FFF2-40B4-BE49-F238E27FC236}">
              <a16:creationId xmlns:a16="http://schemas.microsoft.com/office/drawing/2014/main" id="{00000000-0008-0000-0100-000001F546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477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231450" y="3360900"/>
          <a:ext cx="4229100" cy="8382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1600200"/>
    <xdr:graphicFrame macro="">
      <xdr:nvGraphicFramePr>
        <xdr:cNvPr id="1478502047" name="Chart 4">
          <a:extLst>
            <a:ext uri="{FF2B5EF4-FFF2-40B4-BE49-F238E27FC236}">
              <a16:creationId xmlns:a16="http://schemas.microsoft.com/office/drawing/2014/main" id="{00000000-0008-0000-0300-00009F2620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667803254" name="Chart 5">
          <a:extLst>
            <a:ext uri="{FF2B5EF4-FFF2-40B4-BE49-F238E27FC236}">
              <a16:creationId xmlns:a16="http://schemas.microsoft.com/office/drawing/2014/main" id="{00000000-0008-0000-0300-000076DECD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075443307" name="Chart 6">
          <a:extLst>
            <a:ext uri="{FF2B5EF4-FFF2-40B4-BE49-F238E27FC236}">
              <a16:creationId xmlns:a16="http://schemas.microsoft.com/office/drawing/2014/main" id="{00000000-0008-0000-0300-00006BF619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1333500"/>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31450" y="3118013"/>
          <a:ext cx="4229100" cy="13239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1600200"/>
    <xdr:graphicFrame macro="">
      <xdr:nvGraphicFramePr>
        <xdr:cNvPr id="2045645568" name="Chart 7">
          <a:extLst>
            <a:ext uri="{FF2B5EF4-FFF2-40B4-BE49-F238E27FC236}">
              <a16:creationId xmlns:a16="http://schemas.microsoft.com/office/drawing/2014/main" id="{00000000-0008-0000-0500-00000013EE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799735953" name="Chart 8">
          <a:extLst>
            <a:ext uri="{FF2B5EF4-FFF2-40B4-BE49-F238E27FC236}">
              <a16:creationId xmlns:a16="http://schemas.microsoft.com/office/drawing/2014/main" id="{00000000-0008-0000-0500-00009100AB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580766825" name="Chart 9">
          <a:extLst>
            <a:ext uri="{FF2B5EF4-FFF2-40B4-BE49-F238E27FC236}">
              <a16:creationId xmlns:a16="http://schemas.microsoft.com/office/drawing/2014/main" id="{00000000-0008-0000-0500-0000699638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31</xdr:col>
      <xdr:colOff>1228725</xdr:colOff>
      <xdr:row>3</xdr:row>
      <xdr:rowOff>47625</xdr:rowOff>
    </xdr:from>
    <xdr:ext cx="4238625" cy="895350"/>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31450" y="3337088"/>
          <a:ext cx="4229100" cy="8858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1600200"/>
    <xdr:graphicFrame macro="">
      <xdr:nvGraphicFramePr>
        <xdr:cNvPr id="1219963683" name="Chart 10">
          <a:extLst>
            <a:ext uri="{FF2B5EF4-FFF2-40B4-BE49-F238E27FC236}">
              <a16:creationId xmlns:a16="http://schemas.microsoft.com/office/drawing/2014/main" id="{00000000-0008-0000-0700-0000232BB7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795001483" name="Chart 11">
          <a:extLst>
            <a:ext uri="{FF2B5EF4-FFF2-40B4-BE49-F238E27FC236}">
              <a16:creationId xmlns:a16="http://schemas.microsoft.com/office/drawing/2014/main" id="{00000000-0008-0000-0700-00008BC262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73933613" name="Chart 12">
          <a:extLst>
            <a:ext uri="{FF2B5EF4-FFF2-40B4-BE49-F238E27FC236}">
              <a16:creationId xmlns:a16="http://schemas.microsoft.com/office/drawing/2014/main" id="{00000000-0008-0000-0700-00002D045E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91150" cy="1495425"/>
    <xdr:graphicFrame macro="">
      <xdr:nvGraphicFramePr>
        <xdr:cNvPr id="2" name="Chart 13">
          <a:extLst>
            <a:ext uri="{FF2B5EF4-FFF2-40B4-BE49-F238E27FC236}">
              <a16:creationId xmlns:a16="http://schemas.microsoft.com/office/drawing/2014/main" id="{00000000-0008-0000-0900-0000423A27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81475" cy="2867025"/>
    <xdr:graphicFrame macro="">
      <xdr:nvGraphicFramePr>
        <xdr:cNvPr id="1468896524" name="Chart 14" title="Gráfico">
          <a:extLst>
            <a:ext uri="{FF2B5EF4-FFF2-40B4-BE49-F238E27FC236}">
              <a16:creationId xmlns:a16="http://schemas.microsoft.com/office/drawing/2014/main" id="{00000000-0008-0000-0900-00000C958D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person displayName="Caren Cristina Dalmolin" id="{61D38307-DEBD-473A-9559-46CDFA59C223}" userId="S::caren.dalmolin@icmbio.gov.br::5addb1fb-9579-426a-af45-aee16d3cad83" providerId="AD"/>
  <person displayName="Ana Carolina Moreira Martins" id="{26E3760D-BD8B-40A1-BB44-E9AF12CEF751}" userId="S::ana.martins.bolsista@icmbio.gov.br::f1ac1b35-e048-4d1f-b552-09b5b646099b" providerId="AD"/>
  <person displayName="Fabiane Fileto Dias" id="{E5982230-C9EC-4B36-A777-936FB1B1B92A}" userId="S::fabiane.dias.bolsista@icmbio.gov.br::35099af5-8a09-4877-a844-468888679283"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21" dT="2023-03-13T21:57:29.14" personId="{E5982230-C9EC-4B36-A777-936FB1B1B92A}" id="{37536C06-6828-4296-A9E5-3CB55F2C0BD2}">
    <text>Verificar necessidade de negrito em "Aves dos Campos Sulinos" e "Herpetofauna do Sul". Nesta coluna, ora esses termos estão em negrito, ora não (ex. células K11 e K12).</text>
  </threadedComment>
  <threadedComment ref="O43" dT="2023-02-27T14:12:19.64" personId="{61D38307-DEBD-473A-9559-46CDFA59C223}" id="{8B6AB9B6-EB26-4DA8-AFEC-2FABDF631E97}">
    <text>Considerando a descrição e produto da ação, poderia ser classificada como concluída.</text>
  </threadedComment>
  <threadedComment ref="O57" dT="2023-02-27T14:31:44.73" personId="{61D38307-DEBD-473A-9559-46CDFA59C223}" id="{2DAFE69E-CE80-427C-A8C2-6BA4B961147C}">
    <text>a ação poderia ser classificada como concluída, considerando a descrição da ação e produtos obtidos</text>
  </threadedComment>
  <threadedComment ref="O58" dT="2023-02-27T14:38:05.90" personId="{26E3760D-BD8B-40A1-BB44-E9AF12CEF751}" id="{9AF107BD-D0C7-4F67-B51B-397BADA9127B}">
    <text>Essa ação poderia ser azul, visto que algumas reuniões foram realizadas. Se forem alterar, favor colocar as memórias das reuniões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https://drive.google.com/file/d/1YqZaq36WxOGQkL1-D0csJKle5qhPXwGq/view" TargetMode="External"/><Relationship Id="rId1" Type="http://schemas.openxmlformats.org/officeDocument/2006/relationships/hyperlink" Target="https://www.sde.sc.gov.br/index.php/biblioteca/consema/legislacao/resolucoes/539-resolucao-consema-no-132008/file"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ima.sc.gov.br/index.php/biodiversidade/estudos-tecnicos/estudos-tecnicos-para-criacao-da-uc-da-serra-do-rio-do-rastro" TargetMode="Externa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73"/>
  <sheetViews>
    <sheetView showGridLines="0" workbookViewId="0">
      <selection sqref="A1:AI1"/>
    </sheetView>
  </sheetViews>
  <sheetFormatPr defaultColWidth="14.42578125" defaultRowHeight="15" customHeight="1"/>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9" width="8.85546875" customWidth="1"/>
    <col min="40" max="40" width="8.85546875" hidden="1" customWidth="1"/>
  </cols>
  <sheetData>
    <row r="1" spans="1:40" ht="33.75" customHeight="1">
      <c r="A1" s="309"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192"/>
      <c r="AK1" s="1"/>
      <c r="AL1" s="1"/>
      <c r="AM1" s="1"/>
      <c r="AN1" s="1"/>
    </row>
    <row r="2" spans="1:40" ht="33.75" customHeight="1">
      <c r="A2" s="311" t="s">
        <v>1</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192"/>
      <c r="AK2" s="1"/>
      <c r="AL2" s="1"/>
      <c r="AM2" s="1"/>
      <c r="AN2" s="1"/>
    </row>
    <row r="3" spans="1:40">
      <c r="A3" s="1"/>
      <c r="B3" s="1"/>
      <c r="C3" s="1"/>
      <c r="D3" s="1"/>
      <c r="E3" s="1"/>
      <c r="F3" s="1"/>
      <c r="G3" s="1"/>
      <c r="H3" s="1"/>
      <c r="I3" s="1"/>
      <c r="J3" s="1"/>
      <c r="K3" s="1"/>
      <c r="L3" s="1"/>
      <c r="M3" s="1"/>
      <c r="N3" s="2"/>
      <c r="O3" s="2"/>
      <c r="P3" s="2"/>
      <c r="Q3" s="2"/>
      <c r="R3" s="2"/>
      <c r="S3" s="2"/>
      <c r="T3" s="1"/>
      <c r="U3" s="1"/>
      <c r="V3" s="1"/>
      <c r="W3" s="1"/>
      <c r="X3" s="1"/>
      <c r="Y3" s="1"/>
      <c r="Z3" s="1"/>
      <c r="AA3" s="1"/>
      <c r="AB3" s="1"/>
      <c r="AC3" s="1"/>
      <c r="AD3" s="1"/>
      <c r="AE3" s="1"/>
      <c r="AF3" s="1"/>
      <c r="AG3" s="1"/>
      <c r="AH3" s="1"/>
      <c r="AI3" s="1"/>
      <c r="AJ3" s="192"/>
      <c r="AK3" s="1"/>
      <c r="AL3" s="1"/>
      <c r="AM3" s="1"/>
      <c r="AN3" s="1"/>
    </row>
    <row r="4" spans="1:40" ht="45" customHeight="1">
      <c r="A4" s="193" t="s">
        <v>2</v>
      </c>
      <c r="B4" s="313" t="s">
        <v>3</v>
      </c>
      <c r="C4" s="314"/>
      <c r="D4" s="314"/>
      <c r="E4" s="314"/>
      <c r="F4" s="314"/>
      <c r="G4" s="288"/>
      <c r="H4" s="3"/>
      <c r="I4" s="3"/>
      <c r="J4" s="3"/>
      <c r="K4" s="3"/>
      <c r="L4" s="3"/>
      <c r="M4" s="3"/>
      <c r="N4" s="3"/>
      <c r="O4" s="3"/>
      <c r="P4" s="3"/>
      <c r="Q4" s="3"/>
      <c r="R4" s="3"/>
      <c r="S4" s="1"/>
      <c r="T4" s="1"/>
      <c r="U4" s="1"/>
      <c r="V4" s="1"/>
      <c r="W4" s="1"/>
      <c r="X4" s="1"/>
      <c r="Y4" s="1"/>
      <c r="Z4" s="1"/>
      <c r="AA4" s="1"/>
      <c r="AB4" s="1"/>
      <c r="AC4" s="1"/>
      <c r="AD4" s="1"/>
      <c r="AE4" s="1"/>
      <c r="AF4" s="1"/>
      <c r="AG4" s="1"/>
      <c r="AH4" s="1"/>
      <c r="AI4" s="1"/>
      <c r="AJ4" s="192"/>
      <c r="AK4" s="1"/>
      <c r="AL4" s="1"/>
      <c r="AM4" s="1"/>
      <c r="AN4" s="1"/>
    </row>
    <row r="5" spans="1:40">
      <c r="A5" s="1"/>
      <c r="B5" s="1"/>
      <c r="C5" s="1"/>
      <c r="D5" s="1"/>
      <c r="E5" s="1"/>
      <c r="F5" s="1"/>
      <c r="G5" s="1"/>
      <c r="H5" s="1"/>
      <c r="I5" s="1"/>
      <c r="J5" s="1"/>
      <c r="K5" s="1"/>
      <c r="L5" s="1"/>
      <c r="M5" s="1"/>
      <c r="N5" s="2"/>
      <c r="O5" s="2"/>
      <c r="P5" s="2"/>
      <c r="Q5" s="2"/>
      <c r="R5" s="2"/>
      <c r="S5" s="2"/>
      <c r="T5" s="1"/>
      <c r="U5" s="1"/>
      <c r="V5" s="1"/>
      <c r="W5" s="1"/>
      <c r="X5" s="1"/>
      <c r="Y5" s="1"/>
      <c r="Z5" s="1"/>
      <c r="AA5" s="1"/>
      <c r="AB5" s="1"/>
      <c r="AC5" s="1"/>
      <c r="AD5" s="1"/>
      <c r="AE5" s="1"/>
      <c r="AF5" s="1"/>
      <c r="AG5" s="1"/>
      <c r="AH5" s="1"/>
      <c r="AI5" s="1"/>
      <c r="AJ5" s="192"/>
      <c r="AK5" s="1"/>
      <c r="AL5" s="1"/>
      <c r="AM5" s="1"/>
      <c r="AN5" s="1"/>
    </row>
    <row r="6" spans="1:40" ht="27" customHeight="1">
      <c r="A6" s="193" t="s">
        <v>4</v>
      </c>
      <c r="B6" s="313" t="s">
        <v>5</v>
      </c>
      <c r="C6" s="288"/>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192"/>
      <c r="AK6" s="1"/>
      <c r="AL6" s="1"/>
      <c r="AM6" s="1"/>
      <c r="AN6" s="1" t="s">
        <v>6</v>
      </c>
    </row>
    <row r="7" spans="1:40">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192"/>
      <c r="AK7" s="1"/>
      <c r="AL7" s="1"/>
      <c r="AM7" s="1"/>
      <c r="AN7" s="4" t="s">
        <v>7</v>
      </c>
    </row>
    <row r="8" spans="1:40" ht="27" customHeight="1">
      <c r="A8" s="315" t="s">
        <v>8</v>
      </c>
      <c r="B8" s="316"/>
      <c r="C8" s="316"/>
      <c r="D8" s="316"/>
      <c r="E8" s="316"/>
      <c r="F8" s="316"/>
      <c r="G8" s="316"/>
      <c r="H8" s="316"/>
      <c r="I8" s="316"/>
      <c r="J8" s="316"/>
      <c r="K8" s="316"/>
      <c r="L8" s="316"/>
      <c r="M8" s="317"/>
      <c r="N8" s="318" t="s">
        <v>9</v>
      </c>
      <c r="O8" s="316"/>
      <c r="P8" s="316"/>
      <c r="Q8" s="316"/>
      <c r="R8" s="316"/>
      <c r="S8" s="316"/>
      <c r="T8" s="316"/>
      <c r="U8" s="316"/>
      <c r="V8" s="316"/>
      <c r="W8" s="316"/>
      <c r="X8" s="319"/>
      <c r="Y8" s="320" t="s">
        <v>10</v>
      </c>
      <c r="Z8" s="321"/>
      <c r="AA8" s="321"/>
      <c r="AB8" s="321"/>
      <c r="AC8" s="321"/>
      <c r="AD8" s="321"/>
      <c r="AE8" s="321"/>
      <c r="AF8" s="321"/>
      <c r="AG8" s="321"/>
      <c r="AH8" s="321"/>
      <c r="AI8" s="322"/>
      <c r="AJ8" s="192"/>
      <c r="AK8" s="1"/>
      <c r="AL8" s="1"/>
      <c r="AM8" s="1"/>
      <c r="AN8" s="1"/>
    </row>
    <row r="9" spans="1:40" ht="64.5" customHeight="1">
      <c r="A9" s="292" t="s">
        <v>11</v>
      </c>
      <c r="B9" s="289" t="s">
        <v>12</v>
      </c>
      <c r="C9" s="289" t="s">
        <v>13</v>
      </c>
      <c r="D9" s="289" t="s">
        <v>14</v>
      </c>
      <c r="E9" s="294" t="s">
        <v>15</v>
      </c>
      <c r="F9" s="287" t="s">
        <v>16</v>
      </c>
      <c r="G9" s="288"/>
      <c r="H9" s="289" t="s">
        <v>17</v>
      </c>
      <c r="I9" s="289" t="s">
        <v>18</v>
      </c>
      <c r="J9" s="289" t="s">
        <v>19</v>
      </c>
      <c r="K9" s="323" t="s">
        <v>20</v>
      </c>
      <c r="L9" s="324"/>
      <c r="M9" s="289" t="s">
        <v>21</v>
      </c>
      <c r="N9" s="325" t="s">
        <v>22</v>
      </c>
      <c r="O9" s="326" t="s">
        <v>23</v>
      </c>
      <c r="P9" s="327" t="s">
        <v>24</v>
      </c>
      <c r="Q9" s="303" t="s">
        <v>25</v>
      </c>
      <c r="R9" s="304" t="s">
        <v>26</v>
      </c>
      <c r="S9" s="305" t="s">
        <v>27</v>
      </c>
      <c r="T9" s="301" t="s">
        <v>28</v>
      </c>
      <c r="U9" s="301" t="s">
        <v>29</v>
      </c>
      <c r="V9" s="301" t="s">
        <v>30</v>
      </c>
      <c r="W9" s="301" t="s">
        <v>31</v>
      </c>
      <c r="X9" s="298" t="s">
        <v>32</v>
      </c>
      <c r="Y9" s="300" t="s">
        <v>33</v>
      </c>
      <c r="Z9" s="295" t="s">
        <v>34</v>
      </c>
      <c r="AA9" s="295" t="s">
        <v>35</v>
      </c>
      <c r="AB9" s="295" t="s">
        <v>36</v>
      </c>
      <c r="AC9" s="295" t="s">
        <v>37</v>
      </c>
      <c r="AD9" s="295" t="s">
        <v>38</v>
      </c>
      <c r="AE9" s="295" t="s">
        <v>39</v>
      </c>
      <c r="AF9" s="302" t="s">
        <v>40</v>
      </c>
      <c r="AG9" s="295" t="s">
        <v>41</v>
      </c>
      <c r="AH9" s="295" t="s">
        <v>42</v>
      </c>
      <c r="AI9" s="296" t="s">
        <v>43</v>
      </c>
      <c r="AJ9" s="192"/>
      <c r="AK9" s="1"/>
      <c r="AL9" s="1"/>
      <c r="AM9" s="1"/>
      <c r="AN9" s="1"/>
    </row>
    <row r="10" spans="1:40" ht="45.75" customHeight="1">
      <c r="A10" s="293"/>
      <c r="B10" s="290"/>
      <c r="C10" s="290"/>
      <c r="D10" s="290"/>
      <c r="E10" s="290"/>
      <c r="F10" s="5" t="s">
        <v>44</v>
      </c>
      <c r="G10" s="5" t="s">
        <v>45</v>
      </c>
      <c r="H10" s="290"/>
      <c r="I10" s="290"/>
      <c r="J10" s="290"/>
      <c r="K10" s="6" t="s">
        <v>46</v>
      </c>
      <c r="L10" s="6" t="s">
        <v>47</v>
      </c>
      <c r="M10" s="290"/>
      <c r="N10" s="290"/>
      <c r="O10" s="290"/>
      <c r="P10" s="290"/>
      <c r="Q10" s="290"/>
      <c r="R10" s="290"/>
      <c r="S10" s="290"/>
      <c r="T10" s="290"/>
      <c r="U10" s="290"/>
      <c r="V10" s="290"/>
      <c r="W10" s="290"/>
      <c r="X10" s="299"/>
      <c r="Y10" s="293"/>
      <c r="Z10" s="290"/>
      <c r="AA10" s="290"/>
      <c r="AB10" s="290"/>
      <c r="AC10" s="290"/>
      <c r="AD10" s="290"/>
      <c r="AE10" s="290"/>
      <c r="AF10" s="299"/>
      <c r="AG10" s="290"/>
      <c r="AH10" s="290"/>
      <c r="AI10" s="297"/>
      <c r="AJ10" s="192"/>
      <c r="AK10" s="1"/>
      <c r="AL10" s="1"/>
      <c r="AM10" s="1"/>
      <c r="AN10" s="1"/>
    </row>
    <row r="11" spans="1:40" ht="30.75" customHeight="1">
      <c r="A11" s="291" t="s">
        <v>48</v>
      </c>
      <c r="B11" s="194" t="s">
        <v>49</v>
      </c>
      <c r="C11" s="7" t="s">
        <v>50</v>
      </c>
      <c r="D11" s="8" t="s">
        <v>51</v>
      </c>
      <c r="E11" s="8" t="s">
        <v>52</v>
      </c>
      <c r="F11" s="9">
        <v>43070</v>
      </c>
      <c r="G11" s="9">
        <v>43435</v>
      </c>
      <c r="H11" s="8" t="s">
        <v>53</v>
      </c>
      <c r="I11" s="10">
        <v>25000</v>
      </c>
      <c r="J11" s="8" t="s">
        <v>54</v>
      </c>
      <c r="K11" s="8" t="s">
        <v>55</v>
      </c>
      <c r="L11" s="8" t="s">
        <v>56</v>
      </c>
      <c r="M11" s="11" t="s">
        <v>57</v>
      </c>
      <c r="N11" s="195"/>
      <c r="O11" s="195"/>
      <c r="P11" s="195"/>
      <c r="Q11" s="195" t="s">
        <v>58</v>
      </c>
      <c r="R11" s="195"/>
      <c r="S11" s="196"/>
      <c r="T11" s="195" t="s">
        <v>59</v>
      </c>
      <c r="U11" s="195"/>
      <c r="V11" s="195"/>
      <c r="W11" s="12" t="s">
        <v>60</v>
      </c>
      <c r="X11" s="195" t="s">
        <v>61</v>
      </c>
      <c r="Y11" s="8" t="s">
        <v>62</v>
      </c>
      <c r="Z11" s="8" t="s">
        <v>63</v>
      </c>
      <c r="AA11" s="195"/>
      <c r="AB11" s="197">
        <v>43405</v>
      </c>
      <c r="AC11" s="197">
        <v>44166</v>
      </c>
      <c r="AD11" s="195"/>
      <c r="AE11" s="10">
        <v>60000</v>
      </c>
      <c r="AF11" s="8" t="s">
        <v>64</v>
      </c>
      <c r="AG11" s="195"/>
      <c r="AH11" s="195"/>
      <c r="AI11" s="195" t="s">
        <v>65</v>
      </c>
      <c r="AJ11" s="192"/>
      <c r="AK11" s="1"/>
      <c r="AL11" s="1"/>
      <c r="AM11" s="1"/>
      <c r="AN11" s="1"/>
    </row>
    <row r="12" spans="1:40" ht="30" customHeight="1">
      <c r="A12" s="283"/>
      <c r="B12" s="13" t="s">
        <v>66</v>
      </c>
      <c r="C12" s="7" t="s">
        <v>67</v>
      </c>
      <c r="D12" s="8" t="s">
        <v>68</v>
      </c>
      <c r="E12" s="8" t="s">
        <v>69</v>
      </c>
      <c r="F12" s="9">
        <v>43070</v>
      </c>
      <c r="G12" s="9">
        <v>43556</v>
      </c>
      <c r="H12" s="8" t="s">
        <v>70</v>
      </c>
      <c r="I12" s="10">
        <v>30000</v>
      </c>
      <c r="J12" s="8" t="s">
        <v>71</v>
      </c>
      <c r="K12" s="8" t="s">
        <v>72</v>
      </c>
      <c r="L12" s="8" t="s">
        <v>72</v>
      </c>
      <c r="M12" s="11" t="s">
        <v>73</v>
      </c>
      <c r="N12" s="195"/>
      <c r="O12" s="195"/>
      <c r="P12" s="195"/>
      <c r="Q12" s="195" t="s">
        <v>58</v>
      </c>
      <c r="R12" s="195"/>
      <c r="S12" s="196"/>
      <c r="T12" s="12" t="s">
        <v>74</v>
      </c>
      <c r="U12" s="12" t="s">
        <v>75</v>
      </c>
      <c r="V12" s="12"/>
      <c r="W12" s="8" t="s">
        <v>70</v>
      </c>
      <c r="X12" s="12" t="s">
        <v>76</v>
      </c>
      <c r="Y12" s="12"/>
      <c r="Z12" s="12"/>
      <c r="AA12" s="12"/>
      <c r="AB12" s="9"/>
      <c r="AC12" s="9">
        <v>44652</v>
      </c>
      <c r="AD12" s="12"/>
      <c r="AE12" s="14"/>
      <c r="AF12" s="8" t="s">
        <v>77</v>
      </c>
      <c r="AG12" s="12"/>
      <c r="AH12" s="12"/>
      <c r="AI12" s="195" t="s">
        <v>65</v>
      </c>
      <c r="AJ12" s="192"/>
      <c r="AK12" s="1"/>
      <c r="AL12" s="1"/>
      <c r="AM12" s="1"/>
      <c r="AN12" s="1"/>
    </row>
    <row r="13" spans="1:40" ht="30" customHeight="1">
      <c r="A13" s="283"/>
      <c r="B13" s="13" t="s">
        <v>78</v>
      </c>
      <c r="C13" s="7" t="s">
        <v>79</v>
      </c>
      <c r="D13" s="8" t="s">
        <v>68</v>
      </c>
      <c r="E13" s="8" t="s">
        <v>80</v>
      </c>
      <c r="F13" s="9">
        <v>43191</v>
      </c>
      <c r="G13" s="9">
        <v>43557</v>
      </c>
      <c r="H13" s="12" t="s">
        <v>81</v>
      </c>
      <c r="I13" s="10">
        <v>30000</v>
      </c>
      <c r="J13" s="8" t="s">
        <v>82</v>
      </c>
      <c r="K13" s="8" t="s">
        <v>83</v>
      </c>
      <c r="L13" s="8" t="s">
        <v>83</v>
      </c>
      <c r="M13" s="11" t="s">
        <v>73</v>
      </c>
      <c r="N13" s="195"/>
      <c r="O13" s="195" t="s">
        <v>58</v>
      </c>
      <c r="P13" s="195"/>
      <c r="Q13" s="195"/>
      <c r="R13" s="195"/>
      <c r="S13" s="196"/>
      <c r="T13" s="12" t="s">
        <v>84</v>
      </c>
      <c r="U13" s="12"/>
      <c r="V13" s="12"/>
      <c r="W13" s="12" t="s">
        <v>85</v>
      </c>
      <c r="X13" s="12" t="s">
        <v>86</v>
      </c>
      <c r="Y13" s="12"/>
      <c r="Z13" s="12"/>
      <c r="AA13" s="12"/>
      <c r="AB13" s="9"/>
      <c r="AC13" s="9">
        <v>44652</v>
      </c>
      <c r="AD13" s="12"/>
      <c r="AE13" s="14"/>
      <c r="AF13" s="8" t="s">
        <v>87</v>
      </c>
      <c r="AG13" s="12"/>
      <c r="AH13" s="12"/>
      <c r="AI13" s="195" t="s">
        <v>65</v>
      </c>
      <c r="AJ13" s="192"/>
      <c r="AK13" s="1"/>
      <c r="AL13" s="1"/>
      <c r="AM13" s="1"/>
      <c r="AN13" s="1"/>
    </row>
    <row r="14" spans="1:40" ht="30" customHeight="1">
      <c r="A14" s="283"/>
      <c r="B14" s="13" t="s">
        <v>88</v>
      </c>
      <c r="C14" s="15" t="s">
        <v>89</v>
      </c>
      <c r="D14" s="12" t="s">
        <v>90</v>
      </c>
      <c r="E14" s="12" t="s">
        <v>91</v>
      </c>
      <c r="F14" s="9">
        <v>43071</v>
      </c>
      <c r="G14" s="9">
        <v>43922</v>
      </c>
      <c r="H14" s="8" t="s">
        <v>53</v>
      </c>
      <c r="I14" s="10">
        <v>60000</v>
      </c>
      <c r="J14" s="8" t="s">
        <v>92</v>
      </c>
      <c r="K14" s="8" t="s">
        <v>93</v>
      </c>
      <c r="L14" s="8" t="s">
        <v>94</v>
      </c>
      <c r="M14" s="11" t="s">
        <v>95</v>
      </c>
      <c r="N14" s="195"/>
      <c r="O14" s="195"/>
      <c r="P14" s="195"/>
      <c r="Q14" s="195" t="s">
        <v>58</v>
      </c>
      <c r="R14" s="195"/>
      <c r="S14" s="196"/>
      <c r="T14" s="12" t="s">
        <v>96</v>
      </c>
      <c r="U14" s="12"/>
      <c r="V14" s="12"/>
      <c r="W14" s="8" t="s">
        <v>53</v>
      </c>
      <c r="X14" s="12"/>
      <c r="Y14" s="12"/>
      <c r="Z14" s="12"/>
      <c r="AA14" s="12"/>
      <c r="AB14" s="9"/>
      <c r="AC14" s="9"/>
      <c r="AD14" s="12"/>
      <c r="AE14" s="14"/>
      <c r="AF14" s="12" t="s">
        <v>97</v>
      </c>
      <c r="AG14" s="12"/>
      <c r="AH14" s="12"/>
      <c r="AI14" s="195"/>
      <c r="AJ14" s="192"/>
      <c r="AK14" s="1"/>
      <c r="AL14" s="1"/>
      <c r="AM14" s="1"/>
      <c r="AN14" s="1"/>
    </row>
    <row r="15" spans="1:40" ht="30" customHeight="1">
      <c r="A15" s="283"/>
      <c r="B15" s="13" t="s">
        <v>98</v>
      </c>
      <c r="C15" s="15" t="s">
        <v>99</v>
      </c>
      <c r="D15" s="12" t="s">
        <v>100</v>
      </c>
      <c r="E15" s="12" t="s">
        <v>101</v>
      </c>
      <c r="F15" s="9">
        <v>43070</v>
      </c>
      <c r="G15" s="9">
        <v>44653</v>
      </c>
      <c r="H15" s="8" t="s">
        <v>102</v>
      </c>
      <c r="I15" s="10">
        <v>1000</v>
      </c>
      <c r="J15" s="12" t="s">
        <v>103</v>
      </c>
      <c r="K15" s="8" t="s">
        <v>104</v>
      </c>
      <c r="L15" s="8" t="s">
        <v>104</v>
      </c>
      <c r="M15" s="12"/>
      <c r="N15" s="195"/>
      <c r="O15" s="195"/>
      <c r="P15" s="195"/>
      <c r="Q15" s="195" t="s">
        <v>58</v>
      </c>
      <c r="R15" s="195"/>
      <c r="S15" s="196"/>
      <c r="T15" s="12" t="s">
        <v>105</v>
      </c>
      <c r="U15" s="12"/>
      <c r="V15" s="12"/>
      <c r="W15" s="12" t="s">
        <v>106</v>
      </c>
      <c r="X15" s="12" t="s">
        <v>107</v>
      </c>
      <c r="Y15" s="12"/>
      <c r="Z15" s="12"/>
      <c r="AA15" s="12"/>
      <c r="AB15" s="9"/>
      <c r="AC15" s="9"/>
      <c r="AD15" s="12"/>
      <c r="AE15" s="14"/>
      <c r="AF15" s="12"/>
      <c r="AG15" s="12"/>
      <c r="AH15" s="12"/>
      <c r="AI15" s="12"/>
      <c r="AJ15" s="192"/>
      <c r="AK15" s="1"/>
      <c r="AL15" s="1"/>
      <c r="AM15" s="1"/>
      <c r="AN15" s="1"/>
    </row>
    <row r="16" spans="1:40" ht="30" customHeight="1">
      <c r="A16" s="283"/>
      <c r="B16" s="13" t="s">
        <v>108</v>
      </c>
      <c r="C16" s="15" t="s">
        <v>109</v>
      </c>
      <c r="D16" s="12" t="s">
        <v>110</v>
      </c>
      <c r="E16" s="12" t="s">
        <v>111</v>
      </c>
      <c r="F16" s="9">
        <v>43070</v>
      </c>
      <c r="G16" s="9">
        <v>43557</v>
      </c>
      <c r="H16" s="12" t="s">
        <v>60</v>
      </c>
      <c r="I16" s="10">
        <v>15000</v>
      </c>
      <c r="J16" s="8" t="s">
        <v>112</v>
      </c>
      <c r="K16" s="8" t="s">
        <v>113</v>
      </c>
      <c r="L16" s="8" t="s">
        <v>114</v>
      </c>
      <c r="M16" s="12" t="s">
        <v>115</v>
      </c>
      <c r="N16" s="195"/>
      <c r="O16" s="195" t="s">
        <v>58</v>
      </c>
      <c r="P16" s="195"/>
      <c r="Q16" s="195"/>
      <c r="R16" s="195"/>
      <c r="S16" s="196"/>
      <c r="T16" s="12" t="s">
        <v>116</v>
      </c>
      <c r="U16" s="12"/>
      <c r="V16" s="12"/>
      <c r="W16" s="12" t="s">
        <v>60</v>
      </c>
      <c r="X16" s="12" t="s">
        <v>117</v>
      </c>
      <c r="Y16" s="12"/>
      <c r="Z16" s="12"/>
      <c r="AA16" s="12"/>
      <c r="AB16" s="9"/>
      <c r="AC16" s="9"/>
      <c r="AD16" s="12"/>
      <c r="AE16" s="14"/>
      <c r="AF16" s="12"/>
      <c r="AG16" s="12"/>
      <c r="AH16" s="12"/>
      <c r="AI16" s="12"/>
      <c r="AJ16" s="192"/>
      <c r="AK16" s="1"/>
      <c r="AL16" s="1"/>
      <c r="AM16" s="1"/>
      <c r="AN16" s="1"/>
    </row>
    <row r="17" spans="1:35" ht="30" customHeight="1">
      <c r="A17" s="283"/>
      <c r="B17" s="13" t="s">
        <v>118</v>
      </c>
      <c r="C17" s="15" t="s">
        <v>119</v>
      </c>
      <c r="D17" s="12" t="s">
        <v>120</v>
      </c>
      <c r="E17" s="12" t="s">
        <v>111</v>
      </c>
      <c r="F17" s="9">
        <v>43070</v>
      </c>
      <c r="G17" s="9">
        <v>43557</v>
      </c>
      <c r="H17" s="12" t="s">
        <v>60</v>
      </c>
      <c r="I17" s="10">
        <v>15000</v>
      </c>
      <c r="J17" s="8" t="s">
        <v>121</v>
      </c>
      <c r="K17" s="8" t="s">
        <v>114</v>
      </c>
      <c r="L17" s="8" t="s">
        <v>55</v>
      </c>
      <c r="M17" s="11"/>
      <c r="N17" s="195"/>
      <c r="O17" s="195" t="s">
        <v>58</v>
      </c>
      <c r="P17" s="195"/>
      <c r="Q17" s="195"/>
      <c r="R17" s="195"/>
      <c r="S17" s="196"/>
      <c r="T17" s="12" t="s">
        <v>116</v>
      </c>
      <c r="U17" s="12"/>
      <c r="V17" s="12"/>
      <c r="W17" s="12" t="s">
        <v>60</v>
      </c>
      <c r="X17" s="12" t="s">
        <v>122</v>
      </c>
      <c r="Y17" s="12" t="s">
        <v>123</v>
      </c>
      <c r="Z17" s="12"/>
      <c r="AA17" s="12"/>
      <c r="AB17" s="9"/>
      <c r="AC17" s="9">
        <v>44958</v>
      </c>
      <c r="AD17" s="12"/>
      <c r="AE17" s="14"/>
      <c r="AF17" s="12"/>
      <c r="AG17" s="12"/>
      <c r="AH17" s="12"/>
      <c r="AI17" s="12"/>
    </row>
    <row r="18" spans="1:35" ht="30" customHeight="1">
      <c r="A18" s="283"/>
      <c r="B18" s="13" t="s">
        <v>124</v>
      </c>
      <c r="C18" s="15" t="s">
        <v>125</v>
      </c>
      <c r="D18" s="12" t="s">
        <v>126</v>
      </c>
      <c r="E18" s="12" t="s">
        <v>127</v>
      </c>
      <c r="F18" s="9">
        <v>43070</v>
      </c>
      <c r="G18" s="9">
        <v>43557</v>
      </c>
      <c r="H18" s="12" t="s">
        <v>81</v>
      </c>
      <c r="I18" s="10">
        <v>1000</v>
      </c>
      <c r="J18" s="8" t="s">
        <v>128</v>
      </c>
      <c r="K18" s="8" t="s">
        <v>129</v>
      </c>
      <c r="L18" s="8" t="s">
        <v>130</v>
      </c>
      <c r="M18" s="11"/>
      <c r="N18" s="195"/>
      <c r="O18" s="195"/>
      <c r="P18" s="195"/>
      <c r="Q18" s="195" t="s">
        <v>58</v>
      </c>
      <c r="R18" s="195"/>
      <c r="S18" s="196"/>
      <c r="T18" s="12" t="s">
        <v>131</v>
      </c>
      <c r="U18" s="12"/>
      <c r="V18" s="12"/>
      <c r="W18" s="12" t="s">
        <v>85</v>
      </c>
      <c r="X18" s="16" t="s">
        <v>132</v>
      </c>
      <c r="Y18" s="12" t="s">
        <v>133</v>
      </c>
      <c r="Z18" s="12"/>
      <c r="AA18" s="12"/>
      <c r="AB18" s="9"/>
      <c r="AC18" s="9">
        <v>44958</v>
      </c>
      <c r="AD18" s="12"/>
      <c r="AE18" s="14"/>
      <c r="AF18" s="12"/>
      <c r="AG18" s="12"/>
      <c r="AH18" s="12"/>
      <c r="AI18" s="12"/>
    </row>
    <row r="19" spans="1:35" ht="30" customHeight="1">
      <c r="A19" s="283"/>
      <c r="B19" s="13" t="s">
        <v>134</v>
      </c>
      <c r="C19" s="17" t="s">
        <v>135</v>
      </c>
      <c r="D19" s="8" t="s">
        <v>136</v>
      </c>
      <c r="E19" s="8" t="s">
        <v>137</v>
      </c>
      <c r="F19" s="9">
        <v>43070</v>
      </c>
      <c r="G19" s="9">
        <v>43436</v>
      </c>
      <c r="H19" s="8" t="s">
        <v>102</v>
      </c>
      <c r="I19" s="10">
        <v>7000</v>
      </c>
      <c r="J19" s="8" t="s">
        <v>138</v>
      </c>
      <c r="K19" s="8" t="s">
        <v>139</v>
      </c>
      <c r="L19" s="8" t="s">
        <v>140</v>
      </c>
      <c r="M19" s="8"/>
      <c r="N19" s="195"/>
      <c r="O19" s="195"/>
      <c r="P19" s="195"/>
      <c r="Q19" s="195" t="s">
        <v>58</v>
      </c>
      <c r="R19" s="195"/>
      <c r="S19" s="196"/>
      <c r="T19" s="12" t="s">
        <v>141</v>
      </c>
      <c r="U19" s="12"/>
      <c r="V19" s="12"/>
      <c r="W19" s="12" t="s">
        <v>106</v>
      </c>
      <c r="X19" s="12" t="s">
        <v>142</v>
      </c>
      <c r="Y19" s="12"/>
      <c r="Z19" s="12"/>
      <c r="AA19" s="12"/>
      <c r="AB19" s="9"/>
      <c r="AC19" s="9"/>
      <c r="AD19" s="12"/>
      <c r="AE19" s="14"/>
      <c r="AF19" s="12"/>
      <c r="AG19" s="12"/>
      <c r="AH19" s="12"/>
      <c r="AI19" s="12"/>
    </row>
    <row r="20" spans="1:35" ht="72" customHeight="1">
      <c r="A20" s="283"/>
      <c r="B20" s="13" t="s">
        <v>143</v>
      </c>
      <c r="C20" s="17" t="s">
        <v>144</v>
      </c>
      <c r="D20" s="8" t="s">
        <v>145</v>
      </c>
      <c r="E20" s="8" t="s">
        <v>146</v>
      </c>
      <c r="F20" s="9">
        <v>43070</v>
      </c>
      <c r="G20" s="9">
        <v>43071</v>
      </c>
      <c r="H20" s="8" t="s">
        <v>147</v>
      </c>
      <c r="I20" s="10">
        <v>0</v>
      </c>
      <c r="J20" s="8" t="s">
        <v>148</v>
      </c>
      <c r="K20" s="8" t="s">
        <v>149</v>
      </c>
      <c r="L20" s="8" t="s">
        <v>149</v>
      </c>
      <c r="M20" s="8"/>
      <c r="N20" s="195"/>
      <c r="O20" s="195" t="s">
        <v>58</v>
      </c>
      <c r="P20" s="195"/>
      <c r="Q20" s="195"/>
      <c r="R20" s="195"/>
      <c r="S20" s="196"/>
      <c r="T20" s="12" t="s">
        <v>150</v>
      </c>
      <c r="U20" s="12"/>
      <c r="V20" s="12"/>
      <c r="W20" s="12" t="s">
        <v>106</v>
      </c>
      <c r="X20" s="12" t="s">
        <v>151</v>
      </c>
      <c r="Y20" s="12"/>
      <c r="Z20" s="12"/>
      <c r="AA20" s="12"/>
      <c r="AB20" s="9"/>
      <c r="AC20" s="9">
        <v>43800</v>
      </c>
      <c r="AD20" s="12"/>
      <c r="AE20" s="14"/>
      <c r="AF20" s="12"/>
      <c r="AG20" s="12"/>
      <c r="AH20" s="12"/>
      <c r="AI20" s="12"/>
    </row>
    <row r="21" spans="1:35" ht="57.75" customHeight="1">
      <c r="A21" s="283"/>
      <c r="B21" s="13" t="s">
        <v>152</v>
      </c>
      <c r="C21" s="7" t="s">
        <v>153</v>
      </c>
      <c r="D21" s="8" t="s">
        <v>154</v>
      </c>
      <c r="E21" s="8" t="s">
        <v>155</v>
      </c>
      <c r="F21" s="9">
        <v>43070</v>
      </c>
      <c r="G21" s="9">
        <v>44653</v>
      </c>
      <c r="H21" s="8" t="s">
        <v>147</v>
      </c>
      <c r="I21" s="10">
        <v>6000</v>
      </c>
      <c r="J21" s="8" t="s">
        <v>156</v>
      </c>
      <c r="K21" s="8" t="s">
        <v>55</v>
      </c>
      <c r="L21" s="8" t="s">
        <v>55</v>
      </c>
      <c r="M21" s="8"/>
      <c r="N21" s="195"/>
      <c r="O21" s="195"/>
      <c r="P21" s="195"/>
      <c r="Q21" s="195" t="s">
        <v>58</v>
      </c>
      <c r="R21" s="195"/>
      <c r="S21" s="196"/>
      <c r="T21" s="12"/>
      <c r="U21" s="16"/>
      <c r="V21" s="12"/>
      <c r="W21" s="12" t="s">
        <v>60</v>
      </c>
      <c r="X21" s="12" t="s">
        <v>157</v>
      </c>
      <c r="Y21" s="12"/>
      <c r="Z21" s="8" t="s">
        <v>158</v>
      </c>
      <c r="AA21" s="8" t="s">
        <v>159</v>
      </c>
      <c r="AB21" s="9"/>
      <c r="AC21" s="9">
        <v>43435</v>
      </c>
      <c r="AD21" s="12"/>
      <c r="AE21" s="14"/>
      <c r="AF21" s="12"/>
      <c r="AG21" s="12"/>
      <c r="AH21" s="12"/>
      <c r="AI21" s="12"/>
    </row>
    <row r="22" spans="1:35" ht="30" customHeight="1">
      <c r="A22" s="283"/>
      <c r="B22" s="13" t="s">
        <v>160</v>
      </c>
      <c r="C22" s="7" t="s">
        <v>161</v>
      </c>
      <c r="D22" s="8" t="s">
        <v>162</v>
      </c>
      <c r="E22" s="8"/>
      <c r="F22" s="9">
        <v>43070</v>
      </c>
      <c r="G22" s="9">
        <v>44653</v>
      </c>
      <c r="H22" s="11" t="s">
        <v>163</v>
      </c>
      <c r="I22" s="10">
        <v>0</v>
      </c>
      <c r="J22" s="8" t="s">
        <v>164</v>
      </c>
      <c r="K22" s="8" t="s">
        <v>165</v>
      </c>
      <c r="L22" s="8" t="s">
        <v>165</v>
      </c>
      <c r="M22" s="8"/>
      <c r="N22" s="195"/>
      <c r="O22" s="195"/>
      <c r="P22" s="195"/>
      <c r="Q22" s="195" t="s">
        <v>58</v>
      </c>
      <c r="R22" s="195"/>
      <c r="S22" s="196"/>
      <c r="T22" s="12" t="s">
        <v>166</v>
      </c>
      <c r="U22" s="12" t="s">
        <v>167</v>
      </c>
      <c r="V22" s="12" t="s">
        <v>168</v>
      </c>
      <c r="W22" s="11" t="s">
        <v>163</v>
      </c>
      <c r="X22" s="12"/>
      <c r="Y22" s="12"/>
      <c r="Z22" s="12" t="s">
        <v>169</v>
      </c>
      <c r="AA22" s="8" t="s">
        <v>170</v>
      </c>
      <c r="AB22" s="9"/>
      <c r="AC22" s="9"/>
      <c r="AD22" s="12"/>
      <c r="AE22" s="14"/>
      <c r="AF22" s="12"/>
      <c r="AG22" s="12"/>
      <c r="AH22" s="12"/>
      <c r="AI22" s="12"/>
    </row>
    <row r="23" spans="1:35" ht="30" customHeight="1">
      <c r="A23" s="283"/>
      <c r="B23" s="13" t="s">
        <v>171</v>
      </c>
      <c r="C23" s="7" t="s">
        <v>172</v>
      </c>
      <c r="D23" s="8" t="s">
        <v>173</v>
      </c>
      <c r="E23" s="8"/>
      <c r="F23" s="9">
        <v>43070</v>
      </c>
      <c r="G23" s="9">
        <v>44653</v>
      </c>
      <c r="H23" s="11" t="s">
        <v>163</v>
      </c>
      <c r="I23" s="10">
        <v>0</v>
      </c>
      <c r="J23" s="8" t="s">
        <v>174</v>
      </c>
      <c r="K23" s="8" t="s">
        <v>175</v>
      </c>
      <c r="L23" s="8" t="s">
        <v>175</v>
      </c>
      <c r="M23" s="8"/>
      <c r="N23" s="195"/>
      <c r="O23" s="195"/>
      <c r="P23" s="195"/>
      <c r="Q23" s="195" t="s">
        <v>58</v>
      </c>
      <c r="R23" s="195"/>
      <c r="S23" s="196"/>
      <c r="T23" s="12" t="s">
        <v>176</v>
      </c>
      <c r="U23" s="12" t="s">
        <v>177</v>
      </c>
      <c r="V23" s="12" t="s">
        <v>168</v>
      </c>
      <c r="W23" s="11" t="s">
        <v>163</v>
      </c>
      <c r="X23" s="12"/>
      <c r="Y23" s="12"/>
      <c r="Z23" s="12"/>
      <c r="AA23" s="8" t="s">
        <v>170</v>
      </c>
      <c r="AB23" s="9"/>
      <c r="AC23" s="9"/>
      <c r="AD23" s="12"/>
      <c r="AE23" s="14"/>
      <c r="AF23" s="12"/>
      <c r="AG23" s="12"/>
      <c r="AH23" s="12"/>
      <c r="AI23" s="12"/>
    </row>
    <row r="24" spans="1:35" ht="30" customHeight="1">
      <c r="A24" s="283"/>
      <c r="B24" s="13" t="s">
        <v>178</v>
      </c>
      <c r="C24" s="7" t="s">
        <v>179</v>
      </c>
      <c r="D24" s="8" t="s">
        <v>180</v>
      </c>
      <c r="E24" s="8" t="s">
        <v>181</v>
      </c>
      <c r="F24" s="9">
        <v>43070</v>
      </c>
      <c r="G24" s="9">
        <v>43923</v>
      </c>
      <c r="H24" s="8" t="s">
        <v>182</v>
      </c>
      <c r="I24" s="10">
        <v>1000</v>
      </c>
      <c r="J24" s="10" t="s">
        <v>183</v>
      </c>
      <c r="K24" s="8" t="s">
        <v>184</v>
      </c>
      <c r="L24" s="8" t="s">
        <v>55</v>
      </c>
      <c r="M24" s="8"/>
      <c r="N24" s="195"/>
      <c r="O24" s="195"/>
      <c r="P24" s="195"/>
      <c r="Q24" s="195" t="s">
        <v>58</v>
      </c>
      <c r="R24" s="195"/>
      <c r="S24" s="196"/>
      <c r="T24" s="12" t="s">
        <v>185</v>
      </c>
      <c r="U24" s="12" t="s">
        <v>186</v>
      </c>
      <c r="V24" s="12"/>
      <c r="W24" s="8" t="s">
        <v>182</v>
      </c>
      <c r="X24" s="12" t="s">
        <v>187</v>
      </c>
      <c r="Y24" s="12"/>
      <c r="Z24" s="12"/>
      <c r="AA24" s="12"/>
      <c r="AB24" s="9"/>
      <c r="AC24" s="9"/>
      <c r="AD24" s="12"/>
      <c r="AE24" s="14"/>
      <c r="AF24" s="12"/>
      <c r="AG24" s="12"/>
      <c r="AH24" s="12"/>
      <c r="AI24" s="12"/>
    </row>
    <row r="25" spans="1:35" ht="30" customHeight="1">
      <c r="A25" s="282" t="s">
        <v>188</v>
      </c>
      <c r="B25" s="13" t="s">
        <v>189</v>
      </c>
      <c r="C25" s="15" t="s">
        <v>190</v>
      </c>
      <c r="D25" s="12" t="s">
        <v>191</v>
      </c>
      <c r="E25" s="12" t="s">
        <v>192</v>
      </c>
      <c r="F25" s="9">
        <v>43070</v>
      </c>
      <c r="G25" s="9">
        <v>43556</v>
      </c>
      <c r="H25" s="12" t="s">
        <v>193</v>
      </c>
      <c r="I25" s="10">
        <v>0</v>
      </c>
      <c r="J25" s="12" t="s">
        <v>194</v>
      </c>
      <c r="K25" s="12" t="s">
        <v>195</v>
      </c>
      <c r="L25" s="8" t="s">
        <v>196</v>
      </c>
      <c r="M25" s="12"/>
      <c r="N25" s="195"/>
      <c r="O25" s="195"/>
      <c r="P25" s="195"/>
      <c r="Q25" s="195" t="s">
        <v>58</v>
      </c>
      <c r="R25" s="195"/>
      <c r="S25" s="196"/>
      <c r="T25" s="12" t="s">
        <v>197</v>
      </c>
      <c r="U25" s="12" t="s">
        <v>198</v>
      </c>
      <c r="V25" s="12"/>
      <c r="W25" s="8" t="s">
        <v>70</v>
      </c>
      <c r="X25" s="12" t="s">
        <v>199</v>
      </c>
      <c r="Y25" s="12"/>
      <c r="Z25" s="12" t="s">
        <v>200</v>
      </c>
      <c r="AA25" s="12"/>
      <c r="AB25" s="9"/>
      <c r="AC25" s="9"/>
      <c r="AD25" s="12"/>
      <c r="AE25" s="14"/>
      <c r="AF25" s="12"/>
      <c r="AG25" s="12"/>
      <c r="AH25" s="12"/>
      <c r="AI25" s="12"/>
    </row>
    <row r="26" spans="1:35" ht="30" customHeight="1">
      <c r="A26" s="283"/>
      <c r="B26" s="13" t="s">
        <v>201</v>
      </c>
      <c r="C26" s="15" t="s">
        <v>202</v>
      </c>
      <c r="D26" s="12" t="s">
        <v>191</v>
      </c>
      <c r="E26" s="12" t="s">
        <v>203</v>
      </c>
      <c r="F26" s="9">
        <v>43070</v>
      </c>
      <c r="G26" s="9">
        <v>43556</v>
      </c>
      <c r="H26" s="12" t="s">
        <v>204</v>
      </c>
      <c r="I26" s="10">
        <v>0</v>
      </c>
      <c r="J26" s="12" t="s">
        <v>205</v>
      </c>
      <c r="K26" s="12" t="s">
        <v>206</v>
      </c>
      <c r="L26" s="8" t="s">
        <v>129</v>
      </c>
      <c r="M26" s="12"/>
      <c r="N26" s="195"/>
      <c r="O26" s="195"/>
      <c r="P26" s="195"/>
      <c r="Q26" s="195" t="s">
        <v>58</v>
      </c>
      <c r="R26" s="195"/>
      <c r="S26" s="196"/>
      <c r="T26" s="12" t="s">
        <v>207</v>
      </c>
      <c r="U26" s="12"/>
      <c r="V26" s="12"/>
      <c r="W26" s="12" t="s">
        <v>204</v>
      </c>
      <c r="X26" s="12"/>
      <c r="Y26" s="12"/>
      <c r="Z26" s="12" t="s">
        <v>208</v>
      </c>
      <c r="AA26" s="12"/>
      <c r="AB26" s="9"/>
      <c r="AC26" s="9"/>
      <c r="AD26" s="12"/>
      <c r="AE26" s="14"/>
      <c r="AF26" s="12"/>
      <c r="AG26" s="12"/>
      <c r="AH26" s="12"/>
      <c r="AI26" s="12"/>
    </row>
    <row r="27" spans="1:35" ht="30" customHeight="1">
      <c r="A27" s="283"/>
      <c r="B27" s="13" t="s">
        <v>209</v>
      </c>
      <c r="C27" s="15" t="s">
        <v>210</v>
      </c>
      <c r="D27" s="12" t="s">
        <v>191</v>
      </c>
      <c r="E27" s="12" t="s">
        <v>211</v>
      </c>
      <c r="F27" s="9">
        <v>43070</v>
      </c>
      <c r="G27" s="9">
        <v>43556</v>
      </c>
      <c r="H27" s="12" t="s">
        <v>204</v>
      </c>
      <c r="I27" s="10">
        <v>0</v>
      </c>
      <c r="J27" s="12" t="s">
        <v>212</v>
      </c>
      <c r="K27" s="12" t="s">
        <v>213</v>
      </c>
      <c r="L27" s="8" t="s">
        <v>114</v>
      </c>
      <c r="M27" s="12"/>
      <c r="N27" s="195"/>
      <c r="O27" s="195"/>
      <c r="P27" s="195"/>
      <c r="Q27" s="195" t="s">
        <v>58</v>
      </c>
      <c r="R27" s="195"/>
      <c r="S27" s="196"/>
      <c r="T27" s="195" t="s">
        <v>214</v>
      </c>
      <c r="U27" s="195"/>
      <c r="V27" s="195"/>
      <c r="W27" s="195" t="s">
        <v>215</v>
      </c>
      <c r="X27" s="195"/>
      <c r="Y27" s="195"/>
      <c r="Z27" s="12" t="s">
        <v>216</v>
      </c>
      <c r="AA27" s="195"/>
      <c r="AB27" s="197"/>
      <c r="AC27" s="197"/>
      <c r="AD27" s="195"/>
      <c r="AE27" s="198"/>
      <c r="AF27" s="195"/>
      <c r="AG27" s="195"/>
      <c r="AH27" s="195"/>
      <c r="AI27" s="195"/>
    </row>
    <row r="28" spans="1:35" ht="30" customHeight="1">
      <c r="A28" s="283"/>
      <c r="B28" s="13" t="s">
        <v>217</v>
      </c>
      <c r="C28" s="15" t="s">
        <v>218</v>
      </c>
      <c r="D28" s="12" t="s">
        <v>219</v>
      </c>
      <c r="E28" s="12"/>
      <c r="F28" s="9">
        <v>43070</v>
      </c>
      <c r="G28" s="9">
        <v>44652</v>
      </c>
      <c r="H28" s="12" t="s">
        <v>193</v>
      </c>
      <c r="I28" s="10">
        <v>50000</v>
      </c>
      <c r="J28" s="12" t="s">
        <v>220</v>
      </c>
      <c r="K28" s="12" t="s">
        <v>221</v>
      </c>
      <c r="L28" s="8" t="s">
        <v>222</v>
      </c>
      <c r="M28" s="12" t="s">
        <v>223</v>
      </c>
      <c r="N28" s="195"/>
      <c r="O28" s="195"/>
      <c r="P28" s="195"/>
      <c r="Q28" s="195" t="s">
        <v>58</v>
      </c>
      <c r="R28" s="195"/>
      <c r="S28" s="196"/>
      <c r="T28" s="12" t="s">
        <v>224</v>
      </c>
      <c r="U28" s="195" t="s">
        <v>225</v>
      </c>
      <c r="V28" s="195"/>
      <c r="W28" s="8" t="s">
        <v>70</v>
      </c>
      <c r="X28" s="195" t="s">
        <v>226</v>
      </c>
      <c r="Y28" s="195"/>
      <c r="Z28" s="195"/>
      <c r="AA28" s="195"/>
      <c r="AB28" s="197"/>
      <c r="AC28" s="197"/>
      <c r="AD28" s="195"/>
      <c r="AE28" s="198"/>
      <c r="AF28" s="195"/>
      <c r="AG28" s="195"/>
      <c r="AH28" s="195"/>
      <c r="AI28" s="195"/>
    </row>
    <row r="29" spans="1:35" ht="30" customHeight="1">
      <c r="A29" s="282" t="s">
        <v>227</v>
      </c>
      <c r="B29" s="13" t="s">
        <v>228</v>
      </c>
      <c r="C29" s="15" t="s">
        <v>229</v>
      </c>
      <c r="D29" s="12" t="s">
        <v>230</v>
      </c>
      <c r="E29" s="12" t="s">
        <v>231</v>
      </c>
      <c r="F29" s="9">
        <v>43070</v>
      </c>
      <c r="G29" s="9">
        <v>43617</v>
      </c>
      <c r="H29" s="8" t="s">
        <v>53</v>
      </c>
      <c r="I29" s="10">
        <v>60000</v>
      </c>
      <c r="J29" s="12" t="s">
        <v>232</v>
      </c>
      <c r="K29" s="12" t="s">
        <v>221</v>
      </c>
      <c r="L29" s="8" t="s">
        <v>222</v>
      </c>
      <c r="M29" s="12" t="s">
        <v>233</v>
      </c>
      <c r="N29" s="195"/>
      <c r="O29" s="195"/>
      <c r="P29" s="195"/>
      <c r="Q29" s="195" t="s">
        <v>58</v>
      </c>
      <c r="R29" s="195"/>
      <c r="S29" s="196"/>
      <c r="T29" s="12" t="s">
        <v>234</v>
      </c>
      <c r="U29" s="12"/>
      <c r="V29" s="12"/>
      <c r="W29" s="12" t="s">
        <v>235</v>
      </c>
      <c r="X29" s="12" t="s">
        <v>236</v>
      </c>
      <c r="Y29" s="12"/>
      <c r="Z29" s="12"/>
      <c r="AA29" s="12"/>
      <c r="AB29" s="9"/>
      <c r="AC29" s="9"/>
      <c r="AD29" s="12"/>
      <c r="AE29" s="14"/>
      <c r="AF29" s="12" t="s">
        <v>237</v>
      </c>
      <c r="AG29" s="12"/>
      <c r="AH29" s="12"/>
      <c r="AI29" s="12"/>
    </row>
    <row r="30" spans="1:35" ht="30" customHeight="1">
      <c r="A30" s="283"/>
      <c r="B30" s="13" t="s">
        <v>238</v>
      </c>
      <c r="C30" s="15" t="s">
        <v>239</v>
      </c>
      <c r="D30" s="12" t="s">
        <v>240</v>
      </c>
      <c r="E30" s="12" t="s">
        <v>241</v>
      </c>
      <c r="F30" s="9">
        <v>43070</v>
      </c>
      <c r="G30" s="9">
        <v>43983</v>
      </c>
      <c r="H30" s="8" t="s">
        <v>242</v>
      </c>
      <c r="I30" s="10">
        <v>6000</v>
      </c>
      <c r="J30" s="12" t="s">
        <v>243</v>
      </c>
      <c r="K30" s="8" t="s">
        <v>244</v>
      </c>
      <c r="L30" s="12" t="s">
        <v>245</v>
      </c>
      <c r="M30" s="12"/>
      <c r="N30" s="195"/>
      <c r="O30" s="195"/>
      <c r="P30" s="195"/>
      <c r="Q30" s="195" t="s">
        <v>58</v>
      </c>
      <c r="R30" s="195"/>
      <c r="S30" s="196"/>
      <c r="T30" s="12" t="s">
        <v>246</v>
      </c>
      <c r="U30" s="12"/>
      <c r="V30" s="12"/>
      <c r="W30" s="8" t="s">
        <v>242</v>
      </c>
      <c r="X30" s="12" t="s">
        <v>247</v>
      </c>
      <c r="Y30" s="12"/>
      <c r="Z30" s="12"/>
      <c r="AA30" s="12"/>
      <c r="AB30" s="9"/>
      <c r="AC30" s="9"/>
      <c r="AD30" s="12"/>
      <c r="AE30" s="14"/>
      <c r="AF30" s="12"/>
      <c r="AG30" s="12"/>
      <c r="AH30" s="12"/>
      <c r="AI30" s="12"/>
    </row>
    <row r="31" spans="1:35" ht="30" customHeight="1">
      <c r="A31" s="283"/>
      <c r="B31" s="13" t="s">
        <v>248</v>
      </c>
      <c r="C31" s="15" t="s">
        <v>249</v>
      </c>
      <c r="D31" s="12" t="s">
        <v>250</v>
      </c>
      <c r="E31" s="12" t="s">
        <v>251</v>
      </c>
      <c r="F31" s="9">
        <v>43070</v>
      </c>
      <c r="G31" s="9">
        <v>44713</v>
      </c>
      <c r="H31" s="8" t="s">
        <v>252</v>
      </c>
      <c r="I31" s="10">
        <v>10000</v>
      </c>
      <c r="J31" s="12" t="s">
        <v>243</v>
      </c>
      <c r="K31" s="12" t="s">
        <v>221</v>
      </c>
      <c r="L31" s="8" t="s">
        <v>253</v>
      </c>
      <c r="M31" s="12"/>
      <c r="N31" s="195"/>
      <c r="O31" s="195" t="s">
        <v>58</v>
      </c>
      <c r="P31" s="195"/>
      <c r="Q31" s="195"/>
      <c r="R31" s="195"/>
      <c r="S31" s="196"/>
      <c r="T31" s="12" t="s">
        <v>116</v>
      </c>
      <c r="U31" s="12"/>
      <c r="V31" s="12"/>
      <c r="W31" s="8" t="s">
        <v>252</v>
      </c>
      <c r="X31" s="12"/>
      <c r="Y31" s="12" t="s">
        <v>254</v>
      </c>
      <c r="Z31" s="12" t="s">
        <v>255</v>
      </c>
      <c r="AA31" s="12"/>
      <c r="AB31" s="9"/>
      <c r="AC31" s="9"/>
      <c r="AD31" s="12" t="s">
        <v>256</v>
      </c>
      <c r="AE31" s="14"/>
      <c r="AF31" s="12"/>
      <c r="AG31" s="12"/>
      <c r="AH31" s="12"/>
      <c r="AI31" s="12"/>
    </row>
    <row r="32" spans="1:35" ht="30" customHeight="1">
      <c r="A32" s="283"/>
      <c r="B32" s="13" t="s">
        <v>257</v>
      </c>
      <c r="C32" s="15" t="s">
        <v>258</v>
      </c>
      <c r="D32" s="12" t="s">
        <v>259</v>
      </c>
      <c r="E32" s="12" t="s">
        <v>260</v>
      </c>
      <c r="F32" s="9">
        <v>43070</v>
      </c>
      <c r="G32" s="9">
        <v>44713</v>
      </c>
      <c r="H32" s="8" t="s">
        <v>261</v>
      </c>
      <c r="I32" s="10">
        <v>50000</v>
      </c>
      <c r="J32" s="12" t="s">
        <v>262</v>
      </c>
      <c r="K32" s="12" t="s">
        <v>221</v>
      </c>
      <c r="L32" s="8" t="s">
        <v>114</v>
      </c>
      <c r="M32" s="12"/>
      <c r="N32" s="195"/>
      <c r="O32" s="195"/>
      <c r="P32" s="195"/>
      <c r="Q32" s="195" t="s">
        <v>58</v>
      </c>
      <c r="R32" s="195"/>
      <c r="S32" s="196"/>
      <c r="T32" s="195" t="s">
        <v>263</v>
      </c>
      <c r="U32" s="195"/>
      <c r="V32" s="195"/>
      <c r="W32" s="8" t="s">
        <v>70</v>
      </c>
      <c r="X32" s="195" t="s">
        <v>264</v>
      </c>
      <c r="Y32" s="195"/>
      <c r="Z32" s="195"/>
      <c r="AA32" s="195"/>
      <c r="AB32" s="197"/>
      <c r="AC32" s="197"/>
      <c r="AD32" s="195" t="s">
        <v>265</v>
      </c>
      <c r="AE32" s="198"/>
      <c r="AF32" s="195"/>
      <c r="AG32" s="195"/>
      <c r="AH32" s="195"/>
      <c r="AI32" s="195"/>
    </row>
    <row r="33" spans="1:35" ht="30" customHeight="1">
      <c r="A33" s="283"/>
      <c r="B33" s="13" t="s">
        <v>266</v>
      </c>
      <c r="C33" s="15" t="s">
        <v>267</v>
      </c>
      <c r="D33" s="12" t="s">
        <v>268</v>
      </c>
      <c r="E33" s="12" t="s">
        <v>269</v>
      </c>
      <c r="F33" s="9">
        <v>43070</v>
      </c>
      <c r="G33" s="9">
        <v>44713</v>
      </c>
      <c r="H33" s="12" t="s">
        <v>60</v>
      </c>
      <c r="I33" s="10">
        <v>0</v>
      </c>
      <c r="J33" s="12" t="s">
        <v>270</v>
      </c>
      <c r="K33" s="12" t="s">
        <v>221</v>
      </c>
      <c r="L33" s="8" t="s">
        <v>222</v>
      </c>
      <c r="M33" s="12"/>
      <c r="N33" s="195"/>
      <c r="O33" s="195" t="s">
        <v>58</v>
      </c>
      <c r="P33" s="195"/>
      <c r="Q33" s="195"/>
      <c r="R33" s="195"/>
      <c r="S33" s="196"/>
      <c r="T33" s="195"/>
      <c r="U33" s="195"/>
      <c r="V33" s="195"/>
      <c r="W33" s="12" t="s">
        <v>60</v>
      </c>
      <c r="X33" s="195"/>
      <c r="Y33" s="195" t="s">
        <v>271</v>
      </c>
      <c r="Z33" s="12" t="s">
        <v>272</v>
      </c>
      <c r="AA33" s="195"/>
      <c r="AB33" s="197"/>
      <c r="AC33" s="197"/>
      <c r="AD33" s="195"/>
      <c r="AE33" s="198"/>
      <c r="AF33" s="195"/>
      <c r="AG33" s="195"/>
      <c r="AH33" s="195"/>
      <c r="AI33" s="195"/>
    </row>
    <row r="34" spans="1:35" ht="30" customHeight="1">
      <c r="A34" s="283"/>
      <c r="B34" s="13" t="s">
        <v>273</v>
      </c>
      <c r="C34" s="7" t="s">
        <v>274</v>
      </c>
      <c r="D34" s="12" t="s">
        <v>275</v>
      </c>
      <c r="E34" s="8" t="s">
        <v>276</v>
      </c>
      <c r="F34" s="9">
        <v>43070</v>
      </c>
      <c r="G34" s="9">
        <v>44713</v>
      </c>
      <c r="H34" s="8" t="s">
        <v>261</v>
      </c>
      <c r="I34" s="10">
        <v>0</v>
      </c>
      <c r="J34" s="9" t="s">
        <v>277</v>
      </c>
      <c r="K34" s="12" t="s">
        <v>221</v>
      </c>
      <c r="L34" s="8" t="s">
        <v>222</v>
      </c>
      <c r="M34" s="12" t="s">
        <v>278</v>
      </c>
      <c r="N34" s="195"/>
      <c r="O34" s="195" t="s">
        <v>58</v>
      </c>
      <c r="P34" s="195"/>
      <c r="Q34" s="195"/>
      <c r="R34" s="195"/>
      <c r="S34" s="196"/>
      <c r="T34" s="195" t="s">
        <v>279</v>
      </c>
      <c r="U34" s="195"/>
      <c r="V34" s="195"/>
      <c r="W34" s="8" t="s">
        <v>261</v>
      </c>
      <c r="X34" s="195" t="s">
        <v>280</v>
      </c>
      <c r="Y34" s="195"/>
      <c r="Z34" s="195"/>
      <c r="AA34" s="195"/>
      <c r="AB34" s="197"/>
      <c r="AC34" s="197"/>
      <c r="AD34" s="195" t="s">
        <v>265</v>
      </c>
      <c r="AE34" s="198"/>
      <c r="AF34" s="195"/>
      <c r="AG34" s="195"/>
      <c r="AH34" s="195"/>
      <c r="AI34" s="195" t="s">
        <v>278</v>
      </c>
    </row>
    <row r="35" spans="1:35" ht="30" customHeight="1">
      <c r="A35" s="283"/>
      <c r="B35" s="13" t="s">
        <v>281</v>
      </c>
      <c r="C35" s="7" t="s">
        <v>282</v>
      </c>
      <c r="D35" s="8" t="s">
        <v>283</v>
      </c>
      <c r="E35" s="8" t="s">
        <v>284</v>
      </c>
      <c r="F35" s="9">
        <v>43070</v>
      </c>
      <c r="G35" s="9">
        <v>44713</v>
      </c>
      <c r="H35" s="8" t="s">
        <v>70</v>
      </c>
      <c r="I35" s="10">
        <v>10000</v>
      </c>
      <c r="J35" s="18" t="s">
        <v>285</v>
      </c>
      <c r="K35" s="12" t="s">
        <v>221</v>
      </c>
      <c r="L35" s="8" t="s">
        <v>222</v>
      </c>
      <c r="M35" s="12" t="s">
        <v>286</v>
      </c>
      <c r="N35" s="195"/>
      <c r="O35" s="195"/>
      <c r="P35" s="195"/>
      <c r="Q35" s="195" t="s">
        <v>58</v>
      </c>
      <c r="R35" s="195"/>
      <c r="S35" s="196"/>
      <c r="T35" s="195" t="s">
        <v>287</v>
      </c>
      <c r="U35" s="195"/>
      <c r="V35" s="195"/>
      <c r="W35" s="8" t="s">
        <v>70</v>
      </c>
      <c r="X35" s="195" t="s">
        <v>288</v>
      </c>
      <c r="Y35" s="8" t="s">
        <v>289</v>
      </c>
      <c r="Z35" s="8" t="s">
        <v>290</v>
      </c>
      <c r="AA35" s="8" t="s">
        <v>291</v>
      </c>
      <c r="AB35" s="197"/>
      <c r="AC35" s="197">
        <v>44958</v>
      </c>
      <c r="AD35" s="195"/>
      <c r="AE35" s="198"/>
      <c r="AF35" s="18" t="s">
        <v>292</v>
      </c>
      <c r="AG35" s="195"/>
      <c r="AH35" s="195"/>
      <c r="AI35" s="195" t="s">
        <v>65</v>
      </c>
    </row>
    <row r="36" spans="1:35" ht="30" customHeight="1">
      <c r="A36" s="283"/>
      <c r="B36" s="13" t="s">
        <v>293</v>
      </c>
      <c r="C36" s="7" t="s">
        <v>294</v>
      </c>
      <c r="D36" s="8" t="s">
        <v>295</v>
      </c>
      <c r="E36" s="8" t="s">
        <v>296</v>
      </c>
      <c r="F36" s="9">
        <v>43070</v>
      </c>
      <c r="G36" s="9">
        <v>43983</v>
      </c>
      <c r="H36" s="8" t="s">
        <v>147</v>
      </c>
      <c r="I36" s="10">
        <v>10000</v>
      </c>
      <c r="J36" s="12" t="s">
        <v>297</v>
      </c>
      <c r="K36" s="12" t="s">
        <v>298</v>
      </c>
      <c r="L36" s="8" t="s">
        <v>299</v>
      </c>
      <c r="M36" s="12" t="s">
        <v>300</v>
      </c>
      <c r="N36" s="195"/>
      <c r="O36" s="195" t="s">
        <v>58</v>
      </c>
      <c r="P36" s="195"/>
      <c r="Q36" s="195"/>
      <c r="R36" s="195"/>
      <c r="S36" s="196"/>
      <c r="T36" s="195" t="s">
        <v>301</v>
      </c>
      <c r="U36" s="195"/>
      <c r="V36" s="195"/>
      <c r="W36" s="8" t="s">
        <v>147</v>
      </c>
      <c r="X36" s="195" t="s">
        <v>302</v>
      </c>
      <c r="Y36" s="195"/>
      <c r="Z36" s="195"/>
      <c r="AA36" s="195"/>
      <c r="AB36" s="197"/>
      <c r="AC36" s="197"/>
      <c r="AD36" s="195"/>
      <c r="AE36" s="198"/>
      <c r="AF36" s="195" t="s">
        <v>303</v>
      </c>
      <c r="AG36" s="195"/>
      <c r="AH36" s="195"/>
      <c r="AI36" s="195"/>
    </row>
    <row r="37" spans="1:35" ht="30" customHeight="1">
      <c r="A37" s="283"/>
      <c r="B37" s="13" t="s">
        <v>304</v>
      </c>
      <c r="C37" s="7" t="s">
        <v>305</v>
      </c>
      <c r="D37" s="8" t="s">
        <v>306</v>
      </c>
      <c r="E37" s="8" t="s">
        <v>307</v>
      </c>
      <c r="F37" s="9">
        <v>43070</v>
      </c>
      <c r="G37" s="9">
        <v>43983</v>
      </c>
      <c r="H37" s="8" t="s">
        <v>308</v>
      </c>
      <c r="I37" s="10">
        <v>0</v>
      </c>
      <c r="J37" s="12" t="s">
        <v>309</v>
      </c>
      <c r="K37" s="12" t="s">
        <v>310</v>
      </c>
      <c r="L37" s="8" t="s">
        <v>311</v>
      </c>
      <c r="M37" s="12" t="s">
        <v>312</v>
      </c>
      <c r="N37" s="195"/>
      <c r="O37" s="195"/>
      <c r="P37" s="195"/>
      <c r="Q37" s="195" t="s">
        <v>58</v>
      </c>
      <c r="R37" s="195"/>
      <c r="S37" s="196"/>
      <c r="T37" s="195" t="s">
        <v>313</v>
      </c>
      <c r="U37" s="195" t="s">
        <v>314</v>
      </c>
      <c r="V37" s="195"/>
      <c r="W37" s="8" t="s">
        <v>308</v>
      </c>
      <c r="X37" s="195"/>
      <c r="Y37" s="195"/>
      <c r="Z37" s="195"/>
      <c r="AA37" s="195"/>
      <c r="AB37" s="197"/>
      <c r="AC37" s="197">
        <v>44348</v>
      </c>
      <c r="AD37" s="195"/>
      <c r="AE37" s="198"/>
      <c r="AF37" s="195" t="s">
        <v>315</v>
      </c>
      <c r="AG37" s="195"/>
      <c r="AH37" s="195"/>
      <c r="AI37" s="16"/>
    </row>
    <row r="38" spans="1:35" ht="30" customHeight="1">
      <c r="A38" s="283"/>
      <c r="B38" s="13" t="s">
        <v>316</v>
      </c>
      <c r="C38" s="7" t="s">
        <v>317</v>
      </c>
      <c r="D38" s="8" t="s">
        <v>318</v>
      </c>
      <c r="E38" s="8" t="s">
        <v>319</v>
      </c>
      <c r="F38" s="9">
        <v>43070</v>
      </c>
      <c r="G38" s="9">
        <v>43983</v>
      </c>
      <c r="H38" s="8" t="s">
        <v>252</v>
      </c>
      <c r="I38" s="10">
        <v>0</v>
      </c>
      <c r="J38" s="12" t="s">
        <v>320</v>
      </c>
      <c r="K38" s="12" t="s">
        <v>321</v>
      </c>
      <c r="L38" s="8" t="s">
        <v>322</v>
      </c>
      <c r="M38" s="12" t="s">
        <v>323</v>
      </c>
      <c r="N38" s="195"/>
      <c r="O38" s="195" t="s">
        <v>58</v>
      </c>
      <c r="P38" s="195"/>
      <c r="Q38" s="195"/>
      <c r="R38" s="195"/>
      <c r="S38" s="196"/>
      <c r="T38" s="195" t="s">
        <v>324</v>
      </c>
      <c r="U38" s="195"/>
      <c r="V38" s="195"/>
      <c r="W38" s="8" t="s">
        <v>252</v>
      </c>
      <c r="X38" s="195"/>
      <c r="Y38" s="195"/>
      <c r="Z38" s="195"/>
      <c r="AA38" s="195"/>
      <c r="AB38" s="197"/>
      <c r="AC38" s="197"/>
      <c r="AD38" s="8" t="s">
        <v>70</v>
      </c>
      <c r="AE38" s="198"/>
      <c r="AF38" s="195"/>
      <c r="AG38" s="195"/>
      <c r="AH38" s="195"/>
      <c r="AI38" s="195"/>
    </row>
    <row r="39" spans="1:35" ht="30" customHeight="1">
      <c r="A39" s="283"/>
      <c r="B39" s="13" t="s">
        <v>325</v>
      </c>
      <c r="C39" s="7" t="s">
        <v>326</v>
      </c>
      <c r="D39" s="8" t="s">
        <v>327</v>
      </c>
      <c r="E39" s="8" t="s">
        <v>251</v>
      </c>
      <c r="F39" s="9">
        <v>43070</v>
      </c>
      <c r="G39" s="9">
        <v>43983</v>
      </c>
      <c r="H39" s="8" t="s">
        <v>328</v>
      </c>
      <c r="I39" s="10">
        <v>0</v>
      </c>
      <c r="J39" s="12" t="s">
        <v>329</v>
      </c>
      <c r="K39" s="12" t="s">
        <v>330</v>
      </c>
      <c r="L39" s="8" t="s">
        <v>331</v>
      </c>
      <c r="M39" s="12"/>
      <c r="N39" s="195"/>
      <c r="O39" s="195"/>
      <c r="P39" s="195"/>
      <c r="Q39" s="195" t="s">
        <v>58</v>
      </c>
      <c r="R39" s="195"/>
      <c r="S39" s="196"/>
      <c r="T39" s="195" t="s">
        <v>332</v>
      </c>
      <c r="U39" s="195" t="s">
        <v>333</v>
      </c>
      <c r="V39" s="195" t="s">
        <v>334</v>
      </c>
      <c r="W39" s="8" t="s">
        <v>328</v>
      </c>
      <c r="X39" s="195" t="s">
        <v>335</v>
      </c>
      <c r="Y39" s="195"/>
      <c r="Z39" s="195"/>
      <c r="AA39" s="195"/>
      <c r="AB39" s="197"/>
      <c r="AC39" s="197"/>
      <c r="AD39" s="195"/>
      <c r="AE39" s="198"/>
      <c r="AF39" s="195"/>
      <c r="AG39" s="195"/>
      <c r="AH39" s="195"/>
      <c r="AI39" s="195"/>
    </row>
    <row r="40" spans="1:35" ht="30" customHeight="1">
      <c r="A40" s="283"/>
      <c r="B40" s="13" t="s">
        <v>336</v>
      </c>
      <c r="C40" s="7" t="s">
        <v>337</v>
      </c>
      <c r="D40" s="8" t="s">
        <v>338</v>
      </c>
      <c r="E40" s="8" t="s">
        <v>339</v>
      </c>
      <c r="F40" s="9">
        <v>43070</v>
      </c>
      <c r="G40" s="9">
        <v>43983</v>
      </c>
      <c r="H40" s="8" t="s">
        <v>102</v>
      </c>
      <c r="I40" s="10">
        <v>22000</v>
      </c>
      <c r="J40" s="12" t="s">
        <v>340</v>
      </c>
      <c r="K40" s="12" t="s">
        <v>341</v>
      </c>
      <c r="L40" s="8" t="s">
        <v>342</v>
      </c>
      <c r="M40" s="12"/>
      <c r="N40" s="195"/>
      <c r="O40" s="195"/>
      <c r="P40" s="195"/>
      <c r="Q40" s="195" t="s">
        <v>58</v>
      </c>
      <c r="R40" s="195"/>
      <c r="S40" s="196"/>
      <c r="T40" s="195" t="s">
        <v>343</v>
      </c>
      <c r="U40" s="195"/>
      <c r="V40" s="195"/>
      <c r="W40" s="8" t="s">
        <v>102</v>
      </c>
      <c r="X40" s="195" t="s">
        <v>344</v>
      </c>
      <c r="Y40" s="195"/>
      <c r="Z40" s="195"/>
      <c r="AA40" s="195"/>
      <c r="AB40" s="197"/>
      <c r="AC40" s="197"/>
      <c r="AD40" s="195"/>
      <c r="AE40" s="198"/>
      <c r="AF40" s="195"/>
      <c r="AG40" s="195"/>
      <c r="AH40" s="195"/>
      <c r="AI40" s="195"/>
    </row>
    <row r="41" spans="1:35" ht="30" customHeight="1">
      <c r="A41" s="283"/>
      <c r="B41" s="13" t="s">
        <v>345</v>
      </c>
      <c r="C41" s="19" t="s">
        <v>346</v>
      </c>
      <c r="D41" s="12" t="s">
        <v>347</v>
      </c>
      <c r="E41" s="12" t="s">
        <v>251</v>
      </c>
      <c r="F41" s="9">
        <v>43070</v>
      </c>
      <c r="G41" s="9">
        <v>43435</v>
      </c>
      <c r="H41" s="8" t="s">
        <v>70</v>
      </c>
      <c r="I41" s="10">
        <v>0</v>
      </c>
      <c r="J41" s="12" t="s">
        <v>348</v>
      </c>
      <c r="K41" s="12" t="s">
        <v>349</v>
      </c>
      <c r="L41" s="8" t="s">
        <v>55</v>
      </c>
      <c r="M41" s="12"/>
      <c r="N41" s="195"/>
      <c r="O41" s="195"/>
      <c r="P41" s="195" t="s">
        <v>58</v>
      </c>
      <c r="Q41" s="195"/>
      <c r="R41" s="195"/>
      <c r="S41" s="196"/>
      <c r="T41" s="195" t="s">
        <v>350</v>
      </c>
      <c r="U41" s="195"/>
      <c r="V41" s="195"/>
      <c r="W41" s="8" t="s">
        <v>70</v>
      </c>
      <c r="X41" s="195" t="s">
        <v>351</v>
      </c>
      <c r="Y41" s="20" t="s">
        <v>352</v>
      </c>
      <c r="Z41" s="195"/>
      <c r="AA41" s="195"/>
      <c r="AB41" s="197"/>
      <c r="AC41" s="197">
        <v>44958</v>
      </c>
      <c r="AD41" s="195"/>
      <c r="AE41" s="198"/>
      <c r="AF41" s="195" t="s">
        <v>353</v>
      </c>
      <c r="AG41" s="195"/>
      <c r="AH41" s="195"/>
      <c r="AI41" s="195"/>
    </row>
    <row r="42" spans="1:35" ht="30" customHeight="1">
      <c r="A42" s="283"/>
      <c r="B42" s="13" t="s">
        <v>354</v>
      </c>
      <c r="C42" s="7" t="s">
        <v>355</v>
      </c>
      <c r="D42" s="8" t="s">
        <v>356</v>
      </c>
      <c r="E42" s="12" t="s">
        <v>357</v>
      </c>
      <c r="F42" s="9">
        <v>43070</v>
      </c>
      <c r="G42" s="9">
        <v>44713</v>
      </c>
      <c r="H42" s="8" t="s">
        <v>53</v>
      </c>
      <c r="I42" s="10">
        <v>75000</v>
      </c>
      <c r="J42" s="12" t="s">
        <v>358</v>
      </c>
      <c r="K42" s="12" t="s">
        <v>221</v>
      </c>
      <c r="L42" s="8" t="s">
        <v>222</v>
      </c>
      <c r="M42" s="12" t="s">
        <v>359</v>
      </c>
      <c r="N42" s="195"/>
      <c r="O42" s="195"/>
      <c r="P42" s="195"/>
      <c r="Q42" s="195" t="s">
        <v>58</v>
      </c>
      <c r="R42" s="195"/>
      <c r="S42" s="196"/>
      <c r="T42" s="195" t="s">
        <v>360</v>
      </c>
      <c r="U42" s="195"/>
      <c r="V42" s="195"/>
      <c r="W42" s="8" t="s">
        <v>53</v>
      </c>
      <c r="X42" s="195" t="s">
        <v>361</v>
      </c>
      <c r="Y42" s="195"/>
      <c r="Z42" s="195"/>
      <c r="AA42" s="195"/>
      <c r="AB42" s="197"/>
      <c r="AC42" s="197"/>
      <c r="AD42" s="195"/>
      <c r="AE42" s="198"/>
      <c r="AF42" s="12" t="s">
        <v>362</v>
      </c>
      <c r="AG42" s="195"/>
      <c r="AH42" s="195"/>
      <c r="AI42" s="12" t="s">
        <v>65</v>
      </c>
    </row>
    <row r="43" spans="1:35" ht="30" customHeight="1">
      <c r="A43" s="282" t="s">
        <v>363</v>
      </c>
      <c r="B43" s="13" t="s">
        <v>364</v>
      </c>
      <c r="C43" s="7" t="s">
        <v>365</v>
      </c>
      <c r="D43" s="8" t="s">
        <v>366</v>
      </c>
      <c r="E43" s="8" t="s">
        <v>367</v>
      </c>
      <c r="F43" s="9">
        <v>43070</v>
      </c>
      <c r="G43" s="9">
        <v>44713</v>
      </c>
      <c r="H43" s="8" t="s">
        <v>147</v>
      </c>
      <c r="I43" s="10">
        <v>60000</v>
      </c>
      <c r="J43" s="8" t="s">
        <v>368</v>
      </c>
      <c r="K43" s="12" t="s">
        <v>369</v>
      </c>
      <c r="L43" s="8" t="s">
        <v>253</v>
      </c>
      <c r="M43" s="8" t="s">
        <v>370</v>
      </c>
      <c r="N43" s="195"/>
      <c r="O43" s="195" t="s">
        <v>58</v>
      </c>
      <c r="P43" s="195"/>
      <c r="Q43" s="195"/>
      <c r="R43" s="195"/>
      <c r="S43" s="196"/>
      <c r="T43" s="12" t="s">
        <v>371</v>
      </c>
      <c r="U43" s="12"/>
      <c r="V43" s="12"/>
      <c r="W43" s="8" t="s">
        <v>147</v>
      </c>
      <c r="X43" s="12"/>
      <c r="Y43" s="12"/>
      <c r="Z43" s="12"/>
      <c r="AA43" s="12"/>
      <c r="AB43" s="9"/>
      <c r="AC43" s="9"/>
      <c r="AD43" s="12"/>
      <c r="AE43" s="14"/>
      <c r="AF43" s="12"/>
      <c r="AG43" s="12"/>
      <c r="AH43" s="12"/>
      <c r="AI43" s="12"/>
    </row>
    <row r="44" spans="1:35" ht="30" customHeight="1">
      <c r="A44" s="283"/>
      <c r="B44" s="13" t="s">
        <v>372</v>
      </c>
      <c r="C44" s="7" t="s">
        <v>373</v>
      </c>
      <c r="D44" s="8" t="s">
        <v>374</v>
      </c>
      <c r="E44" s="8" t="s">
        <v>375</v>
      </c>
      <c r="F44" s="9">
        <v>43070</v>
      </c>
      <c r="G44" s="9">
        <v>44713</v>
      </c>
      <c r="H44" s="8" t="s">
        <v>102</v>
      </c>
      <c r="I44" s="12">
        <v>0</v>
      </c>
      <c r="J44" s="8" t="s">
        <v>376</v>
      </c>
      <c r="K44" s="8" t="s">
        <v>377</v>
      </c>
      <c r="L44" s="8" t="s">
        <v>55</v>
      </c>
      <c r="M44" s="8"/>
      <c r="N44" s="195"/>
      <c r="O44" s="195" t="s">
        <v>58</v>
      </c>
      <c r="P44" s="195"/>
      <c r="Q44" s="195"/>
      <c r="R44" s="195"/>
      <c r="S44" s="196"/>
      <c r="T44" s="12" t="s">
        <v>378</v>
      </c>
      <c r="U44" s="12"/>
      <c r="V44" s="12"/>
      <c r="W44" s="8" t="s">
        <v>102</v>
      </c>
      <c r="X44" s="12"/>
      <c r="Y44" s="12"/>
      <c r="Z44" s="12"/>
      <c r="AA44" s="12"/>
      <c r="AB44" s="9"/>
      <c r="AC44" s="9"/>
      <c r="AD44" s="12" t="s">
        <v>60</v>
      </c>
      <c r="AE44" s="14"/>
      <c r="AF44" s="12"/>
      <c r="AG44" s="12"/>
      <c r="AH44" s="12"/>
      <c r="AI44" s="12"/>
    </row>
    <row r="45" spans="1:35" ht="30" customHeight="1">
      <c r="A45" s="283"/>
      <c r="B45" s="13" t="s">
        <v>379</v>
      </c>
      <c r="C45" s="7" t="s">
        <v>380</v>
      </c>
      <c r="D45" s="8" t="s">
        <v>381</v>
      </c>
      <c r="E45" s="8" t="s">
        <v>382</v>
      </c>
      <c r="F45" s="9">
        <v>43070</v>
      </c>
      <c r="G45" s="9">
        <v>44713</v>
      </c>
      <c r="H45" s="8" t="s">
        <v>70</v>
      </c>
      <c r="I45" s="10">
        <v>42000</v>
      </c>
      <c r="J45" s="10" t="s">
        <v>383</v>
      </c>
      <c r="K45" s="8" t="s">
        <v>55</v>
      </c>
      <c r="L45" s="8" t="s">
        <v>55</v>
      </c>
      <c r="M45" s="8"/>
      <c r="N45" s="195"/>
      <c r="O45" s="195"/>
      <c r="P45" s="195"/>
      <c r="Q45" s="195" t="s">
        <v>58</v>
      </c>
      <c r="R45" s="195"/>
      <c r="S45" s="196"/>
      <c r="T45" s="12" t="s">
        <v>384</v>
      </c>
      <c r="U45" s="12"/>
      <c r="V45" s="12"/>
      <c r="W45" s="8" t="s">
        <v>70</v>
      </c>
      <c r="X45" s="12" t="s">
        <v>385</v>
      </c>
      <c r="Y45" s="12"/>
      <c r="Z45" s="12"/>
      <c r="AA45" s="12"/>
      <c r="AB45" s="9"/>
      <c r="AC45" s="9">
        <v>44958</v>
      </c>
      <c r="AD45" s="12"/>
      <c r="AE45" s="14"/>
      <c r="AF45" s="12" t="s">
        <v>386</v>
      </c>
      <c r="AG45" s="12"/>
      <c r="AH45" s="12"/>
      <c r="AI45" s="12"/>
    </row>
    <row r="46" spans="1:35" ht="30" customHeight="1">
      <c r="A46" s="283"/>
      <c r="B46" s="13" t="s">
        <v>387</v>
      </c>
      <c r="C46" s="7" t="s">
        <v>388</v>
      </c>
      <c r="D46" s="12" t="s">
        <v>389</v>
      </c>
      <c r="E46" s="12"/>
      <c r="F46" s="9">
        <v>43070</v>
      </c>
      <c r="G46" s="9">
        <v>44713</v>
      </c>
      <c r="H46" s="12" t="s">
        <v>204</v>
      </c>
      <c r="I46" s="21">
        <v>0</v>
      </c>
      <c r="J46" s="8" t="s">
        <v>390</v>
      </c>
      <c r="K46" s="8" t="s">
        <v>55</v>
      </c>
      <c r="L46" s="8" t="s">
        <v>55</v>
      </c>
      <c r="M46" s="12"/>
      <c r="N46" s="195"/>
      <c r="O46" s="195"/>
      <c r="P46" s="195"/>
      <c r="Q46" s="195" t="s">
        <v>58</v>
      </c>
      <c r="R46" s="195"/>
      <c r="S46" s="196"/>
      <c r="T46" s="12" t="s">
        <v>391</v>
      </c>
      <c r="U46" s="12" t="s">
        <v>392</v>
      </c>
      <c r="V46" s="12" t="s">
        <v>393</v>
      </c>
      <c r="W46" s="12" t="s">
        <v>256</v>
      </c>
      <c r="X46" s="12" t="s">
        <v>394</v>
      </c>
      <c r="Y46" s="12"/>
      <c r="Z46" s="12"/>
      <c r="AA46" s="12"/>
      <c r="AB46" s="9"/>
      <c r="AC46" s="9">
        <v>44958</v>
      </c>
      <c r="AD46" s="12"/>
      <c r="AE46" s="14"/>
      <c r="AF46" s="12" t="s">
        <v>395</v>
      </c>
      <c r="AG46" s="12"/>
      <c r="AH46" s="12"/>
      <c r="AI46" s="12"/>
    </row>
    <row r="47" spans="1:35" ht="30" customHeight="1">
      <c r="A47" s="283"/>
      <c r="B47" s="13" t="s">
        <v>396</v>
      </c>
      <c r="C47" s="7" t="s">
        <v>397</v>
      </c>
      <c r="D47" s="8" t="s">
        <v>366</v>
      </c>
      <c r="E47" s="12" t="s">
        <v>398</v>
      </c>
      <c r="F47" s="9">
        <v>43070</v>
      </c>
      <c r="G47" s="9">
        <v>44348</v>
      </c>
      <c r="H47" s="8" t="s">
        <v>147</v>
      </c>
      <c r="I47" s="10">
        <v>30000</v>
      </c>
      <c r="J47" s="21" t="s">
        <v>399</v>
      </c>
      <c r="K47" s="8" t="s">
        <v>55</v>
      </c>
      <c r="L47" s="8" t="s">
        <v>94</v>
      </c>
      <c r="M47" s="12"/>
      <c r="N47" s="195"/>
      <c r="O47" s="195"/>
      <c r="P47" s="195"/>
      <c r="Q47" s="195" t="s">
        <v>58</v>
      </c>
      <c r="R47" s="195"/>
      <c r="S47" s="196"/>
      <c r="T47" s="12" t="s">
        <v>400</v>
      </c>
      <c r="U47" s="12"/>
      <c r="V47" s="12"/>
      <c r="W47" s="8" t="s">
        <v>102</v>
      </c>
      <c r="X47" s="12"/>
      <c r="Y47" s="12"/>
      <c r="Z47" s="12"/>
      <c r="AA47" s="12"/>
      <c r="AB47" s="9"/>
      <c r="AC47" s="9"/>
      <c r="AD47" s="12"/>
      <c r="AE47" s="14"/>
      <c r="AF47" s="12"/>
      <c r="AG47" s="12"/>
      <c r="AH47" s="12"/>
      <c r="AI47" s="12"/>
    </row>
    <row r="48" spans="1:35" ht="30" customHeight="1">
      <c r="A48" s="283"/>
      <c r="B48" s="13" t="s">
        <v>401</v>
      </c>
      <c r="C48" s="7" t="s">
        <v>402</v>
      </c>
      <c r="D48" s="12" t="s">
        <v>403</v>
      </c>
      <c r="E48" s="12" t="s">
        <v>404</v>
      </c>
      <c r="F48" s="9">
        <v>43070</v>
      </c>
      <c r="G48" s="9">
        <v>44713</v>
      </c>
      <c r="H48" s="8" t="s">
        <v>53</v>
      </c>
      <c r="I48" s="21">
        <v>300000</v>
      </c>
      <c r="J48" s="12" t="s">
        <v>405</v>
      </c>
      <c r="K48" s="12" t="s">
        <v>406</v>
      </c>
      <c r="L48" s="8" t="s">
        <v>94</v>
      </c>
      <c r="M48" s="12"/>
      <c r="N48" s="195"/>
      <c r="O48" s="195"/>
      <c r="P48" s="195"/>
      <c r="Q48" s="195" t="s">
        <v>58</v>
      </c>
      <c r="R48" s="195"/>
      <c r="S48" s="196"/>
      <c r="T48" s="12" t="s">
        <v>407</v>
      </c>
      <c r="U48" s="12" t="s">
        <v>408</v>
      </c>
      <c r="V48" s="12"/>
      <c r="W48" s="12" t="s">
        <v>235</v>
      </c>
      <c r="X48" s="12"/>
      <c r="Y48" s="8" t="s">
        <v>409</v>
      </c>
      <c r="Z48" s="12" t="s">
        <v>403</v>
      </c>
      <c r="AA48" s="12"/>
      <c r="AB48" s="9"/>
      <c r="AC48" s="9"/>
      <c r="AD48" s="12"/>
      <c r="AE48" s="14"/>
      <c r="AF48" s="12" t="s">
        <v>410</v>
      </c>
      <c r="AG48" s="12"/>
      <c r="AH48" s="12"/>
      <c r="AI48" s="12" t="s">
        <v>411</v>
      </c>
    </row>
    <row r="49" spans="1:35" ht="30" customHeight="1">
      <c r="A49" s="283"/>
      <c r="B49" s="13" t="s">
        <v>412</v>
      </c>
      <c r="C49" s="7" t="s">
        <v>413</v>
      </c>
      <c r="D49" s="16"/>
      <c r="E49" s="12" t="s">
        <v>414</v>
      </c>
      <c r="F49" s="9">
        <v>43070</v>
      </c>
      <c r="G49" s="9">
        <v>43252</v>
      </c>
      <c r="H49" s="8" t="s">
        <v>53</v>
      </c>
      <c r="I49" s="21">
        <v>6000</v>
      </c>
      <c r="J49" s="12" t="s">
        <v>415</v>
      </c>
      <c r="K49" s="12" t="s">
        <v>416</v>
      </c>
      <c r="L49" s="8" t="s">
        <v>55</v>
      </c>
      <c r="M49" s="12"/>
      <c r="N49" s="195"/>
      <c r="O49" s="195" t="s">
        <v>58</v>
      </c>
      <c r="P49" s="195"/>
      <c r="Q49" s="195"/>
      <c r="R49" s="195"/>
      <c r="S49" s="196"/>
      <c r="T49" s="12" t="s">
        <v>417</v>
      </c>
      <c r="U49" s="12"/>
      <c r="V49" s="12"/>
      <c r="W49" s="8" t="s">
        <v>53</v>
      </c>
      <c r="X49" s="12"/>
      <c r="Y49" s="12"/>
      <c r="Z49" s="12" t="s">
        <v>418</v>
      </c>
      <c r="AA49" s="12"/>
      <c r="AB49" s="9"/>
      <c r="AC49" s="9"/>
      <c r="AD49" s="12"/>
      <c r="AE49" s="14"/>
      <c r="AF49" s="12"/>
      <c r="AG49" s="12"/>
      <c r="AH49" s="12"/>
      <c r="AI49" s="12"/>
    </row>
    <row r="50" spans="1:35" ht="30" customHeight="1">
      <c r="A50" s="282" t="s">
        <v>419</v>
      </c>
      <c r="B50" s="13" t="s">
        <v>420</v>
      </c>
      <c r="C50" s="15" t="s">
        <v>421</v>
      </c>
      <c r="D50" s="8" t="s">
        <v>422</v>
      </c>
      <c r="E50" s="8" t="s">
        <v>423</v>
      </c>
      <c r="F50" s="9">
        <v>43071</v>
      </c>
      <c r="G50" s="9">
        <v>43556</v>
      </c>
      <c r="H50" s="8" t="s">
        <v>102</v>
      </c>
      <c r="I50" s="21">
        <v>40000</v>
      </c>
      <c r="J50" s="12" t="s">
        <v>424</v>
      </c>
      <c r="K50" s="12" t="s">
        <v>425</v>
      </c>
      <c r="L50" s="8" t="s">
        <v>94</v>
      </c>
      <c r="M50" s="8" t="s">
        <v>426</v>
      </c>
      <c r="N50" s="195"/>
      <c r="O50" s="195"/>
      <c r="P50" s="195"/>
      <c r="Q50" s="195" t="s">
        <v>58</v>
      </c>
      <c r="R50" s="195"/>
      <c r="S50" s="196"/>
      <c r="T50" s="12" t="s">
        <v>427</v>
      </c>
      <c r="U50" s="12"/>
      <c r="V50" s="12"/>
      <c r="W50" s="8" t="s">
        <v>102</v>
      </c>
      <c r="X50" s="12" t="s">
        <v>428</v>
      </c>
      <c r="Y50" s="12"/>
      <c r="Z50" s="12"/>
      <c r="AA50" s="12"/>
      <c r="AB50" s="9"/>
      <c r="AC50" s="9"/>
      <c r="AD50" s="12"/>
      <c r="AE50" s="14"/>
      <c r="AF50" s="12"/>
      <c r="AG50" s="12"/>
      <c r="AH50" s="12"/>
      <c r="AI50" s="12"/>
    </row>
    <row r="51" spans="1:35" ht="30" customHeight="1">
      <c r="A51" s="283"/>
      <c r="B51" s="13" t="s">
        <v>429</v>
      </c>
      <c r="C51" s="15" t="s">
        <v>430</v>
      </c>
      <c r="D51" s="8" t="s">
        <v>431</v>
      </c>
      <c r="E51" s="8" t="s">
        <v>432</v>
      </c>
      <c r="F51" s="9">
        <v>43070</v>
      </c>
      <c r="G51" s="9">
        <v>44713</v>
      </c>
      <c r="H51" s="8" t="s">
        <v>242</v>
      </c>
      <c r="I51" s="21">
        <v>4000</v>
      </c>
      <c r="J51" s="12" t="s">
        <v>433</v>
      </c>
      <c r="K51" s="12" t="s">
        <v>434</v>
      </c>
      <c r="L51" s="8" t="s">
        <v>245</v>
      </c>
      <c r="M51" s="8" t="s">
        <v>435</v>
      </c>
      <c r="N51" s="195"/>
      <c r="O51" s="195"/>
      <c r="P51" s="195"/>
      <c r="Q51" s="195" t="s">
        <v>58</v>
      </c>
      <c r="R51" s="195"/>
      <c r="S51" s="196"/>
      <c r="T51" s="12" t="s">
        <v>436</v>
      </c>
      <c r="U51" s="12"/>
      <c r="V51" s="12"/>
      <c r="W51" s="8" t="s">
        <v>242</v>
      </c>
      <c r="X51" s="12" t="s">
        <v>437</v>
      </c>
      <c r="Y51" s="12" t="s">
        <v>438</v>
      </c>
      <c r="Z51" s="12"/>
      <c r="AA51" s="12"/>
      <c r="AB51" s="9"/>
      <c r="AC51" s="9"/>
      <c r="AD51" s="12"/>
      <c r="AE51" s="14"/>
      <c r="AF51" s="12"/>
      <c r="AG51" s="12"/>
      <c r="AH51" s="12"/>
      <c r="AI51" s="12"/>
    </row>
    <row r="52" spans="1:35" ht="30" customHeight="1">
      <c r="A52" s="283"/>
      <c r="B52" s="13" t="s">
        <v>439</v>
      </c>
      <c r="C52" s="22" t="s">
        <v>440</v>
      </c>
      <c r="D52" s="11" t="s">
        <v>441</v>
      </c>
      <c r="E52" s="11" t="s">
        <v>442</v>
      </c>
      <c r="F52" s="9">
        <v>43070</v>
      </c>
      <c r="G52" s="9">
        <v>44713</v>
      </c>
      <c r="H52" s="8" t="s">
        <v>70</v>
      </c>
      <c r="I52" s="21">
        <v>10000</v>
      </c>
      <c r="J52" s="12" t="s">
        <v>443</v>
      </c>
      <c r="K52" s="8" t="s">
        <v>444</v>
      </c>
      <c r="L52" s="8" t="s">
        <v>55</v>
      </c>
      <c r="M52" s="11"/>
      <c r="N52" s="195"/>
      <c r="O52" s="195"/>
      <c r="P52" s="195"/>
      <c r="Q52" s="195" t="s">
        <v>58</v>
      </c>
      <c r="R52" s="195"/>
      <c r="S52" s="196"/>
      <c r="T52" s="12" t="s">
        <v>445</v>
      </c>
      <c r="U52" s="12"/>
      <c r="V52" s="12"/>
      <c r="W52" s="8" t="s">
        <v>70</v>
      </c>
      <c r="X52" s="12" t="s">
        <v>446</v>
      </c>
      <c r="Y52" s="12"/>
      <c r="Z52" s="12"/>
      <c r="AA52" s="12"/>
      <c r="AB52" s="9"/>
      <c r="AC52" s="9">
        <v>44958</v>
      </c>
      <c r="AD52" s="12"/>
      <c r="AE52" s="14"/>
      <c r="AF52" s="12"/>
      <c r="AG52" s="12"/>
      <c r="AH52" s="12"/>
      <c r="AI52" s="12"/>
    </row>
    <row r="53" spans="1:35" ht="30" customHeight="1">
      <c r="A53" s="283"/>
      <c r="B53" s="13" t="s">
        <v>447</v>
      </c>
      <c r="C53" s="22" t="s">
        <v>448</v>
      </c>
      <c r="D53" s="11" t="s">
        <v>449</v>
      </c>
      <c r="E53" s="11" t="s">
        <v>450</v>
      </c>
      <c r="F53" s="9">
        <v>43070</v>
      </c>
      <c r="G53" s="9">
        <v>44713</v>
      </c>
      <c r="H53" s="12" t="s">
        <v>256</v>
      </c>
      <c r="I53" s="21">
        <v>50000</v>
      </c>
      <c r="J53" s="12" t="s">
        <v>451</v>
      </c>
      <c r="K53" s="8" t="s">
        <v>452</v>
      </c>
      <c r="L53" s="8" t="s">
        <v>94</v>
      </c>
      <c r="M53" s="11" t="s">
        <v>453</v>
      </c>
      <c r="N53" s="195"/>
      <c r="O53" s="195"/>
      <c r="P53" s="195"/>
      <c r="Q53" s="195" t="s">
        <v>58</v>
      </c>
      <c r="R53" s="195"/>
      <c r="S53" s="196"/>
      <c r="T53" s="12" t="s">
        <v>454</v>
      </c>
      <c r="U53" s="12" t="s">
        <v>455</v>
      </c>
      <c r="V53" s="12"/>
      <c r="W53" s="12" t="s">
        <v>256</v>
      </c>
      <c r="X53" s="12" t="s">
        <v>456</v>
      </c>
      <c r="Y53" s="12"/>
      <c r="Z53" s="12"/>
      <c r="AA53" s="12"/>
      <c r="AB53" s="9"/>
      <c r="AC53" s="9">
        <v>44958</v>
      </c>
      <c r="AD53" s="12"/>
      <c r="AE53" s="14"/>
      <c r="AF53" s="12" t="s">
        <v>457</v>
      </c>
      <c r="AG53" s="12"/>
      <c r="AH53" s="12"/>
      <c r="AI53" s="12"/>
    </row>
    <row r="54" spans="1:35" ht="30" customHeight="1">
      <c r="A54" s="284"/>
      <c r="B54" s="13" t="s">
        <v>458</v>
      </c>
      <c r="C54" s="7" t="s">
        <v>459</v>
      </c>
      <c r="D54" s="8" t="s">
        <v>460</v>
      </c>
      <c r="E54" s="8" t="s">
        <v>461</v>
      </c>
      <c r="F54" s="9">
        <v>43070</v>
      </c>
      <c r="G54" s="9">
        <v>43983</v>
      </c>
      <c r="H54" s="8" t="s">
        <v>147</v>
      </c>
      <c r="I54" s="21">
        <v>0</v>
      </c>
      <c r="J54" s="8" t="s">
        <v>462</v>
      </c>
      <c r="K54" s="8" t="s">
        <v>55</v>
      </c>
      <c r="L54" s="8" t="s">
        <v>94</v>
      </c>
      <c r="M54" s="8" t="s">
        <v>463</v>
      </c>
      <c r="N54" s="195"/>
      <c r="O54" s="195"/>
      <c r="P54" s="195"/>
      <c r="Q54" s="195" t="s">
        <v>58</v>
      </c>
      <c r="R54" s="195"/>
      <c r="S54" s="196"/>
      <c r="T54" s="12" t="s">
        <v>464</v>
      </c>
      <c r="U54" s="12" t="s">
        <v>465</v>
      </c>
      <c r="V54" s="12" t="s">
        <v>466</v>
      </c>
      <c r="W54" s="8" t="s">
        <v>467</v>
      </c>
      <c r="X54" s="12" t="s">
        <v>468</v>
      </c>
      <c r="Y54" s="12"/>
      <c r="Z54" s="12"/>
      <c r="AA54" s="12"/>
      <c r="AB54" s="9"/>
      <c r="AC54" s="9"/>
      <c r="AD54" s="12"/>
      <c r="AE54" s="14"/>
      <c r="AF54" s="12" t="s">
        <v>469</v>
      </c>
      <c r="AG54" s="12"/>
      <c r="AH54" s="12"/>
      <c r="AI54" s="12"/>
    </row>
    <row r="55" spans="1:35" ht="15.75" customHeight="1">
      <c r="A55" s="1"/>
      <c r="B55" s="1"/>
      <c r="C55" s="1"/>
      <c r="D55" s="1"/>
      <c r="E55" s="1"/>
      <c r="F55" s="1"/>
      <c r="G55" s="1"/>
      <c r="H55" s="1"/>
      <c r="I55" s="1"/>
      <c r="J55" s="1"/>
      <c r="K55" s="1"/>
      <c r="L55" s="1"/>
      <c r="M55" s="1"/>
      <c r="N55" s="2"/>
      <c r="O55" s="2"/>
      <c r="P55" s="2"/>
      <c r="Q55" s="2"/>
      <c r="R55" s="2"/>
      <c r="S55" s="2"/>
      <c r="T55" s="1"/>
      <c r="U55" s="1"/>
      <c r="V55" s="1"/>
      <c r="W55" s="1"/>
      <c r="X55" s="1"/>
      <c r="Y55" s="1"/>
      <c r="Z55" s="1"/>
      <c r="AA55" s="1"/>
      <c r="AB55" s="1"/>
      <c r="AC55" s="1"/>
      <c r="AD55" s="1"/>
      <c r="AE55" s="1"/>
      <c r="AF55" s="1"/>
      <c r="AG55" s="1"/>
      <c r="AH55" s="1"/>
      <c r="AI55" s="1"/>
    </row>
    <row r="56" spans="1:35" ht="15.75" customHeight="1">
      <c r="A56" s="1"/>
      <c r="B56" s="23"/>
      <c r="C56" s="1"/>
      <c r="D56" s="1"/>
      <c r="E56" s="1"/>
      <c r="F56" s="1"/>
      <c r="G56" s="1"/>
      <c r="H56" s="1"/>
      <c r="I56" s="1"/>
      <c r="J56" s="1"/>
      <c r="K56" s="1"/>
      <c r="L56" s="1"/>
      <c r="M56" s="1"/>
      <c r="N56" s="2"/>
      <c r="O56" s="2"/>
      <c r="P56" s="2"/>
      <c r="Q56" s="2"/>
      <c r="R56" s="2"/>
      <c r="S56" s="2"/>
      <c r="T56" s="1"/>
      <c r="U56" s="1"/>
      <c r="V56" s="1"/>
      <c r="W56" s="1"/>
      <c r="X56" s="1"/>
      <c r="Y56" s="1"/>
      <c r="Z56" s="1"/>
      <c r="AA56" s="1"/>
      <c r="AB56" s="1"/>
      <c r="AC56" s="1"/>
      <c r="AD56" s="1"/>
      <c r="AE56" s="1"/>
      <c r="AF56" s="1"/>
      <c r="AG56" s="1"/>
      <c r="AH56" s="1"/>
      <c r="AI56" s="1"/>
    </row>
    <row r="57" spans="1:35" ht="15.75" customHeight="1">
      <c r="A57" s="1"/>
      <c r="B57" s="1"/>
      <c r="C57" s="1"/>
      <c r="D57" s="1"/>
      <c r="E57" s="1"/>
      <c r="F57" s="1"/>
      <c r="G57" s="1"/>
      <c r="H57" s="1"/>
      <c r="I57" s="1"/>
      <c r="J57" s="1"/>
      <c r="K57" s="1"/>
      <c r="L57" s="199"/>
      <c r="M57" s="1"/>
      <c r="N57" s="2"/>
      <c r="O57" s="2"/>
      <c r="P57" s="2"/>
      <c r="Q57" s="2"/>
      <c r="R57" s="2"/>
      <c r="S57" s="2"/>
      <c r="T57" s="1"/>
      <c r="U57" s="1"/>
      <c r="V57" s="1"/>
      <c r="W57" s="1"/>
      <c r="X57" s="1"/>
      <c r="Y57" s="1"/>
      <c r="Z57" s="1"/>
      <c r="AA57" s="1"/>
      <c r="AB57" s="1"/>
      <c r="AC57" s="1"/>
      <c r="AD57" s="1"/>
      <c r="AE57" s="1"/>
      <c r="AF57" s="1"/>
      <c r="AG57" s="1"/>
      <c r="AH57" s="1"/>
      <c r="AI57" s="1"/>
    </row>
    <row r="58" spans="1:35" ht="26.25" customHeight="1">
      <c r="A58" s="24" t="s">
        <v>470</v>
      </c>
      <c r="B58" s="25"/>
      <c r="C58" s="25"/>
      <c r="D58" s="25"/>
      <c r="E58" s="25"/>
      <c r="F58" s="25"/>
      <c r="G58" s="25"/>
      <c r="H58" s="25"/>
      <c r="I58" s="25"/>
      <c r="J58" s="25"/>
      <c r="K58" s="25"/>
      <c r="L58" s="26"/>
      <c r="M58" s="27"/>
      <c r="N58" s="2"/>
      <c r="O58" s="2"/>
      <c r="P58" s="2"/>
      <c r="Q58" s="2"/>
      <c r="R58" s="2"/>
      <c r="S58" s="2"/>
      <c r="T58" s="1"/>
      <c r="U58" s="1"/>
      <c r="V58" s="1"/>
      <c r="W58" s="1"/>
      <c r="X58" s="1"/>
      <c r="Y58" s="1"/>
      <c r="Z58" s="1"/>
      <c r="AA58" s="1"/>
      <c r="AB58" s="1"/>
      <c r="AC58" s="1"/>
      <c r="AD58" s="1"/>
      <c r="AE58" s="1"/>
      <c r="AF58" s="1"/>
      <c r="AG58" s="1"/>
      <c r="AH58" s="1"/>
      <c r="AI58" s="1"/>
    </row>
    <row r="59" spans="1:35" ht="26.25" customHeight="1">
      <c r="A59" s="28"/>
      <c r="B59" s="200"/>
      <c r="C59" s="200"/>
      <c r="D59" s="29"/>
      <c r="E59" s="29"/>
      <c r="F59" s="29"/>
      <c r="G59" s="29"/>
      <c r="H59" s="29"/>
      <c r="I59" s="29"/>
      <c r="J59" s="29"/>
      <c r="K59" s="29"/>
      <c r="L59" s="29"/>
      <c r="M59" s="29"/>
      <c r="N59" s="29"/>
      <c r="O59" s="2"/>
      <c r="P59" s="2"/>
      <c r="Q59" s="2"/>
      <c r="R59" s="2"/>
      <c r="S59" s="2"/>
      <c r="T59" s="1"/>
      <c r="U59" s="1"/>
      <c r="V59" s="1"/>
      <c r="W59" s="1"/>
      <c r="X59" s="1"/>
      <c r="Y59" s="1"/>
      <c r="Z59" s="1"/>
      <c r="AA59" s="1"/>
      <c r="AB59" s="1"/>
      <c r="AC59" s="1"/>
      <c r="AD59" s="1"/>
      <c r="AE59" s="1"/>
      <c r="AF59" s="1"/>
      <c r="AG59" s="1"/>
      <c r="AH59" s="1"/>
      <c r="AI59" s="1"/>
    </row>
    <row r="60" spans="1:35" ht="43.5" customHeight="1">
      <c r="A60" s="30" t="s">
        <v>471</v>
      </c>
      <c r="B60" s="201"/>
      <c r="C60" s="31">
        <f>COUNTA(C64:C69,C73,C74)</f>
        <v>7</v>
      </c>
      <c r="D60" s="1"/>
      <c r="E60" s="1"/>
      <c r="F60" s="1"/>
      <c r="G60" s="1"/>
      <c r="H60" s="1"/>
      <c r="I60" s="1"/>
      <c r="J60" s="1"/>
      <c r="K60" s="1"/>
      <c r="L60" s="1"/>
      <c r="M60" s="1"/>
      <c r="N60" s="2"/>
      <c r="O60" s="2"/>
      <c r="P60" s="2"/>
      <c r="Q60" s="2"/>
      <c r="R60" s="2"/>
      <c r="S60" s="2"/>
      <c r="T60" s="1"/>
      <c r="U60" s="1"/>
      <c r="V60" s="1"/>
      <c r="W60" s="1"/>
      <c r="X60" s="1"/>
      <c r="Y60" s="1"/>
      <c r="Z60" s="1"/>
      <c r="AA60" s="1"/>
      <c r="AB60" s="1"/>
      <c r="AC60" s="1"/>
      <c r="AD60" s="1"/>
      <c r="AE60" s="1"/>
      <c r="AF60" s="1"/>
      <c r="AG60" s="1"/>
      <c r="AH60" s="1"/>
      <c r="AI60" s="1"/>
    </row>
    <row r="61" spans="1:35" ht="15.75" customHeight="1">
      <c r="A61" s="1"/>
      <c r="B61" s="1"/>
      <c r="C61" s="1"/>
      <c r="D61" s="1"/>
      <c r="E61" s="1"/>
      <c r="F61" s="1"/>
      <c r="G61" s="1"/>
      <c r="H61" s="1"/>
      <c r="I61" s="1"/>
      <c r="J61" s="1"/>
      <c r="K61" s="1"/>
      <c r="L61" s="1"/>
      <c r="M61" s="1"/>
      <c r="N61" s="2"/>
      <c r="O61" s="2"/>
      <c r="P61" s="2"/>
      <c r="Q61" s="2"/>
      <c r="R61" s="2"/>
      <c r="S61" s="2"/>
      <c r="T61" s="1"/>
      <c r="U61" s="1"/>
      <c r="V61" s="1"/>
      <c r="W61" s="1"/>
      <c r="X61" s="1"/>
      <c r="Y61" s="1"/>
      <c r="Z61" s="1"/>
      <c r="AA61" s="1"/>
      <c r="AB61" s="1"/>
      <c r="AC61" s="1"/>
      <c r="AD61" s="1"/>
      <c r="AE61" s="1"/>
      <c r="AF61" s="1"/>
      <c r="AG61" s="1"/>
      <c r="AH61" s="1"/>
      <c r="AI61" s="1"/>
    </row>
    <row r="62" spans="1:35" ht="15.75" customHeight="1">
      <c r="A62" s="285" t="s">
        <v>472</v>
      </c>
      <c r="B62" s="286" t="s">
        <v>12</v>
      </c>
      <c r="C62" s="286" t="s">
        <v>13</v>
      </c>
      <c r="D62" s="286" t="s">
        <v>14</v>
      </c>
      <c r="E62" s="306" t="s">
        <v>15</v>
      </c>
      <c r="F62" s="307" t="s">
        <v>16</v>
      </c>
      <c r="G62" s="308"/>
      <c r="H62" s="286" t="s">
        <v>17</v>
      </c>
      <c r="I62" s="286" t="s">
        <v>18</v>
      </c>
      <c r="J62" s="286" t="s">
        <v>19</v>
      </c>
      <c r="K62" s="307" t="s">
        <v>20</v>
      </c>
      <c r="L62" s="308"/>
      <c r="M62" s="286" t="s">
        <v>21</v>
      </c>
      <c r="N62" s="32"/>
      <c r="O62" s="2"/>
      <c r="P62" s="2"/>
      <c r="Q62" s="2"/>
      <c r="R62" s="2"/>
      <c r="S62" s="2"/>
      <c r="T62" s="1"/>
      <c r="U62" s="1"/>
      <c r="V62" s="1"/>
      <c r="W62" s="1"/>
      <c r="X62" s="1"/>
      <c r="Y62" s="1"/>
      <c r="Z62" s="1"/>
      <c r="AA62" s="1"/>
      <c r="AB62" s="1"/>
      <c r="AC62" s="1"/>
      <c r="AD62" s="1"/>
      <c r="AE62" s="1"/>
      <c r="AF62" s="1"/>
      <c r="AG62" s="1"/>
      <c r="AH62" s="1"/>
      <c r="AI62" s="1"/>
    </row>
    <row r="63" spans="1:35" ht="15.75" customHeight="1">
      <c r="A63" s="284"/>
      <c r="B63" s="284"/>
      <c r="C63" s="284"/>
      <c r="D63" s="284"/>
      <c r="E63" s="284"/>
      <c r="F63" s="33" t="s">
        <v>44</v>
      </c>
      <c r="G63" s="33" t="s">
        <v>45</v>
      </c>
      <c r="H63" s="284"/>
      <c r="I63" s="284"/>
      <c r="J63" s="284"/>
      <c r="K63" s="34" t="s">
        <v>46</v>
      </c>
      <c r="L63" s="34" t="s">
        <v>47</v>
      </c>
      <c r="M63" s="284"/>
      <c r="N63" s="1"/>
      <c r="O63" s="2"/>
      <c r="P63" s="2"/>
      <c r="Q63" s="2"/>
      <c r="R63" s="2"/>
      <c r="S63" s="2"/>
      <c r="T63" s="1"/>
      <c r="U63" s="1"/>
      <c r="V63" s="1"/>
      <c r="W63" s="1"/>
      <c r="X63" s="1"/>
      <c r="Y63" s="1"/>
      <c r="Z63" s="1"/>
      <c r="AA63" s="1"/>
      <c r="AB63" s="1"/>
      <c r="AC63" s="1"/>
      <c r="AD63" s="1"/>
      <c r="AE63" s="1"/>
      <c r="AF63" s="1"/>
      <c r="AG63" s="1"/>
      <c r="AH63" s="1"/>
      <c r="AI63" s="1"/>
    </row>
    <row r="64" spans="1:35" ht="15.75" customHeight="1">
      <c r="A64" s="328" t="s">
        <v>48</v>
      </c>
      <c r="B64" s="13" t="s">
        <v>473</v>
      </c>
      <c r="C64" s="15" t="s">
        <v>474</v>
      </c>
      <c r="D64" s="12" t="s">
        <v>475</v>
      </c>
      <c r="E64" s="12" t="s">
        <v>476</v>
      </c>
      <c r="F64" s="35">
        <v>43252</v>
      </c>
      <c r="G64" s="35">
        <v>43344</v>
      </c>
      <c r="H64" s="8" t="s">
        <v>70</v>
      </c>
      <c r="I64" s="10">
        <v>0</v>
      </c>
      <c r="J64" s="195" t="s">
        <v>477</v>
      </c>
      <c r="K64" s="195"/>
      <c r="L64" s="195"/>
      <c r="M64" s="195"/>
      <c r="N64" s="1"/>
      <c r="O64" s="2"/>
      <c r="P64" s="2"/>
      <c r="Q64" s="2"/>
      <c r="R64" s="2"/>
      <c r="S64" s="2"/>
      <c r="T64" s="1"/>
      <c r="U64" s="1"/>
      <c r="V64" s="1"/>
      <c r="W64" s="1"/>
      <c r="X64" s="1"/>
      <c r="Y64" s="1"/>
      <c r="Z64" s="1"/>
      <c r="AA64" s="1"/>
      <c r="AB64" s="1"/>
      <c r="AC64" s="1"/>
      <c r="AD64" s="1"/>
      <c r="AE64" s="1"/>
      <c r="AF64" s="1"/>
      <c r="AG64" s="1"/>
      <c r="AH64" s="1"/>
      <c r="AI64" s="1"/>
    </row>
    <row r="65" spans="1:13" ht="15.75" customHeight="1">
      <c r="A65" s="283"/>
      <c r="B65" s="13" t="s">
        <v>478</v>
      </c>
      <c r="C65" s="15" t="s">
        <v>479</v>
      </c>
      <c r="D65" s="12" t="s">
        <v>475</v>
      </c>
      <c r="E65" s="12" t="s">
        <v>476</v>
      </c>
      <c r="F65" s="35">
        <v>43252</v>
      </c>
      <c r="G65" s="35">
        <v>43344</v>
      </c>
      <c r="H65" s="8" t="s">
        <v>70</v>
      </c>
      <c r="I65" s="10">
        <v>0</v>
      </c>
      <c r="J65" s="12" t="s">
        <v>480</v>
      </c>
      <c r="K65" s="12"/>
      <c r="L65" s="12"/>
      <c r="M65" s="12"/>
    </row>
    <row r="66" spans="1:13" ht="15.75" customHeight="1">
      <c r="A66" s="283"/>
      <c r="B66" s="13" t="s">
        <v>481</v>
      </c>
      <c r="C66" s="15" t="s">
        <v>482</v>
      </c>
      <c r="D66" s="12" t="s">
        <v>475</v>
      </c>
      <c r="E66" s="12" t="s">
        <v>476</v>
      </c>
      <c r="F66" s="35">
        <v>43313</v>
      </c>
      <c r="G66" s="35">
        <v>44044</v>
      </c>
      <c r="H66" s="8" t="s">
        <v>70</v>
      </c>
      <c r="I66" s="10">
        <v>0</v>
      </c>
      <c r="J66" s="12" t="s">
        <v>483</v>
      </c>
      <c r="K66" s="12"/>
      <c r="L66" s="12"/>
      <c r="M66" s="12"/>
    </row>
    <row r="67" spans="1:13" ht="15.75" customHeight="1">
      <c r="A67" s="283"/>
      <c r="B67" s="13" t="s">
        <v>484</v>
      </c>
      <c r="C67" s="36" t="s">
        <v>485</v>
      </c>
      <c r="D67" s="11" t="s">
        <v>486</v>
      </c>
      <c r="E67" s="11" t="s">
        <v>487</v>
      </c>
      <c r="F67" s="35">
        <v>43253</v>
      </c>
      <c r="G67" s="35">
        <v>43345</v>
      </c>
      <c r="H67" s="11" t="s">
        <v>163</v>
      </c>
      <c r="I67" s="37">
        <v>0</v>
      </c>
      <c r="J67" s="38" t="s">
        <v>488</v>
      </c>
      <c r="K67" s="11" t="s">
        <v>489</v>
      </c>
      <c r="L67" s="11" t="s">
        <v>490</v>
      </c>
      <c r="M67" s="11" t="s">
        <v>65</v>
      </c>
    </row>
    <row r="68" spans="1:13" ht="15.75" customHeight="1">
      <c r="A68" s="283"/>
      <c r="B68" s="13" t="s">
        <v>491</v>
      </c>
      <c r="C68" s="36" t="s">
        <v>492</v>
      </c>
      <c r="D68" s="11" t="s">
        <v>493</v>
      </c>
      <c r="E68" s="11" t="s">
        <v>494</v>
      </c>
      <c r="F68" s="35">
        <v>43313</v>
      </c>
      <c r="G68" s="35">
        <v>44044</v>
      </c>
      <c r="H68" s="8" t="s">
        <v>70</v>
      </c>
      <c r="I68" s="37">
        <v>0</v>
      </c>
      <c r="J68" s="38" t="s">
        <v>495</v>
      </c>
      <c r="K68" s="11" t="s">
        <v>496</v>
      </c>
      <c r="L68" s="11" t="s">
        <v>497</v>
      </c>
      <c r="M68" s="11" t="s">
        <v>65</v>
      </c>
    </row>
    <row r="69" spans="1:13" ht="15.75" customHeight="1">
      <c r="A69" s="284"/>
      <c r="B69" s="13" t="s">
        <v>498</v>
      </c>
      <c r="C69" s="39" t="s">
        <v>499</v>
      </c>
      <c r="D69" s="195" t="s">
        <v>500</v>
      </c>
      <c r="E69" s="11" t="s">
        <v>501</v>
      </c>
      <c r="F69" s="35">
        <v>43314</v>
      </c>
      <c r="G69" s="35">
        <v>43802</v>
      </c>
      <c r="H69" s="40" t="s">
        <v>502</v>
      </c>
      <c r="I69" s="41">
        <v>0</v>
      </c>
      <c r="J69" s="11" t="s">
        <v>503</v>
      </c>
      <c r="K69" s="11" t="s">
        <v>504</v>
      </c>
      <c r="L69" s="11" t="s">
        <v>505</v>
      </c>
      <c r="M69" s="11" t="s">
        <v>65</v>
      </c>
    </row>
    <row r="70" spans="1:13" ht="15.75" customHeight="1">
      <c r="A70" s="1"/>
      <c r="B70" s="1"/>
      <c r="C70" s="1"/>
      <c r="D70" s="1"/>
      <c r="E70" s="1"/>
      <c r="F70" s="1"/>
      <c r="G70" s="1"/>
      <c r="H70" s="1"/>
      <c r="I70" s="1"/>
      <c r="J70" s="1"/>
      <c r="K70" s="1"/>
      <c r="L70" s="1"/>
      <c r="M70" s="1"/>
    </row>
    <row r="71" spans="1:13" ht="15.75" customHeight="1">
      <c r="A71" s="285" t="s">
        <v>472</v>
      </c>
      <c r="B71" s="286" t="s">
        <v>12</v>
      </c>
      <c r="C71" s="286" t="s">
        <v>13</v>
      </c>
      <c r="D71" s="286" t="s">
        <v>14</v>
      </c>
      <c r="E71" s="306" t="s">
        <v>15</v>
      </c>
      <c r="F71" s="307" t="s">
        <v>16</v>
      </c>
      <c r="G71" s="308"/>
      <c r="H71" s="286" t="s">
        <v>17</v>
      </c>
      <c r="I71" s="286" t="s">
        <v>18</v>
      </c>
      <c r="J71" s="286" t="s">
        <v>19</v>
      </c>
      <c r="K71" s="307" t="s">
        <v>20</v>
      </c>
      <c r="L71" s="308"/>
      <c r="M71" s="286" t="s">
        <v>21</v>
      </c>
    </row>
    <row r="72" spans="1:13" ht="15" customHeight="1">
      <c r="A72" s="284"/>
      <c r="B72" s="284"/>
      <c r="C72" s="284"/>
      <c r="D72" s="284"/>
      <c r="E72" s="284"/>
      <c r="F72" s="33" t="s">
        <v>44</v>
      </c>
      <c r="G72" s="33" t="s">
        <v>45</v>
      </c>
      <c r="H72" s="284"/>
      <c r="I72" s="284"/>
      <c r="J72" s="284"/>
      <c r="K72" s="34" t="s">
        <v>46</v>
      </c>
      <c r="L72" s="34" t="s">
        <v>47</v>
      </c>
      <c r="M72" s="284"/>
    </row>
    <row r="73" spans="1:13" ht="15.75" customHeight="1">
      <c r="A73" s="42" t="s">
        <v>227</v>
      </c>
      <c r="B73" s="13" t="s">
        <v>506</v>
      </c>
      <c r="C73" s="43" t="s">
        <v>507</v>
      </c>
      <c r="D73" s="12" t="s">
        <v>508</v>
      </c>
      <c r="E73" s="12" t="s">
        <v>509</v>
      </c>
      <c r="F73" s="9">
        <v>43313</v>
      </c>
      <c r="G73" s="9">
        <v>43800</v>
      </c>
      <c r="H73" s="8" t="s">
        <v>510</v>
      </c>
      <c r="I73" s="10">
        <v>0</v>
      </c>
      <c r="J73" s="12" t="s">
        <v>511</v>
      </c>
      <c r="K73" s="12"/>
      <c r="L73" s="8"/>
      <c r="M73" s="12" t="s">
        <v>512</v>
      </c>
    </row>
  </sheetData>
  <mergeCells count="68">
    <mergeCell ref="K62:L62"/>
    <mergeCell ref="M62:M63"/>
    <mergeCell ref="C62:C63"/>
    <mergeCell ref="D62:D63"/>
    <mergeCell ref="E62:E63"/>
    <mergeCell ref="F62:G62"/>
    <mergeCell ref="H62:H63"/>
    <mergeCell ref="I62:I63"/>
    <mergeCell ref="J62:J63"/>
    <mergeCell ref="H71:H72"/>
    <mergeCell ref="I71:I72"/>
    <mergeCell ref="J71:J72"/>
    <mergeCell ref="K71:L71"/>
    <mergeCell ref="M71:M72"/>
    <mergeCell ref="A64:A69"/>
    <mergeCell ref="A71:A72"/>
    <mergeCell ref="B71:B72"/>
    <mergeCell ref="C71:C72"/>
    <mergeCell ref="D71:D72"/>
    <mergeCell ref="E71:E72"/>
    <mergeCell ref="F71:G71"/>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H9:H10"/>
    <mergeCell ref="A11:A24"/>
    <mergeCell ref="A25:A28"/>
    <mergeCell ref="A29:A42"/>
    <mergeCell ref="A9:A10"/>
    <mergeCell ref="B9:B10"/>
    <mergeCell ref="C9:C10"/>
    <mergeCell ref="D9:D10"/>
    <mergeCell ref="E9:E10"/>
    <mergeCell ref="A43:A49"/>
    <mergeCell ref="A50:A54"/>
    <mergeCell ref="A62:A63"/>
    <mergeCell ref="B62:B63"/>
    <mergeCell ref="F9:G9"/>
  </mergeCells>
  <conditionalFormatting sqref="N11:N54">
    <cfRule type="cellIs" dxfId="45" priority="2" stopIfTrue="1" operator="equal">
      <formula>"x"</formula>
    </cfRule>
  </conditionalFormatting>
  <conditionalFormatting sqref="O11:O54">
    <cfRule type="cellIs" dxfId="44" priority="3" operator="equal">
      <formula>"x"</formula>
    </cfRule>
  </conditionalFormatting>
  <conditionalFormatting sqref="P11:P54">
    <cfRule type="cellIs" dxfId="43" priority="4" operator="equal">
      <formula>"x"</formula>
    </cfRule>
  </conditionalFormatting>
  <conditionalFormatting sqref="Q11:Q54">
    <cfRule type="cellIs" dxfId="42" priority="5" stopIfTrue="1" operator="equal">
      <formula>"x"</formula>
    </cfRule>
  </conditionalFormatting>
  <conditionalFormatting sqref="R11:R54">
    <cfRule type="cellIs" dxfId="41" priority="6" operator="equal">
      <formula>"x"</formula>
    </cfRule>
  </conditionalFormatting>
  <conditionalFormatting sqref="S11:S54">
    <cfRule type="cellIs" dxfId="40" priority="8" stopIfTrue="1" operator="equal">
      <formula>$AN$6</formula>
    </cfRule>
    <cfRule type="cellIs" dxfId="39" priority="7" stopIfTrue="1" operator="equal">
      <formula>$AN$7</formula>
    </cfRule>
  </conditionalFormatting>
  <conditionalFormatting sqref="AN6:AN7">
    <cfRule type="cellIs" dxfId="38" priority="1" stopIfTrue="1" operator="equal">
      <formula>$AN$6</formula>
    </cfRule>
  </conditionalFormatting>
  <dataValidations count="1">
    <dataValidation type="list" allowBlank="1" showErrorMessage="1" sqref="S11:S54" xr:uid="{00000000-0002-0000-0000-000000000000}">
      <formula1>$AN$6:$AN$7</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29"/>
  <sheetViews>
    <sheetView showGridLines="0" topLeftCell="A5" workbookViewId="0">
      <selection activeCell="D5" sqref="D5:I5"/>
    </sheetView>
  </sheetViews>
  <sheetFormatPr defaultColWidth="14.42578125" defaultRowHeight="15" customHeight="1"/>
  <cols>
    <col min="1" max="1" width="2.85546875" customWidth="1"/>
    <col min="2" max="2" width="3.85546875" customWidth="1"/>
    <col min="3" max="3" width="49.42578125" customWidth="1"/>
    <col min="4" max="4" width="14.28515625" customWidth="1"/>
    <col min="5" max="7" width="9.42578125" customWidth="1"/>
    <col min="8" max="17" width="8.85546875" customWidth="1"/>
    <col min="18" max="18" width="2.85546875" customWidth="1"/>
    <col min="19" max="26" width="8.85546875" customWidth="1"/>
  </cols>
  <sheetData>
    <row r="2" spans="2:17" ht="33.75" customHeight="1">
      <c r="B2" s="330" t="s">
        <v>0</v>
      </c>
      <c r="C2" s="310"/>
      <c r="D2" s="310"/>
      <c r="E2" s="310"/>
      <c r="F2" s="310"/>
      <c r="G2" s="310"/>
      <c r="H2" s="310"/>
      <c r="I2" s="310"/>
      <c r="J2" s="310"/>
      <c r="K2" s="310"/>
      <c r="L2" s="310"/>
      <c r="M2" s="310"/>
      <c r="N2" s="310"/>
      <c r="O2" s="310"/>
      <c r="P2" s="310"/>
      <c r="Q2" s="310"/>
    </row>
    <row r="3" spans="2:17" ht="33.75" customHeight="1">
      <c r="B3" s="331" t="str">
        <f>'Monitoria Anual - 1'!A2</f>
        <v>Plano de Ação Nacional para a Conservação das Aves dos Campos Sulinos - PAN Campos Sulinos (2o Ciclo de Gestão)</v>
      </c>
      <c r="C3" s="314"/>
      <c r="D3" s="314"/>
      <c r="E3" s="314"/>
      <c r="F3" s="314"/>
      <c r="G3" s="314"/>
      <c r="H3" s="314"/>
      <c r="I3" s="314"/>
      <c r="J3" s="314"/>
      <c r="K3" s="314"/>
      <c r="L3" s="314"/>
      <c r="M3" s="314"/>
      <c r="N3" s="314"/>
      <c r="O3" s="314"/>
      <c r="P3" s="314"/>
      <c r="Q3" s="314"/>
    </row>
    <row r="4" spans="2:17">
      <c r="H4" s="45"/>
      <c r="I4" s="45"/>
      <c r="J4" s="45"/>
      <c r="K4" s="45"/>
    </row>
    <row r="5" spans="2:17" ht="45" customHeight="1">
      <c r="B5" s="332" t="s">
        <v>513</v>
      </c>
      <c r="C5" s="310"/>
      <c r="D5" s="372" t="str">
        <f>'Monitoria Anual - 1'!B4</f>
        <v>Integrar iniciativas e esforços de pesquisa, gestão e proteção para reduzir os fatores de ameaça e melhorar o estado de conservação das aves ameaçadas dos Campos Sulinos e seus habitats.</v>
      </c>
      <c r="E5" s="373"/>
      <c r="F5" s="373"/>
      <c r="G5" s="373"/>
      <c r="H5" s="373"/>
      <c r="I5" s="360"/>
      <c r="J5" s="3"/>
      <c r="K5" s="3"/>
      <c r="L5" s="3"/>
      <c r="M5" s="3"/>
      <c r="N5" s="3"/>
      <c r="O5" s="1"/>
      <c r="P5" s="1"/>
      <c r="Q5" s="1"/>
    </row>
    <row r="6" spans="2:17">
      <c r="H6" s="45"/>
      <c r="I6" s="45"/>
      <c r="J6" s="45"/>
      <c r="K6" s="45"/>
    </row>
    <row r="7" spans="2:17" ht="26.25" customHeight="1">
      <c r="B7" s="332" t="s">
        <v>4</v>
      </c>
      <c r="C7" s="310"/>
      <c r="D7" s="374" t="s">
        <v>1283</v>
      </c>
      <c r="E7" s="314"/>
      <c r="F7" s="314"/>
      <c r="G7" s="314"/>
      <c r="H7" s="314"/>
      <c r="I7" s="288"/>
      <c r="J7" s="48"/>
      <c r="K7" s="48"/>
      <c r="L7" s="48"/>
      <c r="M7" s="48"/>
      <c r="N7" s="48"/>
      <c r="O7" s="48"/>
      <c r="P7" s="48"/>
      <c r="Q7" s="48"/>
    </row>
    <row r="8" spans="2:17"/>
    <row r="9" spans="2:17" ht="31.5" customHeight="1">
      <c r="B9" s="330" t="s">
        <v>514</v>
      </c>
      <c r="C9" s="310"/>
      <c r="D9" s="310"/>
      <c r="E9" s="310"/>
      <c r="F9" s="310"/>
      <c r="G9" s="310"/>
      <c r="H9" s="310"/>
      <c r="I9" s="310"/>
      <c r="J9" s="310"/>
      <c r="K9" s="310"/>
      <c r="L9" s="310"/>
      <c r="M9" s="310"/>
      <c r="N9" s="310"/>
      <c r="O9" s="310"/>
      <c r="P9" s="310"/>
      <c r="Q9" s="310"/>
    </row>
    <row r="10" spans="2:17">
      <c r="F10" s="47"/>
      <c r="G10" s="47"/>
    </row>
    <row r="11" spans="2:17" ht="18" customHeight="1">
      <c r="B11" s="329" t="s">
        <v>515</v>
      </c>
      <c r="C11" s="288"/>
      <c r="D11" s="48"/>
      <c r="E11" s="48"/>
      <c r="F11" s="48"/>
      <c r="G11" s="48"/>
      <c r="H11" s="48"/>
      <c r="I11" s="48"/>
      <c r="J11" s="48"/>
      <c r="K11" s="48"/>
      <c r="L11" s="48"/>
      <c r="M11" s="48"/>
      <c r="N11" s="48"/>
      <c r="O11" s="48"/>
      <c r="P11" s="48"/>
      <c r="Q11" s="48"/>
    </row>
    <row r="12" spans="2:17">
      <c r="F12" s="49"/>
    </row>
    <row r="13" spans="2:17" ht="60.75" customHeight="1">
      <c r="C13" s="371" t="s">
        <v>1512</v>
      </c>
      <c r="D13" s="316"/>
      <c r="E13" s="317"/>
      <c r="F13" s="50"/>
    </row>
    <row r="14" spans="2:17" ht="31.5" customHeight="1">
      <c r="B14" s="1"/>
      <c r="C14" s="51" t="s">
        <v>517</v>
      </c>
      <c r="D14" s="52" t="s">
        <v>518</v>
      </c>
      <c r="E14" s="54" t="s">
        <v>519</v>
      </c>
      <c r="F14" s="55"/>
      <c r="G14" s="1"/>
      <c r="H14" s="1"/>
      <c r="I14" s="1"/>
      <c r="J14" s="1"/>
      <c r="K14" s="1"/>
      <c r="L14" s="1"/>
      <c r="M14" s="1"/>
      <c r="N14" s="1"/>
      <c r="O14" s="1"/>
      <c r="P14" s="1"/>
      <c r="Q14" s="1"/>
    </row>
    <row r="15" spans="2:17" ht="15.75">
      <c r="C15" s="157" t="s">
        <v>1513</v>
      </c>
      <c r="D15" s="106">
        <f>COUNTA('Monitoria Final'!N11:N66)</f>
        <v>16</v>
      </c>
      <c r="E15" s="62">
        <f t="shared" ref="E15:E17" si="0">D15/$D$18</f>
        <v>0.31372549019607843</v>
      </c>
      <c r="F15" s="59"/>
    </row>
    <row r="16" spans="2:17" ht="15.75">
      <c r="C16" s="158" t="s">
        <v>1514</v>
      </c>
      <c r="D16" s="106">
        <f>COUNTA('Monitoria Final'!O11:O66)</f>
        <v>16</v>
      </c>
      <c r="E16" s="62">
        <f t="shared" si="0"/>
        <v>0.31372549019607843</v>
      </c>
      <c r="F16" s="59"/>
    </row>
    <row r="17" spans="2:7" ht="15.75">
      <c r="C17" s="159" t="s">
        <v>1515</v>
      </c>
      <c r="D17" s="106">
        <f>COUNTA('Monitoria Final'!P11:P66)</f>
        <v>19</v>
      </c>
      <c r="E17" s="62">
        <f t="shared" si="0"/>
        <v>0.37254901960784315</v>
      </c>
      <c r="F17" s="59"/>
    </row>
    <row r="18" spans="2:7">
      <c r="C18" s="160" t="s">
        <v>1516</v>
      </c>
      <c r="D18" s="161">
        <f t="shared" ref="D18:E18" si="1">SUM(D15:D17)</f>
        <v>51</v>
      </c>
      <c r="E18" s="75">
        <f t="shared" si="1"/>
        <v>1</v>
      </c>
      <c r="F18" s="78"/>
    </row>
    <row r="19" spans="2:7"/>
    <row r="20" spans="2:7" ht="15.75">
      <c r="B20" s="162" t="s">
        <v>531</v>
      </c>
      <c r="C20" s="257"/>
      <c r="D20" s="48"/>
      <c r="E20" s="48"/>
      <c r="F20" s="48"/>
      <c r="G20" s="48"/>
    </row>
    <row r="21" spans="2:7" ht="15.75" customHeight="1">
      <c r="B21" s="80"/>
      <c r="C21" s="80"/>
      <c r="D21" s="80"/>
      <c r="E21" s="80"/>
      <c r="F21" s="80"/>
      <c r="G21" s="80"/>
    </row>
    <row r="22" spans="2:7" ht="36" customHeight="1">
      <c r="C22" s="81" t="s">
        <v>532</v>
      </c>
      <c r="D22" s="82">
        <f>COUNTA('Monitoria Final'!A11:A66)</f>
        <v>5</v>
      </c>
    </row>
    <row r="23" spans="2:7" ht="15.75" customHeight="1"/>
    <row r="24" spans="2:7" ht="15.75" customHeight="1">
      <c r="C24" s="83" t="s">
        <v>533</v>
      </c>
      <c r="D24" s="83" t="s">
        <v>534</v>
      </c>
      <c r="E24" s="86"/>
      <c r="F24" s="163"/>
      <c r="G24" s="89"/>
    </row>
    <row r="25" spans="2:7" ht="15.75" customHeight="1">
      <c r="C25" s="90" t="s">
        <v>535</v>
      </c>
      <c r="D25" s="91">
        <f>SUM(E25:G25)</f>
        <v>24</v>
      </c>
      <c r="E25" s="92">
        <f>COUNTA('Monitoria Final'!N11:N34)</f>
        <v>8</v>
      </c>
      <c r="F25" s="93">
        <f>COUNTA('Monitoria Final'!O11:O34)</f>
        <v>3</v>
      </c>
      <c r="G25" s="94">
        <f>COUNTA('Monitoria Final'!P11:P34)</f>
        <v>13</v>
      </c>
    </row>
    <row r="26" spans="2:7" ht="15.75" customHeight="1">
      <c r="C26" s="95" t="s">
        <v>536</v>
      </c>
      <c r="D26" s="90">
        <f t="shared" ref="D26:D29" si="2">SUM(E26:G26)</f>
        <v>4</v>
      </c>
      <c r="E26" s="96">
        <f>COUNTA('Monitoria Final'!N35:N38)</f>
        <v>4</v>
      </c>
      <c r="F26" s="97">
        <f>COUNTA('Monitoria Final'!O35:O38)</f>
        <v>0</v>
      </c>
      <c r="G26" s="98">
        <f>COUNTA('Monitoria Final'!P35:P38)</f>
        <v>0</v>
      </c>
    </row>
    <row r="27" spans="2:7" ht="15.75" customHeight="1">
      <c r="C27" s="95" t="s">
        <v>537</v>
      </c>
      <c r="D27" s="90">
        <f t="shared" si="2"/>
        <v>11</v>
      </c>
      <c r="E27" s="96">
        <f>COUNTA('Monitoria Final'!N39:N54)</f>
        <v>1</v>
      </c>
      <c r="F27" s="97">
        <f>COUNTA('Monitoria Final'!O39:O54)</f>
        <v>6</v>
      </c>
      <c r="G27" s="98">
        <f>COUNTA('Monitoria Final'!P39:P54)</f>
        <v>4</v>
      </c>
    </row>
    <row r="28" spans="2:7" ht="15.75" customHeight="1">
      <c r="C28" s="95" t="s">
        <v>538</v>
      </c>
      <c r="D28" s="90">
        <f t="shared" si="2"/>
        <v>7</v>
      </c>
      <c r="E28" s="96">
        <f>COUNTA('Monitoria Final'!N55:N61)</f>
        <v>2</v>
      </c>
      <c r="F28" s="97">
        <f>COUNTA('Monitoria Final'!O55:O61)</f>
        <v>5</v>
      </c>
      <c r="G28" s="98">
        <f>COUNTA('Monitoria Final'!P55:P61)</f>
        <v>0</v>
      </c>
    </row>
    <row r="29" spans="2:7" ht="15.75" customHeight="1">
      <c r="C29" s="95" t="s">
        <v>539</v>
      </c>
      <c r="D29" s="90">
        <f t="shared" si="2"/>
        <v>5</v>
      </c>
      <c r="E29" s="96">
        <f>COUNTA('Monitoria Final'!N62:N66)</f>
        <v>1</v>
      </c>
      <c r="F29" s="97">
        <f>COUNTA('Monitoria Final'!O62:O66)</f>
        <v>2</v>
      </c>
      <c r="G29" s="98">
        <f>COUNTA('Monitoria Final'!P62:P66)</f>
        <v>2</v>
      </c>
    </row>
  </sheetData>
  <mergeCells count="9">
    <mergeCell ref="B11:C11"/>
    <mergeCell ref="C13:E13"/>
    <mergeCell ref="B2:Q2"/>
    <mergeCell ref="B3:Q3"/>
    <mergeCell ref="B5:C5"/>
    <mergeCell ref="D5:I5"/>
    <mergeCell ref="B7:C7"/>
    <mergeCell ref="D7:I7"/>
    <mergeCell ref="B9:Q9"/>
  </mergeCells>
  <conditionalFormatting sqref="E25:G25 F25:G29">
    <cfRule type="cellIs" dxfId="0" priority="1" stopIfTrue="1" operator="equal">
      <formula>0</formula>
    </cfRule>
  </conditionalFormatting>
  <pageMargins left="0.25" right="0.25"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B36"/>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2:28">
      <c r="B1" s="330" t="s">
        <v>0</v>
      </c>
      <c r="C1" s="310"/>
      <c r="D1" s="310"/>
      <c r="E1" s="310"/>
      <c r="F1" s="310"/>
      <c r="G1" s="310"/>
      <c r="H1" s="310"/>
      <c r="I1" s="310"/>
      <c r="J1" s="310"/>
      <c r="K1" s="310"/>
      <c r="L1" s="310"/>
      <c r="M1" s="310"/>
      <c r="N1" s="310"/>
      <c r="O1" s="310"/>
      <c r="P1" s="310"/>
      <c r="Q1" s="310"/>
      <c r="R1" s="310"/>
      <c r="S1" s="310"/>
      <c r="T1" s="310"/>
      <c r="U1" s="310"/>
      <c r="V1" s="310"/>
      <c r="W1" s="310"/>
      <c r="X1" s="202"/>
    </row>
    <row r="2" spans="2:28" ht="21" customHeight="1">
      <c r="B2" s="310"/>
      <c r="C2" s="310"/>
      <c r="D2" s="310"/>
      <c r="E2" s="310"/>
      <c r="F2" s="310"/>
      <c r="G2" s="310"/>
      <c r="H2" s="310"/>
      <c r="I2" s="310"/>
      <c r="J2" s="310"/>
      <c r="K2" s="310"/>
      <c r="L2" s="310"/>
      <c r="M2" s="310"/>
      <c r="N2" s="310"/>
      <c r="O2" s="310"/>
      <c r="P2" s="310"/>
      <c r="Q2" s="310"/>
      <c r="R2" s="310"/>
      <c r="S2" s="310"/>
      <c r="T2" s="310"/>
      <c r="U2" s="310"/>
      <c r="V2" s="310"/>
      <c r="W2" s="310"/>
      <c r="X2" s="203"/>
      <c r="Y2" s="44"/>
      <c r="Z2" s="44"/>
      <c r="AA2" s="44"/>
      <c r="AB2" s="44"/>
    </row>
    <row r="3" spans="2:28" ht="33.75" customHeight="1">
      <c r="B3" s="331" t="str">
        <f>'Monitoria Anual - 1'!A2</f>
        <v>Plano de Ação Nacional para a Conservação das Aves dos Campos Sulinos - PAN Campos Sulinos (2o Ciclo de Gestão)</v>
      </c>
      <c r="C3" s="314"/>
      <c r="D3" s="314"/>
      <c r="E3" s="314"/>
      <c r="F3" s="314"/>
      <c r="G3" s="314"/>
      <c r="H3" s="314"/>
      <c r="I3" s="314"/>
      <c r="J3" s="314"/>
      <c r="K3" s="314"/>
      <c r="L3" s="314"/>
      <c r="M3" s="314"/>
      <c r="N3" s="314"/>
      <c r="O3" s="314"/>
      <c r="P3" s="314"/>
      <c r="Q3" s="314"/>
      <c r="R3" s="314"/>
      <c r="S3" s="314"/>
      <c r="T3" s="314"/>
      <c r="U3" s="314"/>
      <c r="V3" s="314"/>
      <c r="W3" s="314"/>
      <c r="X3" s="202"/>
    </row>
    <row r="4" spans="2:28">
      <c r="J4" s="45"/>
      <c r="K4" s="45"/>
      <c r="L4" s="45"/>
      <c r="M4" s="45"/>
      <c r="N4" s="45"/>
      <c r="O4" s="45"/>
      <c r="X4" s="202"/>
    </row>
    <row r="5" spans="2:28" ht="45" customHeight="1">
      <c r="B5" s="332" t="s">
        <v>513</v>
      </c>
      <c r="C5" s="310"/>
      <c r="D5" s="333" t="str">
        <f>'Monitoria Anual - 1'!B4</f>
        <v>Integrar iniciativas e esforços de pesquisa, gestão e proteção para reduzir os fatores de ameaça e melhorar o estado de conservação das aves ameaçadas dos Campos Sulinos e seus habitats.</v>
      </c>
      <c r="E5" s="314"/>
      <c r="F5" s="314"/>
      <c r="G5" s="314"/>
      <c r="H5" s="314"/>
      <c r="I5" s="314"/>
      <c r="J5" s="314"/>
      <c r="K5" s="314"/>
      <c r="L5" s="314"/>
      <c r="M5" s="288"/>
      <c r="N5" s="3"/>
      <c r="O5" s="3"/>
      <c r="P5" s="3"/>
      <c r="Q5" s="3"/>
      <c r="R5" s="3"/>
      <c r="S5" s="1"/>
      <c r="T5" s="1"/>
      <c r="U5" s="1"/>
      <c r="V5" s="1"/>
      <c r="W5" s="1"/>
      <c r="X5" s="192"/>
      <c r="Y5" s="1"/>
      <c r="Z5" s="1"/>
      <c r="AA5" s="1"/>
      <c r="AB5" s="1"/>
    </row>
    <row r="6" spans="2:28">
      <c r="J6" s="45"/>
      <c r="K6" s="45"/>
      <c r="L6" s="45"/>
      <c r="M6" s="45"/>
      <c r="N6" s="45"/>
      <c r="O6" s="45"/>
      <c r="X6" s="202"/>
    </row>
    <row r="7" spans="2:28" ht="26.25" customHeight="1">
      <c r="B7" s="332" t="s">
        <v>4</v>
      </c>
      <c r="C7" s="310"/>
      <c r="D7" s="329" t="str">
        <f>'Monitoria Anual - 1'!B6</f>
        <v>22 a 25 de maio de 2018 (ACADEBio)</v>
      </c>
      <c r="E7" s="314"/>
      <c r="F7" s="314"/>
      <c r="G7" s="288"/>
      <c r="H7" s="1"/>
      <c r="I7" s="46"/>
      <c r="J7" s="45"/>
      <c r="K7" s="45"/>
      <c r="L7" s="45"/>
      <c r="M7" s="45"/>
      <c r="N7" s="45"/>
      <c r="O7" s="45"/>
      <c r="X7" s="202"/>
    </row>
    <row r="8" spans="2:28">
      <c r="X8" s="202"/>
    </row>
    <row r="9" spans="2:28" ht="31.5" customHeight="1">
      <c r="B9" s="330" t="s">
        <v>514</v>
      </c>
      <c r="C9" s="310"/>
      <c r="D9" s="310"/>
      <c r="E9" s="310"/>
      <c r="F9" s="310"/>
      <c r="G9" s="310"/>
      <c r="H9" s="310"/>
      <c r="I9" s="310"/>
      <c r="J9" s="310"/>
      <c r="K9" s="310"/>
      <c r="L9" s="310"/>
      <c r="M9" s="310"/>
      <c r="N9" s="310"/>
      <c r="O9" s="310"/>
      <c r="P9" s="310"/>
      <c r="Q9" s="310"/>
      <c r="R9" s="310"/>
      <c r="S9" s="310"/>
      <c r="T9" s="310"/>
      <c r="U9" s="310"/>
      <c r="V9" s="310"/>
      <c r="W9" s="310"/>
      <c r="X9" s="202"/>
    </row>
    <row r="10" spans="2:28">
      <c r="G10" s="47"/>
      <c r="H10" s="47"/>
      <c r="I10" s="47"/>
      <c r="X10" s="202"/>
    </row>
    <row r="11" spans="2:28" ht="15.75">
      <c r="B11" s="329" t="s">
        <v>515</v>
      </c>
      <c r="C11" s="288"/>
      <c r="D11" s="48"/>
      <c r="E11" s="48"/>
      <c r="F11" s="48"/>
      <c r="G11" s="48"/>
      <c r="H11" s="48"/>
      <c r="I11" s="48"/>
      <c r="J11" s="48"/>
      <c r="K11" s="48"/>
      <c r="L11" s="48"/>
      <c r="M11" s="48"/>
      <c r="N11" s="48"/>
      <c r="O11" s="48"/>
      <c r="P11" s="48"/>
      <c r="Q11" s="48"/>
      <c r="R11" s="48"/>
      <c r="S11" s="48"/>
      <c r="T11" s="48"/>
      <c r="U11" s="48"/>
      <c r="V11" s="48"/>
      <c r="W11" s="48"/>
      <c r="X11" s="202"/>
    </row>
    <row r="12" spans="2:28">
      <c r="F12" s="334"/>
      <c r="G12" s="335"/>
      <c r="H12" s="49"/>
      <c r="X12" s="202"/>
    </row>
    <row r="13" spans="2:28" ht="33.75" customHeight="1">
      <c r="C13" s="336" t="s">
        <v>516</v>
      </c>
      <c r="D13" s="316"/>
      <c r="E13" s="316"/>
      <c r="F13" s="316"/>
      <c r="G13" s="317"/>
      <c r="H13" s="50"/>
      <c r="X13" s="202"/>
    </row>
    <row r="14" spans="2:28" ht="34.5" customHeight="1">
      <c r="B14" s="1"/>
      <c r="C14" s="51" t="s">
        <v>517</v>
      </c>
      <c r="D14" s="52" t="s">
        <v>518</v>
      </c>
      <c r="E14" s="53" t="s">
        <v>519</v>
      </c>
      <c r="F14" s="52" t="s">
        <v>520</v>
      </c>
      <c r="G14" s="54" t="s">
        <v>519</v>
      </c>
      <c r="H14" s="55"/>
      <c r="I14" s="1"/>
      <c r="J14" s="1"/>
      <c r="K14" s="1"/>
      <c r="L14" s="1"/>
      <c r="M14" s="1"/>
      <c r="N14" s="1"/>
      <c r="O14" s="1"/>
      <c r="P14" s="1"/>
      <c r="Q14" s="1"/>
      <c r="R14" s="1"/>
      <c r="S14" s="1"/>
      <c r="T14" s="1"/>
      <c r="U14" s="1"/>
      <c r="V14" s="1"/>
      <c r="W14" s="1"/>
      <c r="X14" s="192"/>
      <c r="Y14" s="1"/>
      <c r="Z14" s="1"/>
      <c r="AA14" s="1"/>
      <c r="AB14" s="1"/>
    </row>
    <row r="15" spans="2:28" ht="15.75">
      <c r="C15" s="56" t="s">
        <v>521</v>
      </c>
      <c r="D15" s="57"/>
      <c r="E15" s="58"/>
      <c r="F15" s="204">
        <f>COUNTA('Monitoria Anual - 1'!S11:S859)</f>
        <v>0</v>
      </c>
      <c r="G15" s="205">
        <f t="shared" ref="G15:G21" si="0">F15/$F$22</f>
        <v>0</v>
      </c>
      <c r="H15" s="59"/>
      <c r="X15" s="202"/>
    </row>
    <row r="16" spans="2:28" ht="15.75">
      <c r="C16" s="60" t="s">
        <v>522</v>
      </c>
      <c r="D16" s="61">
        <f>COUNTA('Monitoria Anual - 1'!N11:N859)</f>
        <v>0</v>
      </c>
      <c r="E16" s="62">
        <f t="shared" ref="E16:E20" si="1">D16/$D$22</f>
        <v>0</v>
      </c>
      <c r="F16" s="206">
        <f t="shared" ref="F16:F20" si="2">D16-AB16</f>
        <v>0</v>
      </c>
      <c r="G16" s="62">
        <f t="shared" si="0"/>
        <v>0</v>
      </c>
      <c r="H16" s="59"/>
      <c r="X16" s="202"/>
      <c r="Z16" s="63">
        <f>COUNTIFS('Monitoria Anual - 1'!N:N,"x",'Monitoria Anual - 1'!S:S,"Excluída")</f>
        <v>0</v>
      </c>
      <c r="AA16" s="63">
        <f>COUNTIFS('Monitoria Anual - 1'!N:N,"x",'Monitoria Anual - 1'!S:S,"Agrupada")</f>
        <v>0</v>
      </c>
      <c r="AB16" s="63">
        <f t="shared" ref="AB16:AB20" si="3">Z16+AA16</f>
        <v>0</v>
      </c>
    </row>
    <row r="17" spans="2:28" ht="15.75">
      <c r="C17" s="64" t="s">
        <v>523</v>
      </c>
      <c r="D17" s="61">
        <f>COUNTA('Monitoria Anual - 1'!O11:O859)</f>
        <v>12</v>
      </c>
      <c r="E17" s="62">
        <f t="shared" si="1"/>
        <v>0.27272727272727271</v>
      </c>
      <c r="F17" s="206">
        <f t="shared" si="2"/>
        <v>12</v>
      </c>
      <c r="G17" s="62">
        <f t="shared" si="0"/>
        <v>0.23529411764705882</v>
      </c>
      <c r="H17" s="59"/>
      <c r="X17" s="202"/>
      <c r="Z17" s="63">
        <f t="array" ref="Z17">COUNTIFS('Monitoria Anual - 1'!O:O,"x",'Monitoria Anual - 1'!S:S,"Excluída")</f>
        <v>0</v>
      </c>
      <c r="AA17" s="63">
        <f t="array" ref="AA17">COUNTIFS('Monitoria Anual - 1'!O:O,"x",'Monitoria Anual - 1'!S:S,"Agrupada")</f>
        <v>0</v>
      </c>
      <c r="AB17" s="63">
        <f t="shared" si="3"/>
        <v>0</v>
      </c>
    </row>
    <row r="18" spans="2:28" ht="15.75">
      <c r="C18" s="65" t="s">
        <v>524</v>
      </c>
      <c r="D18" s="61">
        <f>COUNTA('Monitoria Anual - 1'!P11:P859)</f>
        <v>1</v>
      </c>
      <c r="E18" s="62">
        <f t="shared" si="1"/>
        <v>2.2727272727272728E-2</v>
      </c>
      <c r="F18" s="206">
        <f t="shared" si="2"/>
        <v>1</v>
      </c>
      <c r="G18" s="62">
        <f t="shared" si="0"/>
        <v>1.9607843137254902E-2</v>
      </c>
      <c r="H18" s="59"/>
      <c r="X18" s="202"/>
      <c r="Z18" s="63">
        <f t="array" ref="Z18">COUNTIFS('Monitoria Anual - 1'!P:P,"x",'Monitoria Anual - 1'!S:S,"Excluída")</f>
        <v>0</v>
      </c>
      <c r="AA18" s="63">
        <f t="array" ref="AA18">COUNTIFS('Monitoria Anual - 1'!P:P,"x",'Monitoria Anual - 1'!S:S,"Agrupada")</f>
        <v>0</v>
      </c>
      <c r="AB18" s="63">
        <f t="shared" si="3"/>
        <v>0</v>
      </c>
    </row>
    <row r="19" spans="2:28" ht="15.75">
      <c r="C19" s="66" t="s">
        <v>525</v>
      </c>
      <c r="D19" s="61">
        <f>COUNTA('Monitoria Anual - 1'!Q11:Q859)</f>
        <v>31</v>
      </c>
      <c r="E19" s="62">
        <f t="shared" si="1"/>
        <v>0.70454545454545459</v>
      </c>
      <c r="F19" s="206">
        <f t="shared" si="2"/>
        <v>31</v>
      </c>
      <c r="G19" s="62">
        <f t="shared" si="0"/>
        <v>0.60784313725490191</v>
      </c>
      <c r="H19" s="59"/>
      <c r="X19" s="202"/>
      <c r="Z19" s="63">
        <f t="array" ref="Z19">COUNTIFS('Monitoria Anual - 1'!Q:Q,"x",'Monitoria Anual - 1'!S:S,"Excluída")</f>
        <v>0</v>
      </c>
      <c r="AA19" s="63">
        <f t="array" ref="AA19">COUNTIFS('Monitoria Anual - 1'!Q:Q,"x",'Monitoria Anual - 1'!S:S,"Agrupada")</f>
        <v>0</v>
      </c>
      <c r="AB19" s="63">
        <f t="shared" si="3"/>
        <v>0</v>
      </c>
    </row>
    <row r="20" spans="2:28" ht="15.75">
      <c r="C20" s="67" t="s">
        <v>526</v>
      </c>
      <c r="D20" s="61">
        <f>COUNTA('Monitoria Anual - 1'!R11:R859)</f>
        <v>0</v>
      </c>
      <c r="E20" s="62">
        <f t="shared" si="1"/>
        <v>0</v>
      </c>
      <c r="F20" s="206">
        <f t="shared" si="2"/>
        <v>0</v>
      </c>
      <c r="G20" s="62">
        <f t="shared" si="0"/>
        <v>0</v>
      </c>
      <c r="H20" s="59"/>
      <c r="X20" s="202"/>
      <c r="Z20" s="63">
        <f t="array" ref="Z20">COUNTIFS('Monitoria Anual - 1'!R:R,"x",'Monitoria Anual - 1'!S:S,"Excluída")</f>
        <v>0</v>
      </c>
      <c r="AA20" s="63">
        <f t="array" ref="AA20">COUNTIFS('Monitoria Anual - 1'!R:R,"x",'Monitoria Anual - 1'!S:S,"Agrupada")</f>
        <v>0</v>
      </c>
      <c r="AB20" s="63">
        <f t="shared" si="3"/>
        <v>0</v>
      </c>
    </row>
    <row r="21" spans="2:28" ht="15.75" customHeight="1">
      <c r="C21" s="68" t="s">
        <v>527</v>
      </c>
      <c r="D21" s="69"/>
      <c r="E21" s="70"/>
      <c r="F21" s="71">
        <f>'Monitoria Anual - 1'!C60</f>
        <v>7</v>
      </c>
      <c r="G21" s="72">
        <f t="shared" si="0"/>
        <v>0.13725490196078433</v>
      </c>
      <c r="H21" s="59"/>
      <c r="X21" s="202"/>
    </row>
    <row r="22" spans="2:28" ht="15.75" customHeight="1">
      <c r="C22" s="73" t="s">
        <v>528</v>
      </c>
      <c r="D22" s="74">
        <f>SUM(D16:D20)</f>
        <v>44</v>
      </c>
      <c r="E22" s="75">
        <f>SUM(E15:E21)</f>
        <v>1</v>
      </c>
      <c r="F22" s="76">
        <f t="shared" ref="F22:G22" si="4">SUM(F16:F21)</f>
        <v>51</v>
      </c>
      <c r="G22" s="75">
        <f t="shared" si="4"/>
        <v>1</v>
      </c>
      <c r="H22" s="59"/>
      <c r="X22" s="202"/>
    </row>
    <row r="23" spans="2:28" ht="15.75" customHeight="1">
      <c r="C23" s="77" t="s">
        <v>529</v>
      </c>
      <c r="D23" s="337">
        <f>COUNTIF('Monitoria Anual - 1'!S11:S859,"Agrupada")</f>
        <v>0</v>
      </c>
      <c r="E23" s="316"/>
      <c r="F23" s="316"/>
      <c r="G23" s="317"/>
      <c r="H23" s="78"/>
      <c r="X23" s="202"/>
    </row>
    <row r="24" spans="2:28" ht="15.75" customHeight="1">
      <c r="C24" s="79" t="s">
        <v>530</v>
      </c>
      <c r="D24" s="337">
        <f>COUNTIF('Monitoria Anual - 1'!S11:S55,"Excluída")</f>
        <v>0</v>
      </c>
      <c r="E24" s="316"/>
      <c r="F24" s="316"/>
      <c r="G24" s="317"/>
      <c r="X24" s="202"/>
    </row>
    <row r="25" spans="2:28" ht="15.75" customHeight="1">
      <c r="X25" s="202"/>
    </row>
    <row r="26" spans="2:28" ht="15.75" customHeight="1">
      <c r="X26" s="202"/>
    </row>
    <row r="27" spans="2:28" ht="15.75" customHeight="1">
      <c r="B27" s="329" t="s">
        <v>531</v>
      </c>
      <c r="C27" s="288"/>
      <c r="D27" s="48"/>
      <c r="E27" s="48"/>
      <c r="F27" s="48"/>
      <c r="G27" s="48"/>
      <c r="X27" s="202"/>
    </row>
    <row r="28" spans="2:28" ht="15.75" customHeight="1">
      <c r="B28" s="48"/>
      <c r="C28" s="80"/>
      <c r="D28" s="80"/>
      <c r="E28" s="80"/>
      <c r="F28" s="80"/>
      <c r="G28" s="80"/>
      <c r="H28" s="48"/>
      <c r="I28" s="48"/>
      <c r="J28" s="48"/>
      <c r="K28" s="48"/>
      <c r="L28" s="48"/>
      <c r="M28" s="48"/>
      <c r="N28" s="48"/>
      <c r="O28" s="48"/>
      <c r="P28" s="48"/>
      <c r="Q28" s="48"/>
      <c r="R28" s="48"/>
      <c r="S28" s="48"/>
      <c r="T28" s="48"/>
      <c r="U28" s="48"/>
      <c r="V28" s="48"/>
      <c r="W28" s="48"/>
      <c r="X28" s="202"/>
    </row>
    <row r="29" spans="2:28" ht="15.75" customHeight="1">
      <c r="B29" s="80"/>
      <c r="C29" s="81" t="s">
        <v>532</v>
      </c>
      <c r="D29" s="82">
        <f>COUNTA('Monitoria Anual - 1'!A11:A54)</f>
        <v>5</v>
      </c>
      <c r="H29" s="80"/>
      <c r="I29" s="80"/>
      <c r="J29" s="80"/>
      <c r="K29" s="80"/>
      <c r="L29" s="80"/>
      <c r="M29" s="80"/>
      <c r="N29" s="80"/>
      <c r="O29" s="80"/>
      <c r="P29" s="80"/>
      <c r="Q29" s="80"/>
      <c r="R29" s="80"/>
      <c r="S29" s="80"/>
      <c r="T29" s="80"/>
      <c r="U29" s="80"/>
      <c r="V29" s="80"/>
      <c r="W29" s="80"/>
      <c r="X29" s="202"/>
    </row>
    <row r="30" spans="2:28" ht="15.75" customHeight="1">
      <c r="X30" s="202"/>
    </row>
    <row r="31" spans="2:28" ht="15.75" customHeight="1">
      <c r="C31" s="83" t="s">
        <v>533</v>
      </c>
      <c r="D31" s="83" t="s">
        <v>534</v>
      </c>
      <c r="E31" s="84"/>
      <c r="F31" s="85"/>
      <c r="G31" s="86"/>
      <c r="H31" s="87"/>
      <c r="I31" s="88"/>
      <c r="J31" s="89"/>
      <c r="W31" s="207"/>
      <c r="X31" s="202"/>
    </row>
    <row r="32" spans="2:28" ht="15.75" customHeight="1">
      <c r="C32" s="90" t="s">
        <v>535</v>
      </c>
      <c r="D32" s="91">
        <f t="shared" ref="D32:D36" si="5">SUM(F32:J32)</f>
        <v>14</v>
      </c>
      <c r="E32" s="92">
        <f>COUNTA('Monitoria Anual - 1'!S11:S24)</f>
        <v>0</v>
      </c>
      <c r="F32" s="93">
        <f>COUNTA('Monitoria Anual - 1'!N11:N24)</f>
        <v>0</v>
      </c>
      <c r="G32" s="93">
        <f>COUNTA('Monitoria Anual - 1'!O11:O24)</f>
        <v>4</v>
      </c>
      <c r="H32" s="93">
        <f>COUNTA('Monitoria Anual - 1'!P11:P24)</f>
        <v>0</v>
      </c>
      <c r="I32" s="93">
        <f>COUNTA('Monitoria Anual - 1'!Q11:Q24)</f>
        <v>10</v>
      </c>
      <c r="J32" s="94">
        <f>COUNTA('Monitoria Anual - 1'!R11:R24)</f>
        <v>0</v>
      </c>
      <c r="W32" s="207"/>
      <c r="X32" s="202"/>
    </row>
    <row r="33" spans="3:10" ht="15.75" customHeight="1">
      <c r="C33" s="95" t="s">
        <v>536</v>
      </c>
      <c r="D33" s="90">
        <f t="shared" si="5"/>
        <v>4</v>
      </c>
      <c r="E33" s="96">
        <f>COUNTA('Monitoria Anual - 1'!S25:S28)</f>
        <v>0</v>
      </c>
      <c r="F33" s="97">
        <f>COUNTA('Monitoria Anual - 1'!N25:N28)</f>
        <v>0</v>
      </c>
      <c r="G33" s="97">
        <f>COUNTA('Monitoria Anual - 1'!O25:O28)</f>
        <v>0</v>
      </c>
      <c r="H33" s="97">
        <f>COUNTA('Monitoria Anual - 1'!P25:P28)</f>
        <v>0</v>
      </c>
      <c r="I33" s="97">
        <f>COUNTA('Monitoria Anual - 1'!Q25:Q28)</f>
        <v>4</v>
      </c>
      <c r="J33" s="98">
        <f>COUNTA('Monitoria Anual - 1'!R25:R28)</f>
        <v>0</v>
      </c>
    </row>
    <row r="34" spans="3:10" ht="15.75" customHeight="1">
      <c r="C34" s="95" t="s">
        <v>537</v>
      </c>
      <c r="D34" s="90">
        <f t="shared" si="5"/>
        <v>14</v>
      </c>
      <c r="E34" s="96">
        <f>COUNTA('Monitoria Anual - 1'!S29:S42)</f>
        <v>0</v>
      </c>
      <c r="F34" s="97">
        <f>COUNTA('Monitoria Anual - 1'!N29:N42)</f>
        <v>0</v>
      </c>
      <c r="G34" s="97">
        <f>COUNTA('Monitoria Anual - 1'!O29:O42)</f>
        <v>5</v>
      </c>
      <c r="H34" s="97">
        <f>COUNTA('Monitoria Anual - 1'!P29:P42)</f>
        <v>1</v>
      </c>
      <c r="I34" s="97">
        <f>COUNTA('Monitoria Anual - 1'!Q29:Q42)</f>
        <v>8</v>
      </c>
      <c r="J34" s="98">
        <f>COUNTA('Monitoria Anual - 1'!R29:R42)</f>
        <v>0</v>
      </c>
    </row>
    <row r="35" spans="3:10" ht="15.75" customHeight="1">
      <c r="C35" s="95" t="s">
        <v>538</v>
      </c>
      <c r="D35" s="90">
        <f t="shared" si="5"/>
        <v>7</v>
      </c>
      <c r="E35" s="96">
        <f>COUNTA('Monitoria Anual - 1'!S43:S49)</f>
        <v>0</v>
      </c>
      <c r="F35" s="97">
        <f>COUNTA('Monitoria Anual - 1'!N43:N49)</f>
        <v>0</v>
      </c>
      <c r="G35" s="97">
        <f>COUNTA('Monitoria Anual - 1'!O43:O49)</f>
        <v>3</v>
      </c>
      <c r="H35" s="97">
        <f>COUNTA('Monitoria Anual - 1'!P43:P49)</f>
        <v>0</v>
      </c>
      <c r="I35" s="97">
        <f>COUNTA('Monitoria Anual - 1'!Q43:Q49)</f>
        <v>4</v>
      </c>
      <c r="J35" s="98">
        <f>COUNTA('Monitoria Anual - 1'!R43:R49)</f>
        <v>0</v>
      </c>
    </row>
    <row r="36" spans="3:10" ht="15.75" customHeight="1">
      <c r="C36" s="95" t="s">
        <v>539</v>
      </c>
      <c r="D36" s="90">
        <f t="shared" si="5"/>
        <v>5</v>
      </c>
      <c r="E36" s="96">
        <f>COUNTA('Monitoria Anual - 1'!S50:S54)</f>
        <v>0</v>
      </c>
      <c r="F36" s="97">
        <f>COUNTA('Monitoria Anual - 1'!N50:N54)</f>
        <v>0</v>
      </c>
      <c r="G36" s="97">
        <f>COUNTA('Monitoria Anual - 1'!O50:O54)</f>
        <v>0</v>
      </c>
      <c r="H36" s="97">
        <f>COUNTA('Monitoria Anual - 1'!P50:P54)</f>
        <v>0</v>
      </c>
      <c r="I36" s="97">
        <f>COUNTA('Monitoria Anual - 1'!Q50:Q54)</f>
        <v>5</v>
      </c>
      <c r="J36" s="98">
        <f>COUNTA('Monitoria Anual - 1'!R50:R54)</f>
        <v>0</v>
      </c>
    </row>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6">
    <cfRule type="cellIs" dxfId="37"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76"/>
  <sheetViews>
    <sheetView showGridLines="0" workbookViewId="0">
      <selection sqref="A1:AI1"/>
    </sheetView>
  </sheetViews>
  <sheetFormatPr defaultColWidth="14.42578125" defaultRowHeight="15" customHeight="1"/>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9" width="8.85546875" customWidth="1"/>
    <col min="40" max="40" width="8.85546875" hidden="1" customWidth="1"/>
  </cols>
  <sheetData>
    <row r="1" spans="1:40" ht="33.75" customHeight="1">
      <c r="A1" s="338"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192"/>
      <c r="AK1" s="1"/>
      <c r="AL1" s="1"/>
      <c r="AM1" s="1"/>
      <c r="AN1" s="1"/>
    </row>
    <row r="2" spans="1:40" ht="33.75" customHeight="1">
      <c r="A2" s="311" t="s">
        <v>1</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192"/>
      <c r="AK2" s="1"/>
      <c r="AL2" s="1"/>
      <c r="AM2" s="1"/>
      <c r="AN2" s="1"/>
    </row>
    <row r="3" spans="1:40">
      <c r="A3" s="1"/>
      <c r="B3" s="1"/>
      <c r="C3" s="1"/>
      <c r="D3" s="1"/>
      <c r="E3" s="1"/>
      <c r="F3" s="1"/>
      <c r="G3" s="1"/>
      <c r="H3" s="1"/>
      <c r="I3" s="1"/>
      <c r="J3" s="1"/>
      <c r="K3" s="1"/>
      <c r="L3" s="1"/>
      <c r="M3" s="1"/>
      <c r="N3" s="2"/>
      <c r="O3" s="2"/>
      <c r="P3" s="2"/>
      <c r="Q3" s="2"/>
      <c r="R3" s="2"/>
      <c r="S3" s="2"/>
      <c r="T3" s="1"/>
      <c r="U3" s="1"/>
      <c r="V3" s="1"/>
      <c r="W3" s="1"/>
      <c r="X3" s="1"/>
      <c r="Y3" s="1"/>
      <c r="Z3" s="1"/>
      <c r="AA3" s="1"/>
      <c r="AB3" s="1"/>
      <c r="AC3" s="1"/>
      <c r="AD3" s="1"/>
      <c r="AE3" s="1"/>
      <c r="AF3" s="1"/>
      <c r="AG3" s="1"/>
      <c r="AH3" s="1"/>
      <c r="AI3" s="1"/>
      <c r="AJ3" s="192"/>
      <c r="AK3" s="1"/>
      <c r="AL3" s="1"/>
      <c r="AM3" s="1"/>
      <c r="AN3" s="1"/>
    </row>
    <row r="4" spans="1:40" ht="45" customHeight="1">
      <c r="A4" s="193" t="s">
        <v>2</v>
      </c>
      <c r="B4" s="313" t="s">
        <v>3</v>
      </c>
      <c r="C4" s="314"/>
      <c r="D4" s="314"/>
      <c r="E4" s="314"/>
      <c r="F4" s="314"/>
      <c r="G4" s="288"/>
      <c r="H4" s="3"/>
      <c r="I4" s="3"/>
      <c r="J4" s="3"/>
      <c r="K4" s="3"/>
      <c r="L4" s="3"/>
      <c r="M4" s="3"/>
      <c r="N4" s="3"/>
      <c r="O4" s="3"/>
      <c r="P4" s="3"/>
      <c r="Q4" s="3"/>
      <c r="R4" s="3"/>
      <c r="S4" s="1"/>
      <c r="T4" s="1"/>
      <c r="U4" s="1"/>
      <c r="V4" s="1"/>
      <c r="W4" s="1"/>
      <c r="X4" s="1"/>
      <c r="Y4" s="1"/>
      <c r="Z4" s="1"/>
      <c r="AA4" s="1"/>
      <c r="AB4" s="1"/>
      <c r="AC4" s="1"/>
      <c r="AD4" s="1"/>
      <c r="AE4" s="1"/>
      <c r="AF4" s="1"/>
      <c r="AG4" s="1"/>
      <c r="AH4" s="1"/>
      <c r="AI4" s="1"/>
      <c r="AJ4" s="192"/>
      <c r="AK4" s="1"/>
      <c r="AL4" s="1"/>
      <c r="AM4" s="1"/>
      <c r="AN4" s="1"/>
    </row>
    <row r="5" spans="1:40">
      <c r="A5" s="1"/>
      <c r="B5" s="1"/>
      <c r="C5" s="1"/>
      <c r="D5" s="1"/>
      <c r="E5" s="1"/>
      <c r="F5" s="1"/>
      <c r="G5" s="1"/>
      <c r="H5" s="1"/>
      <c r="I5" s="1"/>
      <c r="J5" s="1"/>
      <c r="K5" s="1"/>
      <c r="L5" s="1"/>
      <c r="M5" s="1"/>
      <c r="N5" s="2"/>
      <c r="O5" s="2"/>
      <c r="P5" s="2"/>
      <c r="Q5" s="2"/>
      <c r="R5" s="2"/>
      <c r="S5" s="2"/>
      <c r="T5" s="1"/>
      <c r="U5" s="1"/>
      <c r="V5" s="1"/>
      <c r="W5" s="1"/>
      <c r="X5" s="1"/>
      <c r="Y5" s="1"/>
      <c r="Z5" s="1"/>
      <c r="AA5" s="1"/>
      <c r="AB5" s="1"/>
      <c r="AC5" s="1"/>
      <c r="AD5" s="1"/>
      <c r="AE5" s="1"/>
      <c r="AF5" s="1"/>
      <c r="AG5" s="1"/>
      <c r="AH5" s="1"/>
      <c r="AI5" s="1"/>
      <c r="AJ5" s="192"/>
      <c r="AK5" s="1"/>
      <c r="AL5" s="1"/>
      <c r="AM5" s="1"/>
      <c r="AN5" s="1"/>
    </row>
    <row r="6" spans="1:40" ht="27" customHeight="1">
      <c r="A6" s="193" t="s">
        <v>4</v>
      </c>
      <c r="B6" s="313" t="s">
        <v>540</v>
      </c>
      <c r="C6" s="288"/>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192"/>
      <c r="AK6" s="1"/>
      <c r="AL6" s="1"/>
      <c r="AM6" s="1"/>
      <c r="AN6" s="1" t="s">
        <v>6</v>
      </c>
    </row>
    <row r="7" spans="1:40">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192"/>
      <c r="AK7" s="1"/>
      <c r="AL7" s="1"/>
      <c r="AM7" s="1"/>
      <c r="AN7" s="4" t="s">
        <v>7</v>
      </c>
    </row>
    <row r="8" spans="1:40" ht="27" customHeight="1">
      <c r="A8" s="315" t="s">
        <v>8</v>
      </c>
      <c r="B8" s="316"/>
      <c r="C8" s="316"/>
      <c r="D8" s="316"/>
      <c r="E8" s="316"/>
      <c r="F8" s="316"/>
      <c r="G8" s="316"/>
      <c r="H8" s="316"/>
      <c r="I8" s="316"/>
      <c r="J8" s="316"/>
      <c r="K8" s="316"/>
      <c r="L8" s="316"/>
      <c r="M8" s="317"/>
      <c r="N8" s="318" t="s">
        <v>9</v>
      </c>
      <c r="O8" s="316"/>
      <c r="P8" s="316"/>
      <c r="Q8" s="316"/>
      <c r="R8" s="316"/>
      <c r="S8" s="316"/>
      <c r="T8" s="316"/>
      <c r="U8" s="316"/>
      <c r="V8" s="316"/>
      <c r="W8" s="316"/>
      <c r="X8" s="319"/>
      <c r="Y8" s="320" t="s">
        <v>10</v>
      </c>
      <c r="Z8" s="321"/>
      <c r="AA8" s="321"/>
      <c r="AB8" s="321"/>
      <c r="AC8" s="321"/>
      <c r="AD8" s="321"/>
      <c r="AE8" s="321"/>
      <c r="AF8" s="321"/>
      <c r="AG8" s="321"/>
      <c r="AH8" s="321"/>
      <c r="AI8" s="322"/>
      <c r="AJ8" s="192"/>
      <c r="AK8" s="1"/>
      <c r="AL8" s="1"/>
      <c r="AM8" s="1"/>
      <c r="AN8" s="1"/>
    </row>
    <row r="9" spans="1:40" ht="64.5" customHeight="1">
      <c r="A9" s="292" t="s">
        <v>11</v>
      </c>
      <c r="B9" s="289" t="s">
        <v>12</v>
      </c>
      <c r="C9" s="289" t="s">
        <v>13</v>
      </c>
      <c r="D9" s="289" t="s">
        <v>14</v>
      </c>
      <c r="E9" s="294" t="s">
        <v>15</v>
      </c>
      <c r="F9" s="287" t="s">
        <v>16</v>
      </c>
      <c r="G9" s="288"/>
      <c r="H9" s="289" t="s">
        <v>17</v>
      </c>
      <c r="I9" s="289" t="s">
        <v>18</v>
      </c>
      <c r="J9" s="289" t="s">
        <v>19</v>
      </c>
      <c r="K9" s="323" t="s">
        <v>20</v>
      </c>
      <c r="L9" s="324"/>
      <c r="M9" s="289" t="s">
        <v>21</v>
      </c>
      <c r="N9" s="325" t="s">
        <v>22</v>
      </c>
      <c r="O9" s="326" t="s">
        <v>23</v>
      </c>
      <c r="P9" s="327" t="s">
        <v>24</v>
      </c>
      <c r="Q9" s="303" t="s">
        <v>25</v>
      </c>
      <c r="R9" s="304" t="s">
        <v>26</v>
      </c>
      <c r="S9" s="305" t="s">
        <v>27</v>
      </c>
      <c r="T9" s="301" t="s">
        <v>28</v>
      </c>
      <c r="U9" s="301" t="s">
        <v>29</v>
      </c>
      <c r="V9" s="301" t="s">
        <v>30</v>
      </c>
      <c r="W9" s="301" t="s">
        <v>31</v>
      </c>
      <c r="X9" s="298" t="s">
        <v>32</v>
      </c>
      <c r="Y9" s="300" t="s">
        <v>33</v>
      </c>
      <c r="Z9" s="295" t="s">
        <v>34</v>
      </c>
      <c r="AA9" s="295" t="s">
        <v>35</v>
      </c>
      <c r="AB9" s="295" t="s">
        <v>36</v>
      </c>
      <c r="AC9" s="295" t="s">
        <v>37</v>
      </c>
      <c r="AD9" s="295" t="s">
        <v>38</v>
      </c>
      <c r="AE9" s="295" t="s">
        <v>39</v>
      </c>
      <c r="AF9" s="302" t="s">
        <v>40</v>
      </c>
      <c r="AG9" s="295" t="s">
        <v>41</v>
      </c>
      <c r="AH9" s="295" t="s">
        <v>42</v>
      </c>
      <c r="AI9" s="296" t="s">
        <v>43</v>
      </c>
      <c r="AJ9" s="192"/>
      <c r="AK9" s="1"/>
      <c r="AL9" s="1"/>
      <c r="AM9" s="1"/>
      <c r="AN9" s="1"/>
    </row>
    <row r="10" spans="1:40" ht="45.75" customHeight="1">
      <c r="A10" s="293"/>
      <c r="B10" s="290"/>
      <c r="C10" s="290"/>
      <c r="D10" s="290"/>
      <c r="E10" s="290"/>
      <c r="F10" s="5" t="s">
        <v>44</v>
      </c>
      <c r="G10" s="5" t="s">
        <v>45</v>
      </c>
      <c r="H10" s="290"/>
      <c r="I10" s="290"/>
      <c r="J10" s="290"/>
      <c r="K10" s="6" t="s">
        <v>46</v>
      </c>
      <c r="L10" s="6" t="s">
        <v>47</v>
      </c>
      <c r="M10" s="290"/>
      <c r="N10" s="290"/>
      <c r="O10" s="290"/>
      <c r="P10" s="290"/>
      <c r="Q10" s="290"/>
      <c r="R10" s="290"/>
      <c r="S10" s="290"/>
      <c r="T10" s="290"/>
      <c r="U10" s="290"/>
      <c r="V10" s="290"/>
      <c r="W10" s="290"/>
      <c r="X10" s="299"/>
      <c r="Y10" s="293"/>
      <c r="Z10" s="290"/>
      <c r="AA10" s="290"/>
      <c r="AB10" s="290"/>
      <c r="AC10" s="290"/>
      <c r="AD10" s="290"/>
      <c r="AE10" s="290"/>
      <c r="AF10" s="299"/>
      <c r="AG10" s="290"/>
      <c r="AH10" s="290"/>
      <c r="AI10" s="297"/>
      <c r="AJ10" s="192"/>
      <c r="AK10" s="1"/>
      <c r="AL10" s="1"/>
      <c r="AM10" s="1"/>
      <c r="AN10" s="1"/>
    </row>
    <row r="11" spans="1:40" ht="30" customHeight="1">
      <c r="A11" s="291" t="s">
        <v>48</v>
      </c>
      <c r="B11" s="194" t="s">
        <v>49</v>
      </c>
      <c r="C11" s="7" t="s">
        <v>62</v>
      </c>
      <c r="D11" s="8" t="s">
        <v>63</v>
      </c>
      <c r="E11" s="8" t="s">
        <v>52</v>
      </c>
      <c r="F11" s="9">
        <v>43405</v>
      </c>
      <c r="G11" s="9">
        <v>44166</v>
      </c>
      <c r="H11" s="8" t="s">
        <v>53</v>
      </c>
      <c r="I11" s="10">
        <v>60000</v>
      </c>
      <c r="J11" s="8" t="s">
        <v>541</v>
      </c>
      <c r="K11" s="8" t="s">
        <v>55</v>
      </c>
      <c r="L11" s="8" t="s">
        <v>56</v>
      </c>
      <c r="M11" s="12" t="s">
        <v>542</v>
      </c>
      <c r="N11" s="208"/>
      <c r="O11" s="208"/>
      <c r="P11" s="208"/>
      <c r="Q11" s="208" t="s">
        <v>58</v>
      </c>
      <c r="R11" s="208"/>
      <c r="S11" s="196"/>
      <c r="T11" s="195" t="s">
        <v>543</v>
      </c>
      <c r="U11" s="195"/>
      <c r="V11" s="195" t="s">
        <v>544</v>
      </c>
      <c r="W11" s="12" t="s">
        <v>60</v>
      </c>
      <c r="X11" s="195"/>
      <c r="Y11" s="195"/>
      <c r="Z11" s="195"/>
      <c r="AA11" s="195"/>
      <c r="AB11" s="197"/>
      <c r="AC11" s="197">
        <v>44105</v>
      </c>
      <c r="AD11" s="195"/>
      <c r="AE11" s="209"/>
      <c r="AF11" s="8" t="s">
        <v>545</v>
      </c>
      <c r="AG11" s="195"/>
      <c r="AH11" s="195"/>
      <c r="AI11" s="195" t="s">
        <v>546</v>
      </c>
      <c r="AJ11" s="192"/>
      <c r="AK11" s="1"/>
      <c r="AL11" s="1"/>
      <c r="AM11" s="1"/>
      <c r="AN11" s="1"/>
    </row>
    <row r="12" spans="1:40" ht="30" customHeight="1">
      <c r="A12" s="283"/>
      <c r="B12" s="13" t="s">
        <v>66</v>
      </c>
      <c r="C12" s="7" t="s">
        <v>67</v>
      </c>
      <c r="D12" s="8" t="s">
        <v>68</v>
      </c>
      <c r="E12" s="8" t="s">
        <v>69</v>
      </c>
      <c r="F12" s="9">
        <v>43070</v>
      </c>
      <c r="G12" s="9">
        <v>44652</v>
      </c>
      <c r="H12" s="8" t="s">
        <v>70</v>
      </c>
      <c r="I12" s="10">
        <v>30000</v>
      </c>
      <c r="J12" s="8" t="s">
        <v>547</v>
      </c>
      <c r="K12" s="8" t="s">
        <v>72</v>
      </c>
      <c r="L12" s="8" t="s">
        <v>72</v>
      </c>
      <c r="M12" s="8" t="s">
        <v>548</v>
      </c>
      <c r="N12" s="208"/>
      <c r="O12" s="208"/>
      <c r="P12" s="208" t="s">
        <v>58</v>
      </c>
      <c r="Q12" s="208"/>
      <c r="R12" s="208"/>
      <c r="S12" s="196"/>
      <c r="T12" s="12" t="s">
        <v>549</v>
      </c>
      <c r="U12" s="12"/>
      <c r="V12" s="12" t="s">
        <v>550</v>
      </c>
      <c r="W12" s="12" t="s">
        <v>551</v>
      </c>
      <c r="X12" s="12" t="s">
        <v>552</v>
      </c>
      <c r="Y12" s="12"/>
      <c r="Z12" s="12"/>
      <c r="AA12" s="12"/>
      <c r="AB12" s="9"/>
      <c r="AC12" s="9"/>
      <c r="AD12" s="12" t="s">
        <v>551</v>
      </c>
      <c r="AE12" s="10"/>
      <c r="AF12" s="8" t="s">
        <v>553</v>
      </c>
      <c r="AG12" s="12"/>
      <c r="AH12" s="12"/>
      <c r="AI12" s="12" t="s">
        <v>554</v>
      </c>
      <c r="AJ12" s="192"/>
      <c r="AK12" s="1"/>
      <c r="AL12" s="1"/>
      <c r="AM12" s="1"/>
      <c r="AN12" s="1"/>
    </row>
    <row r="13" spans="1:40" ht="30" customHeight="1">
      <c r="A13" s="283"/>
      <c r="B13" s="13" t="s">
        <v>78</v>
      </c>
      <c r="C13" s="7" t="s">
        <v>555</v>
      </c>
      <c r="D13" s="8" t="s">
        <v>68</v>
      </c>
      <c r="E13" s="8" t="s">
        <v>80</v>
      </c>
      <c r="F13" s="9">
        <v>43070</v>
      </c>
      <c r="G13" s="9">
        <v>44652</v>
      </c>
      <c r="H13" s="12" t="s">
        <v>556</v>
      </c>
      <c r="I13" s="10">
        <v>30000</v>
      </c>
      <c r="J13" s="8" t="s">
        <v>557</v>
      </c>
      <c r="K13" s="8" t="s">
        <v>83</v>
      </c>
      <c r="L13" s="8" t="s">
        <v>83</v>
      </c>
      <c r="M13" s="12" t="s">
        <v>558</v>
      </c>
      <c r="N13" s="208"/>
      <c r="O13" s="208" t="s">
        <v>58</v>
      </c>
      <c r="P13" s="208"/>
      <c r="Q13" s="208"/>
      <c r="R13" s="208"/>
      <c r="S13" s="196"/>
      <c r="T13" s="12" t="s">
        <v>559</v>
      </c>
      <c r="U13" s="16"/>
      <c r="V13" s="12" t="s">
        <v>560</v>
      </c>
      <c r="W13" s="12" t="s">
        <v>551</v>
      </c>
      <c r="X13" s="12" t="s">
        <v>561</v>
      </c>
      <c r="Y13" s="12"/>
      <c r="Z13" s="8" t="s">
        <v>562</v>
      </c>
      <c r="AA13" s="12"/>
      <c r="AB13" s="9"/>
      <c r="AC13" s="9"/>
      <c r="AD13" s="12" t="s">
        <v>563</v>
      </c>
      <c r="AE13" s="10">
        <v>60000</v>
      </c>
      <c r="AF13" s="8" t="s">
        <v>564</v>
      </c>
      <c r="AG13" s="12"/>
      <c r="AH13" s="12"/>
      <c r="AI13" s="12" t="s">
        <v>565</v>
      </c>
      <c r="AJ13" s="192"/>
      <c r="AK13" s="1"/>
      <c r="AL13" s="1"/>
      <c r="AM13" s="1"/>
      <c r="AN13" s="1"/>
    </row>
    <row r="14" spans="1:40" ht="30" customHeight="1">
      <c r="A14" s="283"/>
      <c r="B14" s="13" t="s">
        <v>88</v>
      </c>
      <c r="C14" s="15" t="s">
        <v>89</v>
      </c>
      <c r="D14" s="12" t="s">
        <v>90</v>
      </c>
      <c r="E14" s="12" t="s">
        <v>91</v>
      </c>
      <c r="F14" s="9">
        <v>43191</v>
      </c>
      <c r="G14" s="9">
        <v>43922</v>
      </c>
      <c r="H14" s="8" t="s">
        <v>53</v>
      </c>
      <c r="I14" s="10">
        <v>60000</v>
      </c>
      <c r="J14" s="8" t="s">
        <v>566</v>
      </c>
      <c r="K14" s="8" t="s">
        <v>93</v>
      </c>
      <c r="L14" s="8" t="s">
        <v>94</v>
      </c>
      <c r="M14" s="12" t="s">
        <v>95</v>
      </c>
      <c r="N14" s="208"/>
      <c r="O14" s="208"/>
      <c r="P14" s="208" t="s">
        <v>58</v>
      </c>
      <c r="Q14" s="208"/>
      <c r="R14" s="208"/>
      <c r="S14" s="196"/>
      <c r="T14" s="12" t="s">
        <v>567</v>
      </c>
      <c r="U14" s="12"/>
      <c r="V14" s="12" t="s">
        <v>568</v>
      </c>
      <c r="W14" s="8" t="s">
        <v>53</v>
      </c>
      <c r="X14" s="12"/>
      <c r="Y14" s="12"/>
      <c r="Z14" s="12"/>
      <c r="AA14" s="12"/>
      <c r="AB14" s="9"/>
      <c r="AC14" s="9">
        <v>44287</v>
      </c>
      <c r="AD14" s="12"/>
      <c r="AE14" s="10"/>
      <c r="AF14" s="8" t="s">
        <v>569</v>
      </c>
      <c r="AG14" s="12"/>
      <c r="AH14" s="12"/>
      <c r="AI14" s="12" t="s">
        <v>570</v>
      </c>
      <c r="AJ14" s="192"/>
      <c r="AK14" s="1"/>
      <c r="AL14" s="1"/>
      <c r="AM14" s="1"/>
      <c r="AN14" s="1"/>
    </row>
    <row r="15" spans="1:40" ht="30" customHeight="1">
      <c r="A15" s="283"/>
      <c r="B15" s="13" t="s">
        <v>98</v>
      </c>
      <c r="C15" s="15" t="s">
        <v>99</v>
      </c>
      <c r="D15" s="12" t="s">
        <v>100</v>
      </c>
      <c r="E15" s="12" t="s">
        <v>101</v>
      </c>
      <c r="F15" s="9">
        <v>43070</v>
      </c>
      <c r="G15" s="9">
        <v>44653</v>
      </c>
      <c r="H15" s="8" t="s">
        <v>102</v>
      </c>
      <c r="I15" s="10">
        <v>1000</v>
      </c>
      <c r="J15" s="12" t="s">
        <v>571</v>
      </c>
      <c r="K15" s="8" t="s">
        <v>104</v>
      </c>
      <c r="L15" s="8" t="s">
        <v>104</v>
      </c>
      <c r="M15" s="12"/>
      <c r="N15" s="208"/>
      <c r="O15" s="208" t="s">
        <v>58</v>
      </c>
      <c r="P15" s="208"/>
      <c r="Q15" s="208"/>
      <c r="R15" s="208"/>
      <c r="S15" s="196"/>
      <c r="T15" s="12" t="s">
        <v>572</v>
      </c>
      <c r="U15" s="12"/>
      <c r="V15" s="12" t="s">
        <v>573</v>
      </c>
      <c r="W15" s="8" t="s">
        <v>574</v>
      </c>
      <c r="X15" s="12"/>
      <c r="Y15" s="12" t="s">
        <v>575</v>
      </c>
      <c r="Z15" s="12"/>
      <c r="AA15" s="12"/>
      <c r="AB15" s="9"/>
      <c r="AC15" s="9"/>
      <c r="AD15" s="12" t="s">
        <v>576</v>
      </c>
      <c r="AE15" s="10"/>
      <c r="AF15" s="12"/>
      <c r="AG15" s="12"/>
      <c r="AH15" s="12"/>
      <c r="AI15" s="12" t="s">
        <v>577</v>
      </c>
      <c r="AJ15" s="192"/>
      <c r="AK15" s="1"/>
      <c r="AL15" s="1"/>
      <c r="AM15" s="1"/>
      <c r="AN15" s="1"/>
    </row>
    <row r="16" spans="1:40" ht="30" customHeight="1">
      <c r="A16" s="283"/>
      <c r="B16" s="13" t="s">
        <v>108</v>
      </c>
      <c r="C16" s="15" t="s">
        <v>109</v>
      </c>
      <c r="D16" s="12" t="s">
        <v>110</v>
      </c>
      <c r="E16" s="12" t="s">
        <v>111</v>
      </c>
      <c r="F16" s="9">
        <v>43070</v>
      </c>
      <c r="G16" s="9">
        <v>43557</v>
      </c>
      <c r="H16" s="12" t="s">
        <v>60</v>
      </c>
      <c r="I16" s="10">
        <v>15000</v>
      </c>
      <c r="J16" s="8" t="s">
        <v>578</v>
      </c>
      <c r="K16" s="8" t="s">
        <v>113</v>
      </c>
      <c r="L16" s="8" t="s">
        <v>114</v>
      </c>
      <c r="M16" s="12" t="s">
        <v>115</v>
      </c>
      <c r="N16" s="208"/>
      <c r="O16" s="99" t="s">
        <v>58</v>
      </c>
      <c r="P16" s="208"/>
      <c r="Q16" s="208"/>
      <c r="R16" s="208"/>
      <c r="S16" s="196"/>
      <c r="T16" s="12" t="s">
        <v>579</v>
      </c>
      <c r="U16" s="12"/>
      <c r="V16" s="12" t="s">
        <v>580</v>
      </c>
      <c r="W16" s="12" t="s">
        <v>60</v>
      </c>
      <c r="X16" s="12" t="s">
        <v>581</v>
      </c>
      <c r="Y16" s="12" t="s">
        <v>582</v>
      </c>
      <c r="Z16" s="12"/>
      <c r="AA16" s="12"/>
      <c r="AB16" s="9">
        <v>43678</v>
      </c>
      <c r="AC16" s="9">
        <v>44409</v>
      </c>
      <c r="AD16" s="12"/>
      <c r="AE16" s="10"/>
      <c r="AF16" s="8" t="s">
        <v>583</v>
      </c>
      <c r="AG16" s="12"/>
      <c r="AH16" s="12"/>
      <c r="AI16" s="12" t="s">
        <v>584</v>
      </c>
      <c r="AJ16" s="192"/>
      <c r="AK16" s="1"/>
      <c r="AL16" s="1"/>
      <c r="AM16" s="1"/>
      <c r="AN16" s="1"/>
    </row>
    <row r="17" spans="1:35" ht="30" customHeight="1">
      <c r="A17" s="283"/>
      <c r="B17" s="13" t="s">
        <v>118</v>
      </c>
      <c r="C17" s="15" t="s">
        <v>123</v>
      </c>
      <c r="D17" s="12" t="s">
        <v>120</v>
      </c>
      <c r="E17" s="12" t="s">
        <v>111</v>
      </c>
      <c r="F17" s="9">
        <v>43070</v>
      </c>
      <c r="G17" s="9">
        <v>44958</v>
      </c>
      <c r="H17" s="12" t="s">
        <v>60</v>
      </c>
      <c r="I17" s="10">
        <v>15000</v>
      </c>
      <c r="J17" s="8" t="s">
        <v>585</v>
      </c>
      <c r="K17" s="8" t="s">
        <v>114</v>
      </c>
      <c r="L17" s="8" t="s">
        <v>55</v>
      </c>
      <c r="M17" s="12"/>
      <c r="N17" s="208"/>
      <c r="O17" s="100" t="s">
        <v>58</v>
      </c>
      <c r="P17" s="208"/>
      <c r="Q17" s="208"/>
      <c r="R17" s="208"/>
      <c r="S17" s="196"/>
      <c r="T17" s="12" t="s">
        <v>586</v>
      </c>
      <c r="U17" s="12"/>
      <c r="V17" s="12" t="s">
        <v>587</v>
      </c>
      <c r="W17" s="12" t="s">
        <v>60</v>
      </c>
      <c r="X17" s="12"/>
      <c r="Y17" s="12" t="s">
        <v>588</v>
      </c>
      <c r="Z17" s="12"/>
      <c r="AA17" s="12"/>
      <c r="AB17" s="9"/>
      <c r="AC17" s="9"/>
      <c r="AD17" s="12"/>
      <c r="AE17" s="10"/>
      <c r="AF17" s="12"/>
      <c r="AG17" s="12"/>
      <c r="AH17" s="12"/>
      <c r="AI17" s="12" t="s">
        <v>589</v>
      </c>
    </row>
    <row r="18" spans="1:35" ht="30" customHeight="1">
      <c r="A18" s="283"/>
      <c r="B18" s="13" t="s">
        <v>124</v>
      </c>
      <c r="C18" s="15" t="s">
        <v>133</v>
      </c>
      <c r="D18" s="12" t="s">
        <v>126</v>
      </c>
      <c r="E18" s="12" t="s">
        <v>127</v>
      </c>
      <c r="F18" s="9">
        <v>43070</v>
      </c>
      <c r="G18" s="9">
        <v>44958</v>
      </c>
      <c r="H18" s="12" t="s">
        <v>556</v>
      </c>
      <c r="I18" s="10">
        <v>1000</v>
      </c>
      <c r="J18" s="8" t="s">
        <v>590</v>
      </c>
      <c r="K18" s="8" t="s">
        <v>129</v>
      </c>
      <c r="L18" s="8" t="s">
        <v>130</v>
      </c>
      <c r="M18" s="12"/>
      <c r="N18" s="208"/>
      <c r="O18" s="208" t="s">
        <v>591</v>
      </c>
      <c r="P18" s="208"/>
      <c r="Q18" s="208"/>
      <c r="R18" s="208"/>
      <c r="S18" s="196"/>
      <c r="T18" s="12" t="s">
        <v>592</v>
      </c>
      <c r="U18" s="12"/>
      <c r="V18" s="12" t="s">
        <v>593</v>
      </c>
      <c r="W18" s="12" t="s">
        <v>551</v>
      </c>
      <c r="X18" s="12"/>
      <c r="Y18" s="12" t="s">
        <v>594</v>
      </c>
      <c r="Z18" s="12"/>
      <c r="AA18" s="12"/>
      <c r="AB18" s="9"/>
      <c r="AC18" s="9"/>
      <c r="AD18" s="12" t="s">
        <v>551</v>
      </c>
      <c r="AE18" s="10"/>
      <c r="AF18" s="12"/>
      <c r="AG18" s="12"/>
      <c r="AH18" s="12"/>
      <c r="AI18" s="12" t="s">
        <v>595</v>
      </c>
    </row>
    <row r="19" spans="1:35" ht="30" customHeight="1">
      <c r="A19" s="283"/>
      <c r="B19" s="13" t="s">
        <v>134</v>
      </c>
      <c r="C19" s="17" t="s">
        <v>135</v>
      </c>
      <c r="D19" s="8" t="s">
        <v>136</v>
      </c>
      <c r="E19" s="8" t="s">
        <v>137</v>
      </c>
      <c r="F19" s="9">
        <v>43070</v>
      </c>
      <c r="G19" s="9">
        <v>43436</v>
      </c>
      <c r="H19" s="8" t="s">
        <v>102</v>
      </c>
      <c r="I19" s="10">
        <v>7000</v>
      </c>
      <c r="J19" s="8" t="s">
        <v>596</v>
      </c>
      <c r="K19" s="8" t="s">
        <v>139</v>
      </c>
      <c r="L19" s="8" t="s">
        <v>140</v>
      </c>
      <c r="M19" s="8"/>
      <c r="N19" s="208"/>
      <c r="O19" s="208"/>
      <c r="P19" s="208" t="s">
        <v>58</v>
      </c>
      <c r="Q19" s="208"/>
      <c r="R19" s="208"/>
      <c r="S19" s="196"/>
      <c r="T19" s="12" t="s">
        <v>597</v>
      </c>
      <c r="U19" s="12"/>
      <c r="V19" s="12" t="s">
        <v>598</v>
      </c>
      <c r="W19" s="12" t="s">
        <v>599</v>
      </c>
      <c r="X19" s="16"/>
      <c r="Y19" s="12"/>
      <c r="Z19" s="8" t="s">
        <v>600</v>
      </c>
      <c r="AA19" s="12"/>
      <c r="AB19" s="9"/>
      <c r="AC19" s="9">
        <v>44044</v>
      </c>
      <c r="AD19" s="12" t="s">
        <v>576</v>
      </c>
      <c r="AE19" s="10"/>
      <c r="AF19" s="12"/>
      <c r="AG19" s="12"/>
      <c r="AH19" s="12"/>
      <c r="AI19" s="8" t="s">
        <v>601</v>
      </c>
    </row>
    <row r="20" spans="1:35" ht="30" customHeight="1">
      <c r="A20" s="283"/>
      <c r="B20" s="13" t="s">
        <v>143</v>
      </c>
      <c r="C20" s="17" t="s">
        <v>602</v>
      </c>
      <c r="D20" s="8" t="s">
        <v>145</v>
      </c>
      <c r="E20" s="8" t="s">
        <v>146</v>
      </c>
      <c r="F20" s="9">
        <v>43070</v>
      </c>
      <c r="G20" s="9">
        <v>43800</v>
      </c>
      <c r="H20" s="8" t="s">
        <v>147</v>
      </c>
      <c r="I20" s="10">
        <v>0</v>
      </c>
      <c r="J20" s="8" t="s">
        <v>603</v>
      </c>
      <c r="K20" s="8" t="s">
        <v>149</v>
      </c>
      <c r="L20" s="8" t="s">
        <v>149</v>
      </c>
      <c r="M20" s="8"/>
      <c r="N20" s="208"/>
      <c r="O20" s="208" t="s">
        <v>58</v>
      </c>
      <c r="P20" s="208"/>
      <c r="Q20" s="208"/>
      <c r="R20" s="208"/>
      <c r="S20" s="196"/>
      <c r="T20" s="12" t="s">
        <v>604</v>
      </c>
      <c r="U20" s="12"/>
      <c r="V20" s="195" t="s">
        <v>605</v>
      </c>
      <c r="W20" s="8" t="s">
        <v>147</v>
      </c>
      <c r="X20" s="12"/>
      <c r="Y20" s="12"/>
      <c r="Z20" s="12"/>
      <c r="AA20" s="12"/>
      <c r="AB20" s="9"/>
      <c r="AC20" s="9">
        <v>44409</v>
      </c>
      <c r="AD20" s="8" t="s">
        <v>606</v>
      </c>
      <c r="AE20" s="10"/>
      <c r="AF20" s="8" t="s">
        <v>607</v>
      </c>
      <c r="AG20" s="12"/>
      <c r="AH20" s="12"/>
      <c r="AI20" s="8" t="s">
        <v>608</v>
      </c>
    </row>
    <row r="21" spans="1:35" ht="30" customHeight="1">
      <c r="A21" s="283"/>
      <c r="B21" s="13" t="s">
        <v>152</v>
      </c>
      <c r="C21" s="7" t="s">
        <v>153</v>
      </c>
      <c r="D21" s="8" t="s">
        <v>158</v>
      </c>
      <c r="E21" s="8" t="s">
        <v>159</v>
      </c>
      <c r="F21" s="9">
        <v>43070</v>
      </c>
      <c r="G21" s="9">
        <v>43435</v>
      </c>
      <c r="H21" s="8" t="s">
        <v>147</v>
      </c>
      <c r="I21" s="10">
        <v>6000</v>
      </c>
      <c r="J21" s="8" t="s">
        <v>609</v>
      </c>
      <c r="K21" s="8" t="s">
        <v>55</v>
      </c>
      <c r="L21" s="8" t="s">
        <v>55</v>
      </c>
      <c r="M21" s="8" t="s">
        <v>610</v>
      </c>
      <c r="N21" s="208"/>
      <c r="O21" s="100" t="s">
        <v>58</v>
      </c>
      <c r="P21" s="208"/>
      <c r="Q21" s="208"/>
      <c r="R21" s="208"/>
      <c r="S21" s="196"/>
      <c r="T21" s="12" t="s">
        <v>611</v>
      </c>
      <c r="U21" s="12"/>
      <c r="V21" s="12" t="s">
        <v>612</v>
      </c>
      <c r="W21" s="12" t="s">
        <v>613</v>
      </c>
      <c r="X21" s="12"/>
      <c r="Y21" s="12"/>
      <c r="Z21" s="12"/>
      <c r="AA21" s="12"/>
      <c r="AB21" s="9"/>
      <c r="AC21" s="9">
        <v>44409</v>
      </c>
      <c r="AD21" s="8" t="s">
        <v>614</v>
      </c>
      <c r="AE21" s="10"/>
      <c r="AF21" s="12" t="s">
        <v>615</v>
      </c>
      <c r="AG21" s="12" t="s">
        <v>616</v>
      </c>
      <c r="AH21" s="12" t="s">
        <v>616</v>
      </c>
      <c r="AI21" s="12" t="s">
        <v>617</v>
      </c>
    </row>
    <row r="22" spans="1:35" ht="30" customHeight="1">
      <c r="A22" s="283"/>
      <c r="B22" s="13" t="s">
        <v>160</v>
      </c>
      <c r="C22" s="7" t="s">
        <v>161</v>
      </c>
      <c r="D22" s="12" t="s">
        <v>169</v>
      </c>
      <c r="E22" s="8" t="s">
        <v>170</v>
      </c>
      <c r="F22" s="9">
        <v>43070</v>
      </c>
      <c r="G22" s="9">
        <v>44653</v>
      </c>
      <c r="H22" s="8" t="s">
        <v>618</v>
      </c>
      <c r="I22" s="10">
        <v>0</v>
      </c>
      <c r="J22" s="8" t="s">
        <v>619</v>
      </c>
      <c r="K22" s="8" t="s">
        <v>165</v>
      </c>
      <c r="L22" s="8" t="s">
        <v>165</v>
      </c>
      <c r="M22" s="8"/>
      <c r="N22" s="208"/>
      <c r="O22" s="208" t="s">
        <v>58</v>
      </c>
      <c r="P22" s="208"/>
      <c r="Q22" s="208"/>
      <c r="R22" s="208"/>
      <c r="S22" s="196"/>
      <c r="T22" s="12" t="s">
        <v>620</v>
      </c>
      <c r="U22" s="12"/>
      <c r="V22" s="12" t="s">
        <v>621</v>
      </c>
      <c r="W22" s="12" t="s">
        <v>60</v>
      </c>
      <c r="X22" s="8"/>
      <c r="Y22" s="8" t="s">
        <v>622</v>
      </c>
      <c r="Z22" s="12" t="s">
        <v>623</v>
      </c>
      <c r="AA22" s="12" t="s">
        <v>624</v>
      </c>
      <c r="AB22" s="9"/>
      <c r="AC22" s="9"/>
      <c r="AD22" s="8" t="s">
        <v>625</v>
      </c>
      <c r="AE22" s="10"/>
      <c r="AF22" s="8" t="s">
        <v>626</v>
      </c>
      <c r="AG22" s="12"/>
      <c r="AH22" s="12"/>
      <c r="AI22" s="12" t="s">
        <v>617</v>
      </c>
    </row>
    <row r="23" spans="1:35" ht="30" customHeight="1">
      <c r="A23" s="283"/>
      <c r="B23" s="13" t="s">
        <v>171</v>
      </c>
      <c r="C23" s="7" t="s">
        <v>172</v>
      </c>
      <c r="D23" s="8" t="s">
        <v>173</v>
      </c>
      <c r="E23" s="8" t="s">
        <v>170</v>
      </c>
      <c r="F23" s="9">
        <v>43070</v>
      </c>
      <c r="G23" s="9">
        <v>44653</v>
      </c>
      <c r="H23" s="8" t="s">
        <v>618</v>
      </c>
      <c r="I23" s="10">
        <v>0</v>
      </c>
      <c r="J23" s="8" t="s">
        <v>627</v>
      </c>
      <c r="K23" s="8" t="s">
        <v>175</v>
      </c>
      <c r="L23" s="8" t="s">
        <v>175</v>
      </c>
      <c r="M23" s="8"/>
      <c r="N23" s="208"/>
      <c r="O23" s="208" t="s">
        <v>58</v>
      </c>
      <c r="P23" s="208"/>
      <c r="Q23" s="208"/>
      <c r="R23" s="208"/>
      <c r="S23" s="196"/>
      <c r="T23" s="12" t="s">
        <v>628</v>
      </c>
      <c r="U23" s="12"/>
      <c r="V23" s="12" t="s">
        <v>621</v>
      </c>
      <c r="W23" s="12" t="s">
        <v>629</v>
      </c>
      <c r="X23" s="12"/>
      <c r="Y23" s="12"/>
      <c r="Z23" s="12"/>
      <c r="AA23" s="12"/>
      <c r="AB23" s="9"/>
      <c r="AC23" s="9"/>
      <c r="AD23" s="8"/>
      <c r="AE23" s="10"/>
      <c r="AF23" s="16"/>
      <c r="AG23" s="12"/>
      <c r="AH23" s="12"/>
      <c r="AI23" s="12"/>
    </row>
    <row r="24" spans="1:35" ht="30" customHeight="1">
      <c r="A24" s="283"/>
      <c r="B24" s="13" t="s">
        <v>178</v>
      </c>
      <c r="C24" s="7" t="s">
        <v>179</v>
      </c>
      <c r="D24" s="8" t="s">
        <v>180</v>
      </c>
      <c r="E24" s="8" t="s">
        <v>181</v>
      </c>
      <c r="F24" s="9">
        <v>43070</v>
      </c>
      <c r="G24" s="9">
        <v>43923</v>
      </c>
      <c r="H24" s="8" t="s">
        <v>182</v>
      </c>
      <c r="I24" s="10">
        <v>1000</v>
      </c>
      <c r="J24" s="10" t="s">
        <v>630</v>
      </c>
      <c r="K24" s="8" t="s">
        <v>184</v>
      </c>
      <c r="L24" s="8" t="s">
        <v>55</v>
      </c>
      <c r="M24" s="8"/>
      <c r="N24" s="208"/>
      <c r="O24" s="208"/>
      <c r="P24" s="208"/>
      <c r="Q24" s="101" t="s">
        <v>58</v>
      </c>
      <c r="R24" s="208"/>
      <c r="S24" s="196"/>
      <c r="T24" s="12" t="s">
        <v>631</v>
      </c>
      <c r="U24" s="12" t="s">
        <v>632</v>
      </c>
      <c r="V24" s="12" t="s">
        <v>633</v>
      </c>
      <c r="W24" s="12" t="s">
        <v>634</v>
      </c>
      <c r="X24" s="12" t="s">
        <v>635</v>
      </c>
      <c r="Y24" s="12"/>
      <c r="Z24" s="12"/>
      <c r="AA24" s="12"/>
      <c r="AB24" s="9"/>
      <c r="AC24" s="9"/>
      <c r="AD24" s="12" t="s">
        <v>636</v>
      </c>
      <c r="AE24" s="10"/>
      <c r="AF24" s="12"/>
      <c r="AG24" s="12"/>
      <c r="AH24" s="12"/>
      <c r="AI24" s="12"/>
    </row>
    <row r="25" spans="1:35" ht="30" customHeight="1">
      <c r="A25" s="283"/>
      <c r="B25" s="13" t="s">
        <v>473</v>
      </c>
      <c r="C25" s="15" t="s">
        <v>474</v>
      </c>
      <c r="D25" s="12" t="s">
        <v>475</v>
      </c>
      <c r="E25" s="12" t="s">
        <v>476</v>
      </c>
      <c r="F25" s="9">
        <v>43252</v>
      </c>
      <c r="G25" s="9">
        <v>43344</v>
      </c>
      <c r="H25" s="8" t="s">
        <v>70</v>
      </c>
      <c r="I25" s="21">
        <v>0</v>
      </c>
      <c r="J25" s="195" t="s">
        <v>637</v>
      </c>
      <c r="K25" s="195"/>
      <c r="L25" s="195"/>
      <c r="M25" s="195"/>
      <c r="N25" s="208"/>
      <c r="O25" s="208"/>
      <c r="P25" s="208"/>
      <c r="Q25" s="208" t="s">
        <v>58</v>
      </c>
      <c r="R25" s="208"/>
      <c r="S25" s="196"/>
      <c r="T25" s="12" t="s">
        <v>638</v>
      </c>
      <c r="U25" s="12" t="s">
        <v>639</v>
      </c>
      <c r="V25" s="12" t="s">
        <v>640</v>
      </c>
      <c r="W25" s="12" t="s">
        <v>641</v>
      </c>
      <c r="X25" s="12" t="s">
        <v>642</v>
      </c>
      <c r="Y25" s="12"/>
      <c r="Z25" s="12"/>
      <c r="AA25" s="12"/>
      <c r="AB25" s="9"/>
      <c r="AC25" s="9">
        <v>44166</v>
      </c>
      <c r="AD25" s="12"/>
      <c r="AE25" s="10"/>
      <c r="AF25" s="12"/>
      <c r="AG25" s="8" t="s">
        <v>114</v>
      </c>
      <c r="AH25" s="8" t="s">
        <v>55</v>
      </c>
      <c r="AI25" s="12"/>
    </row>
    <row r="26" spans="1:35" ht="30" customHeight="1">
      <c r="A26" s="283"/>
      <c r="B26" s="13" t="s">
        <v>478</v>
      </c>
      <c r="C26" s="15" t="s">
        <v>479</v>
      </c>
      <c r="D26" s="12" t="s">
        <v>475</v>
      </c>
      <c r="E26" s="12" t="s">
        <v>476</v>
      </c>
      <c r="F26" s="9">
        <v>43252</v>
      </c>
      <c r="G26" s="9">
        <v>43344</v>
      </c>
      <c r="H26" s="8" t="s">
        <v>70</v>
      </c>
      <c r="I26" s="21">
        <v>0</v>
      </c>
      <c r="J26" s="12" t="s">
        <v>643</v>
      </c>
      <c r="K26" s="12"/>
      <c r="L26" s="12"/>
      <c r="M26" s="12"/>
      <c r="N26" s="208"/>
      <c r="O26" s="208"/>
      <c r="P26" s="208" t="s">
        <v>58</v>
      </c>
      <c r="Q26" s="208"/>
      <c r="R26" s="208"/>
      <c r="S26" s="196"/>
      <c r="T26" s="12" t="s">
        <v>644</v>
      </c>
      <c r="U26" s="12"/>
      <c r="V26" s="12" t="s">
        <v>645</v>
      </c>
      <c r="W26" s="12" t="s">
        <v>646</v>
      </c>
      <c r="X26" s="12"/>
      <c r="Y26" s="12"/>
      <c r="Z26" s="12"/>
      <c r="AA26" s="12"/>
      <c r="AB26" s="9"/>
      <c r="AC26" s="9">
        <v>44166</v>
      </c>
      <c r="AD26" s="12"/>
      <c r="AE26" s="10"/>
      <c r="AF26" s="12" t="s">
        <v>647</v>
      </c>
      <c r="AG26" s="8" t="s">
        <v>129</v>
      </c>
      <c r="AH26" s="8" t="s">
        <v>130</v>
      </c>
      <c r="AI26" s="12" t="s">
        <v>648</v>
      </c>
    </row>
    <row r="27" spans="1:35" ht="30" customHeight="1">
      <c r="A27" s="283"/>
      <c r="B27" s="13" t="s">
        <v>481</v>
      </c>
      <c r="C27" s="15" t="s">
        <v>482</v>
      </c>
      <c r="D27" s="12" t="s">
        <v>475</v>
      </c>
      <c r="E27" s="12" t="s">
        <v>476</v>
      </c>
      <c r="F27" s="9">
        <v>43252</v>
      </c>
      <c r="G27" s="9">
        <v>43344</v>
      </c>
      <c r="H27" s="8" t="s">
        <v>70</v>
      </c>
      <c r="I27" s="21">
        <v>0</v>
      </c>
      <c r="J27" s="12" t="s">
        <v>649</v>
      </c>
      <c r="K27" s="12"/>
      <c r="L27" s="12"/>
      <c r="M27" s="12"/>
      <c r="N27" s="208"/>
      <c r="O27" s="208"/>
      <c r="P27" s="208" t="s">
        <v>58</v>
      </c>
      <c r="Q27" s="208"/>
      <c r="R27" s="208"/>
      <c r="S27" s="196"/>
      <c r="T27" s="12" t="s">
        <v>650</v>
      </c>
      <c r="U27" s="12"/>
      <c r="V27" s="12" t="s">
        <v>645</v>
      </c>
      <c r="W27" s="12" t="s">
        <v>646</v>
      </c>
      <c r="X27" s="12" t="s">
        <v>651</v>
      </c>
      <c r="Y27" s="12"/>
      <c r="Z27" s="12"/>
      <c r="AA27" s="12"/>
      <c r="AB27" s="9"/>
      <c r="AC27" s="9">
        <v>44167</v>
      </c>
      <c r="AD27" s="12"/>
      <c r="AE27" s="10"/>
      <c r="AF27" s="12" t="s">
        <v>652</v>
      </c>
      <c r="AG27" s="8" t="s">
        <v>196</v>
      </c>
      <c r="AH27" s="8" t="s">
        <v>175</v>
      </c>
      <c r="AI27" s="12"/>
    </row>
    <row r="28" spans="1:35" ht="30" customHeight="1">
      <c r="A28" s="283"/>
      <c r="B28" s="13" t="s">
        <v>484</v>
      </c>
      <c r="C28" s="210" t="s">
        <v>485</v>
      </c>
      <c r="D28" s="12" t="s">
        <v>486</v>
      </c>
      <c r="E28" s="12" t="s">
        <v>487</v>
      </c>
      <c r="F28" s="9">
        <v>43314</v>
      </c>
      <c r="G28" s="9">
        <v>44045</v>
      </c>
      <c r="H28" s="12" t="s">
        <v>163</v>
      </c>
      <c r="I28" s="21">
        <v>0</v>
      </c>
      <c r="J28" s="102" t="s">
        <v>488</v>
      </c>
      <c r="K28" s="12" t="s">
        <v>489</v>
      </c>
      <c r="L28" s="12" t="s">
        <v>490</v>
      </c>
      <c r="M28" s="12" t="s">
        <v>653</v>
      </c>
      <c r="N28" s="208"/>
      <c r="O28" s="208"/>
      <c r="P28" s="208"/>
      <c r="Q28" s="208" t="s">
        <v>591</v>
      </c>
      <c r="R28" s="208"/>
      <c r="S28" s="196"/>
      <c r="T28" s="12" t="s">
        <v>654</v>
      </c>
      <c r="U28" s="12" t="s">
        <v>655</v>
      </c>
      <c r="V28" s="12" t="s">
        <v>656</v>
      </c>
      <c r="W28" s="12" t="s">
        <v>163</v>
      </c>
      <c r="X28" s="12" t="s">
        <v>657</v>
      </c>
      <c r="Y28" s="12"/>
      <c r="Z28" s="12"/>
      <c r="AA28" s="12"/>
      <c r="AB28" s="9"/>
      <c r="AC28" s="9"/>
      <c r="AD28" s="12"/>
      <c r="AE28" s="10"/>
      <c r="AF28" s="102" t="s">
        <v>488</v>
      </c>
      <c r="AG28" s="12"/>
      <c r="AH28" s="12"/>
      <c r="AI28" s="12"/>
    </row>
    <row r="29" spans="1:35" ht="30" customHeight="1">
      <c r="A29" s="283"/>
      <c r="B29" s="13" t="s">
        <v>491</v>
      </c>
      <c r="C29" s="210" t="s">
        <v>492</v>
      </c>
      <c r="D29" s="12" t="s">
        <v>493</v>
      </c>
      <c r="E29" s="12" t="s">
        <v>494</v>
      </c>
      <c r="F29" s="9">
        <v>43315</v>
      </c>
      <c r="G29" s="9">
        <v>44046</v>
      </c>
      <c r="H29" s="8" t="s">
        <v>70</v>
      </c>
      <c r="I29" s="21">
        <v>0</v>
      </c>
      <c r="J29" s="102" t="s">
        <v>658</v>
      </c>
      <c r="K29" s="12" t="s">
        <v>496</v>
      </c>
      <c r="L29" s="12" t="s">
        <v>497</v>
      </c>
      <c r="M29" s="12" t="s">
        <v>659</v>
      </c>
      <c r="N29" s="208"/>
      <c r="O29" s="208" t="s">
        <v>58</v>
      </c>
      <c r="P29" s="208"/>
      <c r="Q29" s="208"/>
      <c r="R29" s="208"/>
      <c r="S29" s="196"/>
      <c r="T29" s="12" t="s">
        <v>660</v>
      </c>
      <c r="U29" s="12"/>
      <c r="V29" s="12" t="s">
        <v>661</v>
      </c>
      <c r="W29" s="8" t="s">
        <v>70</v>
      </c>
      <c r="X29" s="12" t="s">
        <v>662</v>
      </c>
      <c r="Y29" s="12"/>
      <c r="Z29" s="12"/>
      <c r="AA29" s="12"/>
      <c r="AB29" s="9"/>
      <c r="AC29" s="9">
        <v>44409</v>
      </c>
      <c r="AD29" s="12"/>
      <c r="AE29" s="10"/>
      <c r="AF29" s="102" t="s">
        <v>663</v>
      </c>
      <c r="AG29" s="12"/>
      <c r="AH29" s="12"/>
      <c r="AI29" s="12" t="s">
        <v>664</v>
      </c>
    </row>
    <row r="30" spans="1:35" ht="30" customHeight="1">
      <c r="A30" s="283"/>
      <c r="B30" s="13" t="s">
        <v>498</v>
      </c>
      <c r="C30" s="211" t="s">
        <v>499</v>
      </c>
      <c r="D30" s="195" t="s">
        <v>500</v>
      </c>
      <c r="E30" s="12" t="s">
        <v>501</v>
      </c>
      <c r="F30" s="9">
        <v>43316</v>
      </c>
      <c r="G30" s="9">
        <v>43803</v>
      </c>
      <c r="H30" s="12" t="s">
        <v>60</v>
      </c>
      <c r="I30" s="212">
        <v>0</v>
      </c>
      <c r="J30" s="12" t="s">
        <v>665</v>
      </c>
      <c r="K30" s="12" t="s">
        <v>504</v>
      </c>
      <c r="L30" s="12" t="s">
        <v>505</v>
      </c>
      <c r="M30" s="12" t="s">
        <v>666</v>
      </c>
      <c r="N30" s="208"/>
      <c r="O30" s="208"/>
      <c r="P30" s="208"/>
      <c r="Q30" s="208" t="s">
        <v>58</v>
      </c>
      <c r="R30" s="208"/>
      <c r="S30" s="196"/>
      <c r="T30" s="12" t="s">
        <v>667</v>
      </c>
      <c r="U30" s="12"/>
      <c r="V30" s="12" t="s">
        <v>668</v>
      </c>
      <c r="W30" s="12" t="s">
        <v>60</v>
      </c>
      <c r="X30" s="12"/>
      <c r="Y30" s="12"/>
      <c r="Z30" s="12"/>
      <c r="AA30" s="12"/>
      <c r="AB30" s="9"/>
      <c r="AC30" s="9"/>
      <c r="AD30" s="12"/>
      <c r="AE30" s="10"/>
      <c r="AF30" s="12" t="s">
        <v>669</v>
      </c>
      <c r="AG30" s="12"/>
      <c r="AH30" s="12"/>
      <c r="AI30" s="12" t="s">
        <v>670</v>
      </c>
    </row>
    <row r="31" spans="1:35" ht="30" customHeight="1">
      <c r="A31" s="282" t="s">
        <v>188</v>
      </c>
      <c r="B31" s="13" t="s">
        <v>189</v>
      </c>
      <c r="C31" s="15" t="s">
        <v>190</v>
      </c>
      <c r="D31" s="12" t="s">
        <v>200</v>
      </c>
      <c r="E31" s="12" t="s">
        <v>192</v>
      </c>
      <c r="F31" s="9">
        <v>43070</v>
      </c>
      <c r="G31" s="9">
        <v>43556</v>
      </c>
      <c r="H31" s="12" t="s">
        <v>193</v>
      </c>
      <c r="I31" s="21">
        <v>0</v>
      </c>
      <c r="J31" s="12" t="s">
        <v>671</v>
      </c>
      <c r="K31" s="12" t="s">
        <v>195</v>
      </c>
      <c r="L31" s="8" t="s">
        <v>196</v>
      </c>
      <c r="M31" s="12"/>
      <c r="N31" s="208"/>
      <c r="O31" s="208" t="s">
        <v>58</v>
      </c>
      <c r="P31" s="208"/>
      <c r="Q31" s="208"/>
      <c r="R31" s="208"/>
      <c r="S31" s="196"/>
      <c r="T31" s="12" t="s">
        <v>672</v>
      </c>
      <c r="U31" s="12"/>
      <c r="V31" s="12" t="s">
        <v>673</v>
      </c>
      <c r="W31" s="12" t="s">
        <v>646</v>
      </c>
      <c r="X31" s="12"/>
      <c r="Y31" s="12"/>
      <c r="Z31" s="12"/>
      <c r="AA31" s="12"/>
      <c r="AB31" s="9"/>
      <c r="AC31" s="9">
        <v>44044</v>
      </c>
      <c r="AD31" s="12" t="s">
        <v>646</v>
      </c>
      <c r="AE31" s="10"/>
      <c r="AF31" s="12" t="s">
        <v>674</v>
      </c>
      <c r="AG31" s="12"/>
      <c r="AH31" s="12"/>
      <c r="AI31" s="12"/>
    </row>
    <row r="32" spans="1:35" ht="30" customHeight="1">
      <c r="A32" s="283"/>
      <c r="B32" s="13" t="s">
        <v>201</v>
      </c>
      <c r="C32" s="15" t="s">
        <v>202</v>
      </c>
      <c r="D32" s="12" t="s">
        <v>208</v>
      </c>
      <c r="E32" s="12" t="s">
        <v>203</v>
      </c>
      <c r="F32" s="9">
        <v>43070</v>
      </c>
      <c r="G32" s="9">
        <v>43556</v>
      </c>
      <c r="H32" s="12" t="s">
        <v>204</v>
      </c>
      <c r="I32" s="21">
        <v>0</v>
      </c>
      <c r="J32" s="12" t="s">
        <v>619</v>
      </c>
      <c r="K32" s="12" t="s">
        <v>206</v>
      </c>
      <c r="L32" s="8" t="s">
        <v>129</v>
      </c>
      <c r="M32" s="12"/>
      <c r="N32" s="208"/>
      <c r="O32" s="208" t="s">
        <v>58</v>
      </c>
      <c r="P32" s="208"/>
      <c r="Q32" s="208"/>
      <c r="R32" s="208"/>
      <c r="S32" s="196"/>
      <c r="T32" s="12" t="s">
        <v>675</v>
      </c>
      <c r="U32" s="12"/>
      <c r="V32" s="12" t="s">
        <v>673</v>
      </c>
      <c r="W32" s="12" t="s">
        <v>646</v>
      </c>
      <c r="X32" s="12" t="s">
        <v>676</v>
      </c>
      <c r="Y32" s="12"/>
      <c r="Z32" s="12"/>
      <c r="AA32" s="12"/>
      <c r="AB32" s="9"/>
      <c r="AC32" s="9">
        <v>44044</v>
      </c>
      <c r="AD32" s="12"/>
      <c r="AE32" s="10"/>
      <c r="AF32" s="12" t="s">
        <v>551</v>
      </c>
      <c r="AG32" s="12"/>
      <c r="AH32" s="12"/>
      <c r="AI32" s="12"/>
    </row>
    <row r="33" spans="1:35" ht="30" customHeight="1">
      <c r="A33" s="283"/>
      <c r="B33" s="13" t="s">
        <v>209</v>
      </c>
      <c r="C33" s="15" t="s">
        <v>210</v>
      </c>
      <c r="D33" s="12" t="s">
        <v>216</v>
      </c>
      <c r="E33" s="12" t="s">
        <v>211</v>
      </c>
      <c r="F33" s="9">
        <v>43070</v>
      </c>
      <c r="G33" s="9">
        <v>43556</v>
      </c>
      <c r="H33" s="12" t="s">
        <v>204</v>
      </c>
      <c r="I33" s="21">
        <v>0</v>
      </c>
      <c r="J33" s="12" t="s">
        <v>677</v>
      </c>
      <c r="K33" s="12" t="s">
        <v>213</v>
      </c>
      <c r="L33" s="8" t="s">
        <v>114</v>
      </c>
      <c r="M33" s="12"/>
      <c r="N33" s="208"/>
      <c r="O33" s="208" t="s">
        <v>58</v>
      </c>
      <c r="P33" s="208"/>
      <c r="Q33" s="208"/>
      <c r="R33" s="208"/>
      <c r="S33" s="196"/>
      <c r="T33" s="195" t="s">
        <v>678</v>
      </c>
      <c r="U33" s="195"/>
      <c r="V33" s="12" t="s">
        <v>673</v>
      </c>
      <c r="W33" s="12" t="s">
        <v>60</v>
      </c>
      <c r="X33" s="195"/>
      <c r="Y33" s="195"/>
      <c r="Z33" s="195"/>
      <c r="AA33" s="195"/>
      <c r="AB33" s="197"/>
      <c r="AC33" s="9">
        <v>44044</v>
      </c>
      <c r="AD33" s="12"/>
      <c r="AE33" s="209"/>
      <c r="AF33" s="12" t="s">
        <v>679</v>
      </c>
      <c r="AG33" s="195"/>
      <c r="AH33" s="195"/>
      <c r="AI33" s="195" t="s">
        <v>680</v>
      </c>
    </row>
    <row r="34" spans="1:35" ht="30" customHeight="1">
      <c r="A34" s="283"/>
      <c r="B34" s="13" t="s">
        <v>217</v>
      </c>
      <c r="C34" s="15" t="s">
        <v>218</v>
      </c>
      <c r="D34" s="12" t="s">
        <v>219</v>
      </c>
      <c r="E34" s="12"/>
      <c r="F34" s="9">
        <v>43070</v>
      </c>
      <c r="G34" s="9">
        <v>44652</v>
      </c>
      <c r="H34" s="12" t="s">
        <v>193</v>
      </c>
      <c r="I34" s="21">
        <v>50000</v>
      </c>
      <c r="J34" s="12" t="s">
        <v>681</v>
      </c>
      <c r="K34" s="12" t="s">
        <v>221</v>
      </c>
      <c r="L34" s="8" t="s">
        <v>222</v>
      </c>
      <c r="M34" s="12" t="s">
        <v>223</v>
      </c>
      <c r="N34" s="208"/>
      <c r="O34" s="208"/>
      <c r="P34" s="208"/>
      <c r="Q34" s="208" t="s">
        <v>58</v>
      </c>
      <c r="R34" s="208"/>
      <c r="S34" s="196"/>
      <c r="T34" s="195" t="s">
        <v>682</v>
      </c>
      <c r="U34" s="195" t="s">
        <v>683</v>
      </c>
      <c r="V34" s="195" t="s">
        <v>684</v>
      </c>
      <c r="W34" s="12" t="s">
        <v>646</v>
      </c>
      <c r="X34" s="195"/>
      <c r="Y34" s="195"/>
      <c r="Z34" s="195"/>
      <c r="AA34" s="195" t="s">
        <v>685</v>
      </c>
      <c r="AB34" s="197"/>
      <c r="AC34" s="197"/>
      <c r="AD34" s="12" t="s">
        <v>686</v>
      </c>
      <c r="AE34" s="209"/>
      <c r="AF34" s="12" t="s">
        <v>687</v>
      </c>
      <c r="AG34" s="195"/>
      <c r="AH34" s="195"/>
      <c r="AI34" s="195" t="s">
        <v>688</v>
      </c>
    </row>
    <row r="35" spans="1:35" ht="30" customHeight="1">
      <c r="A35" s="282" t="s">
        <v>227</v>
      </c>
      <c r="B35" s="13" t="s">
        <v>228</v>
      </c>
      <c r="C35" s="15" t="s">
        <v>229</v>
      </c>
      <c r="D35" s="12" t="s">
        <v>230</v>
      </c>
      <c r="E35" s="12" t="s">
        <v>231</v>
      </c>
      <c r="F35" s="9">
        <v>43070</v>
      </c>
      <c r="G35" s="9">
        <v>43617</v>
      </c>
      <c r="H35" s="8" t="s">
        <v>53</v>
      </c>
      <c r="I35" s="21">
        <v>60000</v>
      </c>
      <c r="J35" s="12" t="s">
        <v>689</v>
      </c>
      <c r="K35" s="12" t="s">
        <v>221</v>
      </c>
      <c r="L35" s="8" t="s">
        <v>222</v>
      </c>
      <c r="M35" s="12" t="s">
        <v>233</v>
      </c>
      <c r="N35" s="208"/>
      <c r="O35" s="208"/>
      <c r="P35" s="208" t="s">
        <v>58</v>
      </c>
      <c r="Q35" s="208"/>
      <c r="R35" s="208"/>
      <c r="S35" s="196"/>
      <c r="T35" s="12" t="s">
        <v>690</v>
      </c>
      <c r="U35" s="12" t="s">
        <v>691</v>
      </c>
      <c r="V35" s="12" t="s">
        <v>692</v>
      </c>
      <c r="W35" s="8" t="s">
        <v>53</v>
      </c>
      <c r="X35" s="12" t="s">
        <v>693</v>
      </c>
      <c r="Y35" s="12" t="s">
        <v>694</v>
      </c>
      <c r="Z35" s="12" t="s">
        <v>695</v>
      </c>
      <c r="AA35" s="12" t="s">
        <v>696</v>
      </c>
      <c r="AB35" s="9">
        <v>43678</v>
      </c>
      <c r="AC35" s="9">
        <v>44348</v>
      </c>
      <c r="AD35" s="12"/>
      <c r="AE35" s="10">
        <v>100000</v>
      </c>
      <c r="AF35" s="12" t="s">
        <v>697</v>
      </c>
      <c r="AG35" s="12"/>
      <c r="AH35" s="12"/>
      <c r="AI35" s="12" t="s">
        <v>698</v>
      </c>
    </row>
    <row r="36" spans="1:35" ht="30" customHeight="1">
      <c r="A36" s="283"/>
      <c r="B36" s="13" t="s">
        <v>238</v>
      </c>
      <c r="C36" s="15" t="s">
        <v>239</v>
      </c>
      <c r="D36" s="12" t="s">
        <v>240</v>
      </c>
      <c r="E36" s="12" t="s">
        <v>241</v>
      </c>
      <c r="F36" s="9">
        <v>43070</v>
      </c>
      <c r="G36" s="9">
        <v>43983</v>
      </c>
      <c r="H36" s="8" t="s">
        <v>699</v>
      </c>
      <c r="I36" s="21">
        <v>6000</v>
      </c>
      <c r="J36" s="12" t="s">
        <v>700</v>
      </c>
      <c r="K36" s="8" t="s">
        <v>244</v>
      </c>
      <c r="L36" s="12" t="s">
        <v>245</v>
      </c>
      <c r="M36" s="12"/>
      <c r="N36" s="208"/>
      <c r="O36" s="208" t="s">
        <v>58</v>
      </c>
      <c r="P36" s="208"/>
      <c r="Q36" s="208"/>
      <c r="R36" s="208"/>
      <c r="S36" s="196" t="s">
        <v>6</v>
      </c>
      <c r="T36" s="12" t="s">
        <v>701</v>
      </c>
      <c r="U36" s="12"/>
      <c r="V36" s="12" t="s">
        <v>702</v>
      </c>
      <c r="W36" s="8" t="s">
        <v>699</v>
      </c>
      <c r="X36" s="12" t="s">
        <v>703</v>
      </c>
      <c r="Y36" s="12"/>
      <c r="Z36" s="12"/>
      <c r="AA36" s="12"/>
      <c r="AB36" s="9"/>
      <c r="AC36" s="9"/>
      <c r="AD36" s="12"/>
      <c r="AE36" s="10"/>
      <c r="AF36" s="12"/>
      <c r="AG36" s="12"/>
      <c r="AH36" s="12"/>
      <c r="AI36" s="12" t="s">
        <v>704</v>
      </c>
    </row>
    <row r="37" spans="1:35" ht="30" customHeight="1">
      <c r="A37" s="283"/>
      <c r="B37" s="13" t="s">
        <v>248</v>
      </c>
      <c r="C37" s="15" t="s">
        <v>254</v>
      </c>
      <c r="D37" s="12" t="s">
        <v>255</v>
      </c>
      <c r="E37" s="12"/>
      <c r="F37" s="9">
        <v>43070</v>
      </c>
      <c r="G37" s="9">
        <v>44713</v>
      </c>
      <c r="H37" s="12" t="s">
        <v>256</v>
      </c>
      <c r="I37" s="21">
        <v>10000</v>
      </c>
      <c r="J37" s="12" t="s">
        <v>705</v>
      </c>
      <c r="K37" s="12" t="s">
        <v>221</v>
      </c>
      <c r="L37" s="8" t="s">
        <v>253</v>
      </c>
      <c r="M37" s="12"/>
      <c r="N37" s="208"/>
      <c r="O37" s="208"/>
      <c r="P37" s="208"/>
      <c r="Q37" s="208" t="s">
        <v>58</v>
      </c>
      <c r="R37" s="208"/>
      <c r="S37" s="196" t="s">
        <v>6</v>
      </c>
      <c r="T37" s="12" t="s">
        <v>706</v>
      </c>
      <c r="U37" s="12" t="s">
        <v>707</v>
      </c>
      <c r="V37" s="12" t="s">
        <v>708</v>
      </c>
      <c r="W37" s="12" t="s">
        <v>395</v>
      </c>
      <c r="X37" s="12" t="s">
        <v>703</v>
      </c>
      <c r="Y37" s="12"/>
      <c r="Z37" s="12"/>
      <c r="AA37" s="12"/>
      <c r="AB37" s="9"/>
      <c r="AC37" s="9"/>
      <c r="AD37" s="12"/>
      <c r="AE37" s="10"/>
      <c r="AF37" s="12"/>
      <c r="AG37" s="12"/>
      <c r="AH37" s="12"/>
      <c r="AI37" s="12"/>
    </row>
    <row r="38" spans="1:35" ht="30" customHeight="1">
      <c r="A38" s="283"/>
      <c r="B38" s="13" t="s">
        <v>257</v>
      </c>
      <c r="C38" s="15" t="s">
        <v>258</v>
      </c>
      <c r="D38" s="12" t="s">
        <v>709</v>
      </c>
      <c r="E38" s="12" t="s">
        <v>260</v>
      </c>
      <c r="F38" s="9">
        <v>43070</v>
      </c>
      <c r="G38" s="9">
        <v>44713</v>
      </c>
      <c r="H38" s="8" t="s">
        <v>710</v>
      </c>
      <c r="I38" s="21">
        <v>50000</v>
      </c>
      <c r="J38" s="12" t="s">
        <v>711</v>
      </c>
      <c r="K38" s="12" t="s">
        <v>221</v>
      </c>
      <c r="L38" s="8" t="s">
        <v>114</v>
      </c>
      <c r="M38" s="12"/>
      <c r="N38" s="208"/>
      <c r="O38" s="208"/>
      <c r="P38" s="208"/>
      <c r="Q38" s="208" t="s">
        <v>58</v>
      </c>
      <c r="R38" s="208"/>
      <c r="S38" s="196"/>
      <c r="T38" s="195" t="s">
        <v>712</v>
      </c>
      <c r="U38" s="195"/>
      <c r="V38" s="195"/>
      <c r="W38" s="195" t="s">
        <v>574</v>
      </c>
      <c r="X38" s="195"/>
      <c r="Y38" s="195" t="s">
        <v>713</v>
      </c>
      <c r="Z38" s="195"/>
      <c r="AA38" s="195" t="s">
        <v>714</v>
      </c>
      <c r="AB38" s="197"/>
      <c r="AC38" s="197"/>
      <c r="AD38" s="195"/>
      <c r="AE38" s="209"/>
      <c r="AF38" s="195"/>
      <c r="AG38" s="195"/>
      <c r="AH38" s="195"/>
      <c r="AI38" s="195" t="s">
        <v>715</v>
      </c>
    </row>
    <row r="39" spans="1:35" ht="30" customHeight="1">
      <c r="A39" s="283"/>
      <c r="B39" s="13" t="s">
        <v>266</v>
      </c>
      <c r="C39" s="211" t="s">
        <v>271</v>
      </c>
      <c r="D39" s="12" t="s">
        <v>272</v>
      </c>
      <c r="E39" s="12" t="s">
        <v>269</v>
      </c>
      <c r="F39" s="9">
        <v>43070</v>
      </c>
      <c r="G39" s="9">
        <v>44713</v>
      </c>
      <c r="H39" s="12" t="s">
        <v>60</v>
      </c>
      <c r="I39" s="21">
        <v>0</v>
      </c>
      <c r="J39" s="12" t="s">
        <v>716</v>
      </c>
      <c r="K39" s="12" t="s">
        <v>221</v>
      </c>
      <c r="L39" s="8" t="s">
        <v>222</v>
      </c>
      <c r="M39" s="12"/>
      <c r="N39" s="208"/>
      <c r="O39" s="100" t="s">
        <v>58</v>
      </c>
      <c r="P39" s="208"/>
      <c r="Q39" s="208"/>
      <c r="R39" s="208"/>
      <c r="S39" s="196"/>
      <c r="T39" s="195" t="s">
        <v>717</v>
      </c>
      <c r="U39" s="195"/>
      <c r="V39" s="195" t="s">
        <v>718</v>
      </c>
      <c r="W39" s="12" t="s">
        <v>60</v>
      </c>
      <c r="X39" s="195"/>
      <c r="Y39" s="195"/>
      <c r="Z39" s="195"/>
      <c r="AA39" s="195"/>
      <c r="AB39" s="197"/>
      <c r="AC39" s="197"/>
      <c r="AD39" s="195"/>
      <c r="AE39" s="209"/>
      <c r="AF39" s="12" t="s">
        <v>719</v>
      </c>
      <c r="AG39" s="195"/>
      <c r="AH39" s="195"/>
      <c r="AI39" s="195"/>
    </row>
    <row r="40" spans="1:35" ht="30" customHeight="1">
      <c r="A40" s="283"/>
      <c r="B40" s="13" t="s">
        <v>273</v>
      </c>
      <c r="C40" s="7" t="s">
        <v>274</v>
      </c>
      <c r="D40" s="12" t="s">
        <v>275</v>
      </c>
      <c r="E40" s="8" t="s">
        <v>276</v>
      </c>
      <c r="F40" s="9">
        <v>43070</v>
      </c>
      <c r="G40" s="9">
        <v>44713</v>
      </c>
      <c r="H40" s="8" t="s">
        <v>710</v>
      </c>
      <c r="I40" s="21">
        <v>0</v>
      </c>
      <c r="J40" s="9" t="s">
        <v>720</v>
      </c>
      <c r="K40" s="12" t="s">
        <v>221</v>
      </c>
      <c r="L40" s="8" t="s">
        <v>222</v>
      </c>
      <c r="M40" s="12" t="s">
        <v>278</v>
      </c>
      <c r="N40" s="208"/>
      <c r="O40" s="208" t="s">
        <v>58</v>
      </c>
      <c r="P40" s="208"/>
      <c r="Q40" s="208"/>
      <c r="R40" s="208"/>
      <c r="S40" s="196"/>
      <c r="T40" s="195" t="s">
        <v>717</v>
      </c>
      <c r="U40" s="195"/>
      <c r="V40" s="195" t="s">
        <v>718</v>
      </c>
      <c r="W40" s="8" t="s">
        <v>710</v>
      </c>
      <c r="X40" s="195" t="s">
        <v>721</v>
      </c>
      <c r="Y40" s="195"/>
      <c r="Z40" s="195"/>
      <c r="AA40" s="195"/>
      <c r="AB40" s="197"/>
      <c r="AC40" s="197"/>
      <c r="AD40" s="195"/>
      <c r="AE40" s="209"/>
      <c r="AF40" s="9" t="s">
        <v>722</v>
      </c>
      <c r="AG40" s="195"/>
      <c r="AH40" s="195"/>
      <c r="AI40" s="195"/>
    </row>
    <row r="41" spans="1:35" ht="30" customHeight="1">
      <c r="A41" s="283"/>
      <c r="B41" s="13" t="s">
        <v>281</v>
      </c>
      <c r="C41" s="7" t="s">
        <v>289</v>
      </c>
      <c r="D41" s="8" t="s">
        <v>290</v>
      </c>
      <c r="E41" s="8" t="s">
        <v>291</v>
      </c>
      <c r="F41" s="9">
        <v>43070</v>
      </c>
      <c r="G41" s="9">
        <v>44958</v>
      </c>
      <c r="H41" s="8" t="s">
        <v>70</v>
      </c>
      <c r="I41" s="21">
        <v>10000</v>
      </c>
      <c r="J41" s="18" t="s">
        <v>292</v>
      </c>
      <c r="K41" s="12" t="s">
        <v>221</v>
      </c>
      <c r="L41" s="8" t="s">
        <v>222</v>
      </c>
      <c r="M41" s="12" t="s">
        <v>723</v>
      </c>
      <c r="N41" s="208"/>
      <c r="O41" s="208"/>
      <c r="P41" s="208"/>
      <c r="Q41" s="208" t="s">
        <v>58</v>
      </c>
      <c r="R41" s="208"/>
      <c r="S41" s="196"/>
      <c r="T41" s="195" t="s">
        <v>724</v>
      </c>
      <c r="U41" s="195" t="s">
        <v>725</v>
      </c>
      <c r="V41" s="195" t="s">
        <v>726</v>
      </c>
      <c r="W41" s="8" t="s">
        <v>70</v>
      </c>
      <c r="X41" s="195" t="s">
        <v>727</v>
      </c>
      <c r="Y41" s="195" t="s">
        <v>728</v>
      </c>
      <c r="Z41" s="8" t="s">
        <v>729</v>
      </c>
      <c r="AA41" s="195" t="s">
        <v>730</v>
      </c>
      <c r="AB41" s="197"/>
      <c r="AC41" s="197"/>
      <c r="AD41" s="18"/>
      <c r="AE41" s="209"/>
      <c r="AF41" s="18" t="s">
        <v>731</v>
      </c>
      <c r="AG41" s="195"/>
      <c r="AH41" s="195"/>
      <c r="AI41" s="18" t="s">
        <v>732</v>
      </c>
    </row>
    <row r="42" spans="1:35" ht="30" customHeight="1">
      <c r="A42" s="283"/>
      <c r="B42" s="13" t="s">
        <v>293</v>
      </c>
      <c r="C42" s="7" t="s">
        <v>294</v>
      </c>
      <c r="D42" s="8" t="s">
        <v>295</v>
      </c>
      <c r="E42" s="8" t="s">
        <v>296</v>
      </c>
      <c r="F42" s="9">
        <v>43070</v>
      </c>
      <c r="G42" s="9">
        <v>43983</v>
      </c>
      <c r="H42" s="8" t="s">
        <v>147</v>
      </c>
      <c r="I42" s="21">
        <v>10000</v>
      </c>
      <c r="J42" s="12" t="s">
        <v>733</v>
      </c>
      <c r="K42" s="12" t="s">
        <v>298</v>
      </c>
      <c r="L42" s="8" t="s">
        <v>299</v>
      </c>
      <c r="M42" s="12" t="s">
        <v>300</v>
      </c>
      <c r="N42" s="208"/>
      <c r="O42" s="208" t="s">
        <v>58</v>
      </c>
      <c r="P42" s="208"/>
      <c r="Q42" s="208"/>
      <c r="R42" s="208"/>
      <c r="S42" s="196"/>
      <c r="T42" s="195" t="s">
        <v>734</v>
      </c>
      <c r="U42" s="195"/>
      <c r="V42" s="195" t="s">
        <v>735</v>
      </c>
      <c r="W42" s="195" t="s">
        <v>574</v>
      </c>
      <c r="X42" s="195" t="s">
        <v>736</v>
      </c>
      <c r="Y42" s="8" t="s">
        <v>737</v>
      </c>
      <c r="Z42" s="195" t="s">
        <v>738</v>
      </c>
      <c r="AA42" s="8" t="s">
        <v>739</v>
      </c>
      <c r="AB42" s="197"/>
      <c r="AC42" s="197"/>
      <c r="AD42" s="8" t="s">
        <v>740</v>
      </c>
      <c r="AE42" s="209"/>
      <c r="AF42" s="12" t="s">
        <v>741</v>
      </c>
      <c r="AG42" s="195"/>
      <c r="AH42" s="195"/>
      <c r="AI42" s="8" t="s">
        <v>742</v>
      </c>
    </row>
    <row r="43" spans="1:35" ht="30" customHeight="1">
      <c r="A43" s="283"/>
      <c r="B43" s="13" t="s">
        <v>304</v>
      </c>
      <c r="C43" s="7" t="s">
        <v>305</v>
      </c>
      <c r="D43" s="8" t="s">
        <v>306</v>
      </c>
      <c r="E43" s="8" t="s">
        <v>307</v>
      </c>
      <c r="F43" s="9">
        <v>43070</v>
      </c>
      <c r="G43" s="9">
        <v>44348</v>
      </c>
      <c r="H43" s="8" t="s">
        <v>743</v>
      </c>
      <c r="I43" s="21">
        <v>0</v>
      </c>
      <c r="J43" s="12" t="s">
        <v>744</v>
      </c>
      <c r="K43" s="12" t="s">
        <v>310</v>
      </c>
      <c r="L43" s="8" t="s">
        <v>311</v>
      </c>
      <c r="M43" s="12" t="s">
        <v>312</v>
      </c>
      <c r="N43" s="208"/>
      <c r="O43" s="208"/>
      <c r="P43" s="208"/>
      <c r="Q43" s="208" t="s">
        <v>591</v>
      </c>
      <c r="R43" s="208"/>
      <c r="S43" s="196"/>
      <c r="T43" s="195" t="s">
        <v>745</v>
      </c>
      <c r="U43" s="195"/>
      <c r="V43" s="195"/>
      <c r="W43" s="8" t="s">
        <v>53</v>
      </c>
      <c r="X43" s="195"/>
      <c r="Y43" s="8" t="s">
        <v>746</v>
      </c>
      <c r="Z43" s="8" t="s">
        <v>747</v>
      </c>
      <c r="AA43" s="8" t="s">
        <v>748</v>
      </c>
      <c r="AB43" s="197"/>
      <c r="AC43" s="197"/>
      <c r="AD43" s="8" t="s">
        <v>625</v>
      </c>
      <c r="AE43" s="209"/>
      <c r="AF43" s="12" t="s">
        <v>749</v>
      </c>
      <c r="AG43" s="195"/>
      <c r="AH43" s="195"/>
      <c r="AI43" s="8" t="s">
        <v>750</v>
      </c>
    </row>
    <row r="44" spans="1:35" ht="30" customHeight="1">
      <c r="A44" s="283"/>
      <c r="B44" s="13" t="s">
        <v>316</v>
      </c>
      <c r="C44" s="7" t="s">
        <v>317</v>
      </c>
      <c r="D44" s="8" t="s">
        <v>318</v>
      </c>
      <c r="E44" s="8" t="s">
        <v>319</v>
      </c>
      <c r="F44" s="9">
        <v>43070</v>
      </c>
      <c r="G44" s="9">
        <v>43983</v>
      </c>
      <c r="H44" s="8" t="s">
        <v>751</v>
      </c>
      <c r="I44" s="21">
        <v>0</v>
      </c>
      <c r="J44" s="12" t="s">
        <v>752</v>
      </c>
      <c r="K44" s="12" t="s">
        <v>321</v>
      </c>
      <c r="L44" s="8" t="s">
        <v>322</v>
      </c>
      <c r="M44" s="12" t="s">
        <v>753</v>
      </c>
      <c r="N44" s="208"/>
      <c r="O44" s="208" t="s">
        <v>58</v>
      </c>
      <c r="P44" s="208"/>
      <c r="Q44" s="208"/>
      <c r="R44" s="208"/>
      <c r="S44" s="196" t="s">
        <v>7</v>
      </c>
      <c r="T44" s="195" t="s">
        <v>754</v>
      </c>
      <c r="U44" s="195"/>
      <c r="V44" s="8" t="s">
        <v>755</v>
      </c>
      <c r="W44" s="8" t="s">
        <v>751</v>
      </c>
      <c r="X44" s="8"/>
      <c r="Y44" s="8"/>
      <c r="Z44" s="8"/>
      <c r="AA44" s="8"/>
      <c r="AB44" s="197"/>
      <c r="AC44" s="197"/>
      <c r="AD44" s="195"/>
      <c r="AE44" s="209"/>
      <c r="AF44" s="195"/>
      <c r="AG44" s="195"/>
      <c r="AH44" s="195"/>
      <c r="AI44" s="195"/>
    </row>
    <row r="45" spans="1:35" ht="30" customHeight="1">
      <c r="A45" s="283"/>
      <c r="B45" s="13" t="s">
        <v>325</v>
      </c>
      <c r="C45" s="7" t="s">
        <v>326</v>
      </c>
      <c r="D45" s="8" t="s">
        <v>327</v>
      </c>
      <c r="E45" s="8" t="s">
        <v>251</v>
      </c>
      <c r="F45" s="9">
        <v>43070</v>
      </c>
      <c r="G45" s="9">
        <v>43983</v>
      </c>
      <c r="H45" s="8" t="s">
        <v>756</v>
      </c>
      <c r="I45" s="21">
        <v>0</v>
      </c>
      <c r="J45" s="12" t="s">
        <v>329</v>
      </c>
      <c r="K45" s="12" t="s">
        <v>330</v>
      </c>
      <c r="L45" s="8" t="s">
        <v>331</v>
      </c>
      <c r="M45" s="12"/>
      <c r="N45" s="208"/>
      <c r="O45" s="208"/>
      <c r="P45" s="208"/>
      <c r="Q45" s="208" t="s">
        <v>58</v>
      </c>
      <c r="R45" s="208"/>
      <c r="S45" s="196"/>
      <c r="T45" s="195" t="s">
        <v>757</v>
      </c>
      <c r="U45" s="195" t="s">
        <v>333</v>
      </c>
      <c r="V45" s="195" t="s">
        <v>334</v>
      </c>
      <c r="W45" s="8" t="s">
        <v>758</v>
      </c>
      <c r="X45" s="195" t="s">
        <v>335</v>
      </c>
      <c r="Y45" s="8" t="s">
        <v>759</v>
      </c>
      <c r="Z45" s="8" t="s">
        <v>760</v>
      </c>
      <c r="AA45" s="8" t="s">
        <v>748</v>
      </c>
      <c r="AB45" s="197"/>
      <c r="AC45" s="197"/>
      <c r="AD45" s="8" t="s">
        <v>70</v>
      </c>
      <c r="AE45" s="209"/>
      <c r="AF45" s="195" t="s">
        <v>761</v>
      </c>
      <c r="AG45" s="195"/>
      <c r="AH45" s="195"/>
      <c r="AI45" s="195"/>
    </row>
    <row r="46" spans="1:35" ht="30" customHeight="1">
      <c r="A46" s="283"/>
      <c r="B46" s="13" t="s">
        <v>336</v>
      </c>
      <c r="C46" s="7" t="s">
        <v>337</v>
      </c>
      <c r="D46" s="8" t="s">
        <v>338</v>
      </c>
      <c r="E46" s="8" t="s">
        <v>339</v>
      </c>
      <c r="F46" s="9">
        <v>43070</v>
      </c>
      <c r="G46" s="9">
        <v>43983</v>
      </c>
      <c r="H46" s="8" t="s">
        <v>102</v>
      </c>
      <c r="I46" s="21">
        <v>22000</v>
      </c>
      <c r="J46" s="12" t="s">
        <v>265</v>
      </c>
      <c r="K46" s="12" t="s">
        <v>341</v>
      </c>
      <c r="L46" s="8" t="s">
        <v>342</v>
      </c>
      <c r="M46" s="12"/>
      <c r="N46" s="208"/>
      <c r="O46" s="208" t="s">
        <v>58</v>
      </c>
      <c r="P46" s="208"/>
      <c r="Q46" s="208"/>
      <c r="R46" s="208"/>
      <c r="S46" s="196" t="s">
        <v>7</v>
      </c>
      <c r="T46" s="195" t="s">
        <v>762</v>
      </c>
      <c r="U46" s="195"/>
      <c r="V46" s="195" t="s">
        <v>763</v>
      </c>
      <c r="W46" s="8" t="s">
        <v>102</v>
      </c>
      <c r="X46" s="195" t="s">
        <v>764</v>
      </c>
      <c r="Y46" s="195"/>
      <c r="Z46" s="195"/>
      <c r="AA46" s="195"/>
      <c r="AB46" s="197"/>
      <c r="AC46" s="197"/>
      <c r="AD46" s="8"/>
      <c r="AE46" s="209"/>
      <c r="AF46" s="195"/>
      <c r="AG46" s="195"/>
      <c r="AH46" s="195"/>
      <c r="AI46" s="195"/>
    </row>
    <row r="47" spans="1:35" ht="30" customHeight="1">
      <c r="A47" s="283"/>
      <c r="B47" s="13" t="s">
        <v>345</v>
      </c>
      <c r="C47" s="19" t="s">
        <v>352</v>
      </c>
      <c r="D47" s="12" t="s">
        <v>347</v>
      </c>
      <c r="E47" s="12" t="s">
        <v>251</v>
      </c>
      <c r="F47" s="9">
        <v>43070</v>
      </c>
      <c r="G47" s="9">
        <v>44958</v>
      </c>
      <c r="H47" s="8" t="s">
        <v>70</v>
      </c>
      <c r="I47" s="21">
        <v>0</v>
      </c>
      <c r="J47" s="12" t="s">
        <v>765</v>
      </c>
      <c r="K47" s="12" t="s">
        <v>349</v>
      </c>
      <c r="L47" s="8" t="s">
        <v>55</v>
      </c>
      <c r="M47" s="12"/>
      <c r="N47" s="208"/>
      <c r="O47" s="208" t="s">
        <v>58</v>
      </c>
      <c r="P47" s="208"/>
      <c r="Q47" s="208"/>
      <c r="R47" s="208"/>
      <c r="S47" s="196"/>
      <c r="T47" s="195" t="s">
        <v>766</v>
      </c>
      <c r="U47" s="195"/>
      <c r="V47" s="195"/>
      <c r="W47" s="8" t="s">
        <v>70</v>
      </c>
      <c r="X47" s="195" t="s">
        <v>767</v>
      </c>
      <c r="Y47" s="195"/>
      <c r="Z47" s="12" t="s">
        <v>768</v>
      </c>
      <c r="AA47" s="195" t="s">
        <v>769</v>
      </c>
      <c r="AB47" s="197"/>
      <c r="AC47" s="197"/>
      <c r="AD47" s="195"/>
      <c r="AE47" s="209"/>
      <c r="AF47" s="12" t="s">
        <v>770</v>
      </c>
      <c r="AG47" s="195"/>
      <c r="AH47" s="195"/>
      <c r="AI47" s="195"/>
    </row>
    <row r="48" spans="1:35" ht="30" customHeight="1">
      <c r="A48" s="283"/>
      <c r="B48" s="13" t="s">
        <v>354</v>
      </c>
      <c r="C48" s="7" t="s">
        <v>355</v>
      </c>
      <c r="D48" s="8" t="s">
        <v>356</v>
      </c>
      <c r="E48" s="12" t="s">
        <v>357</v>
      </c>
      <c r="F48" s="9">
        <v>43070</v>
      </c>
      <c r="G48" s="9">
        <v>44713</v>
      </c>
      <c r="H48" s="8" t="s">
        <v>53</v>
      </c>
      <c r="I48" s="21">
        <v>75000</v>
      </c>
      <c r="J48" s="12" t="s">
        <v>771</v>
      </c>
      <c r="K48" s="12" t="s">
        <v>221</v>
      </c>
      <c r="L48" s="8" t="s">
        <v>222</v>
      </c>
      <c r="M48" s="8" t="s">
        <v>772</v>
      </c>
      <c r="N48" s="208"/>
      <c r="O48" s="208" t="s">
        <v>58</v>
      </c>
      <c r="P48" s="208"/>
      <c r="Q48" s="208"/>
      <c r="R48" s="208"/>
      <c r="S48" s="196" t="s">
        <v>6</v>
      </c>
      <c r="T48" s="195" t="s">
        <v>773</v>
      </c>
      <c r="U48" s="195"/>
      <c r="V48" s="195" t="s">
        <v>774</v>
      </c>
      <c r="W48" s="8" t="s">
        <v>53</v>
      </c>
      <c r="X48" s="195" t="s">
        <v>775</v>
      </c>
      <c r="Y48" s="195"/>
      <c r="Z48" s="195"/>
      <c r="AA48" s="195"/>
      <c r="AB48" s="197"/>
      <c r="AC48" s="197"/>
      <c r="AD48" s="195"/>
      <c r="AE48" s="209"/>
      <c r="AF48" s="12" t="s">
        <v>776</v>
      </c>
      <c r="AG48" s="195"/>
      <c r="AH48" s="195"/>
      <c r="AI48" s="195"/>
    </row>
    <row r="49" spans="1:35" ht="30" customHeight="1">
      <c r="A49" s="284"/>
      <c r="B49" s="13" t="s">
        <v>506</v>
      </c>
      <c r="C49" s="43" t="s">
        <v>507</v>
      </c>
      <c r="D49" s="12" t="s">
        <v>508</v>
      </c>
      <c r="E49" s="12" t="s">
        <v>509</v>
      </c>
      <c r="F49" s="9">
        <v>43313</v>
      </c>
      <c r="G49" s="9">
        <v>43800</v>
      </c>
      <c r="H49" s="8" t="s">
        <v>70</v>
      </c>
      <c r="I49" s="21">
        <v>0</v>
      </c>
      <c r="J49" s="12" t="s">
        <v>777</v>
      </c>
      <c r="K49" s="12"/>
      <c r="L49" s="8"/>
      <c r="M49" s="12" t="s">
        <v>778</v>
      </c>
      <c r="N49" s="208"/>
      <c r="O49" s="208"/>
      <c r="P49" s="208" t="s">
        <v>58</v>
      </c>
      <c r="Q49" s="208"/>
      <c r="R49" s="208"/>
      <c r="S49" s="196"/>
      <c r="T49" s="195" t="s">
        <v>779</v>
      </c>
      <c r="U49" s="195"/>
      <c r="V49" s="195" t="s">
        <v>780</v>
      </c>
      <c r="W49" s="8" t="s">
        <v>70</v>
      </c>
      <c r="X49" s="195"/>
      <c r="Y49" s="195"/>
      <c r="Z49" s="195"/>
      <c r="AA49" s="195"/>
      <c r="AB49" s="197"/>
      <c r="AC49" s="197">
        <v>44166</v>
      </c>
      <c r="AD49" s="195"/>
      <c r="AE49" s="209"/>
      <c r="AF49" s="12" t="s">
        <v>781</v>
      </c>
      <c r="AG49" s="12" t="s">
        <v>221</v>
      </c>
      <c r="AH49" s="8" t="s">
        <v>222</v>
      </c>
      <c r="AI49" s="195"/>
    </row>
    <row r="50" spans="1:35" ht="30" customHeight="1">
      <c r="A50" s="282" t="s">
        <v>363</v>
      </c>
      <c r="B50" s="13" t="s">
        <v>364</v>
      </c>
      <c r="C50" s="7" t="s">
        <v>365</v>
      </c>
      <c r="D50" s="8" t="s">
        <v>366</v>
      </c>
      <c r="E50" s="8" t="s">
        <v>367</v>
      </c>
      <c r="F50" s="9">
        <v>43070</v>
      </c>
      <c r="G50" s="9">
        <v>44713</v>
      </c>
      <c r="H50" s="8" t="s">
        <v>147</v>
      </c>
      <c r="I50" s="21">
        <v>60000</v>
      </c>
      <c r="J50" s="8" t="s">
        <v>368</v>
      </c>
      <c r="K50" s="12" t="s">
        <v>369</v>
      </c>
      <c r="L50" s="8" t="s">
        <v>253</v>
      </c>
      <c r="M50" s="8" t="s">
        <v>370</v>
      </c>
      <c r="N50" s="208"/>
      <c r="O50" s="208" t="s">
        <v>58</v>
      </c>
      <c r="P50" s="208"/>
      <c r="Q50" s="208"/>
      <c r="R50" s="208"/>
      <c r="S50" s="196"/>
      <c r="T50" s="12" t="s">
        <v>782</v>
      </c>
      <c r="U50" s="12"/>
      <c r="V50" s="195" t="s">
        <v>718</v>
      </c>
      <c r="W50" s="8" t="s">
        <v>147</v>
      </c>
      <c r="X50" s="12"/>
      <c r="Y50" s="12"/>
      <c r="Z50" s="12"/>
      <c r="AA50" s="12"/>
      <c r="AB50" s="9"/>
      <c r="AC50" s="9"/>
      <c r="AD50" s="8" t="s">
        <v>783</v>
      </c>
      <c r="AE50" s="10"/>
      <c r="AF50" s="8" t="s">
        <v>784</v>
      </c>
      <c r="AG50" s="12"/>
      <c r="AH50" s="12"/>
      <c r="AI50" s="12" t="s">
        <v>785</v>
      </c>
    </row>
    <row r="51" spans="1:35" ht="30" customHeight="1">
      <c r="A51" s="283"/>
      <c r="B51" s="13" t="s">
        <v>372</v>
      </c>
      <c r="C51" s="7" t="s">
        <v>373</v>
      </c>
      <c r="D51" s="8" t="s">
        <v>374</v>
      </c>
      <c r="E51" s="8" t="s">
        <v>375</v>
      </c>
      <c r="F51" s="9">
        <v>43070</v>
      </c>
      <c r="G51" s="9">
        <v>44713</v>
      </c>
      <c r="H51" s="12" t="s">
        <v>60</v>
      </c>
      <c r="I51" s="21">
        <v>0</v>
      </c>
      <c r="J51" s="8" t="s">
        <v>786</v>
      </c>
      <c r="K51" s="8" t="s">
        <v>377</v>
      </c>
      <c r="L51" s="8" t="s">
        <v>55</v>
      </c>
      <c r="M51" s="8"/>
      <c r="N51" s="208"/>
      <c r="O51" s="100" t="s">
        <v>58</v>
      </c>
      <c r="P51" s="208"/>
      <c r="Q51" s="208"/>
      <c r="R51" s="208"/>
      <c r="S51" s="196"/>
      <c r="T51" s="12" t="s">
        <v>787</v>
      </c>
      <c r="U51" s="12"/>
      <c r="V51" s="12" t="s">
        <v>788</v>
      </c>
      <c r="W51" s="12" t="s">
        <v>60</v>
      </c>
      <c r="X51" s="12"/>
      <c r="Y51" s="8" t="s">
        <v>789</v>
      </c>
      <c r="Z51" s="8" t="s">
        <v>790</v>
      </c>
      <c r="AA51" s="8" t="s">
        <v>375</v>
      </c>
      <c r="AB51" s="9"/>
      <c r="AC51" s="9"/>
      <c r="AD51" s="12"/>
      <c r="AE51" s="10"/>
      <c r="AF51" s="8" t="s">
        <v>791</v>
      </c>
      <c r="AG51" s="12"/>
      <c r="AH51" s="12"/>
      <c r="AI51" s="12" t="s">
        <v>792</v>
      </c>
    </row>
    <row r="52" spans="1:35" ht="30" customHeight="1">
      <c r="A52" s="283"/>
      <c r="B52" s="13" t="s">
        <v>379</v>
      </c>
      <c r="C52" s="7" t="s">
        <v>380</v>
      </c>
      <c r="D52" s="8" t="s">
        <v>381</v>
      </c>
      <c r="E52" s="8" t="s">
        <v>382</v>
      </c>
      <c r="F52" s="9">
        <v>43070</v>
      </c>
      <c r="G52" s="9">
        <v>44958</v>
      </c>
      <c r="H52" s="8" t="s">
        <v>70</v>
      </c>
      <c r="I52" s="21">
        <v>42000</v>
      </c>
      <c r="J52" s="10" t="s">
        <v>793</v>
      </c>
      <c r="K52" s="8" t="s">
        <v>55</v>
      </c>
      <c r="L52" s="8" t="s">
        <v>55</v>
      </c>
      <c r="M52" s="8"/>
      <c r="N52" s="208"/>
      <c r="O52" s="208"/>
      <c r="P52" s="208"/>
      <c r="Q52" s="208" t="s">
        <v>58</v>
      </c>
      <c r="R52" s="208"/>
      <c r="S52" s="196"/>
      <c r="T52" s="12" t="s">
        <v>794</v>
      </c>
      <c r="U52" s="8" t="s">
        <v>795</v>
      </c>
      <c r="V52" s="8" t="s">
        <v>796</v>
      </c>
      <c r="W52" s="8" t="s">
        <v>70</v>
      </c>
      <c r="X52" s="8"/>
      <c r="Y52" s="8" t="s">
        <v>797</v>
      </c>
      <c r="Z52" s="12"/>
      <c r="AA52" s="12"/>
      <c r="AB52" s="9"/>
      <c r="AC52" s="9"/>
      <c r="AD52" s="8" t="s">
        <v>798</v>
      </c>
      <c r="AE52" s="10"/>
      <c r="AF52" s="10" t="s">
        <v>799</v>
      </c>
      <c r="AG52" s="12"/>
      <c r="AH52" s="12"/>
      <c r="AI52" s="8" t="s">
        <v>800</v>
      </c>
    </row>
    <row r="53" spans="1:35" ht="30" customHeight="1">
      <c r="A53" s="283"/>
      <c r="B53" s="13" t="s">
        <v>387</v>
      </c>
      <c r="C53" s="7" t="s">
        <v>388</v>
      </c>
      <c r="D53" s="12" t="s">
        <v>389</v>
      </c>
      <c r="E53" s="12"/>
      <c r="F53" s="9">
        <v>43070</v>
      </c>
      <c r="G53" s="9">
        <v>44958</v>
      </c>
      <c r="H53" s="12" t="s">
        <v>204</v>
      </c>
      <c r="I53" s="21">
        <v>0</v>
      </c>
      <c r="J53" s="8" t="s">
        <v>801</v>
      </c>
      <c r="K53" s="8" t="s">
        <v>55</v>
      </c>
      <c r="L53" s="8" t="s">
        <v>55</v>
      </c>
      <c r="M53" s="12"/>
      <c r="N53" s="208"/>
      <c r="O53" s="208" t="s">
        <v>58</v>
      </c>
      <c r="P53" s="208"/>
      <c r="Q53" s="208"/>
      <c r="R53" s="208"/>
      <c r="S53" s="196"/>
      <c r="T53" s="12" t="s">
        <v>802</v>
      </c>
      <c r="U53" s="12"/>
      <c r="V53" s="12" t="s">
        <v>803</v>
      </c>
      <c r="W53" s="12" t="s">
        <v>204</v>
      </c>
      <c r="X53" s="12"/>
      <c r="Y53" s="8" t="s">
        <v>804</v>
      </c>
      <c r="Z53" s="12" t="s">
        <v>805</v>
      </c>
      <c r="AA53" s="12" t="s">
        <v>806</v>
      </c>
      <c r="AB53" s="9"/>
      <c r="AC53" s="9"/>
      <c r="AD53" s="8" t="s">
        <v>646</v>
      </c>
      <c r="AE53" s="10"/>
      <c r="AF53" s="8" t="s">
        <v>807</v>
      </c>
      <c r="AG53" s="12"/>
      <c r="AH53" s="12"/>
      <c r="AI53" s="12"/>
    </row>
    <row r="54" spans="1:35" ht="30" customHeight="1">
      <c r="A54" s="283"/>
      <c r="B54" s="13" t="s">
        <v>396</v>
      </c>
      <c r="C54" s="7" t="s">
        <v>397</v>
      </c>
      <c r="D54" s="8" t="s">
        <v>366</v>
      </c>
      <c r="E54" s="12" t="s">
        <v>398</v>
      </c>
      <c r="F54" s="9">
        <v>43070</v>
      </c>
      <c r="G54" s="9">
        <v>44348</v>
      </c>
      <c r="H54" s="8" t="s">
        <v>147</v>
      </c>
      <c r="I54" s="21">
        <v>30000</v>
      </c>
      <c r="J54" s="21" t="s">
        <v>808</v>
      </c>
      <c r="K54" s="8" t="s">
        <v>55</v>
      </c>
      <c r="L54" s="8" t="s">
        <v>94</v>
      </c>
      <c r="M54" s="12"/>
      <c r="N54" s="208"/>
      <c r="O54" s="208" t="s">
        <v>591</v>
      </c>
      <c r="P54" s="208"/>
      <c r="Q54" s="208"/>
      <c r="R54" s="208"/>
      <c r="S54" s="196"/>
      <c r="T54" s="12" t="s">
        <v>809</v>
      </c>
      <c r="U54" s="12"/>
      <c r="V54" s="195" t="s">
        <v>718</v>
      </c>
      <c r="W54" s="8" t="s">
        <v>147</v>
      </c>
      <c r="X54" s="12"/>
      <c r="Y54" s="12"/>
      <c r="Z54" s="12"/>
      <c r="AA54" s="12"/>
      <c r="AB54" s="9"/>
      <c r="AC54" s="9"/>
      <c r="AD54" s="8" t="s">
        <v>783</v>
      </c>
      <c r="AE54" s="10"/>
      <c r="AF54" s="12"/>
      <c r="AG54" s="12"/>
      <c r="AH54" s="12"/>
      <c r="AI54" s="12" t="s">
        <v>810</v>
      </c>
    </row>
    <row r="55" spans="1:35" ht="30" customHeight="1">
      <c r="A55" s="283"/>
      <c r="B55" s="13" t="s">
        <v>401</v>
      </c>
      <c r="C55" s="7" t="s">
        <v>409</v>
      </c>
      <c r="D55" s="12" t="s">
        <v>403</v>
      </c>
      <c r="E55" s="12" t="s">
        <v>404</v>
      </c>
      <c r="F55" s="9">
        <v>43070</v>
      </c>
      <c r="G55" s="9">
        <v>44713</v>
      </c>
      <c r="H55" s="8" t="s">
        <v>53</v>
      </c>
      <c r="I55" s="21">
        <v>300000</v>
      </c>
      <c r="J55" s="12" t="s">
        <v>811</v>
      </c>
      <c r="K55" s="12" t="s">
        <v>406</v>
      </c>
      <c r="L55" s="8" t="s">
        <v>94</v>
      </c>
      <c r="M55" s="12" t="s">
        <v>411</v>
      </c>
      <c r="N55" s="208"/>
      <c r="O55" s="208"/>
      <c r="P55" s="208"/>
      <c r="Q55" s="208" t="s">
        <v>58</v>
      </c>
      <c r="R55" s="208"/>
      <c r="S55" s="196"/>
      <c r="T55" s="12" t="s">
        <v>812</v>
      </c>
      <c r="U55" s="12"/>
      <c r="V55" s="12"/>
      <c r="W55" s="8" t="s">
        <v>53</v>
      </c>
      <c r="X55" s="12"/>
      <c r="Y55" s="12"/>
      <c r="Z55" s="12"/>
      <c r="AA55" s="12"/>
      <c r="AB55" s="9"/>
      <c r="AC55" s="9"/>
      <c r="AD55" s="12"/>
      <c r="AE55" s="10"/>
      <c r="AF55" s="12" t="s">
        <v>813</v>
      </c>
      <c r="AG55" s="12"/>
      <c r="AH55" s="12"/>
      <c r="AI55" s="12"/>
    </row>
    <row r="56" spans="1:35" ht="30" customHeight="1">
      <c r="A56" s="283"/>
      <c r="B56" s="13" t="s">
        <v>412</v>
      </c>
      <c r="C56" s="7" t="s">
        <v>413</v>
      </c>
      <c r="D56" s="12" t="s">
        <v>418</v>
      </c>
      <c r="E56" s="12" t="s">
        <v>414</v>
      </c>
      <c r="F56" s="9">
        <v>43070</v>
      </c>
      <c r="G56" s="9">
        <v>43252</v>
      </c>
      <c r="H56" s="8" t="s">
        <v>53</v>
      </c>
      <c r="I56" s="21">
        <v>6000</v>
      </c>
      <c r="J56" s="12" t="s">
        <v>814</v>
      </c>
      <c r="K56" s="12" t="s">
        <v>416</v>
      </c>
      <c r="L56" s="8" t="s">
        <v>55</v>
      </c>
      <c r="M56" s="12"/>
      <c r="N56" s="208"/>
      <c r="O56" s="208"/>
      <c r="P56" s="208" t="s">
        <v>58</v>
      </c>
      <c r="Q56" s="208"/>
      <c r="R56" s="208"/>
      <c r="S56" s="196"/>
      <c r="T56" s="12" t="s">
        <v>815</v>
      </c>
      <c r="U56" s="12"/>
      <c r="V56" s="12"/>
      <c r="W56" s="12" t="s">
        <v>60</v>
      </c>
      <c r="X56" s="12"/>
      <c r="Y56" s="12"/>
      <c r="Z56" s="12"/>
      <c r="AA56" s="12"/>
      <c r="AB56" s="9"/>
      <c r="AC56" s="9">
        <v>44013</v>
      </c>
      <c r="AD56" s="12"/>
      <c r="AE56" s="10"/>
      <c r="AF56" s="12" t="s">
        <v>816</v>
      </c>
      <c r="AG56" s="12"/>
      <c r="AH56" s="12"/>
      <c r="AI56" s="12"/>
    </row>
    <row r="57" spans="1:35" ht="30" customHeight="1">
      <c r="A57" s="282" t="s">
        <v>419</v>
      </c>
      <c r="B57" s="13" t="s">
        <v>420</v>
      </c>
      <c r="C57" s="15" t="s">
        <v>421</v>
      </c>
      <c r="D57" s="8" t="s">
        <v>422</v>
      </c>
      <c r="E57" s="8" t="s">
        <v>423</v>
      </c>
      <c r="F57" s="9">
        <v>43070</v>
      </c>
      <c r="G57" s="9">
        <v>43556</v>
      </c>
      <c r="H57" s="8" t="s">
        <v>102</v>
      </c>
      <c r="I57" s="21">
        <v>40000</v>
      </c>
      <c r="J57" s="12" t="s">
        <v>424</v>
      </c>
      <c r="K57" s="12" t="s">
        <v>425</v>
      </c>
      <c r="L57" s="8" t="s">
        <v>94</v>
      </c>
      <c r="M57" s="8" t="s">
        <v>426</v>
      </c>
      <c r="N57" s="208"/>
      <c r="O57" s="208" t="s">
        <v>58</v>
      </c>
      <c r="P57" s="208"/>
      <c r="Q57" s="208"/>
      <c r="R57" s="208"/>
      <c r="S57" s="196"/>
      <c r="T57" s="12" t="s">
        <v>817</v>
      </c>
      <c r="U57" s="12"/>
      <c r="V57" s="195" t="s">
        <v>818</v>
      </c>
      <c r="W57" s="8" t="s">
        <v>102</v>
      </c>
      <c r="X57" s="12"/>
      <c r="Y57" s="12" t="s">
        <v>819</v>
      </c>
      <c r="Z57" s="12" t="s">
        <v>820</v>
      </c>
      <c r="AA57" s="12"/>
      <c r="AB57" s="9"/>
      <c r="AC57" s="9">
        <v>44774</v>
      </c>
      <c r="AD57" s="8" t="s">
        <v>574</v>
      </c>
      <c r="AE57" s="10"/>
      <c r="AF57" s="12"/>
      <c r="AG57" s="12"/>
      <c r="AH57" s="12"/>
      <c r="AI57" s="12"/>
    </row>
    <row r="58" spans="1:35" ht="30" customHeight="1">
      <c r="A58" s="283"/>
      <c r="B58" s="13" t="s">
        <v>429</v>
      </c>
      <c r="C58" s="15" t="s">
        <v>438</v>
      </c>
      <c r="D58" s="8" t="s">
        <v>431</v>
      </c>
      <c r="E58" s="8" t="s">
        <v>432</v>
      </c>
      <c r="F58" s="9">
        <v>43070</v>
      </c>
      <c r="G58" s="9">
        <v>44713</v>
      </c>
      <c r="H58" s="8" t="s">
        <v>699</v>
      </c>
      <c r="I58" s="21">
        <v>4000</v>
      </c>
      <c r="J58" s="12" t="s">
        <v>821</v>
      </c>
      <c r="K58" s="12" t="s">
        <v>434</v>
      </c>
      <c r="L58" s="8" t="s">
        <v>245</v>
      </c>
      <c r="M58" s="8" t="s">
        <v>822</v>
      </c>
      <c r="N58" s="208"/>
      <c r="O58" s="208"/>
      <c r="P58" s="208"/>
      <c r="Q58" s="208"/>
      <c r="R58" s="208" t="s">
        <v>591</v>
      </c>
      <c r="S58" s="196"/>
      <c r="T58" s="12" t="s">
        <v>823</v>
      </c>
      <c r="U58" s="12" t="s">
        <v>824</v>
      </c>
      <c r="V58" s="12"/>
      <c r="W58" s="8" t="s">
        <v>825</v>
      </c>
      <c r="X58" s="12" t="s">
        <v>826</v>
      </c>
      <c r="Y58" s="12"/>
      <c r="Z58" s="12"/>
      <c r="AA58" s="12"/>
      <c r="AB58" s="9"/>
      <c r="AC58" s="9"/>
      <c r="AD58" s="12"/>
      <c r="AE58" s="10"/>
      <c r="AF58" s="12" t="s">
        <v>827</v>
      </c>
      <c r="AG58" s="12"/>
      <c r="AH58" s="12"/>
      <c r="AI58" s="12"/>
    </row>
    <row r="59" spans="1:35" ht="30" customHeight="1">
      <c r="A59" s="283"/>
      <c r="B59" s="13" t="s">
        <v>439</v>
      </c>
      <c r="C59" s="15" t="s">
        <v>440</v>
      </c>
      <c r="D59" s="12" t="s">
        <v>441</v>
      </c>
      <c r="E59" s="12" t="s">
        <v>442</v>
      </c>
      <c r="F59" s="9">
        <v>43070</v>
      </c>
      <c r="G59" s="9">
        <v>44958</v>
      </c>
      <c r="H59" s="8" t="s">
        <v>70</v>
      </c>
      <c r="I59" s="21">
        <v>10000</v>
      </c>
      <c r="J59" s="12" t="s">
        <v>828</v>
      </c>
      <c r="K59" s="8" t="s">
        <v>444</v>
      </c>
      <c r="L59" s="8" t="s">
        <v>55</v>
      </c>
      <c r="M59" s="12"/>
      <c r="N59" s="208"/>
      <c r="O59" s="208"/>
      <c r="P59" s="208" t="s">
        <v>58</v>
      </c>
      <c r="Q59" s="208"/>
      <c r="R59" s="208"/>
      <c r="S59" s="196"/>
      <c r="T59" s="12" t="s">
        <v>829</v>
      </c>
      <c r="U59" s="12" t="s">
        <v>830</v>
      </c>
      <c r="V59" s="16" t="s">
        <v>831</v>
      </c>
      <c r="W59" s="12" t="s">
        <v>832</v>
      </c>
      <c r="X59" s="12" t="s">
        <v>833</v>
      </c>
      <c r="Y59" s="12"/>
      <c r="Z59" s="12"/>
      <c r="AA59" s="12"/>
      <c r="AB59" s="9"/>
      <c r="AC59" s="9"/>
      <c r="AD59" s="12"/>
      <c r="AE59" s="10"/>
      <c r="AF59" s="12" t="s">
        <v>834</v>
      </c>
      <c r="AG59" s="12"/>
      <c r="AH59" s="12"/>
      <c r="AI59" s="12"/>
    </row>
    <row r="60" spans="1:35" ht="30" customHeight="1">
      <c r="A60" s="283"/>
      <c r="B60" s="13" t="s">
        <v>447</v>
      </c>
      <c r="C60" s="15" t="s">
        <v>448</v>
      </c>
      <c r="D60" s="12" t="s">
        <v>449</v>
      </c>
      <c r="E60" s="12" t="s">
        <v>450</v>
      </c>
      <c r="F60" s="9">
        <v>43070</v>
      </c>
      <c r="G60" s="9">
        <v>44958</v>
      </c>
      <c r="H60" s="12" t="s">
        <v>256</v>
      </c>
      <c r="I60" s="21">
        <v>50000</v>
      </c>
      <c r="J60" s="12" t="s">
        <v>835</v>
      </c>
      <c r="K60" s="8" t="s">
        <v>452</v>
      </c>
      <c r="L60" s="8" t="s">
        <v>94</v>
      </c>
      <c r="M60" s="12" t="s">
        <v>453</v>
      </c>
      <c r="N60" s="208"/>
      <c r="O60" s="208"/>
      <c r="P60" s="208"/>
      <c r="Q60" s="208" t="s">
        <v>591</v>
      </c>
      <c r="R60" s="208"/>
      <c r="S60" s="196"/>
      <c r="T60" s="12" t="s">
        <v>836</v>
      </c>
      <c r="U60" s="12" t="s">
        <v>837</v>
      </c>
      <c r="V60" s="12" t="s">
        <v>838</v>
      </c>
      <c r="W60" s="12" t="s">
        <v>839</v>
      </c>
      <c r="X60" s="12"/>
      <c r="Y60" s="12"/>
      <c r="Z60" s="12"/>
      <c r="AA60" s="12"/>
      <c r="AB60" s="9"/>
      <c r="AC60" s="9"/>
      <c r="AD60" s="12"/>
      <c r="AE60" s="10">
        <v>70000</v>
      </c>
      <c r="AF60" s="12" t="s">
        <v>840</v>
      </c>
      <c r="AG60" s="12"/>
      <c r="AH60" s="12"/>
      <c r="AI60" s="12"/>
    </row>
    <row r="61" spans="1:35" ht="30" customHeight="1">
      <c r="A61" s="284"/>
      <c r="B61" s="13" t="s">
        <v>458</v>
      </c>
      <c r="C61" s="7" t="s">
        <v>459</v>
      </c>
      <c r="D61" s="8" t="s">
        <v>460</v>
      </c>
      <c r="E61" s="8" t="s">
        <v>461</v>
      </c>
      <c r="F61" s="9">
        <v>43070</v>
      </c>
      <c r="G61" s="9">
        <v>43983</v>
      </c>
      <c r="H61" s="8" t="s">
        <v>147</v>
      </c>
      <c r="I61" s="21">
        <v>0</v>
      </c>
      <c r="J61" s="8" t="s">
        <v>841</v>
      </c>
      <c r="K61" s="8" t="s">
        <v>55</v>
      </c>
      <c r="L61" s="8" t="s">
        <v>94</v>
      </c>
      <c r="M61" s="8" t="s">
        <v>842</v>
      </c>
      <c r="N61" s="208"/>
      <c r="O61" s="208"/>
      <c r="P61" s="208"/>
      <c r="Q61" s="208" t="s">
        <v>58</v>
      </c>
      <c r="R61" s="208"/>
      <c r="S61" s="196"/>
      <c r="T61" s="12" t="s">
        <v>843</v>
      </c>
      <c r="U61" s="12" t="s">
        <v>844</v>
      </c>
      <c r="V61" s="12"/>
      <c r="W61" s="8" t="s">
        <v>574</v>
      </c>
      <c r="X61" s="12"/>
      <c r="Y61" s="12"/>
      <c r="Z61" s="8"/>
      <c r="AA61" s="12"/>
      <c r="AB61" s="9"/>
      <c r="AC61" s="9"/>
      <c r="AD61" s="12"/>
      <c r="AE61" s="10"/>
      <c r="AF61" s="8" t="s">
        <v>845</v>
      </c>
      <c r="AG61" s="12"/>
      <c r="AH61" s="12"/>
      <c r="AI61" s="8" t="s">
        <v>846</v>
      </c>
    </row>
    <row r="65" spans="1:13" ht="26.25" customHeight="1">
      <c r="A65" s="24" t="s">
        <v>470</v>
      </c>
      <c r="B65" s="25"/>
      <c r="C65" s="25"/>
      <c r="D65" s="25"/>
      <c r="E65" s="25"/>
      <c r="F65" s="25"/>
      <c r="G65" s="25"/>
      <c r="H65" s="25"/>
      <c r="I65" s="104"/>
      <c r="J65" s="25"/>
      <c r="K65" s="25"/>
      <c r="L65" s="26"/>
      <c r="M65" s="27"/>
    </row>
    <row r="66" spans="1:13" ht="26.25" customHeight="1">
      <c r="A66" s="28"/>
      <c r="B66" s="200"/>
      <c r="C66" s="200"/>
      <c r="D66" s="29"/>
      <c r="E66" s="29"/>
      <c r="F66" s="29"/>
      <c r="G66" s="29"/>
      <c r="H66" s="29"/>
      <c r="I66" s="105"/>
      <c r="J66" s="29"/>
      <c r="K66" s="29"/>
      <c r="L66" s="29"/>
      <c r="M66" s="29"/>
    </row>
    <row r="67" spans="1:13" ht="43.5" customHeight="1">
      <c r="A67" s="30" t="s">
        <v>471</v>
      </c>
      <c r="B67" s="201"/>
      <c r="C67" s="31">
        <f>COUNTA(C71:C72,C76,C77)</f>
        <v>3</v>
      </c>
      <c r="D67" s="1"/>
      <c r="E67" s="1"/>
      <c r="F67" s="1"/>
      <c r="G67" s="1"/>
      <c r="H67" s="1"/>
      <c r="I67" s="103"/>
      <c r="J67" s="1"/>
      <c r="K67" s="1"/>
      <c r="L67" s="1"/>
      <c r="M67" s="1"/>
    </row>
    <row r="68" spans="1:13" ht="15.75" customHeight="1">
      <c r="A68" s="1"/>
      <c r="B68" s="1"/>
      <c r="C68" s="1"/>
      <c r="D68" s="1"/>
      <c r="E68" s="1"/>
      <c r="F68" s="1"/>
      <c r="G68" s="1"/>
      <c r="H68" s="1"/>
      <c r="I68" s="103"/>
      <c r="J68" s="1"/>
      <c r="K68" s="1"/>
      <c r="L68" s="1"/>
      <c r="M68" s="1"/>
    </row>
    <row r="69" spans="1:13" ht="15.75" customHeight="1">
      <c r="A69" s="285" t="s">
        <v>472</v>
      </c>
      <c r="B69" s="286" t="s">
        <v>12</v>
      </c>
      <c r="C69" s="286" t="s">
        <v>13</v>
      </c>
      <c r="D69" s="286" t="s">
        <v>14</v>
      </c>
      <c r="E69" s="306" t="s">
        <v>15</v>
      </c>
      <c r="F69" s="307" t="s">
        <v>16</v>
      </c>
      <c r="G69" s="308"/>
      <c r="H69" s="286" t="s">
        <v>17</v>
      </c>
      <c r="I69" s="340" t="s">
        <v>18</v>
      </c>
      <c r="J69" s="286" t="s">
        <v>19</v>
      </c>
      <c r="K69" s="307" t="s">
        <v>20</v>
      </c>
      <c r="L69" s="308"/>
      <c r="M69" s="286" t="s">
        <v>21</v>
      </c>
    </row>
    <row r="70" spans="1:13" ht="15.75" customHeight="1">
      <c r="A70" s="284"/>
      <c r="B70" s="284"/>
      <c r="C70" s="284"/>
      <c r="D70" s="284"/>
      <c r="E70" s="284"/>
      <c r="F70" s="33" t="s">
        <v>44</v>
      </c>
      <c r="G70" s="33" t="s">
        <v>45</v>
      </c>
      <c r="H70" s="284"/>
      <c r="I70" s="284"/>
      <c r="J70" s="284"/>
      <c r="K70" s="34" t="s">
        <v>46</v>
      </c>
      <c r="L70" s="34" t="s">
        <v>47</v>
      </c>
      <c r="M70" s="284"/>
    </row>
    <row r="71" spans="1:13" ht="15.75" customHeight="1">
      <c r="A71" s="339" t="s">
        <v>847</v>
      </c>
      <c r="B71" s="106" t="s">
        <v>848</v>
      </c>
      <c r="C71" s="15" t="s">
        <v>849</v>
      </c>
      <c r="D71" s="12" t="s">
        <v>850</v>
      </c>
      <c r="E71" s="12" t="s">
        <v>851</v>
      </c>
      <c r="F71" s="9">
        <v>43678</v>
      </c>
      <c r="G71" s="9">
        <v>44044</v>
      </c>
      <c r="H71" s="12" t="s">
        <v>574</v>
      </c>
      <c r="I71" s="21">
        <v>0</v>
      </c>
      <c r="J71" s="12" t="s">
        <v>852</v>
      </c>
      <c r="K71" s="107" t="s">
        <v>221</v>
      </c>
      <c r="L71" s="107" t="s">
        <v>221</v>
      </c>
      <c r="M71" s="107" t="s">
        <v>853</v>
      </c>
    </row>
    <row r="72" spans="1:13" ht="15.75" customHeight="1">
      <c r="A72" s="284"/>
      <c r="B72" s="106" t="s">
        <v>854</v>
      </c>
      <c r="C72" s="211" t="s">
        <v>855</v>
      </c>
      <c r="D72" s="195" t="s">
        <v>856</v>
      </c>
      <c r="E72" s="195" t="s">
        <v>857</v>
      </c>
      <c r="F72" s="197">
        <v>43678</v>
      </c>
      <c r="G72" s="197">
        <v>45231</v>
      </c>
      <c r="H72" s="213" t="s">
        <v>625</v>
      </c>
      <c r="I72" s="212">
        <v>150000</v>
      </c>
      <c r="J72" s="213" t="s">
        <v>858</v>
      </c>
      <c r="K72" s="213" t="s">
        <v>859</v>
      </c>
      <c r="L72" s="195" t="s">
        <v>860</v>
      </c>
      <c r="M72" s="213" t="s">
        <v>861</v>
      </c>
    </row>
    <row r="73" spans="1:13" ht="15.75" customHeight="1">
      <c r="A73" s="1"/>
      <c r="B73" s="1"/>
      <c r="C73" s="1"/>
      <c r="D73" s="1"/>
      <c r="E73" s="1"/>
      <c r="F73" s="1"/>
      <c r="G73" s="1"/>
      <c r="H73" s="1"/>
      <c r="I73" s="103"/>
      <c r="J73" s="1"/>
      <c r="K73" s="1"/>
      <c r="L73" s="1"/>
      <c r="M73" s="1"/>
    </row>
    <row r="74" spans="1:13" ht="15.75" customHeight="1">
      <c r="A74" s="285" t="s">
        <v>472</v>
      </c>
      <c r="B74" s="286" t="s">
        <v>12</v>
      </c>
      <c r="C74" s="286" t="s">
        <v>13</v>
      </c>
      <c r="D74" s="286" t="s">
        <v>14</v>
      </c>
      <c r="E74" s="306" t="s">
        <v>15</v>
      </c>
      <c r="F74" s="307" t="s">
        <v>16</v>
      </c>
      <c r="G74" s="308"/>
      <c r="H74" s="286" t="s">
        <v>17</v>
      </c>
      <c r="I74" s="340" t="s">
        <v>18</v>
      </c>
      <c r="J74" s="286" t="s">
        <v>19</v>
      </c>
      <c r="K74" s="307" t="s">
        <v>20</v>
      </c>
      <c r="L74" s="308"/>
      <c r="M74" s="286" t="s">
        <v>21</v>
      </c>
    </row>
    <row r="75" spans="1:13" ht="15" customHeight="1">
      <c r="A75" s="284"/>
      <c r="B75" s="284"/>
      <c r="C75" s="284"/>
      <c r="D75" s="284"/>
      <c r="E75" s="284"/>
      <c r="F75" s="33" t="s">
        <v>44</v>
      </c>
      <c r="G75" s="33" t="s">
        <v>45</v>
      </c>
      <c r="H75" s="284"/>
      <c r="I75" s="284"/>
      <c r="J75" s="284"/>
      <c r="K75" s="34" t="s">
        <v>46</v>
      </c>
      <c r="L75" s="34" t="s">
        <v>47</v>
      </c>
      <c r="M75" s="284"/>
    </row>
    <row r="76" spans="1:13" ht="15.75" customHeight="1">
      <c r="A76" s="12" t="s">
        <v>862</v>
      </c>
      <c r="B76" s="106" t="s">
        <v>863</v>
      </c>
      <c r="C76" s="211" t="s">
        <v>864</v>
      </c>
      <c r="D76" s="195" t="s">
        <v>865</v>
      </c>
      <c r="E76" s="195" t="s">
        <v>866</v>
      </c>
      <c r="F76" s="197">
        <v>43678</v>
      </c>
      <c r="G76" s="197">
        <v>44409</v>
      </c>
      <c r="H76" s="213" t="s">
        <v>70</v>
      </c>
      <c r="I76" s="212">
        <v>40000</v>
      </c>
      <c r="J76" s="212" t="s">
        <v>867</v>
      </c>
      <c r="K76" s="213" t="s">
        <v>868</v>
      </c>
      <c r="L76" s="195"/>
      <c r="M76" s="213" t="s">
        <v>869</v>
      </c>
    </row>
  </sheetData>
  <mergeCells count="68">
    <mergeCell ref="K69:L69"/>
    <mergeCell ref="M69:M70"/>
    <mergeCell ref="C69:C70"/>
    <mergeCell ref="D69:D70"/>
    <mergeCell ref="E69:E70"/>
    <mergeCell ref="F69:G69"/>
    <mergeCell ref="H69:H70"/>
    <mergeCell ref="I69:I70"/>
    <mergeCell ref="J69:J70"/>
    <mergeCell ref="H74:H75"/>
    <mergeCell ref="I74:I75"/>
    <mergeCell ref="J74:J75"/>
    <mergeCell ref="K74:L74"/>
    <mergeCell ref="M74:M75"/>
    <mergeCell ref="A71:A72"/>
    <mergeCell ref="A74:A75"/>
    <mergeCell ref="B74:B75"/>
    <mergeCell ref="C74:C75"/>
    <mergeCell ref="D74:D75"/>
    <mergeCell ref="E74:E75"/>
    <mergeCell ref="F74:G74"/>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H9:H10"/>
    <mergeCell ref="A11:A30"/>
    <mergeCell ref="A31:A34"/>
    <mergeCell ref="A35:A49"/>
    <mergeCell ref="A9:A10"/>
    <mergeCell ref="B9:B10"/>
    <mergeCell ref="C9:C10"/>
    <mergeCell ref="D9:D10"/>
    <mergeCell ref="E9:E10"/>
    <mergeCell ref="A50:A56"/>
    <mergeCell ref="A57:A61"/>
    <mergeCell ref="A69:A70"/>
    <mergeCell ref="B69:B70"/>
    <mergeCell ref="F9:G9"/>
  </mergeCells>
  <conditionalFormatting sqref="N11:N61">
    <cfRule type="cellIs" dxfId="36" priority="8" stopIfTrue="1" operator="equal">
      <formula>"x"</formula>
    </cfRule>
  </conditionalFormatting>
  <conditionalFormatting sqref="O11:O61">
    <cfRule type="cellIs" dxfId="35" priority="2" operator="equal">
      <formula>"x"</formula>
    </cfRule>
  </conditionalFormatting>
  <conditionalFormatting sqref="P11:P61">
    <cfRule type="cellIs" dxfId="34" priority="3" operator="equal">
      <formula>"x"</formula>
    </cfRule>
  </conditionalFormatting>
  <conditionalFormatting sqref="Q11:Q61">
    <cfRule type="cellIs" dxfId="33" priority="4" stopIfTrue="1" operator="equal">
      <formula>"x"</formula>
    </cfRule>
  </conditionalFormatting>
  <conditionalFormatting sqref="R11:R61">
    <cfRule type="cellIs" dxfId="32" priority="5" operator="equal">
      <formula>"x"</formula>
    </cfRule>
  </conditionalFormatting>
  <conditionalFormatting sqref="S11:S61">
    <cfRule type="cellIs" dxfId="31" priority="6" stopIfTrue="1" operator="equal">
      <formula>$AN$7</formula>
    </cfRule>
    <cfRule type="cellIs" dxfId="30" priority="7" stopIfTrue="1" operator="equal">
      <formula>$AN$6</formula>
    </cfRule>
  </conditionalFormatting>
  <conditionalFormatting sqref="AN6:AN7">
    <cfRule type="cellIs" dxfId="29" priority="1" stopIfTrue="1" operator="equal">
      <formula>$AN$6</formula>
    </cfRule>
  </conditionalFormatting>
  <dataValidations count="1">
    <dataValidation type="list" allowBlank="1" showErrorMessage="1" sqref="S11:S61" xr:uid="{00000000-0002-0000-0200-000000000000}">
      <formula1>$AN$6:$AN$7</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B36"/>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s>
  <sheetData>
    <row r="1" spans="2:28">
      <c r="B1" s="330" t="s">
        <v>0</v>
      </c>
      <c r="C1" s="310"/>
      <c r="D1" s="310"/>
      <c r="E1" s="310"/>
      <c r="F1" s="310"/>
      <c r="G1" s="310"/>
      <c r="H1" s="310"/>
      <c r="I1" s="310"/>
      <c r="J1" s="310"/>
      <c r="K1" s="310"/>
      <c r="L1" s="310"/>
      <c r="M1" s="310"/>
      <c r="N1" s="310"/>
      <c r="O1" s="310"/>
      <c r="P1" s="310"/>
      <c r="Q1" s="310"/>
      <c r="R1" s="310"/>
      <c r="S1" s="310"/>
      <c r="T1" s="310"/>
      <c r="U1" s="310"/>
      <c r="V1" s="310"/>
      <c r="W1" s="310"/>
      <c r="X1" s="202"/>
    </row>
    <row r="2" spans="2:28" ht="21" customHeight="1">
      <c r="B2" s="310"/>
      <c r="C2" s="310"/>
      <c r="D2" s="310"/>
      <c r="E2" s="310"/>
      <c r="F2" s="310"/>
      <c r="G2" s="310"/>
      <c r="H2" s="310"/>
      <c r="I2" s="310"/>
      <c r="J2" s="310"/>
      <c r="K2" s="310"/>
      <c r="L2" s="310"/>
      <c r="M2" s="310"/>
      <c r="N2" s="310"/>
      <c r="O2" s="310"/>
      <c r="P2" s="310"/>
      <c r="Q2" s="310"/>
      <c r="R2" s="310"/>
      <c r="S2" s="310"/>
      <c r="T2" s="310"/>
      <c r="U2" s="310"/>
      <c r="V2" s="310"/>
      <c r="W2" s="310"/>
      <c r="X2" s="203"/>
      <c r="Y2" s="44"/>
      <c r="Z2" s="44"/>
      <c r="AA2" s="44"/>
      <c r="AB2" s="44"/>
    </row>
    <row r="3" spans="2:28" ht="33.75" customHeight="1">
      <c r="B3" s="331" t="str">
        <f>'Monitoria Anual - 2'!A2</f>
        <v>Plano de Ação Nacional para a Conservação das Aves dos Campos Sulinos - PAN Campos Sulinos (2o Ciclo de Gestão)</v>
      </c>
      <c r="C3" s="314"/>
      <c r="D3" s="314"/>
      <c r="E3" s="314"/>
      <c r="F3" s="314"/>
      <c r="G3" s="314"/>
      <c r="H3" s="314"/>
      <c r="I3" s="314"/>
      <c r="J3" s="314"/>
      <c r="K3" s="314"/>
      <c r="L3" s="314"/>
      <c r="M3" s="314"/>
      <c r="N3" s="314"/>
      <c r="O3" s="314"/>
      <c r="P3" s="314"/>
      <c r="Q3" s="314"/>
      <c r="R3" s="314"/>
      <c r="S3" s="314"/>
      <c r="T3" s="314"/>
      <c r="U3" s="314"/>
      <c r="V3" s="314"/>
      <c r="W3" s="314"/>
      <c r="X3" s="202"/>
    </row>
    <row r="4" spans="2:28">
      <c r="J4" s="45"/>
      <c r="K4" s="45"/>
      <c r="L4" s="45"/>
      <c r="M4" s="45"/>
      <c r="N4" s="45"/>
      <c r="O4" s="45"/>
      <c r="X4" s="202"/>
    </row>
    <row r="5" spans="2:28" ht="45" customHeight="1">
      <c r="B5" s="332" t="s">
        <v>513</v>
      </c>
      <c r="C5" s="310"/>
      <c r="D5" s="333" t="str">
        <f>'Monitoria Anual - 2'!B4</f>
        <v>Integrar iniciativas e esforços de pesquisa, gestão e proteção para reduzir os fatores de ameaça e melhorar o estado de conservação das aves ameaçadas dos Campos Sulinos e seus habitats.</v>
      </c>
      <c r="E5" s="314"/>
      <c r="F5" s="314"/>
      <c r="G5" s="314"/>
      <c r="H5" s="314"/>
      <c r="I5" s="314"/>
      <c r="J5" s="314"/>
      <c r="K5" s="314"/>
      <c r="L5" s="314"/>
      <c r="M5" s="288"/>
      <c r="N5" s="3"/>
      <c r="O5" s="3"/>
      <c r="P5" s="3"/>
      <c r="Q5" s="3"/>
      <c r="R5" s="3"/>
      <c r="S5" s="1"/>
      <c r="T5" s="1"/>
      <c r="U5" s="1"/>
      <c r="V5" s="1"/>
      <c r="W5" s="1"/>
      <c r="X5" s="192"/>
      <c r="Y5" s="1"/>
      <c r="Z5" s="1"/>
      <c r="AA5" s="1"/>
      <c r="AB5" s="1"/>
    </row>
    <row r="6" spans="2:28">
      <c r="J6" s="45"/>
      <c r="K6" s="45"/>
      <c r="L6" s="45"/>
      <c r="M6" s="45"/>
      <c r="N6" s="45"/>
      <c r="O6" s="45"/>
      <c r="X6" s="202"/>
    </row>
    <row r="7" spans="2:28" ht="26.25" customHeight="1">
      <c r="B7" s="332" t="s">
        <v>4</v>
      </c>
      <c r="C7" s="310"/>
      <c r="D7" s="329" t="str">
        <f>'Monitoria Anual - 2'!B6</f>
        <v>27 a 29 de agosto de 2019 (Academia Nacional da PRF - Florianópolis)</v>
      </c>
      <c r="E7" s="314"/>
      <c r="F7" s="314"/>
      <c r="G7" s="288"/>
      <c r="H7" s="1"/>
      <c r="I7" s="46"/>
      <c r="J7" s="45"/>
      <c r="K7" s="45"/>
      <c r="L7" s="45"/>
      <c r="M7" s="45"/>
      <c r="N7" s="45"/>
      <c r="O7" s="45"/>
      <c r="X7" s="202"/>
    </row>
    <row r="8" spans="2:28">
      <c r="X8" s="202"/>
    </row>
    <row r="9" spans="2:28" ht="31.5" customHeight="1">
      <c r="B9" s="330" t="s">
        <v>514</v>
      </c>
      <c r="C9" s="310"/>
      <c r="D9" s="310"/>
      <c r="E9" s="310"/>
      <c r="F9" s="310"/>
      <c r="G9" s="310"/>
      <c r="H9" s="310"/>
      <c r="I9" s="310"/>
      <c r="J9" s="310"/>
      <c r="K9" s="310"/>
      <c r="L9" s="310"/>
      <c r="M9" s="310"/>
      <c r="N9" s="310"/>
      <c r="O9" s="310"/>
      <c r="P9" s="310"/>
      <c r="Q9" s="310"/>
      <c r="R9" s="310"/>
      <c r="S9" s="310"/>
      <c r="T9" s="310"/>
      <c r="U9" s="310"/>
      <c r="V9" s="310"/>
      <c r="W9" s="310"/>
      <c r="X9" s="202"/>
    </row>
    <row r="10" spans="2:28">
      <c r="G10" s="47"/>
      <c r="H10" s="47"/>
      <c r="I10" s="47"/>
      <c r="X10" s="202"/>
    </row>
    <row r="11" spans="2:28" ht="15.75">
      <c r="B11" s="329" t="s">
        <v>515</v>
      </c>
      <c r="C11" s="288"/>
      <c r="D11" s="48"/>
      <c r="E11" s="48"/>
      <c r="F11" s="48"/>
      <c r="G11" s="48"/>
      <c r="H11" s="48"/>
      <c r="I11" s="48"/>
      <c r="J11" s="48"/>
      <c r="K11" s="48"/>
      <c r="L11" s="48"/>
      <c r="M11" s="48"/>
      <c r="N11" s="48"/>
      <c r="O11" s="48"/>
      <c r="P11" s="48"/>
      <c r="Q11" s="48"/>
      <c r="R11" s="48"/>
      <c r="S11" s="48"/>
      <c r="T11" s="48"/>
      <c r="U11" s="48"/>
      <c r="V11" s="48"/>
      <c r="W11" s="48"/>
      <c r="X11" s="202"/>
    </row>
    <row r="12" spans="2:28">
      <c r="F12" s="334"/>
      <c r="G12" s="335"/>
      <c r="H12" s="49"/>
      <c r="X12" s="202"/>
    </row>
    <row r="13" spans="2:28" ht="33.75" customHeight="1">
      <c r="C13" s="336" t="s">
        <v>870</v>
      </c>
      <c r="D13" s="316"/>
      <c r="E13" s="316"/>
      <c r="F13" s="316"/>
      <c r="G13" s="317"/>
      <c r="H13" s="50"/>
      <c r="X13" s="202"/>
    </row>
    <row r="14" spans="2:28" ht="34.5" customHeight="1">
      <c r="B14" s="1"/>
      <c r="C14" s="51" t="s">
        <v>517</v>
      </c>
      <c r="D14" s="52" t="s">
        <v>518</v>
      </c>
      <c r="E14" s="53" t="s">
        <v>519</v>
      </c>
      <c r="F14" s="52" t="s">
        <v>520</v>
      </c>
      <c r="G14" s="54" t="s">
        <v>519</v>
      </c>
      <c r="H14" s="55"/>
      <c r="I14" s="1"/>
      <c r="J14" s="1"/>
      <c r="K14" s="1"/>
      <c r="L14" s="1"/>
      <c r="M14" s="1"/>
      <c r="N14" s="1"/>
      <c r="O14" s="1"/>
      <c r="P14" s="1"/>
      <c r="Q14" s="1"/>
      <c r="R14" s="1"/>
      <c r="S14" s="1"/>
      <c r="T14" s="1"/>
      <c r="U14" s="1"/>
      <c r="V14" s="1"/>
      <c r="W14" s="1"/>
      <c r="X14" s="192"/>
      <c r="Y14" s="1"/>
      <c r="Z14" s="1"/>
      <c r="AA14" s="1"/>
      <c r="AB14" s="1"/>
    </row>
    <row r="15" spans="2:28" ht="15.75">
      <c r="C15" s="56" t="s">
        <v>521</v>
      </c>
      <c r="D15" s="57"/>
      <c r="E15" s="58"/>
      <c r="F15" s="204">
        <f>COUNTA('Monitoria Anual - 2'!S11:S862)</f>
        <v>5</v>
      </c>
      <c r="G15" s="205">
        <f t="shared" ref="G15:G21" si="0">F15/$F$22</f>
        <v>0.10204081632653061</v>
      </c>
      <c r="H15" s="59"/>
      <c r="X15" s="202"/>
    </row>
    <row r="16" spans="2:28" ht="15.75">
      <c r="C16" s="60" t="s">
        <v>522</v>
      </c>
      <c r="D16" s="61">
        <f>COUNTA('Monitoria Anual - 2'!N11:N862)</f>
        <v>0</v>
      </c>
      <c r="E16" s="62">
        <f t="shared" ref="E16:E20" si="1">D16/$D$22</f>
        <v>0</v>
      </c>
      <c r="F16" s="206">
        <f t="shared" ref="F16:F20" si="2">D16-AB16</f>
        <v>0</v>
      </c>
      <c r="G16" s="62">
        <f t="shared" si="0"/>
        <v>0</v>
      </c>
      <c r="H16" s="59"/>
      <c r="X16" s="202"/>
      <c r="Z16" s="63">
        <f>COUNTIFS('Monitoria Anual - 2'!N:N,"x",'Monitoria Anual - 2'!S:S,"Excluída")</f>
        <v>0</v>
      </c>
      <c r="AA16" s="63">
        <f>COUNTIFS('Monitoria Anual - 2'!N:N,"x",'Monitoria Anual - 2'!S:S,"Agrupada")</f>
        <v>0</v>
      </c>
      <c r="AB16" s="63">
        <f t="shared" ref="AB16:AB20" si="3">Z16+AA16</f>
        <v>0</v>
      </c>
    </row>
    <row r="17" spans="2:28" ht="15.75">
      <c r="C17" s="64" t="s">
        <v>523</v>
      </c>
      <c r="D17" s="61">
        <f>COUNTA('Monitoria Anual - 2'!O11:O862)</f>
        <v>26</v>
      </c>
      <c r="E17" s="62">
        <f t="shared" si="1"/>
        <v>0.50980392156862742</v>
      </c>
      <c r="F17" s="206">
        <f t="shared" si="2"/>
        <v>22</v>
      </c>
      <c r="G17" s="62">
        <f t="shared" si="0"/>
        <v>0.44897959183673469</v>
      </c>
      <c r="H17" s="59"/>
      <c r="X17" s="202"/>
      <c r="Z17" s="63">
        <f t="array" ref="Z17">COUNTIFS('Monitoria Anual - 2'!O:O,"x",'Monitoria Anual - 2'!S:S,"Excluída")</f>
        <v>2</v>
      </c>
      <c r="AA17" s="63">
        <f t="array" ref="AA17">COUNTIFS('Monitoria Anual - 2'!O:O,"x",'Monitoria Anual - 2'!S:S,"Agrupada")</f>
        <v>2</v>
      </c>
      <c r="AB17" s="63">
        <f t="shared" si="3"/>
        <v>4</v>
      </c>
    </row>
    <row r="18" spans="2:28" ht="15.75">
      <c r="C18" s="65" t="s">
        <v>524</v>
      </c>
      <c r="D18" s="61">
        <f>COUNTA('Monitoria Anual - 2'!P11:P862)</f>
        <v>9</v>
      </c>
      <c r="E18" s="62">
        <f t="shared" si="1"/>
        <v>0.17647058823529413</v>
      </c>
      <c r="F18" s="206">
        <f t="shared" si="2"/>
        <v>9</v>
      </c>
      <c r="G18" s="62">
        <f t="shared" si="0"/>
        <v>0.18367346938775511</v>
      </c>
      <c r="H18" s="59"/>
      <c r="X18" s="202"/>
      <c r="Z18" s="63">
        <f t="array" ref="Z18">COUNTIFS('Monitoria Anual - 2'!P:P,"x",'Monitoria Anual - 2'!S:S,"Excluída")</f>
        <v>0</v>
      </c>
      <c r="AA18" s="63">
        <f t="array" ref="AA18">COUNTIFS('Monitoria Anual - 2'!P:P,"x",'Monitoria Anual - 2'!S:S,"Agrupada")</f>
        <v>0</v>
      </c>
      <c r="AB18" s="63">
        <f t="shared" si="3"/>
        <v>0</v>
      </c>
    </row>
    <row r="19" spans="2:28" ht="15.75">
      <c r="C19" s="66" t="s">
        <v>525</v>
      </c>
      <c r="D19" s="61">
        <f>COUNTA('Monitoria Anual - 2'!Q11:Q862)</f>
        <v>15</v>
      </c>
      <c r="E19" s="62">
        <f t="shared" si="1"/>
        <v>0.29411764705882354</v>
      </c>
      <c r="F19" s="206">
        <f t="shared" si="2"/>
        <v>14</v>
      </c>
      <c r="G19" s="62">
        <f t="shared" si="0"/>
        <v>0.2857142857142857</v>
      </c>
      <c r="H19" s="59"/>
      <c r="X19" s="202"/>
      <c r="Z19" s="63">
        <f t="array" ref="Z19">COUNTIFS('Monitoria Anual - 2'!Q:Q,"x",'Monitoria Anual - 2'!S:S,"Excluída")</f>
        <v>0</v>
      </c>
      <c r="AA19" s="63">
        <f t="array" ref="AA19">COUNTIFS('Monitoria Anual - 2'!Q:Q,"x",'Monitoria Anual - 2'!S:S,"Agrupada")</f>
        <v>1</v>
      </c>
      <c r="AB19" s="63">
        <f t="shared" si="3"/>
        <v>1</v>
      </c>
    </row>
    <row r="20" spans="2:28" ht="15.75">
      <c r="C20" s="67" t="s">
        <v>526</v>
      </c>
      <c r="D20" s="61">
        <f>COUNTA('Monitoria Anual - 2'!R11:R862)</f>
        <v>1</v>
      </c>
      <c r="E20" s="62">
        <f t="shared" si="1"/>
        <v>1.9607843137254902E-2</v>
      </c>
      <c r="F20" s="206">
        <f t="shared" si="2"/>
        <v>1</v>
      </c>
      <c r="G20" s="62">
        <f t="shared" si="0"/>
        <v>2.0408163265306121E-2</v>
      </c>
      <c r="H20" s="59"/>
      <c r="X20" s="202"/>
      <c r="Z20" s="63">
        <f t="array" ref="Z20">COUNTIFS('Monitoria Anual - 2'!R:R,"x",'Monitoria Anual - 2'!S:S,"Excluída")</f>
        <v>0</v>
      </c>
      <c r="AA20" s="63">
        <f t="array" ref="AA20">COUNTIFS('Monitoria Anual - 2'!R:R,"x",'Monitoria Anual - 2'!S:S,"Agrupada")</f>
        <v>0</v>
      </c>
      <c r="AB20" s="63">
        <f t="shared" si="3"/>
        <v>0</v>
      </c>
    </row>
    <row r="21" spans="2:28" ht="15.75" customHeight="1">
      <c r="C21" s="68" t="s">
        <v>527</v>
      </c>
      <c r="D21" s="69"/>
      <c r="E21" s="70"/>
      <c r="F21" s="71">
        <f>'Monitoria Anual - 2'!C67</f>
        <v>3</v>
      </c>
      <c r="G21" s="72">
        <f t="shared" si="0"/>
        <v>6.1224489795918366E-2</v>
      </c>
      <c r="H21" s="59"/>
      <c r="X21" s="202"/>
    </row>
    <row r="22" spans="2:28" ht="15.75" customHeight="1">
      <c r="C22" s="73" t="s">
        <v>528</v>
      </c>
      <c r="D22" s="74">
        <f>SUM(D16:D20)</f>
        <v>51</v>
      </c>
      <c r="E22" s="75">
        <f>SUM(E15:E21)</f>
        <v>1</v>
      </c>
      <c r="F22" s="76">
        <f t="shared" ref="F22:G22" si="4">SUM(F16:F21)</f>
        <v>49</v>
      </c>
      <c r="G22" s="75">
        <f t="shared" si="4"/>
        <v>1</v>
      </c>
      <c r="H22" s="59"/>
      <c r="X22" s="202"/>
    </row>
    <row r="23" spans="2:28" ht="15.75" customHeight="1">
      <c r="C23" s="77" t="s">
        <v>529</v>
      </c>
      <c r="D23" s="337">
        <f>COUNTIF('Monitoria Anual - 2'!S11:S862,"Agrupada")</f>
        <v>3</v>
      </c>
      <c r="E23" s="316"/>
      <c r="F23" s="316"/>
      <c r="G23" s="317"/>
      <c r="H23" s="78"/>
      <c r="X23" s="202"/>
    </row>
    <row r="24" spans="2:28" ht="15.75" customHeight="1">
      <c r="C24" s="79" t="s">
        <v>530</v>
      </c>
      <c r="D24" s="337">
        <f>COUNTIF('Monitoria Anual - 2'!S11:S62,"Excluída")</f>
        <v>2</v>
      </c>
      <c r="E24" s="316"/>
      <c r="F24" s="316"/>
      <c r="G24" s="317"/>
      <c r="X24" s="202"/>
    </row>
    <row r="25" spans="2:28" ht="15.75" customHeight="1">
      <c r="X25" s="202"/>
    </row>
    <row r="26" spans="2:28" ht="15.75" customHeight="1">
      <c r="X26" s="202"/>
    </row>
    <row r="27" spans="2:28" ht="15.75" customHeight="1">
      <c r="B27" s="329" t="s">
        <v>531</v>
      </c>
      <c r="C27" s="288"/>
      <c r="D27" s="48"/>
      <c r="E27" s="48"/>
      <c r="F27" s="48"/>
      <c r="G27" s="48"/>
      <c r="X27" s="202"/>
    </row>
    <row r="28" spans="2:28" ht="15.75" customHeight="1">
      <c r="B28" s="48"/>
      <c r="C28" s="80"/>
      <c r="D28" s="80"/>
      <c r="E28" s="80"/>
      <c r="F28" s="80"/>
      <c r="G28" s="80"/>
      <c r="H28" s="48"/>
      <c r="I28" s="48"/>
      <c r="J28" s="48"/>
      <c r="K28" s="48"/>
      <c r="L28" s="48"/>
      <c r="M28" s="48"/>
      <c r="N28" s="48"/>
      <c r="O28" s="48"/>
      <c r="P28" s="48"/>
      <c r="Q28" s="48"/>
      <c r="R28" s="48"/>
      <c r="S28" s="48"/>
      <c r="T28" s="48"/>
      <c r="U28" s="48"/>
      <c r="V28" s="48"/>
      <c r="W28" s="48"/>
      <c r="X28" s="202"/>
    </row>
    <row r="29" spans="2:28" ht="15.75" customHeight="1">
      <c r="B29" s="80"/>
      <c r="C29" s="81" t="s">
        <v>532</v>
      </c>
      <c r="D29" s="82">
        <f>COUNTA('Monitoria Anual - 2'!A11:A61)</f>
        <v>5</v>
      </c>
      <c r="H29" s="80"/>
      <c r="I29" s="80"/>
      <c r="J29" s="80"/>
      <c r="K29" s="80"/>
      <c r="L29" s="80"/>
      <c r="M29" s="80"/>
      <c r="N29" s="80"/>
      <c r="O29" s="80"/>
      <c r="P29" s="80"/>
      <c r="Q29" s="80"/>
      <c r="R29" s="80"/>
      <c r="S29" s="80"/>
      <c r="T29" s="80"/>
      <c r="U29" s="80"/>
      <c r="V29" s="80"/>
      <c r="W29" s="80"/>
      <c r="X29" s="202"/>
    </row>
    <row r="30" spans="2:28" ht="15.75" customHeight="1">
      <c r="X30" s="202"/>
    </row>
    <row r="31" spans="2:28" ht="15.75" customHeight="1">
      <c r="C31" s="83" t="s">
        <v>533</v>
      </c>
      <c r="D31" s="83" t="s">
        <v>534</v>
      </c>
      <c r="E31" s="84"/>
      <c r="F31" s="85"/>
      <c r="G31" s="86"/>
      <c r="H31" s="87"/>
      <c r="I31" s="88"/>
      <c r="J31" s="89"/>
      <c r="W31" s="207"/>
      <c r="X31" s="202"/>
    </row>
    <row r="32" spans="2:28" ht="15.75" customHeight="1">
      <c r="C32" s="90" t="s">
        <v>535</v>
      </c>
      <c r="D32" s="91">
        <f t="shared" ref="D32:D36" si="5">SUM(F32:J32)</f>
        <v>20</v>
      </c>
      <c r="E32" s="92">
        <f>COUNTA('Monitoria Anual - 2'!S11:S30)</f>
        <v>0</v>
      </c>
      <c r="F32" s="93">
        <f>COUNTA('Monitoria Anual - 2'!N11:N30)</f>
        <v>0</v>
      </c>
      <c r="G32" s="93">
        <f>COUNTA('Monitoria Anual - 2'!O11:O30)</f>
        <v>10</v>
      </c>
      <c r="H32" s="93">
        <f>COUNTA('Monitoria Anual - 2'!P11:P30)</f>
        <v>5</v>
      </c>
      <c r="I32" s="93">
        <f>COUNTA('Monitoria Anual - 2'!Q11:Q30)</f>
        <v>5</v>
      </c>
      <c r="J32" s="94">
        <f>COUNTA('Monitoria Anual - 2'!R11:R30)</f>
        <v>0</v>
      </c>
      <c r="W32" s="207"/>
      <c r="X32" s="202"/>
    </row>
    <row r="33" spans="3:10" ht="15.75" customHeight="1">
      <c r="C33" s="95" t="s">
        <v>536</v>
      </c>
      <c r="D33" s="90">
        <f t="shared" si="5"/>
        <v>4</v>
      </c>
      <c r="E33" s="96">
        <f>COUNTA('Monitoria Anual - 2'!S31:S34)</f>
        <v>0</v>
      </c>
      <c r="F33" s="97">
        <f>COUNTA('Monitoria Anual - 2'!N31:N34)</f>
        <v>0</v>
      </c>
      <c r="G33" s="97">
        <f>COUNTA('Monitoria Anual - 2'!O31:O34)</f>
        <v>3</v>
      </c>
      <c r="H33" s="97">
        <f>COUNTA('Monitoria Anual - 2'!P31:P34)</f>
        <v>0</v>
      </c>
      <c r="I33" s="97">
        <f>COUNTA('Monitoria Anual - 2'!Q31:Q34)</f>
        <v>1</v>
      </c>
      <c r="J33" s="98">
        <f>COUNTA('Monitoria Anual - 2'!R31:R34)</f>
        <v>0</v>
      </c>
    </row>
    <row r="34" spans="3:10" ht="15.75" customHeight="1">
      <c r="C34" s="95" t="s">
        <v>537</v>
      </c>
      <c r="D34" s="90">
        <f t="shared" si="5"/>
        <v>15</v>
      </c>
      <c r="E34" s="96">
        <f>COUNTA('Monitoria Anual - 2'!S35:S49)</f>
        <v>5</v>
      </c>
      <c r="F34" s="97">
        <f>COUNTA('Monitoria Anual - 2'!N35:N49)</f>
        <v>0</v>
      </c>
      <c r="G34" s="97">
        <f>COUNTA('Monitoria Anual - 2'!O35:O49)</f>
        <v>8</v>
      </c>
      <c r="H34" s="97">
        <f>COUNTA('Monitoria Anual - 2'!P35:P49)</f>
        <v>2</v>
      </c>
      <c r="I34" s="97">
        <f>COUNTA('Monitoria Anual - 2'!Q35:Q49)</f>
        <v>5</v>
      </c>
      <c r="J34" s="98">
        <f>COUNTA('Monitoria Anual - 2'!R35:R49)</f>
        <v>0</v>
      </c>
    </row>
    <row r="35" spans="3:10" ht="15.75" customHeight="1">
      <c r="C35" s="95" t="s">
        <v>538</v>
      </c>
      <c r="D35" s="90">
        <f t="shared" si="5"/>
        <v>7</v>
      </c>
      <c r="E35" s="96">
        <f>COUNTA('Monitoria Anual - 2'!S50:S56)</f>
        <v>0</v>
      </c>
      <c r="F35" s="97">
        <f>COUNTA('Monitoria Anual - 2'!N50:N56)</f>
        <v>0</v>
      </c>
      <c r="G35" s="97">
        <f>COUNTA('Monitoria Anual - 2'!O50:O56)</f>
        <v>4</v>
      </c>
      <c r="H35" s="97">
        <f>COUNTA('Monitoria Anual - 2'!P50:P56)</f>
        <v>1</v>
      </c>
      <c r="I35" s="97">
        <f>COUNTA('Monitoria Anual - 2'!Q50:Q56)</f>
        <v>2</v>
      </c>
      <c r="J35" s="98">
        <f>COUNTA('Monitoria Anual - 2'!R50:R56)</f>
        <v>0</v>
      </c>
    </row>
    <row r="36" spans="3:10" ht="15.75" customHeight="1">
      <c r="C36" s="95" t="s">
        <v>539</v>
      </c>
      <c r="D36" s="90">
        <f t="shared" si="5"/>
        <v>5</v>
      </c>
      <c r="E36" s="96">
        <f>COUNTA('Monitoria Anual - 2'!S57:S61)</f>
        <v>0</v>
      </c>
      <c r="F36" s="97">
        <f>COUNTA('Monitoria Anual - 2'!N57:N61)</f>
        <v>0</v>
      </c>
      <c r="G36" s="97">
        <f>COUNTA('Monitoria Anual - 2'!O57:O61)</f>
        <v>1</v>
      </c>
      <c r="H36" s="97">
        <f>COUNTA('Monitoria Anual - 2'!P57:P61)</f>
        <v>1</v>
      </c>
      <c r="I36" s="97">
        <f>COUNTA('Monitoria Anual - 2'!Q57:Q61)</f>
        <v>2</v>
      </c>
      <c r="J36" s="98">
        <f>COUNTA('Monitoria Anual - 2'!R57:R61)</f>
        <v>1</v>
      </c>
    </row>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6 F33:F36">
    <cfRule type="cellIs" dxfId="28"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8"/>
  <sheetViews>
    <sheetView showGridLines="0" topLeftCell="P21" workbookViewId="0">
      <selection activeCell="U24" sqref="U24"/>
    </sheetView>
  </sheetViews>
  <sheetFormatPr defaultColWidth="14.42578125" defaultRowHeight="15" customHeight="1"/>
  <cols>
    <col min="1" max="1" width="37.7109375" customWidth="1"/>
    <col min="2" max="2" width="7.28515625" customWidth="1"/>
    <col min="3" max="3" width="50.1406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69.7109375" customWidth="1"/>
    <col min="21" max="21" width="28.7109375" customWidth="1"/>
    <col min="22" max="22" width="40" customWidth="1"/>
    <col min="23" max="23" width="26.7109375" customWidth="1"/>
    <col min="24" max="24" width="39" customWidth="1"/>
    <col min="25" max="27" width="28.85546875" customWidth="1"/>
    <col min="28" max="32" width="18.7109375" customWidth="1"/>
    <col min="33" max="33" width="23" customWidth="1"/>
    <col min="34" max="34" width="18.7109375" customWidth="1"/>
    <col min="35" max="35" width="22.7109375" customWidth="1"/>
    <col min="36" max="36" width="7" customWidth="1"/>
    <col min="37" max="40" width="8.85546875" customWidth="1"/>
  </cols>
  <sheetData>
    <row r="1" spans="1:40" ht="49.5" customHeight="1">
      <c r="A1" s="338"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192"/>
      <c r="AK1" s="1"/>
      <c r="AL1" s="1"/>
      <c r="AM1" s="1"/>
      <c r="AN1" s="1"/>
    </row>
    <row r="2" spans="1:40" ht="49.5" customHeight="1">
      <c r="A2" s="311" t="s">
        <v>871</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192"/>
      <c r="AK2" s="1"/>
      <c r="AL2" s="1"/>
      <c r="AM2" s="1"/>
      <c r="AN2" s="1"/>
    </row>
    <row r="3" spans="1:40" ht="49.5" customHeight="1">
      <c r="A3" s="1"/>
      <c r="B3" s="1"/>
      <c r="C3" s="1"/>
      <c r="D3" s="1"/>
      <c r="E3" s="1"/>
      <c r="F3" s="1"/>
      <c r="G3" s="1"/>
      <c r="H3" s="1"/>
      <c r="I3" s="1"/>
      <c r="J3" s="1"/>
      <c r="K3" s="1"/>
      <c r="L3" s="1"/>
      <c r="M3" s="1"/>
      <c r="N3" s="2"/>
      <c r="O3" s="2"/>
      <c r="P3" s="2"/>
      <c r="Q3" s="2"/>
      <c r="R3" s="2"/>
      <c r="S3" s="2"/>
      <c r="T3" s="2"/>
      <c r="U3" s="2"/>
      <c r="V3" s="2"/>
      <c r="W3" s="2"/>
      <c r="X3" s="1"/>
      <c r="Y3" s="1"/>
      <c r="Z3" s="1"/>
      <c r="AA3" s="1"/>
      <c r="AB3" s="1"/>
      <c r="AC3" s="1"/>
      <c r="AD3" s="1"/>
      <c r="AE3" s="1"/>
      <c r="AF3" s="1"/>
      <c r="AG3" s="1"/>
      <c r="AH3" s="1"/>
      <c r="AI3" s="1"/>
      <c r="AJ3" s="192"/>
      <c r="AK3" s="1"/>
      <c r="AL3" s="1"/>
      <c r="AM3" s="1"/>
      <c r="AN3" s="1"/>
    </row>
    <row r="4" spans="1:40" ht="49.5" customHeight="1">
      <c r="A4" s="193" t="s">
        <v>2</v>
      </c>
      <c r="B4" s="313" t="s">
        <v>3</v>
      </c>
      <c r="C4" s="314"/>
      <c r="D4" s="314"/>
      <c r="E4" s="314"/>
      <c r="F4" s="314"/>
      <c r="G4" s="288"/>
      <c r="H4" s="3"/>
      <c r="I4" s="3"/>
      <c r="J4" s="3"/>
      <c r="K4" s="3"/>
      <c r="L4" s="3"/>
      <c r="M4" s="3"/>
      <c r="N4" s="3"/>
      <c r="O4" s="3"/>
      <c r="P4" s="3"/>
      <c r="Q4" s="3"/>
      <c r="R4" s="3"/>
      <c r="S4" s="1"/>
      <c r="T4" s="2"/>
      <c r="U4" s="2"/>
      <c r="V4" s="2"/>
      <c r="W4" s="2"/>
      <c r="X4" s="1"/>
      <c r="Y4" s="1"/>
      <c r="Z4" s="1"/>
      <c r="AA4" s="1"/>
      <c r="AB4" s="1"/>
      <c r="AC4" s="1"/>
      <c r="AD4" s="1"/>
      <c r="AE4" s="1"/>
      <c r="AF4" s="1"/>
      <c r="AG4" s="1"/>
      <c r="AH4" s="1"/>
      <c r="AI4" s="1"/>
      <c r="AJ4" s="192"/>
      <c r="AK4" s="1"/>
      <c r="AL4" s="1"/>
      <c r="AM4" s="1"/>
      <c r="AN4" s="1"/>
    </row>
    <row r="5" spans="1:40" ht="49.5" customHeight="1">
      <c r="A5" s="1"/>
      <c r="B5" s="1"/>
      <c r="C5" s="1"/>
      <c r="D5" s="1"/>
      <c r="E5" s="1"/>
      <c r="F5" s="1"/>
      <c r="G5" s="1"/>
      <c r="H5" s="1"/>
      <c r="I5" s="1"/>
      <c r="J5" s="1"/>
      <c r="K5" s="1"/>
      <c r="L5" s="1"/>
      <c r="M5" s="1"/>
      <c r="N5" s="2"/>
      <c r="O5" s="2"/>
      <c r="P5" s="2"/>
      <c r="Q5" s="2"/>
      <c r="R5" s="2"/>
      <c r="S5" s="2"/>
      <c r="T5" s="2"/>
      <c r="U5" s="2"/>
      <c r="V5" s="2"/>
      <c r="W5" s="2"/>
      <c r="X5" s="1"/>
      <c r="Y5" s="1"/>
      <c r="Z5" s="1"/>
      <c r="AA5" s="1"/>
      <c r="AB5" s="1"/>
      <c r="AC5" s="1"/>
      <c r="AD5" s="1"/>
      <c r="AE5" s="1"/>
      <c r="AF5" s="1"/>
      <c r="AG5" s="1"/>
      <c r="AH5" s="1"/>
      <c r="AI5" s="1"/>
      <c r="AJ5" s="192"/>
      <c r="AK5" s="1"/>
      <c r="AL5" s="1"/>
      <c r="AM5" s="1"/>
      <c r="AN5" s="1"/>
    </row>
    <row r="6" spans="1:40" ht="49.5" customHeight="1">
      <c r="A6" s="193" t="s">
        <v>4</v>
      </c>
      <c r="B6" s="313" t="s">
        <v>872</v>
      </c>
      <c r="C6" s="288"/>
      <c r="D6" s="1"/>
      <c r="E6" s="1"/>
      <c r="F6" s="1"/>
      <c r="G6" s="1"/>
      <c r="H6" s="1"/>
      <c r="I6" s="1"/>
      <c r="J6" s="1"/>
      <c r="K6" s="1"/>
      <c r="L6" s="1"/>
      <c r="M6" s="2"/>
      <c r="N6" s="2"/>
      <c r="O6" s="2"/>
      <c r="P6" s="2"/>
      <c r="Q6" s="2"/>
      <c r="R6" s="2"/>
      <c r="S6" s="2"/>
      <c r="T6" s="2"/>
      <c r="U6" s="2"/>
      <c r="V6" s="2"/>
      <c r="W6" s="2"/>
      <c r="X6" s="1"/>
      <c r="Y6" s="1"/>
      <c r="Z6" s="1"/>
      <c r="AA6" s="1"/>
      <c r="AB6" s="1"/>
      <c r="AC6" s="1"/>
      <c r="AD6" s="1"/>
      <c r="AE6" s="1"/>
      <c r="AF6" s="1"/>
      <c r="AG6" s="1"/>
      <c r="AH6" s="1"/>
      <c r="AI6" s="1"/>
      <c r="AJ6" s="192"/>
      <c r="AK6" s="1"/>
      <c r="AL6" s="1"/>
      <c r="AM6" s="1"/>
      <c r="AN6" s="1"/>
    </row>
    <row r="7" spans="1:40" ht="49.5" customHeight="1">
      <c r="A7" s="1"/>
      <c r="B7" s="1"/>
      <c r="C7" s="1"/>
      <c r="D7" s="1"/>
      <c r="E7" s="1"/>
      <c r="F7" s="1"/>
      <c r="G7" s="1"/>
      <c r="H7" s="1"/>
      <c r="I7" s="1"/>
      <c r="J7" s="1"/>
      <c r="K7" s="1"/>
      <c r="L7" s="1"/>
      <c r="M7" s="1"/>
      <c r="N7" s="2"/>
      <c r="O7" s="2"/>
      <c r="P7" s="2"/>
      <c r="Q7" s="2"/>
      <c r="R7" s="2"/>
      <c r="S7" s="2"/>
      <c r="T7" s="2"/>
      <c r="U7" s="2"/>
      <c r="V7" s="2"/>
      <c r="W7" s="2"/>
      <c r="X7" s="1"/>
      <c r="Y7" s="1"/>
      <c r="Z7" s="1"/>
      <c r="AA7" s="1"/>
      <c r="AB7" s="1"/>
      <c r="AC7" s="1"/>
      <c r="AD7" s="1"/>
      <c r="AE7" s="1"/>
      <c r="AF7" s="1"/>
      <c r="AG7" s="1"/>
      <c r="AH7" s="1"/>
      <c r="AI7" s="1"/>
      <c r="AJ7" s="192"/>
      <c r="AK7" s="1"/>
      <c r="AL7" s="1"/>
      <c r="AM7" s="1"/>
      <c r="AN7" s="4" t="s">
        <v>7</v>
      </c>
    </row>
    <row r="8" spans="1:40" ht="49.5" customHeight="1">
      <c r="A8" s="315" t="s">
        <v>8</v>
      </c>
      <c r="B8" s="316"/>
      <c r="C8" s="316"/>
      <c r="D8" s="316"/>
      <c r="E8" s="316"/>
      <c r="F8" s="316"/>
      <c r="G8" s="316"/>
      <c r="H8" s="316"/>
      <c r="I8" s="316"/>
      <c r="J8" s="316"/>
      <c r="K8" s="316"/>
      <c r="L8" s="316"/>
      <c r="M8" s="317"/>
      <c r="N8" s="318" t="s">
        <v>9</v>
      </c>
      <c r="O8" s="316"/>
      <c r="P8" s="316"/>
      <c r="Q8" s="316"/>
      <c r="R8" s="316"/>
      <c r="S8" s="316"/>
      <c r="T8" s="316"/>
      <c r="U8" s="316"/>
      <c r="V8" s="316"/>
      <c r="W8" s="316"/>
      <c r="X8" s="319"/>
      <c r="Y8" s="320" t="s">
        <v>10</v>
      </c>
      <c r="Z8" s="321"/>
      <c r="AA8" s="321"/>
      <c r="AB8" s="321"/>
      <c r="AC8" s="321"/>
      <c r="AD8" s="321"/>
      <c r="AE8" s="321"/>
      <c r="AF8" s="321"/>
      <c r="AG8" s="321"/>
      <c r="AH8" s="321"/>
      <c r="AI8" s="322"/>
      <c r="AJ8" s="192"/>
      <c r="AK8" s="1"/>
      <c r="AL8" s="1"/>
      <c r="AM8" s="1"/>
      <c r="AN8" s="1"/>
    </row>
    <row r="9" spans="1:40" ht="33" customHeight="1">
      <c r="A9" s="292" t="s">
        <v>11</v>
      </c>
      <c r="B9" s="289" t="s">
        <v>12</v>
      </c>
      <c r="C9" s="289" t="s">
        <v>13</v>
      </c>
      <c r="D9" s="289" t="s">
        <v>14</v>
      </c>
      <c r="E9" s="294" t="s">
        <v>15</v>
      </c>
      <c r="F9" s="287" t="s">
        <v>16</v>
      </c>
      <c r="G9" s="288"/>
      <c r="H9" s="289" t="s">
        <v>17</v>
      </c>
      <c r="I9" s="289" t="s">
        <v>18</v>
      </c>
      <c r="J9" s="289" t="s">
        <v>19</v>
      </c>
      <c r="K9" s="323" t="s">
        <v>20</v>
      </c>
      <c r="L9" s="324"/>
      <c r="M9" s="289" t="s">
        <v>21</v>
      </c>
      <c r="N9" s="325" t="s">
        <v>22</v>
      </c>
      <c r="O9" s="326" t="s">
        <v>23</v>
      </c>
      <c r="P9" s="327" t="s">
        <v>24</v>
      </c>
      <c r="Q9" s="303" t="s">
        <v>25</v>
      </c>
      <c r="R9" s="304" t="s">
        <v>26</v>
      </c>
      <c r="S9" s="305" t="s">
        <v>27</v>
      </c>
      <c r="T9" s="301" t="s">
        <v>28</v>
      </c>
      <c r="U9" s="301" t="s">
        <v>29</v>
      </c>
      <c r="V9" s="301" t="s">
        <v>30</v>
      </c>
      <c r="W9" s="301" t="s">
        <v>31</v>
      </c>
      <c r="X9" s="298" t="s">
        <v>32</v>
      </c>
      <c r="Y9" s="300" t="s">
        <v>33</v>
      </c>
      <c r="Z9" s="295" t="s">
        <v>34</v>
      </c>
      <c r="AA9" s="295" t="s">
        <v>35</v>
      </c>
      <c r="AB9" s="295" t="s">
        <v>36</v>
      </c>
      <c r="AC9" s="295" t="s">
        <v>37</v>
      </c>
      <c r="AD9" s="295" t="s">
        <v>38</v>
      </c>
      <c r="AE9" s="295" t="s">
        <v>39</v>
      </c>
      <c r="AF9" s="302" t="s">
        <v>40</v>
      </c>
      <c r="AG9" s="295" t="s">
        <v>41</v>
      </c>
      <c r="AH9" s="295" t="s">
        <v>42</v>
      </c>
      <c r="AI9" s="296" t="s">
        <v>43</v>
      </c>
      <c r="AJ9" s="192"/>
      <c r="AK9" s="1"/>
      <c r="AL9" s="1"/>
      <c r="AM9" s="1"/>
      <c r="AN9" s="1"/>
    </row>
    <row r="10" spans="1:40" ht="33" customHeight="1">
      <c r="A10" s="293"/>
      <c r="B10" s="290"/>
      <c r="C10" s="290"/>
      <c r="D10" s="290"/>
      <c r="E10" s="290"/>
      <c r="F10" s="5" t="s">
        <v>44</v>
      </c>
      <c r="G10" s="5" t="s">
        <v>45</v>
      </c>
      <c r="H10" s="290"/>
      <c r="I10" s="290"/>
      <c r="J10" s="290"/>
      <c r="K10" s="6" t="s">
        <v>46</v>
      </c>
      <c r="L10" s="6" t="s">
        <v>47</v>
      </c>
      <c r="M10" s="290"/>
      <c r="N10" s="290"/>
      <c r="O10" s="290"/>
      <c r="P10" s="290"/>
      <c r="Q10" s="290"/>
      <c r="R10" s="290"/>
      <c r="S10" s="290"/>
      <c r="T10" s="290"/>
      <c r="U10" s="290"/>
      <c r="V10" s="290"/>
      <c r="W10" s="290"/>
      <c r="X10" s="299"/>
      <c r="Y10" s="293"/>
      <c r="Z10" s="290"/>
      <c r="AA10" s="290"/>
      <c r="AB10" s="290"/>
      <c r="AC10" s="290"/>
      <c r="AD10" s="290"/>
      <c r="AE10" s="290"/>
      <c r="AF10" s="299"/>
      <c r="AG10" s="290"/>
      <c r="AH10" s="290"/>
      <c r="AI10" s="297"/>
      <c r="AJ10" s="192"/>
      <c r="AK10" s="1"/>
      <c r="AL10" s="1"/>
      <c r="AM10" s="1"/>
      <c r="AN10" s="1"/>
    </row>
    <row r="11" spans="1:40" ht="33" customHeight="1">
      <c r="A11" s="341" t="s">
        <v>48</v>
      </c>
      <c r="B11" s="42" t="s">
        <v>49</v>
      </c>
      <c r="C11" s="108" t="s">
        <v>62</v>
      </c>
      <c r="D11" s="109" t="s">
        <v>63</v>
      </c>
      <c r="E11" s="109" t="s">
        <v>52</v>
      </c>
      <c r="F11" s="214">
        <v>43405</v>
      </c>
      <c r="G11" s="214">
        <v>44105</v>
      </c>
      <c r="H11" s="109" t="s">
        <v>873</v>
      </c>
      <c r="I11" s="21">
        <v>60000</v>
      </c>
      <c r="J11" s="109" t="s">
        <v>874</v>
      </c>
      <c r="K11" s="109" t="s">
        <v>55</v>
      </c>
      <c r="L11" s="109" t="s">
        <v>56</v>
      </c>
      <c r="M11" s="110" t="s">
        <v>875</v>
      </c>
      <c r="N11" s="215"/>
      <c r="O11" s="215"/>
      <c r="P11" s="215"/>
      <c r="Q11" s="215" t="s">
        <v>58</v>
      </c>
      <c r="R11" s="215"/>
      <c r="S11" s="215"/>
      <c r="T11" s="216" t="s">
        <v>876</v>
      </c>
      <c r="U11" s="217" t="s">
        <v>877</v>
      </c>
      <c r="V11" s="217" t="s">
        <v>878</v>
      </c>
      <c r="W11" s="217" t="s">
        <v>879</v>
      </c>
      <c r="X11" s="216" t="s">
        <v>880</v>
      </c>
      <c r="Y11" s="208"/>
      <c r="Z11" s="208"/>
      <c r="AA11" s="208"/>
      <c r="AB11" s="208"/>
      <c r="AC11" s="35">
        <v>44896</v>
      </c>
      <c r="AD11" s="208"/>
      <c r="AE11" s="208"/>
      <c r="AF11" s="208"/>
      <c r="AG11" s="208"/>
      <c r="AH11" s="208"/>
      <c r="AI11" s="111" t="s">
        <v>881</v>
      </c>
      <c r="AJ11" s="192"/>
      <c r="AK11" s="1"/>
      <c r="AL11" s="1"/>
      <c r="AM11" s="1"/>
      <c r="AN11" s="1"/>
    </row>
    <row r="12" spans="1:40" ht="33" customHeight="1">
      <c r="A12" s="283"/>
      <c r="B12" s="42" t="s">
        <v>66</v>
      </c>
      <c r="C12" s="108" t="s">
        <v>67</v>
      </c>
      <c r="D12" s="109" t="s">
        <v>68</v>
      </c>
      <c r="E12" s="109" t="s">
        <v>69</v>
      </c>
      <c r="F12" s="35">
        <v>43070</v>
      </c>
      <c r="G12" s="35">
        <v>44652</v>
      </c>
      <c r="H12" s="112" t="s">
        <v>882</v>
      </c>
      <c r="I12" s="21">
        <v>30000</v>
      </c>
      <c r="J12" s="109" t="s">
        <v>883</v>
      </c>
      <c r="K12" s="109" t="s">
        <v>72</v>
      </c>
      <c r="L12" s="109" t="s">
        <v>72</v>
      </c>
      <c r="M12" s="108" t="s">
        <v>884</v>
      </c>
      <c r="N12" s="215"/>
      <c r="O12" s="215"/>
      <c r="P12" s="215" t="s">
        <v>58</v>
      </c>
      <c r="Q12" s="215"/>
      <c r="R12" s="215"/>
      <c r="S12" s="215"/>
      <c r="T12" s="111" t="s">
        <v>885</v>
      </c>
      <c r="U12" s="112" t="s">
        <v>886</v>
      </c>
      <c r="V12" s="112" t="s">
        <v>887</v>
      </c>
      <c r="W12" s="112" t="s">
        <v>888</v>
      </c>
      <c r="X12" s="111" t="s">
        <v>889</v>
      </c>
      <c r="Y12" s="113"/>
      <c r="Z12" s="113"/>
      <c r="AA12" s="113"/>
      <c r="AB12" s="113"/>
      <c r="AC12" s="114"/>
      <c r="AD12" s="113"/>
      <c r="AE12" s="113"/>
      <c r="AF12" s="113"/>
      <c r="AG12" s="113"/>
      <c r="AH12" s="113"/>
      <c r="AI12" s="111"/>
      <c r="AJ12" s="192"/>
      <c r="AK12" s="1"/>
      <c r="AL12" s="1"/>
      <c r="AM12" s="1"/>
      <c r="AN12" s="1"/>
    </row>
    <row r="13" spans="1:40" ht="33" customHeight="1">
      <c r="A13" s="283"/>
      <c r="B13" s="42" t="s">
        <v>78</v>
      </c>
      <c r="C13" s="108" t="s">
        <v>555</v>
      </c>
      <c r="D13" s="109" t="s">
        <v>562</v>
      </c>
      <c r="E13" s="109" t="s">
        <v>80</v>
      </c>
      <c r="F13" s="35">
        <v>43070</v>
      </c>
      <c r="G13" s="35">
        <v>44652</v>
      </c>
      <c r="H13" s="109" t="s">
        <v>873</v>
      </c>
      <c r="I13" s="21">
        <v>60000</v>
      </c>
      <c r="J13" s="109" t="s">
        <v>890</v>
      </c>
      <c r="K13" s="109" t="s">
        <v>83</v>
      </c>
      <c r="L13" s="109" t="s">
        <v>83</v>
      </c>
      <c r="M13" s="110" t="s">
        <v>891</v>
      </c>
      <c r="N13" s="215"/>
      <c r="O13" s="215"/>
      <c r="P13" s="215"/>
      <c r="Q13" s="215" t="s">
        <v>58</v>
      </c>
      <c r="R13" s="215"/>
      <c r="S13" s="215"/>
      <c r="T13" s="111" t="s">
        <v>892</v>
      </c>
      <c r="U13" s="112" t="s">
        <v>893</v>
      </c>
      <c r="V13" s="112"/>
      <c r="W13" s="112" t="s">
        <v>894</v>
      </c>
      <c r="X13" s="111" t="s">
        <v>895</v>
      </c>
      <c r="Y13" s="110" t="s">
        <v>896</v>
      </c>
      <c r="Z13" s="112" t="s">
        <v>897</v>
      </c>
      <c r="AA13" s="112" t="s">
        <v>898</v>
      </c>
      <c r="AB13" s="113"/>
      <c r="AC13" s="114"/>
      <c r="AD13" s="113"/>
      <c r="AE13" s="113"/>
      <c r="AF13" s="113"/>
      <c r="AG13" s="113"/>
      <c r="AH13" s="113"/>
      <c r="AI13" s="111"/>
      <c r="AJ13" s="192"/>
      <c r="AK13" s="1"/>
      <c r="AL13" s="1"/>
      <c r="AM13" s="1"/>
      <c r="AN13" s="1"/>
    </row>
    <row r="14" spans="1:40" ht="33" customHeight="1">
      <c r="A14" s="283"/>
      <c r="B14" s="42" t="s">
        <v>88</v>
      </c>
      <c r="C14" s="110" t="s">
        <v>899</v>
      </c>
      <c r="D14" s="112" t="s">
        <v>90</v>
      </c>
      <c r="E14" s="112" t="s">
        <v>91</v>
      </c>
      <c r="F14" s="35">
        <v>43191</v>
      </c>
      <c r="G14" s="35">
        <v>44287</v>
      </c>
      <c r="H14" s="109" t="s">
        <v>873</v>
      </c>
      <c r="I14" s="21">
        <v>60000</v>
      </c>
      <c r="J14" s="109" t="s">
        <v>900</v>
      </c>
      <c r="K14" s="109" t="s">
        <v>93</v>
      </c>
      <c r="L14" s="109" t="s">
        <v>94</v>
      </c>
      <c r="M14" s="110" t="s">
        <v>901</v>
      </c>
      <c r="N14" s="215"/>
      <c r="O14" s="215"/>
      <c r="P14" s="215" t="s">
        <v>58</v>
      </c>
      <c r="Q14" s="215"/>
      <c r="R14" s="215"/>
      <c r="S14" s="215"/>
      <c r="T14" s="111" t="s">
        <v>902</v>
      </c>
      <c r="U14" s="112"/>
      <c r="V14" s="112" t="s">
        <v>903</v>
      </c>
      <c r="W14" s="112" t="s">
        <v>904</v>
      </c>
      <c r="X14" s="115"/>
      <c r="Y14" s="113"/>
      <c r="Z14" s="113"/>
      <c r="AA14" s="116"/>
      <c r="AB14" s="113"/>
      <c r="AC14" s="114"/>
      <c r="AD14" s="113"/>
      <c r="AE14" s="113"/>
      <c r="AF14" s="113"/>
      <c r="AG14" s="109" t="s">
        <v>94</v>
      </c>
      <c r="AH14" s="109" t="s">
        <v>93</v>
      </c>
      <c r="AI14" s="111"/>
      <c r="AJ14" s="192"/>
      <c r="AK14" s="1"/>
      <c r="AL14" s="1"/>
      <c r="AM14" s="1"/>
      <c r="AN14" s="1"/>
    </row>
    <row r="15" spans="1:40" ht="33" customHeight="1">
      <c r="A15" s="283"/>
      <c r="B15" s="42" t="s">
        <v>98</v>
      </c>
      <c r="C15" s="110" t="s">
        <v>575</v>
      </c>
      <c r="D15" s="112" t="s">
        <v>100</v>
      </c>
      <c r="E15" s="112" t="s">
        <v>101</v>
      </c>
      <c r="F15" s="35">
        <v>43070</v>
      </c>
      <c r="G15" s="35">
        <v>44653</v>
      </c>
      <c r="H15" s="112" t="s">
        <v>905</v>
      </c>
      <c r="I15" s="21">
        <v>1000</v>
      </c>
      <c r="J15" s="112" t="s">
        <v>906</v>
      </c>
      <c r="K15" s="109" t="s">
        <v>104</v>
      </c>
      <c r="L15" s="109" t="s">
        <v>104</v>
      </c>
      <c r="M15" s="110" t="s">
        <v>577</v>
      </c>
      <c r="N15" s="215"/>
      <c r="O15" s="215"/>
      <c r="P15" s="215" t="s">
        <v>58</v>
      </c>
      <c r="Q15" s="215"/>
      <c r="R15" s="215"/>
      <c r="S15" s="215"/>
      <c r="T15" s="111" t="s">
        <v>907</v>
      </c>
      <c r="U15" s="112"/>
      <c r="V15" s="112" t="s">
        <v>908</v>
      </c>
      <c r="W15" s="112" t="s">
        <v>909</v>
      </c>
      <c r="X15" s="111" t="s">
        <v>910</v>
      </c>
      <c r="Y15" s="113"/>
      <c r="Z15" s="113"/>
      <c r="AA15" s="116"/>
      <c r="AB15" s="113"/>
      <c r="AC15" s="114"/>
      <c r="AD15" s="113"/>
      <c r="AE15" s="113"/>
      <c r="AF15" s="12" t="s">
        <v>911</v>
      </c>
      <c r="AG15" s="113"/>
      <c r="AH15" s="113"/>
      <c r="AI15" s="111" t="s">
        <v>912</v>
      </c>
      <c r="AJ15" s="192"/>
      <c r="AK15" s="1"/>
      <c r="AL15" s="1"/>
      <c r="AM15" s="1"/>
      <c r="AN15" s="1"/>
    </row>
    <row r="16" spans="1:40" ht="33" customHeight="1">
      <c r="A16" s="283"/>
      <c r="B16" s="42" t="s">
        <v>108</v>
      </c>
      <c r="C16" s="110" t="s">
        <v>582</v>
      </c>
      <c r="D16" s="112" t="s">
        <v>110</v>
      </c>
      <c r="E16" s="112" t="s">
        <v>111</v>
      </c>
      <c r="F16" s="35">
        <v>43678</v>
      </c>
      <c r="G16" s="35">
        <v>44409</v>
      </c>
      <c r="H16" s="112" t="s">
        <v>913</v>
      </c>
      <c r="I16" s="21">
        <v>15000</v>
      </c>
      <c r="J16" s="109" t="s">
        <v>583</v>
      </c>
      <c r="K16" s="109" t="s">
        <v>113</v>
      </c>
      <c r="L16" s="109" t="s">
        <v>114</v>
      </c>
      <c r="M16" s="110" t="s">
        <v>584</v>
      </c>
      <c r="N16" s="215"/>
      <c r="O16" s="215"/>
      <c r="P16" s="215" t="s">
        <v>58</v>
      </c>
      <c r="Q16" s="215"/>
      <c r="R16" s="215"/>
      <c r="S16" s="215"/>
      <c r="T16" s="111" t="s">
        <v>914</v>
      </c>
      <c r="U16" s="112" t="s">
        <v>915</v>
      </c>
      <c r="V16" s="112" t="s">
        <v>916</v>
      </c>
      <c r="W16" s="112" t="s">
        <v>917</v>
      </c>
      <c r="X16" s="117" t="s">
        <v>918</v>
      </c>
      <c r="Y16" s="113"/>
      <c r="Z16" s="113"/>
      <c r="AA16" s="116"/>
      <c r="AB16" s="113"/>
      <c r="AC16" s="114"/>
      <c r="AD16" s="113"/>
      <c r="AE16" s="113"/>
      <c r="AF16" s="113"/>
      <c r="AG16" s="113"/>
      <c r="AH16" s="113"/>
      <c r="AI16" s="111"/>
      <c r="AJ16" s="192"/>
      <c r="AK16" s="1"/>
      <c r="AL16" s="1"/>
      <c r="AM16" s="1"/>
      <c r="AN16" s="1"/>
    </row>
    <row r="17" spans="1:35" ht="33" customHeight="1">
      <c r="A17" s="283"/>
      <c r="B17" s="42" t="s">
        <v>118</v>
      </c>
      <c r="C17" s="110" t="s">
        <v>588</v>
      </c>
      <c r="D17" s="112" t="s">
        <v>120</v>
      </c>
      <c r="E17" s="112" t="s">
        <v>111</v>
      </c>
      <c r="F17" s="35">
        <v>43070</v>
      </c>
      <c r="G17" s="35">
        <v>44958</v>
      </c>
      <c r="H17" s="112" t="s">
        <v>913</v>
      </c>
      <c r="I17" s="21">
        <v>15000</v>
      </c>
      <c r="J17" s="109" t="s">
        <v>585</v>
      </c>
      <c r="K17" s="109" t="s">
        <v>114</v>
      </c>
      <c r="L17" s="109" t="s">
        <v>55</v>
      </c>
      <c r="M17" s="110" t="s">
        <v>589</v>
      </c>
      <c r="N17" s="215"/>
      <c r="O17" s="215"/>
      <c r="P17" s="215" t="s">
        <v>58</v>
      </c>
      <c r="Q17" s="215"/>
      <c r="R17" s="215"/>
      <c r="S17" s="215"/>
      <c r="T17" s="111" t="s">
        <v>919</v>
      </c>
      <c r="U17" s="112"/>
      <c r="V17" s="112" t="s">
        <v>920</v>
      </c>
      <c r="W17" s="112" t="s">
        <v>917</v>
      </c>
      <c r="X17" s="115"/>
      <c r="Y17" s="113"/>
      <c r="Z17" s="113"/>
      <c r="AA17" s="116"/>
      <c r="AB17" s="113"/>
      <c r="AC17" s="35">
        <v>44896</v>
      </c>
      <c r="AD17" s="113"/>
      <c r="AE17" s="113"/>
      <c r="AF17" s="113"/>
      <c r="AG17" s="109" t="s">
        <v>55</v>
      </c>
      <c r="AH17" s="109" t="s">
        <v>114</v>
      </c>
      <c r="AI17" s="111"/>
    </row>
    <row r="18" spans="1:35" ht="33" customHeight="1">
      <c r="A18" s="283"/>
      <c r="B18" s="42" t="s">
        <v>124</v>
      </c>
      <c r="C18" s="110" t="s">
        <v>594</v>
      </c>
      <c r="D18" s="112" t="s">
        <v>126</v>
      </c>
      <c r="E18" s="112" t="s">
        <v>127</v>
      </c>
      <c r="F18" s="35">
        <v>43070</v>
      </c>
      <c r="G18" s="35">
        <v>44958</v>
      </c>
      <c r="H18" s="112" t="s">
        <v>882</v>
      </c>
      <c r="I18" s="21">
        <v>1000</v>
      </c>
      <c r="J18" s="109" t="s">
        <v>921</v>
      </c>
      <c r="K18" s="109" t="s">
        <v>129</v>
      </c>
      <c r="L18" s="109" t="s">
        <v>130</v>
      </c>
      <c r="M18" s="110" t="s">
        <v>922</v>
      </c>
      <c r="N18" s="215"/>
      <c r="O18" s="215"/>
      <c r="P18" s="215"/>
      <c r="Q18" s="215" t="s">
        <v>58</v>
      </c>
      <c r="R18" s="215"/>
      <c r="S18" s="215"/>
      <c r="T18" s="111" t="s">
        <v>923</v>
      </c>
      <c r="U18" s="112" t="s">
        <v>924</v>
      </c>
      <c r="V18" s="112" t="s">
        <v>925</v>
      </c>
      <c r="W18" s="112" t="s">
        <v>926</v>
      </c>
      <c r="X18" s="115"/>
      <c r="Y18" s="113"/>
      <c r="Z18" s="113"/>
      <c r="AA18" s="116"/>
      <c r="AB18" s="113"/>
      <c r="AC18" s="35">
        <v>44896</v>
      </c>
      <c r="AD18" s="113"/>
      <c r="AE18" s="113"/>
      <c r="AF18" s="113"/>
      <c r="AG18" s="109" t="s">
        <v>130</v>
      </c>
      <c r="AH18" s="109" t="s">
        <v>129</v>
      </c>
      <c r="AI18" s="111" t="s">
        <v>922</v>
      </c>
    </row>
    <row r="19" spans="1:35" ht="33" customHeight="1">
      <c r="A19" s="283"/>
      <c r="B19" s="42" t="s">
        <v>134</v>
      </c>
      <c r="C19" s="118" t="s">
        <v>135</v>
      </c>
      <c r="D19" s="109" t="s">
        <v>600</v>
      </c>
      <c r="E19" s="109" t="s">
        <v>137</v>
      </c>
      <c r="F19" s="35">
        <v>43070</v>
      </c>
      <c r="G19" s="35">
        <v>44044</v>
      </c>
      <c r="H19" s="112" t="s">
        <v>905</v>
      </c>
      <c r="I19" s="21">
        <v>7000</v>
      </c>
      <c r="J19" s="109" t="s">
        <v>596</v>
      </c>
      <c r="K19" s="109" t="s">
        <v>139</v>
      </c>
      <c r="L19" s="109" t="s">
        <v>140</v>
      </c>
      <c r="M19" s="108" t="s">
        <v>601</v>
      </c>
      <c r="N19" s="215"/>
      <c r="O19" s="215"/>
      <c r="P19" s="215"/>
      <c r="Q19" s="215"/>
      <c r="R19" s="215" t="s">
        <v>58</v>
      </c>
      <c r="S19" s="215"/>
      <c r="T19" s="111" t="s">
        <v>927</v>
      </c>
      <c r="U19" s="112" t="s">
        <v>928</v>
      </c>
      <c r="V19" s="112"/>
      <c r="W19" s="112" t="s">
        <v>929</v>
      </c>
      <c r="X19" s="115"/>
      <c r="Y19" s="113"/>
      <c r="Z19" s="113"/>
      <c r="AA19" s="116"/>
      <c r="AB19" s="113"/>
      <c r="AC19" s="114"/>
      <c r="AD19" s="113"/>
      <c r="AE19" s="113"/>
      <c r="AF19" s="113"/>
      <c r="AG19" s="113"/>
      <c r="AH19" s="113"/>
      <c r="AI19" s="113"/>
    </row>
    <row r="20" spans="1:35" ht="33" customHeight="1">
      <c r="A20" s="283"/>
      <c r="B20" s="42" t="s">
        <v>143</v>
      </c>
      <c r="C20" s="118" t="s">
        <v>930</v>
      </c>
      <c r="D20" s="109" t="s">
        <v>145</v>
      </c>
      <c r="E20" s="109" t="s">
        <v>146</v>
      </c>
      <c r="F20" s="35">
        <v>43070</v>
      </c>
      <c r="G20" s="35">
        <v>44409</v>
      </c>
      <c r="H20" s="109" t="s">
        <v>606</v>
      </c>
      <c r="I20" s="21">
        <v>0</v>
      </c>
      <c r="J20" s="109" t="s">
        <v>931</v>
      </c>
      <c r="K20" s="109" t="s">
        <v>932</v>
      </c>
      <c r="L20" s="109" t="s">
        <v>932</v>
      </c>
      <c r="M20" s="108" t="s">
        <v>608</v>
      </c>
      <c r="N20" s="215"/>
      <c r="O20" s="215"/>
      <c r="P20" s="215" t="s">
        <v>58</v>
      </c>
      <c r="Q20" s="215"/>
      <c r="R20" s="215"/>
      <c r="S20" s="215"/>
      <c r="T20" s="111" t="s">
        <v>933</v>
      </c>
      <c r="U20" s="112"/>
      <c r="V20" s="117" t="s">
        <v>934</v>
      </c>
      <c r="W20" s="112" t="s">
        <v>935</v>
      </c>
      <c r="X20" s="115"/>
      <c r="Y20" s="113"/>
      <c r="Z20" s="113"/>
      <c r="AA20" s="116"/>
      <c r="AB20" s="113"/>
      <c r="AC20" s="114"/>
      <c r="AD20" s="113"/>
      <c r="AE20" s="113"/>
      <c r="AF20" s="113"/>
      <c r="AG20" s="113"/>
      <c r="AH20" s="113"/>
      <c r="AI20" s="113"/>
    </row>
    <row r="21" spans="1:35" ht="33" customHeight="1">
      <c r="A21" s="283"/>
      <c r="B21" s="42" t="s">
        <v>152</v>
      </c>
      <c r="C21" s="108" t="s">
        <v>153</v>
      </c>
      <c r="D21" s="109" t="s">
        <v>158</v>
      </c>
      <c r="E21" s="109" t="s">
        <v>159</v>
      </c>
      <c r="F21" s="35">
        <v>43070</v>
      </c>
      <c r="G21" s="35">
        <v>44409</v>
      </c>
      <c r="H21" s="112" t="s">
        <v>913</v>
      </c>
      <c r="I21" s="10">
        <v>6000</v>
      </c>
      <c r="J21" s="112" t="s">
        <v>936</v>
      </c>
      <c r="K21" s="112" t="s">
        <v>937</v>
      </c>
      <c r="L21" s="112" t="s">
        <v>937</v>
      </c>
      <c r="M21" s="110" t="s">
        <v>938</v>
      </c>
      <c r="N21" s="215"/>
      <c r="O21" s="215"/>
      <c r="P21" s="215"/>
      <c r="Q21" s="215" t="s">
        <v>58</v>
      </c>
      <c r="R21" s="215"/>
      <c r="S21" s="215"/>
      <c r="T21" s="111" t="s">
        <v>939</v>
      </c>
      <c r="U21" s="112" t="s">
        <v>940</v>
      </c>
      <c r="V21" s="112" t="s">
        <v>941</v>
      </c>
      <c r="W21" s="112" t="s">
        <v>917</v>
      </c>
      <c r="X21" s="115"/>
      <c r="Y21" s="113"/>
      <c r="Z21" s="112" t="s">
        <v>942</v>
      </c>
      <c r="AA21" s="116"/>
      <c r="AB21" s="113"/>
      <c r="AC21" s="35">
        <v>44652</v>
      </c>
      <c r="AD21" s="113"/>
      <c r="AE21" s="113"/>
      <c r="AF21" s="113"/>
      <c r="AG21" s="113"/>
      <c r="AH21" s="113"/>
      <c r="AI21" s="113"/>
    </row>
    <row r="22" spans="1:35" ht="33" customHeight="1">
      <c r="A22" s="283"/>
      <c r="B22" s="42" t="s">
        <v>160</v>
      </c>
      <c r="C22" s="108" t="s">
        <v>622</v>
      </c>
      <c r="D22" s="112" t="s">
        <v>623</v>
      </c>
      <c r="E22" s="112" t="s">
        <v>624</v>
      </c>
      <c r="F22" s="35">
        <v>43070</v>
      </c>
      <c r="G22" s="35">
        <v>44653</v>
      </c>
      <c r="H22" s="109" t="s">
        <v>873</v>
      </c>
      <c r="I22" s="10">
        <v>0</v>
      </c>
      <c r="J22" s="109" t="s">
        <v>943</v>
      </c>
      <c r="K22" s="109" t="s">
        <v>165</v>
      </c>
      <c r="L22" s="109" t="s">
        <v>165</v>
      </c>
      <c r="M22" s="110" t="s">
        <v>617</v>
      </c>
      <c r="N22" s="215"/>
      <c r="O22" s="215"/>
      <c r="P22" s="215"/>
      <c r="Q22" s="215"/>
      <c r="R22" s="215" t="s">
        <v>58</v>
      </c>
      <c r="S22" s="215"/>
      <c r="T22" s="111" t="s">
        <v>944</v>
      </c>
      <c r="U22" s="112" t="s">
        <v>924</v>
      </c>
      <c r="V22" s="112"/>
      <c r="W22" s="112" t="s">
        <v>894</v>
      </c>
      <c r="X22" s="115"/>
      <c r="Y22" s="113"/>
      <c r="Z22" s="116"/>
      <c r="AA22" s="112" t="s">
        <v>945</v>
      </c>
      <c r="AB22" s="113"/>
      <c r="AC22" s="114"/>
      <c r="AD22" s="113"/>
      <c r="AE22" s="113"/>
      <c r="AF22" s="113"/>
      <c r="AG22" s="113"/>
      <c r="AH22" s="113"/>
      <c r="AI22" s="113"/>
    </row>
    <row r="23" spans="1:35" ht="33" customHeight="1">
      <c r="A23" s="283"/>
      <c r="B23" s="42" t="s">
        <v>171</v>
      </c>
      <c r="C23" s="108" t="s">
        <v>172</v>
      </c>
      <c r="D23" s="109" t="s">
        <v>173</v>
      </c>
      <c r="E23" s="109" t="s">
        <v>170</v>
      </c>
      <c r="F23" s="35">
        <v>43070</v>
      </c>
      <c r="G23" s="35">
        <v>44653</v>
      </c>
      <c r="H23" s="109" t="s">
        <v>618</v>
      </c>
      <c r="I23" s="10">
        <v>0</v>
      </c>
      <c r="J23" s="109" t="s">
        <v>946</v>
      </c>
      <c r="K23" s="109" t="s">
        <v>175</v>
      </c>
      <c r="L23" s="109" t="s">
        <v>175</v>
      </c>
      <c r="M23" s="110"/>
      <c r="N23" s="215"/>
      <c r="O23" s="215" t="s">
        <v>58</v>
      </c>
      <c r="P23" s="215"/>
      <c r="Q23" s="215"/>
      <c r="R23" s="215"/>
      <c r="S23" s="215"/>
      <c r="T23" s="111" t="s">
        <v>947</v>
      </c>
      <c r="U23" s="112"/>
      <c r="V23" s="112" t="s">
        <v>948</v>
      </c>
      <c r="W23" s="109" t="s">
        <v>949</v>
      </c>
      <c r="X23" s="115"/>
      <c r="Y23" s="113"/>
      <c r="Z23" s="112" t="s">
        <v>950</v>
      </c>
      <c r="AA23" s="113"/>
      <c r="AB23" s="113"/>
      <c r="AC23" s="119">
        <v>44470</v>
      </c>
      <c r="AD23" s="113"/>
      <c r="AE23" s="113"/>
      <c r="AF23" s="113"/>
      <c r="AG23" s="113"/>
      <c r="AH23" s="113"/>
      <c r="AI23" s="113"/>
    </row>
    <row r="24" spans="1:35" ht="33" customHeight="1">
      <c r="A24" s="283"/>
      <c r="B24" s="42" t="s">
        <v>178</v>
      </c>
      <c r="C24" s="108" t="s">
        <v>179</v>
      </c>
      <c r="D24" s="109" t="s">
        <v>180</v>
      </c>
      <c r="E24" s="109" t="s">
        <v>951</v>
      </c>
      <c r="F24" s="35">
        <v>43070</v>
      </c>
      <c r="G24" s="35">
        <v>43923</v>
      </c>
      <c r="H24" s="112" t="s">
        <v>952</v>
      </c>
      <c r="I24" s="10">
        <v>1000</v>
      </c>
      <c r="J24" s="120" t="s">
        <v>953</v>
      </c>
      <c r="K24" s="109" t="s">
        <v>184</v>
      </c>
      <c r="L24" s="109" t="s">
        <v>55</v>
      </c>
      <c r="M24" s="110"/>
      <c r="N24" s="215"/>
      <c r="O24" s="215"/>
      <c r="P24" s="215"/>
      <c r="Q24" s="215"/>
      <c r="R24" s="215" t="s">
        <v>58</v>
      </c>
      <c r="S24" s="215"/>
      <c r="T24" s="111" t="s">
        <v>954</v>
      </c>
      <c r="U24" s="112" t="s">
        <v>955</v>
      </c>
      <c r="V24" s="112"/>
      <c r="W24" s="112" t="s">
        <v>956</v>
      </c>
      <c r="X24" s="111" t="s">
        <v>957</v>
      </c>
      <c r="Y24" s="113"/>
      <c r="Z24" s="113"/>
      <c r="AA24" s="113"/>
      <c r="AB24" s="113"/>
      <c r="AC24" s="114"/>
      <c r="AD24" s="113"/>
      <c r="AE24" s="113"/>
      <c r="AF24" s="111" t="s">
        <v>958</v>
      </c>
      <c r="AG24" s="113"/>
      <c r="AH24" s="113"/>
      <c r="AI24" s="113"/>
    </row>
    <row r="25" spans="1:35" ht="33" customHeight="1">
      <c r="A25" s="283"/>
      <c r="B25" s="42" t="s">
        <v>473</v>
      </c>
      <c r="C25" s="110" t="s">
        <v>474</v>
      </c>
      <c r="D25" s="112" t="s">
        <v>475</v>
      </c>
      <c r="E25" s="112" t="s">
        <v>476</v>
      </c>
      <c r="F25" s="35">
        <v>43252</v>
      </c>
      <c r="G25" s="35">
        <v>44166</v>
      </c>
      <c r="H25" s="109" t="s">
        <v>70</v>
      </c>
      <c r="I25" s="21">
        <v>0</v>
      </c>
      <c r="J25" s="217" t="s">
        <v>959</v>
      </c>
      <c r="K25" s="109" t="s">
        <v>114</v>
      </c>
      <c r="L25" s="109" t="s">
        <v>55</v>
      </c>
      <c r="M25" s="110"/>
      <c r="N25" s="215"/>
      <c r="O25" s="215"/>
      <c r="P25" s="215"/>
      <c r="Q25" s="215" t="s">
        <v>58</v>
      </c>
      <c r="R25" s="215"/>
      <c r="S25" s="215"/>
      <c r="T25" s="111" t="s">
        <v>960</v>
      </c>
      <c r="U25" s="112"/>
      <c r="V25" s="112"/>
      <c r="W25" s="109" t="s">
        <v>70</v>
      </c>
      <c r="X25" s="115"/>
      <c r="Y25" s="113"/>
      <c r="Z25" s="113"/>
      <c r="AA25" s="113"/>
      <c r="AB25" s="113"/>
      <c r="AC25" s="114"/>
      <c r="AD25" s="113"/>
      <c r="AE25" s="113"/>
      <c r="AF25" s="113"/>
      <c r="AG25" s="109" t="s">
        <v>55</v>
      </c>
      <c r="AH25" s="109" t="s">
        <v>114</v>
      </c>
      <c r="AI25" s="113"/>
    </row>
    <row r="26" spans="1:35" ht="33" customHeight="1">
      <c r="A26" s="283"/>
      <c r="B26" s="42" t="s">
        <v>478</v>
      </c>
      <c r="C26" s="110" t="s">
        <v>479</v>
      </c>
      <c r="D26" s="112" t="s">
        <v>475</v>
      </c>
      <c r="E26" s="112" t="s">
        <v>476</v>
      </c>
      <c r="F26" s="35">
        <v>43252</v>
      </c>
      <c r="G26" s="35">
        <v>44166</v>
      </c>
      <c r="H26" s="109" t="s">
        <v>70</v>
      </c>
      <c r="I26" s="21">
        <v>0</v>
      </c>
      <c r="J26" s="112" t="s">
        <v>647</v>
      </c>
      <c r="K26" s="109" t="s">
        <v>129</v>
      </c>
      <c r="L26" s="109" t="s">
        <v>130</v>
      </c>
      <c r="M26" s="110" t="s">
        <v>648</v>
      </c>
      <c r="N26" s="215"/>
      <c r="O26" s="215"/>
      <c r="P26" s="215"/>
      <c r="Q26" s="215" t="s">
        <v>58</v>
      </c>
      <c r="R26" s="215"/>
      <c r="S26" s="215"/>
      <c r="T26" s="111" t="s">
        <v>960</v>
      </c>
      <c r="U26" s="112"/>
      <c r="V26" s="112"/>
      <c r="W26" s="109" t="s">
        <v>70</v>
      </c>
      <c r="X26" s="115"/>
      <c r="Y26" s="113"/>
      <c r="Z26" s="113"/>
      <c r="AA26" s="113"/>
      <c r="AB26" s="113"/>
      <c r="AC26" s="114"/>
      <c r="AD26" s="113"/>
      <c r="AE26" s="113"/>
      <c r="AF26" s="113"/>
      <c r="AG26" s="109" t="s">
        <v>130</v>
      </c>
      <c r="AH26" s="109" t="s">
        <v>129</v>
      </c>
      <c r="AI26" s="113"/>
    </row>
    <row r="27" spans="1:35" ht="33" customHeight="1">
      <c r="A27" s="283"/>
      <c r="B27" s="42" t="s">
        <v>481</v>
      </c>
      <c r="C27" s="110" t="s">
        <v>482</v>
      </c>
      <c r="D27" s="112" t="s">
        <v>475</v>
      </c>
      <c r="E27" s="112" t="s">
        <v>476</v>
      </c>
      <c r="F27" s="35">
        <v>43252</v>
      </c>
      <c r="G27" s="35">
        <v>44166</v>
      </c>
      <c r="H27" s="109" t="s">
        <v>70</v>
      </c>
      <c r="I27" s="21">
        <v>0</v>
      </c>
      <c r="J27" s="112" t="s">
        <v>961</v>
      </c>
      <c r="K27" s="109" t="s">
        <v>196</v>
      </c>
      <c r="L27" s="109" t="s">
        <v>175</v>
      </c>
      <c r="M27" s="110"/>
      <c r="N27" s="215"/>
      <c r="O27" s="215"/>
      <c r="P27" s="215"/>
      <c r="Q27" s="215" t="s">
        <v>58</v>
      </c>
      <c r="R27" s="215"/>
      <c r="S27" s="215"/>
      <c r="T27" s="111" t="s">
        <v>960</v>
      </c>
      <c r="U27" s="112"/>
      <c r="V27" s="112"/>
      <c r="W27" s="109" t="s">
        <v>70</v>
      </c>
      <c r="X27" s="115"/>
      <c r="Y27" s="113"/>
      <c r="Z27" s="113"/>
      <c r="AA27" s="113"/>
      <c r="AB27" s="113"/>
      <c r="AC27" s="114"/>
      <c r="AD27" s="113"/>
      <c r="AE27" s="113"/>
      <c r="AF27" s="113"/>
      <c r="AG27" s="109" t="s">
        <v>175</v>
      </c>
      <c r="AH27" s="106" t="s">
        <v>196</v>
      </c>
      <c r="AI27" s="113"/>
    </row>
    <row r="28" spans="1:35" ht="33" customHeight="1">
      <c r="A28" s="283"/>
      <c r="B28" s="42" t="s">
        <v>484</v>
      </c>
      <c r="C28" s="218" t="s">
        <v>485</v>
      </c>
      <c r="D28" s="112" t="s">
        <v>486</v>
      </c>
      <c r="E28" s="112" t="s">
        <v>487</v>
      </c>
      <c r="F28" s="35">
        <v>43313</v>
      </c>
      <c r="G28" s="35">
        <v>44044</v>
      </c>
      <c r="H28" s="112" t="s">
        <v>163</v>
      </c>
      <c r="I28" s="21">
        <v>0</v>
      </c>
      <c r="J28" s="121" t="s">
        <v>488</v>
      </c>
      <c r="K28" s="112" t="s">
        <v>489</v>
      </c>
      <c r="L28" s="112" t="s">
        <v>490</v>
      </c>
      <c r="M28" s="110" t="s">
        <v>653</v>
      </c>
      <c r="N28" s="215"/>
      <c r="O28" s="215"/>
      <c r="P28" s="215"/>
      <c r="Q28" s="215"/>
      <c r="R28" s="215" t="s">
        <v>58</v>
      </c>
      <c r="S28" s="215"/>
      <c r="T28" s="111" t="s">
        <v>962</v>
      </c>
      <c r="U28" s="112" t="s">
        <v>963</v>
      </c>
      <c r="V28" s="112"/>
      <c r="W28" s="109" t="s">
        <v>949</v>
      </c>
      <c r="X28" s="115"/>
      <c r="Y28" s="113"/>
      <c r="Z28" s="113"/>
      <c r="AA28" s="113"/>
      <c r="AB28" s="113"/>
      <c r="AC28" s="114"/>
      <c r="AD28" s="113"/>
      <c r="AE28" s="113"/>
      <c r="AF28" s="113"/>
      <c r="AG28" s="113"/>
      <c r="AH28" s="113"/>
      <c r="AI28" s="113"/>
    </row>
    <row r="29" spans="1:35" ht="33" customHeight="1">
      <c r="A29" s="283"/>
      <c r="B29" s="42" t="s">
        <v>491</v>
      </c>
      <c r="C29" s="218" t="s">
        <v>492</v>
      </c>
      <c r="D29" s="112" t="s">
        <v>493</v>
      </c>
      <c r="E29" s="112" t="s">
        <v>494</v>
      </c>
      <c r="F29" s="214">
        <v>43313</v>
      </c>
      <c r="G29" s="35">
        <v>44409</v>
      </c>
      <c r="H29" s="109" t="s">
        <v>70</v>
      </c>
      <c r="I29" s="21">
        <v>0</v>
      </c>
      <c r="J29" s="121" t="s">
        <v>663</v>
      </c>
      <c r="K29" s="112" t="s">
        <v>496</v>
      </c>
      <c r="L29" s="112" t="s">
        <v>497</v>
      </c>
      <c r="M29" s="110" t="s">
        <v>964</v>
      </c>
      <c r="N29" s="215"/>
      <c r="O29" s="215"/>
      <c r="P29" s="215" t="s">
        <v>58</v>
      </c>
      <c r="Q29" s="215"/>
      <c r="R29" s="215"/>
      <c r="S29" s="215"/>
      <c r="T29" s="111" t="s">
        <v>965</v>
      </c>
      <c r="U29" s="112"/>
      <c r="V29" s="112" t="s">
        <v>966</v>
      </c>
      <c r="W29" s="109" t="s">
        <v>70</v>
      </c>
      <c r="X29" s="111" t="s">
        <v>967</v>
      </c>
      <c r="Y29" s="113"/>
      <c r="Z29" s="113"/>
      <c r="AA29" s="113"/>
      <c r="AB29" s="113"/>
      <c r="AC29" s="114"/>
      <c r="AD29" s="113"/>
      <c r="AE29" s="113"/>
      <c r="AF29" s="113"/>
      <c r="AG29" s="113"/>
      <c r="AH29" s="113"/>
      <c r="AI29" s="113"/>
    </row>
    <row r="30" spans="1:35" ht="33" customHeight="1">
      <c r="A30" s="283"/>
      <c r="B30" s="219" t="s">
        <v>498</v>
      </c>
      <c r="C30" s="220" t="s">
        <v>499</v>
      </c>
      <c r="D30" s="217" t="s">
        <v>500</v>
      </c>
      <c r="E30" s="112" t="s">
        <v>968</v>
      </c>
      <c r="F30" s="214">
        <v>43313</v>
      </c>
      <c r="G30" s="35">
        <v>43800</v>
      </c>
      <c r="H30" s="112" t="s">
        <v>913</v>
      </c>
      <c r="I30" s="212">
        <v>0</v>
      </c>
      <c r="J30" s="112" t="s">
        <v>969</v>
      </c>
      <c r="K30" s="112" t="s">
        <v>504</v>
      </c>
      <c r="L30" s="112" t="s">
        <v>505</v>
      </c>
      <c r="M30" s="110" t="s">
        <v>970</v>
      </c>
      <c r="N30" s="215"/>
      <c r="O30" s="215"/>
      <c r="P30" s="215"/>
      <c r="Q30" s="215"/>
      <c r="R30" s="215" t="s">
        <v>58</v>
      </c>
      <c r="S30" s="215"/>
      <c r="T30" s="111" t="s">
        <v>971</v>
      </c>
      <c r="U30" s="112" t="s">
        <v>972</v>
      </c>
      <c r="V30" s="112"/>
      <c r="W30" s="112" t="s">
        <v>917</v>
      </c>
      <c r="X30" s="111" t="s">
        <v>973</v>
      </c>
      <c r="Y30" s="113"/>
      <c r="Z30" s="113"/>
      <c r="AA30" s="113"/>
      <c r="AB30" s="113"/>
      <c r="AC30" s="114"/>
      <c r="AD30" s="113"/>
      <c r="AE30" s="113"/>
      <c r="AF30" s="113"/>
      <c r="AG30" s="113"/>
      <c r="AH30" s="113"/>
      <c r="AI30" s="113"/>
    </row>
    <row r="31" spans="1:35" ht="33" customHeight="1">
      <c r="A31" s="283"/>
      <c r="B31" s="13" t="s">
        <v>848</v>
      </c>
      <c r="C31" s="218" t="s">
        <v>849</v>
      </c>
      <c r="D31" s="112" t="s">
        <v>850</v>
      </c>
      <c r="E31" s="112" t="s">
        <v>851</v>
      </c>
      <c r="F31" s="35">
        <v>43678</v>
      </c>
      <c r="G31" s="35">
        <v>44044</v>
      </c>
      <c r="H31" s="112" t="s">
        <v>905</v>
      </c>
      <c r="I31" s="21">
        <v>0</v>
      </c>
      <c r="J31" s="112" t="s">
        <v>852</v>
      </c>
      <c r="K31" s="122" t="s">
        <v>221</v>
      </c>
      <c r="L31" s="122" t="s">
        <v>221</v>
      </c>
      <c r="M31" s="123" t="s">
        <v>853</v>
      </c>
      <c r="N31" s="215"/>
      <c r="O31" s="215" t="s">
        <v>58</v>
      </c>
      <c r="P31" s="215"/>
      <c r="Q31" s="215"/>
      <c r="R31" s="215"/>
      <c r="S31" s="215"/>
      <c r="T31" s="111" t="s">
        <v>974</v>
      </c>
      <c r="U31" s="112"/>
      <c r="V31" s="112" t="s">
        <v>975</v>
      </c>
      <c r="W31" s="112" t="s">
        <v>574</v>
      </c>
      <c r="X31" s="115"/>
      <c r="Y31" s="113"/>
      <c r="Z31" s="113"/>
      <c r="AA31" s="113"/>
      <c r="AB31" s="113"/>
      <c r="AC31" s="119">
        <v>44470</v>
      </c>
      <c r="AD31" s="113"/>
      <c r="AE31" s="113"/>
      <c r="AF31" s="117" t="s">
        <v>976</v>
      </c>
      <c r="AG31" s="113"/>
      <c r="AH31" s="113"/>
      <c r="AI31" s="113"/>
    </row>
    <row r="32" spans="1:35" ht="33" customHeight="1">
      <c r="A32" s="284"/>
      <c r="B32" s="13" t="s">
        <v>854</v>
      </c>
      <c r="C32" s="221" t="s">
        <v>855</v>
      </c>
      <c r="D32" s="217" t="s">
        <v>856</v>
      </c>
      <c r="E32" s="217" t="s">
        <v>857</v>
      </c>
      <c r="F32" s="214">
        <v>43678</v>
      </c>
      <c r="G32" s="214">
        <v>45231</v>
      </c>
      <c r="H32" s="109" t="s">
        <v>873</v>
      </c>
      <c r="I32" s="212">
        <v>150000</v>
      </c>
      <c r="J32" s="222" t="s">
        <v>977</v>
      </c>
      <c r="K32" s="222" t="s">
        <v>859</v>
      </c>
      <c r="L32" s="217" t="s">
        <v>860</v>
      </c>
      <c r="M32" s="223" t="s">
        <v>861</v>
      </c>
      <c r="N32" s="215"/>
      <c r="O32" s="215"/>
      <c r="P32" s="215"/>
      <c r="Q32" s="215" t="s">
        <v>58</v>
      </c>
      <c r="R32" s="215"/>
      <c r="S32" s="215"/>
      <c r="T32" s="111" t="s">
        <v>978</v>
      </c>
      <c r="U32" s="112"/>
      <c r="V32" s="112" t="s">
        <v>979</v>
      </c>
      <c r="W32" s="112" t="s">
        <v>917</v>
      </c>
      <c r="X32" s="111" t="s">
        <v>980</v>
      </c>
      <c r="Y32" s="113"/>
      <c r="Z32" s="113"/>
      <c r="AA32" s="113"/>
      <c r="AB32" s="113"/>
      <c r="AC32" s="35">
        <v>44896</v>
      </c>
      <c r="AD32" s="113"/>
      <c r="AE32" s="124"/>
      <c r="AF32" s="125"/>
      <c r="AG32" s="224"/>
      <c r="AH32" s="113"/>
      <c r="AI32" s="113"/>
    </row>
    <row r="33" spans="1:35" ht="33" customHeight="1">
      <c r="A33" s="328" t="s">
        <v>188</v>
      </c>
      <c r="B33" s="42" t="s">
        <v>189</v>
      </c>
      <c r="C33" s="110" t="s">
        <v>190</v>
      </c>
      <c r="D33" s="112" t="s">
        <v>200</v>
      </c>
      <c r="E33" s="112" t="s">
        <v>192</v>
      </c>
      <c r="F33" s="35">
        <v>43070</v>
      </c>
      <c r="G33" s="35">
        <v>44044</v>
      </c>
      <c r="H33" s="112" t="s">
        <v>646</v>
      </c>
      <c r="I33" s="21">
        <v>0</v>
      </c>
      <c r="J33" s="112" t="s">
        <v>981</v>
      </c>
      <c r="K33" s="112" t="s">
        <v>195</v>
      </c>
      <c r="L33" s="109" t="s">
        <v>196</v>
      </c>
      <c r="M33" s="110"/>
      <c r="N33" s="215"/>
      <c r="O33" s="215" t="s">
        <v>58</v>
      </c>
      <c r="P33" s="215"/>
      <c r="Q33" s="215"/>
      <c r="R33" s="215"/>
      <c r="S33" s="215"/>
      <c r="T33" s="111" t="s">
        <v>982</v>
      </c>
      <c r="U33" s="112"/>
      <c r="V33" s="112" t="s">
        <v>983</v>
      </c>
      <c r="W33" s="109" t="s">
        <v>70</v>
      </c>
      <c r="X33" s="115"/>
      <c r="Y33" s="113"/>
      <c r="Z33" s="113"/>
      <c r="AA33" s="113"/>
      <c r="AB33" s="113"/>
      <c r="AC33" s="35">
        <v>44531</v>
      </c>
      <c r="AD33" s="113"/>
      <c r="AE33" s="113"/>
      <c r="AF33" s="208"/>
      <c r="AG33" s="113"/>
      <c r="AH33" s="113"/>
      <c r="AI33" s="113"/>
    </row>
    <row r="34" spans="1:35" ht="33" customHeight="1">
      <c r="A34" s="283"/>
      <c r="B34" s="42" t="s">
        <v>201</v>
      </c>
      <c r="C34" s="110" t="s">
        <v>202</v>
      </c>
      <c r="D34" s="112" t="s">
        <v>208</v>
      </c>
      <c r="E34" s="112" t="s">
        <v>203</v>
      </c>
      <c r="F34" s="35">
        <v>43070</v>
      </c>
      <c r="G34" s="35">
        <v>44044</v>
      </c>
      <c r="H34" s="112" t="s">
        <v>204</v>
      </c>
      <c r="I34" s="21">
        <v>0</v>
      </c>
      <c r="J34" s="112" t="s">
        <v>551</v>
      </c>
      <c r="K34" s="112" t="s">
        <v>206</v>
      </c>
      <c r="L34" s="109" t="s">
        <v>129</v>
      </c>
      <c r="M34" s="110"/>
      <c r="N34" s="215"/>
      <c r="O34" s="215" t="s">
        <v>58</v>
      </c>
      <c r="P34" s="215"/>
      <c r="Q34" s="215"/>
      <c r="R34" s="215"/>
      <c r="S34" s="215"/>
      <c r="T34" s="111" t="s">
        <v>984</v>
      </c>
      <c r="U34" s="112"/>
      <c r="V34" s="112" t="s">
        <v>985</v>
      </c>
      <c r="W34" s="109" t="s">
        <v>70</v>
      </c>
      <c r="X34" s="111" t="s">
        <v>986</v>
      </c>
      <c r="Y34" s="113"/>
      <c r="Z34" s="113"/>
      <c r="AA34" s="113"/>
      <c r="AB34" s="113"/>
      <c r="AC34" s="35">
        <v>44531</v>
      </c>
      <c r="AD34" s="113"/>
      <c r="AE34" s="113"/>
      <c r="AF34" s="113"/>
      <c r="AG34" s="113"/>
      <c r="AH34" s="113"/>
      <c r="AI34" s="113"/>
    </row>
    <row r="35" spans="1:35" ht="33" customHeight="1">
      <c r="A35" s="283"/>
      <c r="B35" s="42" t="s">
        <v>209</v>
      </c>
      <c r="C35" s="110" t="s">
        <v>987</v>
      </c>
      <c r="D35" s="112" t="s">
        <v>216</v>
      </c>
      <c r="E35" s="112" t="s">
        <v>211</v>
      </c>
      <c r="F35" s="35">
        <v>43070</v>
      </c>
      <c r="G35" s="35">
        <v>44044</v>
      </c>
      <c r="H35" s="112" t="s">
        <v>204</v>
      </c>
      <c r="I35" s="21">
        <v>0</v>
      </c>
      <c r="J35" s="112" t="s">
        <v>988</v>
      </c>
      <c r="K35" s="112" t="s">
        <v>213</v>
      </c>
      <c r="L35" s="109" t="s">
        <v>114</v>
      </c>
      <c r="M35" s="110"/>
      <c r="N35" s="215"/>
      <c r="O35" s="215" t="s">
        <v>58</v>
      </c>
      <c r="P35" s="215"/>
      <c r="Q35" s="215"/>
      <c r="R35" s="215"/>
      <c r="S35" s="215"/>
      <c r="T35" s="216" t="s">
        <v>989</v>
      </c>
      <c r="U35" s="217"/>
      <c r="V35" s="112" t="s">
        <v>985</v>
      </c>
      <c r="W35" s="109" t="s">
        <v>70</v>
      </c>
      <c r="X35" s="216" t="s">
        <v>990</v>
      </c>
      <c r="Y35" s="208"/>
      <c r="Z35" s="208"/>
      <c r="AA35" s="208"/>
      <c r="AB35" s="208"/>
      <c r="AC35" s="35">
        <v>44531</v>
      </c>
      <c r="AD35" s="208"/>
      <c r="AE35" s="208"/>
      <c r="AF35" s="208"/>
      <c r="AG35" s="208"/>
      <c r="AH35" s="208"/>
      <c r="AI35" s="208"/>
    </row>
    <row r="36" spans="1:35" ht="33" customHeight="1">
      <c r="A36" s="283"/>
      <c r="B36" s="42" t="s">
        <v>217</v>
      </c>
      <c r="C36" s="110" t="s">
        <v>218</v>
      </c>
      <c r="D36" s="112" t="s">
        <v>219</v>
      </c>
      <c r="E36" s="217" t="s">
        <v>685</v>
      </c>
      <c r="F36" s="35">
        <v>43070</v>
      </c>
      <c r="G36" s="35">
        <v>44652</v>
      </c>
      <c r="H36" s="112" t="s">
        <v>991</v>
      </c>
      <c r="I36" s="21">
        <v>50000</v>
      </c>
      <c r="J36" s="112" t="s">
        <v>992</v>
      </c>
      <c r="K36" s="112" t="s">
        <v>221</v>
      </c>
      <c r="L36" s="109" t="s">
        <v>222</v>
      </c>
      <c r="M36" s="110" t="s">
        <v>993</v>
      </c>
      <c r="N36" s="215"/>
      <c r="O36" s="215"/>
      <c r="P36" s="215"/>
      <c r="Q36" s="215" t="s">
        <v>58</v>
      </c>
      <c r="R36" s="215"/>
      <c r="S36" s="215"/>
      <c r="T36" s="216" t="s">
        <v>994</v>
      </c>
      <c r="U36" s="217"/>
      <c r="V36" s="217"/>
      <c r="W36" s="217" t="s">
        <v>995</v>
      </c>
      <c r="X36" s="225"/>
      <c r="Y36" s="208"/>
      <c r="Z36" s="208"/>
      <c r="AA36" s="208"/>
      <c r="AB36" s="208"/>
      <c r="AC36" s="226"/>
      <c r="AD36" s="208"/>
      <c r="AE36" s="208"/>
      <c r="AF36" s="208"/>
      <c r="AG36" s="208"/>
      <c r="AH36" s="208"/>
      <c r="AI36" s="208"/>
    </row>
    <row r="37" spans="1:35" ht="33" customHeight="1">
      <c r="A37" s="328" t="s">
        <v>227</v>
      </c>
      <c r="B37" s="42" t="s">
        <v>228</v>
      </c>
      <c r="C37" s="110" t="s">
        <v>694</v>
      </c>
      <c r="D37" s="112" t="s">
        <v>695</v>
      </c>
      <c r="E37" s="112" t="s">
        <v>696</v>
      </c>
      <c r="F37" s="35">
        <v>43678</v>
      </c>
      <c r="G37" s="35">
        <v>44348</v>
      </c>
      <c r="H37" s="109" t="s">
        <v>873</v>
      </c>
      <c r="I37" s="21">
        <v>100000</v>
      </c>
      <c r="J37" s="112" t="s">
        <v>996</v>
      </c>
      <c r="K37" s="112" t="s">
        <v>221</v>
      </c>
      <c r="L37" s="109" t="s">
        <v>222</v>
      </c>
      <c r="M37" s="110" t="s">
        <v>698</v>
      </c>
      <c r="N37" s="215"/>
      <c r="O37" s="215"/>
      <c r="P37" s="215"/>
      <c r="Q37" s="215" t="s">
        <v>58</v>
      </c>
      <c r="R37" s="215"/>
      <c r="S37" s="215"/>
      <c r="T37" s="111" t="s">
        <v>997</v>
      </c>
      <c r="U37" s="112" t="s">
        <v>998</v>
      </c>
      <c r="V37" s="112"/>
      <c r="W37" s="112" t="s">
        <v>999</v>
      </c>
      <c r="X37" s="115"/>
      <c r="Y37" s="113"/>
      <c r="Z37" s="113"/>
      <c r="AA37" s="113"/>
      <c r="AB37" s="113"/>
      <c r="AC37" s="114"/>
      <c r="AD37" s="113"/>
      <c r="AE37" s="113"/>
      <c r="AF37" s="113"/>
      <c r="AG37" s="113"/>
      <c r="AH37" s="113"/>
      <c r="AI37" s="113"/>
    </row>
    <row r="38" spans="1:35" ht="33" customHeight="1">
      <c r="A38" s="283"/>
      <c r="B38" s="42" t="s">
        <v>238</v>
      </c>
      <c r="C38" s="108" t="s">
        <v>1000</v>
      </c>
      <c r="D38" s="112"/>
      <c r="E38" s="112"/>
      <c r="F38" s="35"/>
      <c r="G38" s="35"/>
      <c r="H38" s="112"/>
      <c r="I38" s="21"/>
      <c r="J38" s="112"/>
      <c r="K38" s="112"/>
      <c r="L38" s="112"/>
      <c r="M38" s="110"/>
      <c r="N38" s="215"/>
      <c r="O38" s="215"/>
      <c r="P38" s="215"/>
      <c r="Q38" s="215"/>
      <c r="R38" s="215"/>
      <c r="S38" s="196" t="s">
        <v>7</v>
      </c>
      <c r="T38" s="111"/>
      <c r="U38" s="112"/>
      <c r="V38" s="112"/>
      <c r="W38" s="112"/>
      <c r="X38" s="115"/>
      <c r="Y38" s="113"/>
      <c r="Z38" s="113"/>
      <c r="AA38" s="113"/>
      <c r="AB38" s="113"/>
      <c r="AC38" s="114"/>
      <c r="AD38" s="113"/>
      <c r="AE38" s="113"/>
      <c r="AF38" s="113"/>
      <c r="AG38" s="113"/>
      <c r="AH38" s="113"/>
      <c r="AI38" s="113"/>
    </row>
    <row r="39" spans="1:35" ht="33" customHeight="1">
      <c r="A39" s="283"/>
      <c r="B39" s="42" t="s">
        <v>248</v>
      </c>
      <c r="C39" s="108" t="s">
        <v>1000</v>
      </c>
      <c r="D39" s="112"/>
      <c r="E39" s="112"/>
      <c r="F39" s="35"/>
      <c r="G39" s="35"/>
      <c r="H39" s="112"/>
      <c r="I39" s="21"/>
      <c r="J39" s="126"/>
      <c r="K39" s="126"/>
      <c r="L39" s="126"/>
      <c r="M39" s="110"/>
      <c r="N39" s="215"/>
      <c r="O39" s="215"/>
      <c r="P39" s="215"/>
      <c r="Q39" s="215"/>
      <c r="R39" s="215"/>
      <c r="S39" s="196" t="s">
        <v>7</v>
      </c>
      <c r="T39" s="111"/>
      <c r="U39" s="112"/>
      <c r="V39" s="112"/>
      <c r="W39" s="112"/>
      <c r="X39" s="115"/>
      <c r="Y39" s="113"/>
      <c r="Z39" s="113"/>
      <c r="AA39" s="113"/>
      <c r="AB39" s="113"/>
      <c r="AC39" s="114"/>
      <c r="AD39" s="113"/>
      <c r="AE39" s="113"/>
      <c r="AF39" s="113"/>
      <c r="AG39" s="113"/>
      <c r="AH39" s="113"/>
      <c r="AI39" s="113"/>
    </row>
    <row r="40" spans="1:35" ht="33" customHeight="1">
      <c r="A40" s="283"/>
      <c r="B40" s="42" t="s">
        <v>257</v>
      </c>
      <c r="C40" s="220" t="s">
        <v>713</v>
      </c>
      <c r="D40" s="217" t="s">
        <v>709</v>
      </c>
      <c r="E40" s="217" t="s">
        <v>714</v>
      </c>
      <c r="F40" s="35">
        <v>43070</v>
      </c>
      <c r="G40" s="35">
        <v>44713</v>
      </c>
      <c r="H40" s="109" t="s">
        <v>1001</v>
      </c>
      <c r="I40" s="21">
        <v>50000</v>
      </c>
      <c r="J40" s="112" t="s">
        <v>1002</v>
      </c>
      <c r="K40" s="112" t="s">
        <v>221</v>
      </c>
      <c r="L40" s="109" t="s">
        <v>114</v>
      </c>
      <c r="M40" s="220" t="s">
        <v>715</v>
      </c>
      <c r="N40" s="215"/>
      <c r="O40" s="215"/>
      <c r="P40" s="215"/>
      <c r="Q40" s="215" t="s">
        <v>58</v>
      </c>
      <c r="R40" s="215"/>
      <c r="S40" s="215"/>
      <c r="T40" s="216" t="s">
        <v>1003</v>
      </c>
      <c r="U40" s="217" t="s">
        <v>1004</v>
      </c>
      <c r="V40" s="217"/>
      <c r="W40" s="112" t="s">
        <v>1005</v>
      </c>
      <c r="X40" s="225"/>
      <c r="Y40" s="208"/>
      <c r="Z40" s="208"/>
      <c r="AA40" s="208"/>
      <c r="AB40" s="208"/>
      <c r="AC40" s="226"/>
      <c r="AD40" s="208"/>
      <c r="AE40" s="208"/>
      <c r="AF40" s="208"/>
      <c r="AG40" s="208"/>
      <c r="AH40" s="208"/>
      <c r="AI40" s="208"/>
    </row>
    <row r="41" spans="1:35" ht="33" customHeight="1">
      <c r="A41" s="283"/>
      <c r="B41" s="42" t="s">
        <v>266</v>
      </c>
      <c r="C41" s="220" t="s">
        <v>271</v>
      </c>
      <c r="D41" s="112" t="s">
        <v>1006</v>
      </c>
      <c r="E41" s="112" t="s">
        <v>269</v>
      </c>
      <c r="F41" s="35">
        <v>43070</v>
      </c>
      <c r="G41" s="35">
        <v>44713</v>
      </c>
      <c r="H41" s="112" t="s">
        <v>913</v>
      </c>
      <c r="I41" s="21">
        <v>0</v>
      </c>
      <c r="J41" s="112" t="s">
        <v>1007</v>
      </c>
      <c r="K41" s="112" t="s">
        <v>221</v>
      </c>
      <c r="L41" s="109" t="s">
        <v>222</v>
      </c>
      <c r="M41" s="220"/>
      <c r="N41" s="215"/>
      <c r="O41" s="215" t="s">
        <v>58</v>
      </c>
      <c r="P41" s="215"/>
      <c r="Q41" s="215"/>
      <c r="R41" s="215"/>
      <c r="S41" s="215"/>
      <c r="T41" s="216" t="s">
        <v>717</v>
      </c>
      <c r="U41" s="217"/>
      <c r="V41" s="217" t="s">
        <v>1008</v>
      </c>
      <c r="W41" s="217" t="s">
        <v>917</v>
      </c>
      <c r="X41" s="225"/>
      <c r="Y41" s="208"/>
      <c r="Z41" s="208"/>
      <c r="AA41" s="208"/>
      <c r="AB41" s="208"/>
      <c r="AC41" s="226"/>
      <c r="AD41" s="208"/>
      <c r="AE41" s="208"/>
      <c r="AF41" s="208"/>
      <c r="AG41" s="208"/>
      <c r="AH41" s="208"/>
      <c r="AI41" s="208"/>
    </row>
    <row r="42" spans="1:35" ht="33" customHeight="1">
      <c r="A42" s="283"/>
      <c r="B42" s="42" t="s">
        <v>273</v>
      </c>
      <c r="C42" s="108" t="s">
        <v>274</v>
      </c>
      <c r="D42" s="112" t="s">
        <v>275</v>
      </c>
      <c r="E42" s="109" t="s">
        <v>276</v>
      </c>
      <c r="F42" s="35">
        <v>43070</v>
      </c>
      <c r="G42" s="35">
        <v>44713</v>
      </c>
      <c r="H42" s="109" t="s">
        <v>1001</v>
      </c>
      <c r="I42" s="21">
        <v>0</v>
      </c>
      <c r="J42" s="127" t="s">
        <v>1009</v>
      </c>
      <c r="K42" s="112" t="s">
        <v>221</v>
      </c>
      <c r="L42" s="109" t="s">
        <v>222</v>
      </c>
      <c r="M42" s="110" t="s">
        <v>278</v>
      </c>
      <c r="N42" s="215"/>
      <c r="O42" s="215"/>
      <c r="P42" s="215"/>
      <c r="Q42" s="215" t="s">
        <v>58</v>
      </c>
      <c r="R42" s="215"/>
      <c r="S42" s="215"/>
      <c r="T42" s="216" t="s">
        <v>1010</v>
      </c>
      <c r="U42" s="217" t="s">
        <v>1011</v>
      </c>
      <c r="V42" s="217"/>
      <c r="W42" s="112" t="s">
        <v>1005</v>
      </c>
      <c r="X42" s="216" t="s">
        <v>1012</v>
      </c>
      <c r="Y42" s="208"/>
      <c r="Z42" s="208"/>
      <c r="AA42" s="208"/>
      <c r="AB42" s="208"/>
      <c r="AC42" s="226"/>
      <c r="AD42" s="208"/>
      <c r="AE42" s="208"/>
      <c r="AF42" s="208"/>
      <c r="AG42" s="208"/>
      <c r="AH42" s="208"/>
      <c r="AI42" s="125" t="s">
        <v>1013</v>
      </c>
    </row>
    <row r="43" spans="1:35" ht="33" customHeight="1">
      <c r="A43" s="283"/>
      <c r="B43" s="42" t="s">
        <v>281</v>
      </c>
      <c r="C43" s="220" t="s">
        <v>728</v>
      </c>
      <c r="D43" s="109" t="s">
        <v>729</v>
      </c>
      <c r="E43" s="217" t="s">
        <v>730</v>
      </c>
      <c r="F43" s="35">
        <v>43070</v>
      </c>
      <c r="G43" s="214">
        <v>44958</v>
      </c>
      <c r="H43" s="109" t="s">
        <v>70</v>
      </c>
      <c r="I43" s="21">
        <v>10000</v>
      </c>
      <c r="J43" s="217" t="s">
        <v>1014</v>
      </c>
      <c r="K43" s="112" t="s">
        <v>221</v>
      </c>
      <c r="L43" s="109" t="s">
        <v>222</v>
      </c>
      <c r="M43" s="128" t="s">
        <v>1015</v>
      </c>
      <c r="N43" s="215"/>
      <c r="O43" s="215"/>
      <c r="P43" s="215"/>
      <c r="Q43" s="215" t="s">
        <v>58</v>
      </c>
      <c r="R43" s="215"/>
      <c r="S43" s="215"/>
      <c r="T43" s="216" t="s">
        <v>1016</v>
      </c>
      <c r="U43" s="217"/>
      <c r="V43" s="217"/>
      <c r="W43" s="109" t="s">
        <v>70</v>
      </c>
      <c r="X43" s="225"/>
      <c r="Y43" s="208"/>
      <c r="Z43" s="208"/>
      <c r="AA43" s="208"/>
      <c r="AB43" s="208"/>
      <c r="AC43" s="35">
        <v>44896</v>
      </c>
      <c r="AD43" s="208"/>
      <c r="AE43" s="208"/>
      <c r="AF43" s="208"/>
      <c r="AG43" s="208"/>
      <c r="AH43" s="208"/>
      <c r="AI43" s="208"/>
    </row>
    <row r="44" spans="1:35" ht="33" customHeight="1">
      <c r="A44" s="283"/>
      <c r="B44" s="42" t="s">
        <v>293</v>
      </c>
      <c r="C44" s="108" t="s">
        <v>737</v>
      </c>
      <c r="D44" s="217" t="s">
        <v>738</v>
      </c>
      <c r="E44" s="109" t="s">
        <v>739</v>
      </c>
      <c r="F44" s="35">
        <v>43070</v>
      </c>
      <c r="G44" s="35">
        <v>43983</v>
      </c>
      <c r="H44" s="109" t="s">
        <v>1017</v>
      </c>
      <c r="I44" s="21">
        <v>10000</v>
      </c>
      <c r="J44" s="112" t="s">
        <v>1018</v>
      </c>
      <c r="K44" s="112" t="s">
        <v>298</v>
      </c>
      <c r="L44" s="109" t="s">
        <v>299</v>
      </c>
      <c r="M44" s="108" t="s">
        <v>742</v>
      </c>
      <c r="N44" s="215"/>
      <c r="O44" s="215" t="s">
        <v>58</v>
      </c>
      <c r="P44" s="215"/>
      <c r="Q44" s="215"/>
      <c r="R44" s="215"/>
      <c r="S44" s="215"/>
      <c r="T44" s="216" t="s">
        <v>1019</v>
      </c>
      <c r="U44" s="217" t="s">
        <v>1020</v>
      </c>
      <c r="V44" s="217" t="s">
        <v>1021</v>
      </c>
      <c r="W44" s="217" t="s">
        <v>1022</v>
      </c>
      <c r="X44" s="216" t="s">
        <v>1023</v>
      </c>
      <c r="Y44" s="208"/>
      <c r="Z44" s="217" t="s">
        <v>1024</v>
      </c>
      <c r="AA44" s="208"/>
      <c r="AB44" s="208"/>
      <c r="AC44" s="227">
        <v>44593</v>
      </c>
      <c r="AD44" s="208"/>
      <c r="AE44" s="208"/>
      <c r="AF44" s="208"/>
      <c r="AG44" s="208"/>
      <c r="AH44" s="208"/>
      <c r="AI44" s="208"/>
    </row>
    <row r="45" spans="1:35" ht="33" customHeight="1">
      <c r="A45" s="283"/>
      <c r="B45" s="42" t="s">
        <v>304</v>
      </c>
      <c r="C45" s="108" t="s">
        <v>746</v>
      </c>
      <c r="D45" s="109" t="s">
        <v>747</v>
      </c>
      <c r="E45" s="109" t="s">
        <v>748</v>
      </c>
      <c r="F45" s="35">
        <v>43070</v>
      </c>
      <c r="G45" s="35">
        <v>44348</v>
      </c>
      <c r="H45" s="109" t="s">
        <v>873</v>
      </c>
      <c r="I45" s="21">
        <v>0</v>
      </c>
      <c r="J45" s="112" t="s">
        <v>1025</v>
      </c>
      <c r="K45" s="112" t="s">
        <v>310</v>
      </c>
      <c r="L45" s="109" t="s">
        <v>311</v>
      </c>
      <c r="M45" s="108" t="s">
        <v>750</v>
      </c>
      <c r="N45" s="215"/>
      <c r="O45" s="215"/>
      <c r="P45" s="215"/>
      <c r="Q45" s="215" t="s">
        <v>58</v>
      </c>
      <c r="R45" s="215"/>
      <c r="S45" s="215"/>
      <c r="T45" s="216" t="s">
        <v>1026</v>
      </c>
      <c r="U45" s="217" t="s">
        <v>1027</v>
      </c>
      <c r="V45" s="217"/>
      <c r="W45" s="217" t="s">
        <v>1028</v>
      </c>
      <c r="X45" s="225"/>
      <c r="Y45" s="208"/>
      <c r="Z45" s="208"/>
      <c r="AA45" s="208"/>
      <c r="AB45" s="208"/>
      <c r="AC45" s="226"/>
      <c r="AD45" s="208"/>
      <c r="AE45" s="208"/>
      <c r="AF45" s="208"/>
      <c r="AG45" s="208"/>
      <c r="AH45" s="208"/>
      <c r="AI45" s="208"/>
    </row>
    <row r="46" spans="1:35" ht="33" customHeight="1">
      <c r="A46" s="283"/>
      <c r="B46" s="42" t="s">
        <v>316</v>
      </c>
      <c r="C46" s="108" t="s">
        <v>1029</v>
      </c>
      <c r="D46" s="112"/>
      <c r="E46" s="112"/>
      <c r="F46" s="35"/>
      <c r="G46" s="35"/>
      <c r="H46" s="112"/>
      <c r="I46" s="21"/>
      <c r="J46" s="126"/>
      <c r="K46" s="126"/>
      <c r="L46" s="126"/>
      <c r="M46" s="110"/>
      <c r="N46" s="215"/>
      <c r="O46" s="215"/>
      <c r="P46" s="215"/>
      <c r="Q46" s="215"/>
      <c r="R46" s="215"/>
      <c r="S46" s="196" t="s">
        <v>7</v>
      </c>
      <c r="T46" s="216"/>
      <c r="U46" s="217"/>
      <c r="V46" s="217"/>
      <c r="W46" s="217"/>
      <c r="X46" s="225"/>
      <c r="Y46" s="208"/>
      <c r="Z46" s="208"/>
      <c r="AA46" s="208"/>
      <c r="AB46" s="208"/>
      <c r="AC46" s="226"/>
      <c r="AD46" s="208"/>
      <c r="AE46" s="208"/>
      <c r="AF46" s="208"/>
      <c r="AG46" s="208"/>
      <c r="AH46" s="208"/>
      <c r="AI46" s="208"/>
    </row>
    <row r="47" spans="1:35" ht="33" customHeight="1">
      <c r="A47" s="283"/>
      <c r="B47" s="42" t="s">
        <v>325</v>
      </c>
      <c r="C47" s="108" t="s">
        <v>759</v>
      </c>
      <c r="D47" s="109" t="s">
        <v>760</v>
      </c>
      <c r="E47" s="109" t="s">
        <v>748</v>
      </c>
      <c r="F47" s="35">
        <v>43070</v>
      </c>
      <c r="G47" s="35">
        <v>43983</v>
      </c>
      <c r="H47" s="109" t="s">
        <v>70</v>
      </c>
      <c r="I47" s="21">
        <v>0</v>
      </c>
      <c r="J47" s="217" t="s">
        <v>761</v>
      </c>
      <c r="K47" s="112" t="s">
        <v>330</v>
      </c>
      <c r="L47" s="109" t="s">
        <v>331</v>
      </c>
      <c r="M47" s="220"/>
      <c r="N47" s="215"/>
      <c r="O47" s="215" t="s">
        <v>58</v>
      </c>
      <c r="P47" s="215"/>
      <c r="Q47" s="215"/>
      <c r="R47" s="215"/>
      <c r="S47" s="215"/>
      <c r="T47" s="216" t="s">
        <v>1030</v>
      </c>
      <c r="U47" s="217" t="s">
        <v>1031</v>
      </c>
      <c r="V47" s="217" t="s">
        <v>1032</v>
      </c>
      <c r="W47" s="109" t="s">
        <v>70</v>
      </c>
      <c r="X47" s="225"/>
      <c r="Y47" s="208"/>
      <c r="Z47" s="208"/>
      <c r="AA47" s="208"/>
      <c r="AB47" s="208"/>
      <c r="AC47" s="227">
        <v>44713</v>
      </c>
      <c r="AD47" s="208"/>
      <c r="AE47" s="208"/>
      <c r="AF47" s="208"/>
      <c r="AG47" s="208"/>
      <c r="AH47" s="208"/>
      <c r="AI47" s="208"/>
    </row>
    <row r="48" spans="1:35" ht="33" customHeight="1">
      <c r="A48" s="283"/>
      <c r="B48" s="42" t="s">
        <v>336</v>
      </c>
      <c r="C48" s="108" t="s">
        <v>1029</v>
      </c>
      <c r="D48" s="112"/>
      <c r="E48" s="112"/>
      <c r="F48" s="35"/>
      <c r="G48" s="35"/>
      <c r="H48" s="112"/>
      <c r="I48" s="21"/>
      <c r="J48" s="126"/>
      <c r="K48" s="126"/>
      <c r="L48" s="126"/>
      <c r="M48" s="110"/>
      <c r="N48" s="215"/>
      <c r="O48" s="215"/>
      <c r="P48" s="215"/>
      <c r="Q48" s="215"/>
      <c r="R48" s="215"/>
      <c r="S48" s="196" t="s">
        <v>7</v>
      </c>
      <c r="T48" s="216"/>
      <c r="U48" s="217"/>
      <c r="V48" s="217"/>
      <c r="W48" s="217"/>
      <c r="X48" s="225"/>
      <c r="Y48" s="208"/>
      <c r="Z48" s="208"/>
      <c r="AA48" s="208"/>
      <c r="AB48" s="208"/>
      <c r="AC48" s="227"/>
      <c r="AD48" s="208"/>
      <c r="AE48" s="208"/>
      <c r="AF48" s="208"/>
      <c r="AG48" s="208"/>
      <c r="AH48" s="208"/>
      <c r="AI48" s="208"/>
    </row>
    <row r="49" spans="1:35" ht="33" customHeight="1">
      <c r="A49" s="283"/>
      <c r="B49" s="42" t="s">
        <v>345</v>
      </c>
      <c r="C49" s="220" t="s">
        <v>352</v>
      </c>
      <c r="D49" s="112" t="s">
        <v>1033</v>
      </c>
      <c r="E49" s="217" t="s">
        <v>769</v>
      </c>
      <c r="F49" s="35">
        <v>43070</v>
      </c>
      <c r="G49" s="214">
        <v>44958</v>
      </c>
      <c r="H49" s="109" t="s">
        <v>70</v>
      </c>
      <c r="I49" s="21">
        <v>0</v>
      </c>
      <c r="J49" s="112" t="s">
        <v>1034</v>
      </c>
      <c r="K49" s="112" t="s">
        <v>349</v>
      </c>
      <c r="L49" s="109" t="s">
        <v>55</v>
      </c>
      <c r="M49" s="220"/>
      <c r="N49" s="215"/>
      <c r="O49" s="215"/>
      <c r="P49" s="215"/>
      <c r="Q49" s="215" t="s">
        <v>58</v>
      </c>
      <c r="R49" s="215"/>
      <c r="S49" s="215"/>
      <c r="T49" s="216" t="s">
        <v>1035</v>
      </c>
      <c r="U49" s="217" t="s">
        <v>1036</v>
      </c>
      <c r="V49" s="217"/>
      <c r="W49" s="217" t="s">
        <v>1037</v>
      </c>
      <c r="X49" s="216" t="s">
        <v>1038</v>
      </c>
      <c r="Y49" s="208"/>
      <c r="Z49" s="208"/>
      <c r="AA49" s="208"/>
      <c r="AB49" s="208"/>
      <c r="AC49" s="227">
        <v>44896</v>
      </c>
      <c r="AD49" s="208"/>
      <c r="AE49" s="208"/>
      <c r="AF49" s="208"/>
      <c r="AG49" s="112" t="s">
        <v>1039</v>
      </c>
      <c r="AH49" s="109" t="s">
        <v>114</v>
      </c>
      <c r="AI49" s="208"/>
    </row>
    <row r="50" spans="1:35" ht="33" customHeight="1">
      <c r="A50" s="283"/>
      <c r="B50" s="42" t="s">
        <v>354</v>
      </c>
      <c r="C50" s="108" t="s">
        <v>1000</v>
      </c>
      <c r="D50" s="112"/>
      <c r="E50" s="112"/>
      <c r="F50" s="35"/>
      <c r="G50" s="35"/>
      <c r="H50" s="112"/>
      <c r="I50" s="21"/>
      <c r="J50" s="126"/>
      <c r="K50" s="126"/>
      <c r="L50" s="126"/>
      <c r="M50" s="110"/>
      <c r="N50" s="215"/>
      <c r="O50" s="215"/>
      <c r="P50" s="215"/>
      <c r="Q50" s="215"/>
      <c r="R50" s="215"/>
      <c r="S50" s="196" t="s">
        <v>7</v>
      </c>
      <c r="T50" s="216"/>
      <c r="U50" s="217"/>
      <c r="V50" s="217"/>
      <c r="W50" s="217"/>
      <c r="X50" s="225"/>
      <c r="Y50" s="208"/>
      <c r="Z50" s="208"/>
      <c r="AA50" s="208"/>
      <c r="AB50" s="208"/>
      <c r="AC50" s="226"/>
      <c r="AD50" s="208"/>
      <c r="AE50" s="208"/>
      <c r="AF50" s="208"/>
      <c r="AG50" s="208"/>
      <c r="AH50" s="208"/>
      <c r="AI50" s="208"/>
    </row>
    <row r="51" spans="1:35" ht="33" customHeight="1">
      <c r="A51" s="283"/>
      <c r="B51" s="42" t="s">
        <v>506</v>
      </c>
      <c r="C51" s="129" t="s">
        <v>507</v>
      </c>
      <c r="D51" s="112" t="s">
        <v>508</v>
      </c>
      <c r="E51" s="112" t="s">
        <v>509</v>
      </c>
      <c r="F51" s="35">
        <v>43313</v>
      </c>
      <c r="G51" s="35">
        <v>44166</v>
      </c>
      <c r="H51" s="109" t="s">
        <v>70</v>
      </c>
      <c r="I51" s="21">
        <v>0</v>
      </c>
      <c r="J51" s="112" t="s">
        <v>781</v>
      </c>
      <c r="K51" s="112" t="s">
        <v>221</v>
      </c>
      <c r="L51" s="109" t="s">
        <v>222</v>
      </c>
      <c r="M51" s="220"/>
      <c r="N51" s="215"/>
      <c r="O51" s="215"/>
      <c r="P51" s="215"/>
      <c r="Q51" s="215" t="s">
        <v>58</v>
      </c>
      <c r="R51" s="215"/>
      <c r="S51" s="215"/>
      <c r="T51" s="216" t="s">
        <v>1040</v>
      </c>
      <c r="U51" s="217" t="s">
        <v>1041</v>
      </c>
      <c r="V51" s="217"/>
      <c r="W51" s="109" t="s">
        <v>70</v>
      </c>
      <c r="X51" s="217" t="s">
        <v>1042</v>
      </c>
      <c r="Y51" s="208"/>
      <c r="Z51" s="208"/>
      <c r="AA51" s="208"/>
      <c r="AB51" s="208"/>
      <c r="AC51" s="227">
        <v>44378</v>
      </c>
      <c r="AD51" s="208"/>
      <c r="AE51" s="208"/>
      <c r="AF51" s="208"/>
      <c r="AG51" s="208"/>
      <c r="AH51" s="208"/>
      <c r="AI51" s="208"/>
    </row>
    <row r="52" spans="1:35" ht="33" customHeight="1">
      <c r="A52" s="284"/>
      <c r="B52" s="13" t="s">
        <v>863</v>
      </c>
      <c r="C52" s="220" t="s">
        <v>864</v>
      </c>
      <c r="D52" s="217" t="s">
        <v>865</v>
      </c>
      <c r="E52" s="217" t="s">
        <v>866</v>
      </c>
      <c r="F52" s="214">
        <v>43678</v>
      </c>
      <c r="G52" s="214">
        <v>44409</v>
      </c>
      <c r="H52" s="222" t="s">
        <v>70</v>
      </c>
      <c r="I52" s="212">
        <v>40000</v>
      </c>
      <c r="J52" s="228" t="s">
        <v>1043</v>
      </c>
      <c r="K52" s="222" t="s">
        <v>868</v>
      </c>
      <c r="L52" s="217"/>
      <c r="M52" s="223" t="s">
        <v>869</v>
      </c>
      <c r="N52" s="215"/>
      <c r="O52" s="215"/>
      <c r="P52" s="215"/>
      <c r="Q52" s="215" t="s">
        <v>58</v>
      </c>
      <c r="R52" s="215"/>
      <c r="S52" s="215"/>
      <c r="T52" s="216" t="s">
        <v>1044</v>
      </c>
      <c r="U52" s="217" t="s">
        <v>1031</v>
      </c>
      <c r="V52" s="217"/>
      <c r="W52" s="109" t="s">
        <v>70</v>
      </c>
      <c r="X52" s="225"/>
      <c r="Y52" s="208"/>
      <c r="Z52" s="208"/>
      <c r="AA52" s="208"/>
      <c r="AB52" s="208"/>
      <c r="AC52" s="226"/>
      <c r="AD52" s="208"/>
      <c r="AE52" s="208"/>
      <c r="AF52" s="208"/>
      <c r="AG52" s="208"/>
      <c r="AH52" s="109" t="s">
        <v>253</v>
      </c>
      <c r="AI52" s="208"/>
    </row>
    <row r="53" spans="1:35" ht="33" customHeight="1">
      <c r="A53" s="328" t="s">
        <v>1045</v>
      </c>
      <c r="B53" s="42" t="s">
        <v>364</v>
      </c>
      <c r="C53" s="108" t="s">
        <v>365</v>
      </c>
      <c r="D53" s="109" t="s">
        <v>366</v>
      </c>
      <c r="E53" s="109" t="s">
        <v>367</v>
      </c>
      <c r="F53" s="35">
        <v>43070</v>
      </c>
      <c r="G53" s="35">
        <v>44713</v>
      </c>
      <c r="H53" s="109" t="s">
        <v>783</v>
      </c>
      <c r="I53" s="21">
        <v>60000</v>
      </c>
      <c r="J53" s="109" t="s">
        <v>1046</v>
      </c>
      <c r="K53" s="112" t="s">
        <v>369</v>
      </c>
      <c r="L53" s="109" t="s">
        <v>253</v>
      </c>
      <c r="M53" s="110" t="s">
        <v>1047</v>
      </c>
      <c r="N53" s="215"/>
      <c r="O53" s="215"/>
      <c r="P53" s="215"/>
      <c r="Q53" s="215" t="s">
        <v>58</v>
      </c>
      <c r="R53" s="215"/>
      <c r="S53" s="215"/>
      <c r="T53" s="111" t="s">
        <v>1048</v>
      </c>
      <c r="U53" s="112"/>
      <c r="V53" s="112"/>
      <c r="W53" s="109" t="s">
        <v>1049</v>
      </c>
      <c r="X53" s="111" t="s">
        <v>1050</v>
      </c>
      <c r="Y53" s="113"/>
      <c r="Z53" s="113"/>
      <c r="AA53" s="113"/>
      <c r="AB53" s="113"/>
      <c r="AC53" s="114"/>
      <c r="AD53" s="113"/>
      <c r="AE53" s="113"/>
      <c r="AF53" s="113"/>
      <c r="AG53" s="113"/>
      <c r="AH53" s="113"/>
      <c r="AI53" s="113"/>
    </row>
    <row r="54" spans="1:35" ht="33" customHeight="1">
      <c r="A54" s="283"/>
      <c r="B54" s="42" t="s">
        <v>372</v>
      </c>
      <c r="C54" s="108" t="s">
        <v>789</v>
      </c>
      <c r="D54" s="109" t="s">
        <v>790</v>
      </c>
      <c r="E54" s="109" t="s">
        <v>375</v>
      </c>
      <c r="F54" s="35">
        <v>43070</v>
      </c>
      <c r="G54" s="35">
        <v>44713</v>
      </c>
      <c r="H54" s="112" t="s">
        <v>913</v>
      </c>
      <c r="I54" s="21">
        <v>0</v>
      </c>
      <c r="J54" s="109" t="s">
        <v>1051</v>
      </c>
      <c r="K54" s="109" t="s">
        <v>377</v>
      </c>
      <c r="L54" s="109" t="s">
        <v>55</v>
      </c>
      <c r="M54" s="110" t="s">
        <v>792</v>
      </c>
      <c r="N54" s="215"/>
      <c r="O54" s="215"/>
      <c r="P54" s="215" t="s">
        <v>58</v>
      </c>
      <c r="Q54" s="215"/>
      <c r="R54" s="215"/>
      <c r="S54" s="215"/>
      <c r="T54" s="111" t="s">
        <v>1052</v>
      </c>
      <c r="U54" s="112"/>
      <c r="V54" s="112" t="s">
        <v>1053</v>
      </c>
      <c r="W54" s="112" t="s">
        <v>917</v>
      </c>
      <c r="X54" s="111" t="s">
        <v>1054</v>
      </c>
      <c r="Y54" s="113"/>
      <c r="Z54" s="113"/>
      <c r="AA54" s="113"/>
      <c r="AB54" s="113"/>
      <c r="AC54" s="114"/>
      <c r="AD54" s="113"/>
      <c r="AE54" s="113"/>
      <c r="AF54" s="113"/>
      <c r="AG54" s="113"/>
      <c r="AH54" s="113"/>
      <c r="AI54" s="113"/>
    </row>
    <row r="55" spans="1:35" ht="33" customHeight="1">
      <c r="A55" s="283"/>
      <c r="B55" s="42" t="s">
        <v>379</v>
      </c>
      <c r="C55" s="108" t="s">
        <v>797</v>
      </c>
      <c r="D55" s="109" t="s">
        <v>381</v>
      </c>
      <c r="E55" s="109" t="s">
        <v>382</v>
      </c>
      <c r="F55" s="35">
        <v>43070</v>
      </c>
      <c r="G55" s="35">
        <v>44958</v>
      </c>
      <c r="H55" s="109" t="s">
        <v>798</v>
      </c>
      <c r="I55" s="21">
        <v>42000</v>
      </c>
      <c r="J55" s="120" t="s">
        <v>1055</v>
      </c>
      <c r="K55" s="109" t="s">
        <v>55</v>
      </c>
      <c r="L55" s="109" t="s">
        <v>55</v>
      </c>
      <c r="M55" s="108" t="s">
        <v>1056</v>
      </c>
      <c r="N55" s="215"/>
      <c r="O55" s="215"/>
      <c r="P55" s="215"/>
      <c r="Q55" s="215" t="s">
        <v>58</v>
      </c>
      <c r="R55" s="215"/>
      <c r="S55" s="215"/>
      <c r="T55" s="111" t="s">
        <v>1057</v>
      </c>
      <c r="U55" s="112" t="s">
        <v>1058</v>
      </c>
      <c r="V55" s="112"/>
      <c r="W55" s="112" t="s">
        <v>1059</v>
      </c>
      <c r="X55" s="130" t="s">
        <v>1060</v>
      </c>
      <c r="Y55" s="113"/>
      <c r="Z55" s="113"/>
      <c r="AA55" s="113"/>
      <c r="AB55" s="113"/>
      <c r="AC55" s="227">
        <v>44896</v>
      </c>
      <c r="AD55" s="113"/>
      <c r="AE55" s="113"/>
      <c r="AF55" s="113"/>
      <c r="AG55" s="113"/>
      <c r="AH55" s="113"/>
      <c r="AI55" s="113"/>
    </row>
    <row r="56" spans="1:35" ht="33" customHeight="1">
      <c r="A56" s="283"/>
      <c r="B56" s="42" t="s">
        <v>387</v>
      </c>
      <c r="C56" s="108" t="s">
        <v>804</v>
      </c>
      <c r="D56" s="112" t="s">
        <v>805</v>
      </c>
      <c r="E56" s="112" t="s">
        <v>1061</v>
      </c>
      <c r="F56" s="35">
        <v>43070</v>
      </c>
      <c r="G56" s="35">
        <v>44958</v>
      </c>
      <c r="H56" s="109" t="s">
        <v>646</v>
      </c>
      <c r="I56" s="21">
        <v>0</v>
      </c>
      <c r="J56" s="109" t="s">
        <v>807</v>
      </c>
      <c r="K56" s="109" t="s">
        <v>55</v>
      </c>
      <c r="L56" s="109" t="s">
        <v>55</v>
      </c>
      <c r="M56" s="110"/>
      <c r="N56" s="215"/>
      <c r="O56" s="215"/>
      <c r="P56" s="215"/>
      <c r="Q56" s="215" t="s">
        <v>58</v>
      </c>
      <c r="R56" s="215"/>
      <c r="S56" s="215"/>
      <c r="T56" s="111" t="s">
        <v>1062</v>
      </c>
      <c r="U56" s="112" t="s">
        <v>1063</v>
      </c>
      <c r="V56" s="112"/>
      <c r="W56" s="112" t="s">
        <v>1064</v>
      </c>
      <c r="X56" s="111" t="s">
        <v>1065</v>
      </c>
      <c r="Y56" s="113"/>
      <c r="Z56" s="113"/>
      <c r="AA56" s="113"/>
      <c r="AB56" s="113"/>
      <c r="AC56" s="227">
        <v>44896</v>
      </c>
      <c r="AD56" s="113"/>
      <c r="AE56" s="113"/>
      <c r="AF56" s="113"/>
      <c r="AG56" s="113"/>
      <c r="AH56" s="113"/>
      <c r="AI56" s="113"/>
    </row>
    <row r="57" spans="1:35" ht="33" customHeight="1">
      <c r="A57" s="283"/>
      <c r="B57" s="42" t="s">
        <v>396</v>
      </c>
      <c r="C57" s="108" t="s">
        <v>397</v>
      </c>
      <c r="D57" s="109" t="s">
        <v>366</v>
      </c>
      <c r="E57" s="112" t="s">
        <v>1066</v>
      </c>
      <c r="F57" s="35">
        <v>43070</v>
      </c>
      <c r="G57" s="35">
        <v>44348</v>
      </c>
      <c r="H57" s="109" t="s">
        <v>783</v>
      </c>
      <c r="I57" s="21">
        <v>30000</v>
      </c>
      <c r="J57" s="131" t="s">
        <v>1067</v>
      </c>
      <c r="K57" s="109" t="s">
        <v>55</v>
      </c>
      <c r="L57" s="109" t="s">
        <v>94</v>
      </c>
      <c r="M57" s="110" t="s">
        <v>1068</v>
      </c>
      <c r="N57" s="215"/>
      <c r="O57" s="215"/>
      <c r="P57" s="215" t="s">
        <v>58</v>
      </c>
      <c r="Q57" s="215"/>
      <c r="R57" s="215"/>
      <c r="S57" s="215"/>
      <c r="T57" s="111" t="s">
        <v>1069</v>
      </c>
      <c r="U57" s="112"/>
      <c r="V57" s="112" t="s">
        <v>1070</v>
      </c>
      <c r="W57" s="109" t="s">
        <v>783</v>
      </c>
      <c r="X57" s="115"/>
      <c r="Y57" s="113"/>
      <c r="Z57" s="113"/>
      <c r="AA57" s="113"/>
      <c r="AB57" s="113"/>
      <c r="AC57" s="114"/>
      <c r="AD57" s="113"/>
      <c r="AE57" s="113"/>
      <c r="AF57" s="113"/>
      <c r="AG57" s="113"/>
      <c r="AH57" s="113"/>
      <c r="AI57" s="113"/>
    </row>
    <row r="58" spans="1:35" ht="33" customHeight="1">
      <c r="A58" s="283"/>
      <c r="B58" s="42" t="s">
        <v>401</v>
      </c>
      <c r="C58" s="108" t="s">
        <v>1071</v>
      </c>
      <c r="D58" s="112" t="s">
        <v>403</v>
      </c>
      <c r="E58" s="112" t="s">
        <v>404</v>
      </c>
      <c r="F58" s="35">
        <v>43070</v>
      </c>
      <c r="G58" s="35">
        <v>44713</v>
      </c>
      <c r="H58" s="109" t="s">
        <v>873</v>
      </c>
      <c r="I58" s="21">
        <v>300000</v>
      </c>
      <c r="J58" s="112" t="s">
        <v>1072</v>
      </c>
      <c r="K58" s="112" t="s">
        <v>1073</v>
      </c>
      <c r="L58" s="109" t="s">
        <v>94</v>
      </c>
      <c r="M58" s="110"/>
      <c r="N58" s="215"/>
      <c r="O58" s="215"/>
      <c r="P58" s="215"/>
      <c r="Q58" s="215" t="s">
        <v>58</v>
      </c>
      <c r="R58" s="215"/>
      <c r="S58" s="215"/>
      <c r="T58" s="111" t="s">
        <v>1074</v>
      </c>
      <c r="U58" s="112" t="s">
        <v>1075</v>
      </c>
      <c r="V58" s="112"/>
      <c r="W58" s="112" t="s">
        <v>917</v>
      </c>
      <c r="X58" s="115"/>
      <c r="Y58" s="113"/>
      <c r="Z58" s="113"/>
      <c r="AA58" s="113"/>
      <c r="AB58" s="113"/>
      <c r="AC58" s="114"/>
      <c r="AD58" s="113"/>
      <c r="AE58" s="113"/>
      <c r="AF58" s="113"/>
      <c r="AG58" s="113"/>
      <c r="AH58" s="113"/>
      <c r="AI58" s="113"/>
    </row>
    <row r="59" spans="1:35" ht="33" customHeight="1">
      <c r="A59" s="283"/>
      <c r="B59" s="42" t="s">
        <v>412</v>
      </c>
      <c r="C59" s="108" t="s">
        <v>413</v>
      </c>
      <c r="D59" s="112" t="s">
        <v>418</v>
      </c>
      <c r="E59" s="112" t="s">
        <v>414</v>
      </c>
      <c r="F59" s="35">
        <v>43070</v>
      </c>
      <c r="G59" s="35">
        <v>44013</v>
      </c>
      <c r="H59" s="109" t="s">
        <v>873</v>
      </c>
      <c r="I59" s="21">
        <v>6000</v>
      </c>
      <c r="J59" s="112" t="s">
        <v>1076</v>
      </c>
      <c r="K59" s="112" t="s">
        <v>416</v>
      </c>
      <c r="L59" s="109" t="s">
        <v>55</v>
      </c>
      <c r="M59" s="110"/>
      <c r="N59" s="215"/>
      <c r="O59" s="215" t="s">
        <v>58</v>
      </c>
      <c r="P59" s="215"/>
      <c r="Q59" s="215"/>
      <c r="R59" s="215"/>
      <c r="S59" s="215"/>
      <c r="T59" s="111" t="s">
        <v>1077</v>
      </c>
      <c r="U59" s="112" t="s">
        <v>1078</v>
      </c>
      <c r="V59" s="112" t="s">
        <v>1079</v>
      </c>
      <c r="W59" s="112" t="s">
        <v>646</v>
      </c>
      <c r="X59" s="115"/>
      <c r="Y59" s="132"/>
      <c r="Z59" s="113"/>
      <c r="AA59" s="113"/>
      <c r="AB59" s="113"/>
      <c r="AC59" s="119">
        <v>44531</v>
      </c>
      <c r="AD59" s="113"/>
      <c r="AE59" s="113"/>
      <c r="AF59" s="113"/>
      <c r="AG59" s="113"/>
      <c r="AH59" s="113"/>
      <c r="AI59" s="113"/>
    </row>
    <row r="60" spans="1:35" ht="33" customHeight="1">
      <c r="A60" s="328" t="s">
        <v>1080</v>
      </c>
      <c r="B60" s="42" t="s">
        <v>420</v>
      </c>
      <c r="C60" s="110" t="s">
        <v>819</v>
      </c>
      <c r="D60" s="112" t="s">
        <v>820</v>
      </c>
      <c r="E60" s="109" t="s">
        <v>423</v>
      </c>
      <c r="F60" s="35">
        <v>43070</v>
      </c>
      <c r="G60" s="35">
        <v>44774</v>
      </c>
      <c r="H60" s="112" t="s">
        <v>905</v>
      </c>
      <c r="I60" s="21">
        <v>40000</v>
      </c>
      <c r="J60" s="112" t="s">
        <v>1081</v>
      </c>
      <c r="K60" s="112" t="s">
        <v>425</v>
      </c>
      <c r="L60" s="109" t="s">
        <v>94</v>
      </c>
      <c r="M60" s="108" t="s">
        <v>1082</v>
      </c>
      <c r="N60" s="215"/>
      <c r="O60" s="215"/>
      <c r="P60" s="215"/>
      <c r="Q60" s="215" t="s">
        <v>58</v>
      </c>
      <c r="R60" s="215"/>
      <c r="S60" s="215"/>
      <c r="T60" s="111" t="s">
        <v>1083</v>
      </c>
      <c r="U60" s="112" t="s">
        <v>1084</v>
      </c>
      <c r="V60" s="112" t="s">
        <v>1085</v>
      </c>
      <c r="W60" s="109" t="s">
        <v>574</v>
      </c>
      <c r="X60" s="110" t="s">
        <v>1086</v>
      </c>
      <c r="Y60" s="110"/>
      <c r="Z60" s="113"/>
      <c r="AA60" s="113"/>
      <c r="AB60" s="113"/>
      <c r="AC60" s="119">
        <v>44896</v>
      </c>
      <c r="AD60" s="113"/>
      <c r="AE60" s="113"/>
      <c r="AF60" s="113"/>
      <c r="AG60" s="113"/>
      <c r="AH60" s="113"/>
      <c r="AI60" s="113"/>
    </row>
    <row r="61" spans="1:35" ht="33" customHeight="1">
      <c r="A61" s="283"/>
      <c r="B61" s="42" t="s">
        <v>429</v>
      </c>
      <c r="C61" s="110" t="s">
        <v>1087</v>
      </c>
      <c r="D61" s="109" t="s">
        <v>431</v>
      </c>
      <c r="E61" s="109" t="s">
        <v>432</v>
      </c>
      <c r="F61" s="35">
        <v>43070</v>
      </c>
      <c r="G61" s="35">
        <v>44713</v>
      </c>
      <c r="H61" s="109" t="s">
        <v>699</v>
      </c>
      <c r="I61" s="21">
        <v>4000</v>
      </c>
      <c r="J61" s="112" t="s">
        <v>1088</v>
      </c>
      <c r="K61" s="112" t="s">
        <v>434</v>
      </c>
      <c r="L61" s="109" t="s">
        <v>1089</v>
      </c>
      <c r="M61" s="108" t="s">
        <v>822</v>
      </c>
      <c r="N61" s="215"/>
      <c r="O61" s="215"/>
      <c r="P61" s="215"/>
      <c r="Q61" s="215"/>
      <c r="R61" s="215" t="s">
        <v>58</v>
      </c>
      <c r="S61" s="215"/>
      <c r="T61" s="133" t="s">
        <v>1090</v>
      </c>
      <c r="U61" s="112" t="s">
        <v>824</v>
      </c>
      <c r="V61" s="112"/>
      <c r="W61" s="112"/>
      <c r="X61" s="134"/>
      <c r="Y61" s="113"/>
      <c r="Z61" s="113"/>
      <c r="AA61" s="113"/>
      <c r="AB61" s="113"/>
      <c r="AC61" s="114"/>
      <c r="AD61" s="113"/>
      <c r="AE61" s="113"/>
      <c r="AF61" s="113"/>
      <c r="AG61" s="109" t="s">
        <v>1089</v>
      </c>
      <c r="AH61" s="112" t="s">
        <v>1091</v>
      </c>
      <c r="AI61" s="109"/>
    </row>
    <row r="62" spans="1:35" ht="33" customHeight="1">
      <c r="A62" s="283"/>
      <c r="B62" s="42" t="s">
        <v>439</v>
      </c>
      <c r="C62" s="110" t="s">
        <v>1092</v>
      </c>
      <c r="D62" s="112" t="s">
        <v>441</v>
      </c>
      <c r="E62" s="112" t="s">
        <v>442</v>
      </c>
      <c r="F62" s="35">
        <v>43070</v>
      </c>
      <c r="G62" s="35">
        <v>44958</v>
      </c>
      <c r="H62" s="109" t="s">
        <v>70</v>
      </c>
      <c r="I62" s="21">
        <v>10000</v>
      </c>
      <c r="J62" s="112" t="s">
        <v>1093</v>
      </c>
      <c r="K62" s="109" t="s">
        <v>444</v>
      </c>
      <c r="L62" s="109" t="s">
        <v>55</v>
      </c>
      <c r="M62" s="110"/>
      <c r="N62" s="215"/>
      <c r="O62" s="215"/>
      <c r="P62" s="215"/>
      <c r="Q62" s="215" t="s">
        <v>58</v>
      </c>
      <c r="R62" s="215"/>
      <c r="S62" s="215"/>
      <c r="T62" s="111" t="s">
        <v>1094</v>
      </c>
      <c r="U62" s="112" t="s">
        <v>1095</v>
      </c>
      <c r="V62" s="112" t="s">
        <v>1096</v>
      </c>
      <c r="W62" s="112" t="s">
        <v>646</v>
      </c>
      <c r="X62" s="110" t="s">
        <v>1097</v>
      </c>
      <c r="Y62" s="113"/>
      <c r="Z62" s="113"/>
      <c r="AA62" s="113"/>
      <c r="AB62" s="113"/>
      <c r="AC62" s="227">
        <v>44896</v>
      </c>
      <c r="AD62" s="113"/>
      <c r="AE62" s="113"/>
      <c r="AF62" s="113"/>
      <c r="AG62" s="113"/>
      <c r="AH62" s="113"/>
      <c r="AI62" s="113"/>
    </row>
    <row r="63" spans="1:35" ht="33" customHeight="1">
      <c r="A63" s="283"/>
      <c r="B63" s="42" t="s">
        <v>447</v>
      </c>
      <c r="C63" s="110" t="s">
        <v>1098</v>
      </c>
      <c r="D63" s="112" t="s">
        <v>449</v>
      </c>
      <c r="E63" s="112" t="s">
        <v>450</v>
      </c>
      <c r="F63" s="35">
        <v>43070</v>
      </c>
      <c r="G63" s="35">
        <v>44958</v>
      </c>
      <c r="H63" s="112" t="s">
        <v>256</v>
      </c>
      <c r="I63" s="135">
        <v>70000</v>
      </c>
      <c r="J63" s="112" t="s">
        <v>1099</v>
      </c>
      <c r="K63" s="109" t="s">
        <v>452</v>
      </c>
      <c r="L63" s="109" t="s">
        <v>94</v>
      </c>
      <c r="M63" s="110" t="s">
        <v>1100</v>
      </c>
      <c r="N63" s="215"/>
      <c r="O63" s="215"/>
      <c r="P63" s="215"/>
      <c r="Q63" s="215" t="s">
        <v>58</v>
      </c>
      <c r="R63" s="215"/>
      <c r="S63" s="215"/>
      <c r="T63" s="111" t="s">
        <v>1101</v>
      </c>
      <c r="U63" s="112"/>
      <c r="V63" s="112"/>
      <c r="W63" s="112" t="s">
        <v>256</v>
      </c>
      <c r="X63" s="115"/>
      <c r="Y63" s="113"/>
      <c r="Z63" s="113"/>
      <c r="AA63" s="113"/>
      <c r="AB63" s="113"/>
      <c r="AC63" s="227">
        <v>44896</v>
      </c>
      <c r="AD63" s="113"/>
      <c r="AE63" s="113"/>
      <c r="AF63" s="113"/>
      <c r="AG63" s="113"/>
      <c r="AH63" s="113"/>
      <c r="AI63" s="113"/>
    </row>
    <row r="64" spans="1:35" ht="33" customHeight="1">
      <c r="A64" s="284"/>
      <c r="B64" s="42" t="s">
        <v>458</v>
      </c>
      <c r="C64" s="108" t="s">
        <v>459</v>
      </c>
      <c r="D64" s="109" t="s">
        <v>460</v>
      </c>
      <c r="E64" s="109" t="s">
        <v>461</v>
      </c>
      <c r="F64" s="35">
        <v>43070</v>
      </c>
      <c r="G64" s="35">
        <v>43983</v>
      </c>
      <c r="H64" s="109" t="s">
        <v>147</v>
      </c>
      <c r="I64" s="21">
        <v>0</v>
      </c>
      <c r="J64" s="109" t="s">
        <v>1102</v>
      </c>
      <c r="K64" s="109" t="s">
        <v>55</v>
      </c>
      <c r="L64" s="109" t="s">
        <v>94</v>
      </c>
      <c r="M64" s="108" t="s">
        <v>1103</v>
      </c>
      <c r="N64" s="215"/>
      <c r="O64" s="215" t="s">
        <v>58</v>
      </c>
      <c r="P64" s="215"/>
      <c r="Q64" s="215"/>
      <c r="R64" s="215"/>
      <c r="S64" s="215"/>
      <c r="T64" s="111" t="s">
        <v>1104</v>
      </c>
      <c r="U64" s="112" t="s">
        <v>1105</v>
      </c>
      <c r="V64" s="112"/>
      <c r="W64" s="112" t="s">
        <v>1106</v>
      </c>
      <c r="X64" s="115"/>
      <c r="Y64" s="111" t="s">
        <v>1107</v>
      </c>
      <c r="Z64" s="112" t="s">
        <v>1108</v>
      </c>
      <c r="AA64" s="112" t="s">
        <v>1109</v>
      </c>
      <c r="AB64" s="113"/>
      <c r="AC64" s="227">
        <v>44896</v>
      </c>
      <c r="AD64" s="112" t="s">
        <v>1110</v>
      </c>
      <c r="AE64" s="113"/>
      <c r="AF64" s="113"/>
      <c r="AG64" s="113"/>
      <c r="AH64" s="113"/>
      <c r="AI64" s="111" t="s">
        <v>1111</v>
      </c>
    </row>
    <row r="68" spans="1:13" ht="33" customHeight="1">
      <c r="A68" s="24" t="s">
        <v>470</v>
      </c>
      <c r="B68" s="25"/>
      <c r="C68" s="25"/>
      <c r="D68" s="25"/>
      <c r="E68" s="25"/>
      <c r="F68" s="25"/>
      <c r="G68" s="25"/>
      <c r="H68" s="25"/>
      <c r="I68" s="25"/>
      <c r="J68" s="25"/>
      <c r="K68" s="25"/>
      <c r="L68" s="26"/>
      <c r="M68" s="27"/>
    </row>
    <row r="69" spans="1:13" ht="33" customHeight="1">
      <c r="A69" s="28"/>
      <c r="B69" s="200"/>
      <c r="C69" s="200"/>
      <c r="D69" s="29"/>
      <c r="E69" s="29"/>
      <c r="F69" s="29"/>
      <c r="G69" s="29"/>
      <c r="H69" s="29"/>
      <c r="I69" s="29"/>
      <c r="J69" s="29"/>
      <c r="K69" s="29"/>
      <c r="L69" s="29"/>
      <c r="M69" s="29"/>
    </row>
    <row r="70" spans="1:13" ht="33" customHeight="1">
      <c r="A70" s="30" t="s">
        <v>471</v>
      </c>
      <c r="B70" s="201"/>
      <c r="C70" s="31">
        <f>COUNTA(C74:C81,C85:C93,C97:C105,C109:C117)</f>
        <v>2</v>
      </c>
      <c r="D70" s="1"/>
      <c r="E70" s="1"/>
      <c r="F70" s="1"/>
      <c r="G70" s="1"/>
      <c r="H70" s="1"/>
      <c r="I70" s="1"/>
      <c r="J70" s="1"/>
      <c r="K70" s="1"/>
      <c r="L70" s="1"/>
      <c r="M70" s="1"/>
    </row>
    <row r="71" spans="1:13" ht="33" customHeight="1">
      <c r="A71" s="1"/>
      <c r="B71" s="1"/>
      <c r="C71" s="1"/>
      <c r="D71" s="1"/>
      <c r="E71" s="1"/>
      <c r="F71" s="1"/>
      <c r="G71" s="1"/>
      <c r="H71" s="1"/>
      <c r="I71" s="1"/>
      <c r="J71" s="1"/>
      <c r="K71" s="1"/>
      <c r="L71" s="1"/>
      <c r="M71" s="1"/>
    </row>
    <row r="72" spans="1:13" ht="33" customHeight="1">
      <c r="A72" s="285" t="s">
        <v>472</v>
      </c>
      <c r="B72" s="286" t="s">
        <v>12</v>
      </c>
      <c r="C72" s="286" t="s">
        <v>13</v>
      </c>
      <c r="D72" s="286" t="s">
        <v>14</v>
      </c>
      <c r="E72" s="306" t="s">
        <v>15</v>
      </c>
      <c r="F72" s="307" t="s">
        <v>16</v>
      </c>
      <c r="G72" s="308"/>
      <c r="H72" s="286" t="s">
        <v>17</v>
      </c>
      <c r="I72" s="286" t="s">
        <v>18</v>
      </c>
      <c r="J72" s="286" t="s">
        <v>19</v>
      </c>
      <c r="K72" s="307" t="s">
        <v>20</v>
      </c>
      <c r="L72" s="308"/>
      <c r="M72" s="286" t="s">
        <v>21</v>
      </c>
    </row>
    <row r="73" spans="1:13" ht="33" customHeight="1">
      <c r="A73" s="284"/>
      <c r="B73" s="284"/>
      <c r="C73" s="284"/>
      <c r="D73" s="284"/>
      <c r="E73" s="284"/>
      <c r="F73" s="33" t="s">
        <v>44</v>
      </c>
      <c r="G73" s="33" t="s">
        <v>45</v>
      </c>
      <c r="H73" s="284"/>
      <c r="I73" s="284"/>
      <c r="J73" s="284"/>
      <c r="K73" s="34" t="s">
        <v>46</v>
      </c>
      <c r="L73" s="34" t="s">
        <v>47</v>
      </c>
      <c r="M73" s="284"/>
    </row>
    <row r="74" spans="1:13" ht="33" customHeight="1">
      <c r="A74" s="328" t="s">
        <v>48</v>
      </c>
      <c r="B74" s="13" t="s">
        <v>1112</v>
      </c>
      <c r="C74" s="136" t="s">
        <v>1113</v>
      </c>
      <c r="D74" s="137" t="s">
        <v>1114</v>
      </c>
      <c r="E74" s="137" t="s">
        <v>1115</v>
      </c>
      <c r="F74" s="138">
        <v>44105</v>
      </c>
      <c r="G74" s="138">
        <v>44896</v>
      </c>
      <c r="H74" s="112" t="s">
        <v>905</v>
      </c>
      <c r="I74" s="42" t="s">
        <v>1116</v>
      </c>
      <c r="J74" s="137" t="s">
        <v>1117</v>
      </c>
      <c r="K74" s="42" t="s">
        <v>1118</v>
      </c>
      <c r="L74" s="13" t="s">
        <v>1119</v>
      </c>
      <c r="M74" s="139"/>
    </row>
    <row r="75" spans="1:13" ht="33" customHeight="1">
      <c r="A75" s="284"/>
      <c r="B75" s="13" t="s">
        <v>1120</v>
      </c>
      <c r="C75" s="136" t="s">
        <v>1121</v>
      </c>
      <c r="D75" s="137" t="s">
        <v>1122</v>
      </c>
      <c r="E75" s="137" t="s">
        <v>1123</v>
      </c>
      <c r="F75" s="138">
        <v>44197</v>
      </c>
      <c r="G75" s="138">
        <v>44470</v>
      </c>
      <c r="H75" s="137" t="s">
        <v>1017</v>
      </c>
      <c r="I75" s="42" t="s">
        <v>1116</v>
      </c>
      <c r="J75" s="137" t="s">
        <v>1124</v>
      </c>
      <c r="K75" s="42" t="s">
        <v>1118</v>
      </c>
      <c r="L75" s="13" t="s">
        <v>1119</v>
      </c>
      <c r="M75" s="139"/>
    </row>
    <row r="83" spans="1:13" ht="15.75" customHeight="1">
      <c r="A83" s="285" t="s">
        <v>472</v>
      </c>
      <c r="B83" s="286" t="s">
        <v>12</v>
      </c>
      <c r="C83" s="286" t="s">
        <v>13</v>
      </c>
      <c r="D83" s="286" t="s">
        <v>14</v>
      </c>
      <c r="E83" s="306" t="s">
        <v>15</v>
      </c>
      <c r="F83" s="307" t="s">
        <v>16</v>
      </c>
      <c r="G83" s="308"/>
      <c r="H83" s="286" t="s">
        <v>17</v>
      </c>
      <c r="I83" s="286" t="s">
        <v>18</v>
      </c>
      <c r="J83" s="286" t="s">
        <v>19</v>
      </c>
      <c r="K83" s="307" t="s">
        <v>20</v>
      </c>
      <c r="L83" s="308"/>
      <c r="M83" s="286" t="s">
        <v>21</v>
      </c>
    </row>
    <row r="84" spans="1:13" ht="15" customHeight="1">
      <c r="A84" s="284"/>
      <c r="B84" s="284"/>
      <c r="C84" s="284"/>
      <c r="D84" s="284"/>
      <c r="E84" s="284"/>
      <c r="F84" s="33" t="s">
        <v>44</v>
      </c>
      <c r="G84" s="33" t="s">
        <v>45</v>
      </c>
      <c r="H84" s="284"/>
      <c r="I84" s="284"/>
      <c r="J84" s="284"/>
      <c r="K84" s="34" t="s">
        <v>46</v>
      </c>
      <c r="L84" s="34" t="s">
        <v>47</v>
      </c>
      <c r="M84" s="284"/>
    </row>
    <row r="85" spans="1:13" ht="15.75" customHeight="1">
      <c r="A85" s="13"/>
      <c r="B85" s="13"/>
      <c r="C85" s="139"/>
      <c r="D85" s="139"/>
      <c r="E85" s="139"/>
      <c r="F85" s="139"/>
      <c r="G85" s="139"/>
      <c r="H85" s="139"/>
      <c r="I85" s="139"/>
      <c r="J85" s="215"/>
      <c r="K85" s="215"/>
      <c r="L85" s="215"/>
      <c r="M85" s="215"/>
    </row>
    <row r="86" spans="1:13" ht="15.75" customHeight="1">
      <c r="A86" s="13"/>
      <c r="B86" s="13"/>
      <c r="C86" s="139"/>
      <c r="D86" s="139"/>
      <c r="E86" s="139"/>
      <c r="F86" s="139"/>
      <c r="G86" s="139"/>
      <c r="H86" s="139"/>
      <c r="I86" s="139"/>
      <c r="J86" s="139"/>
      <c r="K86" s="139"/>
      <c r="L86" s="139"/>
      <c r="M86" s="139"/>
    </row>
    <row r="87" spans="1:13" ht="15.75" customHeight="1">
      <c r="A87" s="13"/>
      <c r="B87" s="13"/>
      <c r="C87" s="139"/>
      <c r="D87" s="139"/>
      <c r="E87" s="139"/>
      <c r="F87" s="139"/>
      <c r="G87" s="139"/>
      <c r="H87" s="139"/>
      <c r="I87" s="139"/>
      <c r="J87" s="139"/>
      <c r="K87" s="139"/>
      <c r="L87" s="139"/>
      <c r="M87" s="139"/>
    </row>
    <row r="88" spans="1:13" ht="15.75" customHeight="1">
      <c r="A88" s="13"/>
      <c r="B88" s="13"/>
      <c r="C88" s="139"/>
      <c r="D88" s="139"/>
      <c r="E88" s="139"/>
      <c r="F88" s="139"/>
      <c r="G88" s="139"/>
      <c r="H88" s="139"/>
      <c r="I88" s="139"/>
      <c r="J88" s="139"/>
      <c r="K88" s="139"/>
      <c r="L88" s="139"/>
      <c r="M88" s="139"/>
    </row>
    <row r="89" spans="1:13" ht="15.75" customHeight="1">
      <c r="A89" s="13"/>
      <c r="B89" s="13"/>
      <c r="C89" s="139"/>
      <c r="D89" s="139"/>
      <c r="E89" s="139"/>
      <c r="F89" s="139"/>
      <c r="G89" s="139"/>
      <c r="H89" s="139"/>
      <c r="I89" s="139"/>
      <c r="J89" s="139"/>
      <c r="K89" s="139"/>
      <c r="L89" s="139"/>
      <c r="M89" s="139"/>
    </row>
    <row r="90" spans="1:13" ht="15.75" customHeight="1">
      <c r="A90" s="13"/>
      <c r="B90" s="13"/>
      <c r="C90" s="139"/>
      <c r="D90" s="139"/>
      <c r="E90" s="139"/>
      <c r="F90" s="139"/>
      <c r="G90" s="139"/>
      <c r="H90" s="139"/>
      <c r="I90" s="139"/>
      <c r="J90" s="139"/>
      <c r="K90" s="139"/>
      <c r="L90" s="139"/>
      <c r="M90" s="139"/>
    </row>
    <row r="91" spans="1:13" ht="15.75" customHeight="1">
      <c r="A91" s="13"/>
      <c r="B91" s="13"/>
      <c r="C91" s="139"/>
      <c r="D91" s="139"/>
      <c r="E91" s="139"/>
      <c r="F91" s="139"/>
      <c r="G91" s="139"/>
      <c r="H91" s="139"/>
      <c r="I91" s="139"/>
      <c r="J91" s="139"/>
      <c r="K91" s="139"/>
      <c r="L91" s="139"/>
      <c r="M91" s="139"/>
    </row>
    <row r="92" spans="1:13" ht="15.75" customHeight="1">
      <c r="A92" s="13"/>
      <c r="B92" s="13"/>
      <c r="C92" s="139"/>
      <c r="D92" s="139"/>
      <c r="E92" s="139"/>
      <c r="F92" s="139"/>
      <c r="G92" s="139"/>
      <c r="H92" s="139"/>
      <c r="I92" s="139"/>
      <c r="J92" s="139"/>
      <c r="K92" s="139"/>
      <c r="L92" s="139"/>
      <c r="M92" s="139"/>
    </row>
    <row r="93" spans="1:13" ht="15.75" customHeight="1">
      <c r="A93" s="13"/>
      <c r="B93" s="13"/>
      <c r="C93" s="139"/>
      <c r="D93" s="139"/>
      <c r="E93" s="139"/>
      <c r="F93" s="139"/>
      <c r="G93" s="139"/>
      <c r="H93" s="139"/>
      <c r="I93" s="139"/>
      <c r="J93" s="139"/>
      <c r="K93" s="139"/>
      <c r="L93" s="139"/>
      <c r="M93" s="139"/>
    </row>
    <row r="94" spans="1:13" ht="15.75" customHeight="1">
      <c r="A94" s="1"/>
      <c r="B94" s="1"/>
      <c r="C94" s="1"/>
      <c r="D94" s="1"/>
      <c r="E94" s="1"/>
      <c r="F94" s="1"/>
      <c r="G94" s="1"/>
      <c r="H94" s="1"/>
      <c r="I94" s="1"/>
      <c r="J94" s="1"/>
      <c r="K94" s="1"/>
      <c r="L94" s="1"/>
      <c r="M94" s="1"/>
    </row>
    <row r="95" spans="1:13" ht="15.75" customHeight="1">
      <c r="A95" s="285" t="s">
        <v>472</v>
      </c>
      <c r="B95" s="286" t="s">
        <v>12</v>
      </c>
      <c r="C95" s="286" t="s">
        <v>13</v>
      </c>
      <c r="D95" s="286" t="s">
        <v>14</v>
      </c>
      <c r="E95" s="306" t="s">
        <v>15</v>
      </c>
      <c r="F95" s="307" t="s">
        <v>16</v>
      </c>
      <c r="G95" s="308"/>
      <c r="H95" s="286" t="s">
        <v>17</v>
      </c>
      <c r="I95" s="286" t="s">
        <v>18</v>
      </c>
      <c r="J95" s="286" t="s">
        <v>19</v>
      </c>
      <c r="K95" s="307" t="s">
        <v>20</v>
      </c>
      <c r="L95" s="308"/>
      <c r="M95" s="286" t="s">
        <v>21</v>
      </c>
    </row>
    <row r="96" spans="1:13" ht="15" customHeight="1">
      <c r="A96" s="284"/>
      <c r="B96" s="284"/>
      <c r="C96" s="284"/>
      <c r="D96" s="284"/>
      <c r="E96" s="284"/>
      <c r="F96" s="33" t="s">
        <v>44</v>
      </c>
      <c r="G96" s="33" t="s">
        <v>45</v>
      </c>
      <c r="H96" s="284"/>
      <c r="I96" s="284"/>
      <c r="J96" s="284"/>
      <c r="K96" s="34" t="s">
        <v>46</v>
      </c>
      <c r="L96" s="34" t="s">
        <v>47</v>
      </c>
      <c r="M96" s="284"/>
    </row>
    <row r="107" spans="1:13" ht="15.75" customHeight="1">
      <c r="A107" s="285" t="s">
        <v>1125</v>
      </c>
      <c r="B107" s="286" t="s">
        <v>12</v>
      </c>
      <c r="C107" s="286" t="s">
        <v>13</v>
      </c>
      <c r="D107" s="286" t="s">
        <v>14</v>
      </c>
      <c r="E107" s="306" t="s">
        <v>15</v>
      </c>
      <c r="F107" s="307" t="s">
        <v>16</v>
      </c>
      <c r="G107" s="308"/>
      <c r="H107" s="286" t="s">
        <v>17</v>
      </c>
      <c r="I107" s="286" t="s">
        <v>18</v>
      </c>
      <c r="J107" s="286" t="s">
        <v>19</v>
      </c>
      <c r="K107" s="307" t="s">
        <v>20</v>
      </c>
      <c r="L107" s="308"/>
      <c r="M107" s="286" t="s">
        <v>21</v>
      </c>
    </row>
    <row r="108" spans="1:13" ht="15.75" customHeight="1">
      <c r="A108" s="284"/>
      <c r="B108" s="284"/>
      <c r="C108" s="284"/>
      <c r="D108" s="284"/>
      <c r="E108" s="284"/>
      <c r="F108" s="33" t="s">
        <v>44</v>
      </c>
      <c r="G108" s="33" t="s">
        <v>45</v>
      </c>
      <c r="H108" s="284"/>
      <c r="I108" s="284"/>
      <c r="J108" s="284"/>
      <c r="K108" s="34" t="s">
        <v>46</v>
      </c>
      <c r="L108" s="34" t="s">
        <v>47</v>
      </c>
      <c r="M108" s="284"/>
    </row>
  </sheetData>
  <mergeCells count="90">
    <mergeCell ref="M83:M84"/>
    <mergeCell ref="K72:L72"/>
    <mergeCell ref="M72:M73"/>
    <mergeCell ref="C72:C73"/>
    <mergeCell ref="D72:D73"/>
    <mergeCell ref="E72:E73"/>
    <mergeCell ref="F72:G72"/>
    <mergeCell ref="H72:H73"/>
    <mergeCell ref="I72:I73"/>
    <mergeCell ref="J72:J73"/>
    <mergeCell ref="E83:E84"/>
    <mergeCell ref="F83:G83"/>
    <mergeCell ref="H83:H84"/>
    <mergeCell ref="I83:I84"/>
    <mergeCell ref="J83:J84"/>
    <mergeCell ref="K83:L83"/>
    <mergeCell ref="A74:A75"/>
    <mergeCell ref="A83:A84"/>
    <mergeCell ref="B83:B84"/>
    <mergeCell ref="C83:C84"/>
    <mergeCell ref="D83:D84"/>
    <mergeCell ref="M95:M96"/>
    <mergeCell ref="A95:A96"/>
    <mergeCell ref="B95:B96"/>
    <mergeCell ref="C95:C96"/>
    <mergeCell ref="D95:D96"/>
    <mergeCell ref="E95:E96"/>
    <mergeCell ref="F95:G95"/>
    <mergeCell ref="H95:H96"/>
    <mergeCell ref="I95:I96"/>
    <mergeCell ref="J95:J96"/>
    <mergeCell ref="K95:L95"/>
    <mergeCell ref="I107:I108"/>
    <mergeCell ref="J107:J108"/>
    <mergeCell ref="K107:L107"/>
    <mergeCell ref="M107:M108"/>
    <mergeCell ref="A107:A108"/>
    <mergeCell ref="B107:B108"/>
    <mergeCell ref="C107:C108"/>
    <mergeCell ref="D107:D108"/>
    <mergeCell ref="E107:E108"/>
    <mergeCell ref="F107:G107"/>
    <mergeCell ref="H107:H108"/>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H9:H10"/>
    <mergeCell ref="A11:A32"/>
    <mergeCell ref="A33:A36"/>
    <mergeCell ref="A37:A52"/>
    <mergeCell ref="A9:A10"/>
    <mergeCell ref="B9:B10"/>
    <mergeCell ref="C9:C10"/>
    <mergeCell ref="D9:D10"/>
    <mergeCell ref="E9:E10"/>
    <mergeCell ref="A53:A59"/>
    <mergeCell ref="A60:A64"/>
    <mergeCell ref="A72:A73"/>
    <mergeCell ref="B72:B73"/>
    <mergeCell ref="F9:G9"/>
  </mergeCells>
  <conditionalFormatting sqref="N11:N64">
    <cfRule type="cellIs" dxfId="27" priority="2" stopIfTrue="1" operator="equal">
      <formula>"x"</formula>
    </cfRule>
  </conditionalFormatting>
  <conditionalFormatting sqref="O11:O64">
    <cfRule type="cellIs" dxfId="26" priority="3" operator="equal">
      <formula>"x"</formula>
    </cfRule>
  </conditionalFormatting>
  <conditionalFormatting sqref="P11:P64">
    <cfRule type="cellIs" dxfId="25" priority="4" operator="equal">
      <formula>"x"</formula>
    </cfRule>
  </conditionalFormatting>
  <conditionalFormatting sqref="Q11:Q64">
    <cfRule type="cellIs" dxfId="24" priority="5" stopIfTrue="1" operator="equal">
      <formula>"x"</formula>
    </cfRule>
  </conditionalFormatting>
  <conditionalFormatting sqref="R11:R64">
    <cfRule type="cellIs" dxfId="23" priority="6" operator="equal">
      <formula>"x"</formula>
    </cfRule>
  </conditionalFormatting>
  <conditionalFormatting sqref="S11:S37">
    <cfRule type="cellIs" dxfId="22" priority="15" operator="equal">
      <formula>"x"</formula>
    </cfRule>
  </conditionalFormatting>
  <conditionalFormatting sqref="S38:S39 S46 S48 S50">
    <cfRule type="cellIs" dxfId="21" priority="7" stopIfTrue="1" operator="equal">
      <formula>$AN$7</formula>
    </cfRule>
    <cfRule type="cellIs" dxfId="20" priority="8" stopIfTrue="1" operator="equal">
      <formula>$AN$6</formula>
    </cfRule>
  </conditionalFormatting>
  <conditionalFormatting sqref="S40:S45">
    <cfRule type="cellIs" dxfId="19" priority="17" operator="equal">
      <formula>"x"</formula>
    </cfRule>
  </conditionalFormatting>
  <conditionalFormatting sqref="S47">
    <cfRule type="cellIs" dxfId="18" priority="18" operator="equal">
      <formula>"x"</formula>
    </cfRule>
  </conditionalFormatting>
  <conditionalFormatting sqref="S49">
    <cfRule type="cellIs" dxfId="17" priority="19" operator="equal">
      <formula>"x"</formula>
    </cfRule>
  </conditionalFormatting>
  <conditionalFormatting sqref="S51:S64">
    <cfRule type="cellIs" dxfId="16" priority="20" operator="equal">
      <formula>"x"</formula>
    </cfRule>
  </conditionalFormatting>
  <conditionalFormatting sqref="AN7">
    <cfRule type="cellIs" dxfId="15" priority="1" stopIfTrue="1" operator="equal">
      <formula>$AN$6</formula>
    </cfRule>
  </conditionalFormatting>
  <dataValidations count="1">
    <dataValidation type="list" allowBlank="1" showErrorMessage="1" sqref="S38:S39 S46 S48 S50" xr:uid="{00000000-0002-0000-0400-000000000000}">
      <formula1>$AN$6:$AN$7</formula1>
    </dataValidation>
  </dataValidations>
  <pageMargins left="0.511811024" right="0.511811024" top="0.78740157499999996" bottom="0.78740157499999996"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B36"/>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s>
  <sheetData>
    <row r="1" spans="2:28">
      <c r="B1" s="330" t="s">
        <v>0</v>
      </c>
      <c r="C1" s="310"/>
      <c r="D1" s="310"/>
      <c r="E1" s="310"/>
      <c r="F1" s="310"/>
      <c r="G1" s="310"/>
      <c r="H1" s="310"/>
      <c r="I1" s="310"/>
      <c r="J1" s="310"/>
      <c r="K1" s="310"/>
      <c r="L1" s="310"/>
      <c r="M1" s="310"/>
      <c r="N1" s="310"/>
      <c r="O1" s="310"/>
      <c r="P1" s="310"/>
      <c r="Q1" s="310"/>
      <c r="R1" s="310"/>
      <c r="S1" s="310"/>
      <c r="T1" s="310"/>
      <c r="U1" s="310"/>
      <c r="V1" s="310"/>
      <c r="W1" s="310"/>
      <c r="X1" s="202"/>
    </row>
    <row r="2" spans="2:28" ht="21" customHeight="1">
      <c r="B2" s="310"/>
      <c r="C2" s="310"/>
      <c r="D2" s="310"/>
      <c r="E2" s="310"/>
      <c r="F2" s="310"/>
      <c r="G2" s="310"/>
      <c r="H2" s="310"/>
      <c r="I2" s="310"/>
      <c r="J2" s="310"/>
      <c r="K2" s="310"/>
      <c r="L2" s="310"/>
      <c r="M2" s="310"/>
      <c r="N2" s="310"/>
      <c r="O2" s="310"/>
      <c r="P2" s="310"/>
      <c r="Q2" s="310"/>
      <c r="R2" s="310"/>
      <c r="S2" s="310"/>
      <c r="T2" s="310"/>
      <c r="U2" s="310"/>
      <c r="V2" s="310"/>
      <c r="W2" s="310"/>
      <c r="X2" s="203"/>
      <c r="Y2" s="44"/>
      <c r="Z2" s="44"/>
      <c r="AA2" s="44"/>
      <c r="AB2" s="44"/>
    </row>
    <row r="3" spans="2:28" ht="33.75" customHeight="1">
      <c r="B3" s="331" t="str">
        <f>'Monitoria Anual - 3'!A2</f>
        <v>Plano de Ação Nacional para a Conservação das Aves dos Campos Sulinos - PAN Campos Sulinos (2o Ciclo de Gestão)</v>
      </c>
      <c r="C3" s="314"/>
      <c r="D3" s="314"/>
      <c r="E3" s="314"/>
      <c r="F3" s="314"/>
      <c r="G3" s="314"/>
      <c r="H3" s="314"/>
      <c r="I3" s="314"/>
      <c r="J3" s="314"/>
      <c r="K3" s="314"/>
      <c r="L3" s="314"/>
      <c r="M3" s="314"/>
      <c r="N3" s="314"/>
      <c r="O3" s="314"/>
      <c r="P3" s="314"/>
      <c r="Q3" s="314"/>
      <c r="R3" s="314"/>
      <c r="S3" s="314"/>
      <c r="T3" s="314"/>
      <c r="U3" s="314"/>
      <c r="V3" s="314"/>
      <c r="W3" s="314"/>
      <c r="X3" s="202"/>
    </row>
    <row r="4" spans="2:28">
      <c r="J4" s="45"/>
      <c r="K4" s="45"/>
      <c r="L4" s="45"/>
      <c r="M4" s="45"/>
      <c r="N4" s="45"/>
      <c r="O4" s="45"/>
      <c r="X4" s="202"/>
    </row>
    <row r="5" spans="2:28" ht="45" customHeight="1">
      <c r="B5" s="332" t="s">
        <v>513</v>
      </c>
      <c r="C5" s="310"/>
      <c r="D5" s="333" t="str">
        <f>'Monitoria Anual - 3'!B4</f>
        <v>Integrar iniciativas e esforços de pesquisa, gestão e proteção para reduzir os fatores de ameaça e melhorar o estado de conservação das aves ameaçadas dos Campos Sulinos e seus habitats.</v>
      </c>
      <c r="E5" s="314"/>
      <c r="F5" s="314"/>
      <c r="G5" s="314"/>
      <c r="H5" s="314"/>
      <c r="I5" s="314"/>
      <c r="J5" s="314"/>
      <c r="K5" s="314"/>
      <c r="L5" s="314"/>
      <c r="M5" s="288"/>
      <c r="N5" s="3"/>
      <c r="O5" s="3"/>
      <c r="P5" s="3"/>
      <c r="Q5" s="3"/>
      <c r="R5" s="3"/>
      <c r="S5" s="1"/>
      <c r="T5" s="1"/>
      <c r="U5" s="1"/>
      <c r="V5" s="1"/>
      <c r="W5" s="1"/>
      <c r="X5" s="192"/>
      <c r="Y5" s="1"/>
      <c r="Z5" s="1"/>
      <c r="AA5" s="1"/>
      <c r="AB5" s="1"/>
    </row>
    <row r="6" spans="2:28">
      <c r="J6" s="45"/>
      <c r="K6" s="45"/>
      <c r="L6" s="45"/>
      <c r="M6" s="45"/>
      <c r="N6" s="45"/>
      <c r="O6" s="45"/>
      <c r="X6" s="202"/>
    </row>
    <row r="7" spans="2:28" ht="26.25" customHeight="1">
      <c r="B7" s="332" t="s">
        <v>4</v>
      </c>
      <c r="C7" s="310"/>
      <c r="D7" s="329" t="str">
        <f>'Monitoria Anual - 3'!B6</f>
        <v>05 a 09 de outubro de 2020 (virtual)</v>
      </c>
      <c r="E7" s="314"/>
      <c r="F7" s="314"/>
      <c r="G7" s="288"/>
      <c r="H7" s="1"/>
      <c r="I7" s="46"/>
      <c r="J7" s="45"/>
      <c r="K7" s="45"/>
      <c r="L7" s="45"/>
      <c r="M7" s="45"/>
      <c r="N7" s="45"/>
      <c r="O7" s="45"/>
      <c r="X7" s="202"/>
    </row>
    <row r="8" spans="2:28">
      <c r="X8" s="202"/>
    </row>
    <row r="9" spans="2:28" ht="31.5" customHeight="1">
      <c r="B9" s="330" t="s">
        <v>514</v>
      </c>
      <c r="C9" s="310"/>
      <c r="D9" s="310"/>
      <c r="E9" s="310"/>
      <c r="F9" s="310"/>
      <c r="G9" s="310"/>
      <c r="H9" s="310"/>
      <c r="I9" s="310"/>
      <c r="J9" s="310"/>
      <c r="K9" s="310"/>
      <c r="L9" s="310"/>
      <c r="M9" s="310"/>
      <c r="N9" s="310"/>
      <c r="O9" s="310"/>
      <c r="P9" s="310"/>
      <c r="Q9" s="310"/>
      <c r="R9" s="310"/>
      <c r="S9" s="310"/>
      <c r="T9" s="310"/>
      <c r="U9" s="310"/>
      <c r="V9" s="310"/>
      <c r="W9" s="310"/>
      <c r="X9" s="202"/>
    </row>
    <row r="10" spans="2:28">
      <c r="G10" s="47"/>
      <c r="H10" s="47"/>
      <c r="I10" s="47"/>
      <c r="X10" s="202"/>
    </row>
    <row r="11" spans="2:28" ht="15.75">
      <c r="B11" s="329" t="s">
        <v>515</v>
      </c>
      <c r="C11" s="288"/>
      <c r="D11" s="48"/>
      <c r="E11" s="48"/>
      <c r="F11" s="48"/>
      <c r="G11" s="48"/>
      <c r="H11" s="48"/>
      <c r="I11" s="48"/>
      <c r="J11" s="48"/>
      <c r="K11" s="48"/>
      <c r="L11" s="48"/>
      <c r="M11" s="48"/>
      <c r="N11" s="48"/>
      <c r="O11" s="48"/>
      <c r="P11" s="48"/>
      <c r="Q11" s="48"/>
      <c r="R11" s="48"/>
      <c r="S11" s="48"/>
      <c r="T11" s="48"/>
      <c r="U11" s="48"/>
      <c r="V11" s="48"/>
      <c r="W11" s="48"/>
      <c r="X11" s="202"/>
    </row>
    <row r="12" spans="2:28">
      <c r="F12" s="334"/>
      <c r="G12" s="335"/>
      <c r="H12" s="49"/>
      <c r="X12" s="202"/>
    </row>
    <row r="13" spans="2:28" ht="33.75" customHeight="1">
      <c r="C13" s="336" t="s">
        <v>1126</v>
      </c>
      <c r="D13" s="316"/>
      <c r="E13" s="316"/>
      <c r="F13" s="316"/>
      <c r="G13" s="317"/>
      <c r="H13" s="50"/>
      <c r="X13" s="202"/>
    </row>
    <row r="14" spans="2:28" ht="34.5" customHeight="1">
      <c r="B14" s="1"/>
      <c r="C14" s="51" t="s">
        <v>517</v>
      </c>
      <c r="D14" s="52" t="s">
        <v>518</v>
      </c>
      <c r="E14" s="53" t="s">
        <v>519</v>
      </c>
      <c r="F14" s="52" t="s">
        <v>520</v>
      </c>
      <c r="G14" s="54" t="s">
        <v>519</v>
      </c>
      <c r="H14" s="55"/>
      <c r="I14" s="1"/>
      <c r="J14" s="1"/>
      <c r="K14" s="1"/>
      <c r="L14" s="1"/>
      <c r="M14" s="1"/>
      <c r="N14" s="1"/>
      <c r="O14" s="1"/>
      <c r="P14" s="1"/>
      <c r="Q14" s="1"/>
      <c r="R14" s="1"/>
      <c r="S14" s="1"/>
      <c r="T14" s="1"/>
      <c r="U14" s="1"/>
      <c r="V14" s="1"/>
      <c r="W14" s="1"/>
      <c r="X14" s="192"/>
      <c r="Y14" s="1"/>
      <c r="Z14" s="1"/>
      <c r="AA14" s="1"/>
      <c r="AB14" s="1"/>
    </row>
    <row r="15" spans="2:28" ht="15.75">
      <c r="C15" s="56" t="s">
        <v>521</v>
      </c>
      <c r="D15" s="57"/>
      <c r="E15" s="58"/>
      <c r="F15" s="204">
        <f>COUNTA('Monitoria Anual - 3'!S11:S902)</f>
        <v>5</v>
      </c>
      <c r="G15" s="205">
        <f t="shared" ref="G15:G21" si="0">F15/$F$22</f>
        <v>9.8039215686274508E-2</v>
      </c>
      <c r="H15" s="59"/>
      <c r="X15" s="202"/>
    </row>
    <row r="16" spans="2:28" ht="15.75">
      <c r="C16" s="60" t="s">
        <v>522</v>
      </c>
      <c r="D16" s="61">
        <f>COUNTA('Monitoria Anual - 3'!N11:N902)</f>
        <v>0</v>
      </c>
      <c r="E16" s="62">
        <f t="shared" ref="E16:E20" si="1">D16/$D$22</f>
        <v>0</v>
      </c>
      <c r="F16" s="206">
        <f t="shared" ref="F16:F20" si="2">D16-AB16</f>
        <v>0</v>
      </c>
      <c r="G16" s="62">
        <f t="shared" si="0"/>
        <v>0</v>
      </c>
      <c r="H16" s="59"/>
      <c r="X16" s="202"/>
      <c r="Z16" s="63">
        <f>COUNTIFS('Monitoria Anual - 3'!N:N,"x",'Monitoria Anual - 3'!S:S,"Excluída")</f>
        <v>0</v>
      </c>
      <c r="AA16" s="63">
        <f>COUNTIFS('Monitoria Anual - 3'!N:N,"x",'Monitoria Anual - 3'!S:S,"Agrupada")</f>
        <v>0</v>
      </c>
      <c r="AB16" s="63">
        <f t="shared" ref="AB16:AB20" si="3">Z16+AA16</f>
        <v>0</v>
      </c>
    </row>
    <row r="17" spans="2:28" ht="15.75">
      <c r="C17" s="64" t="s">
        <v>523</v>
      </c>
      <c r="D17" s="61">
        <f>COUNTA('Monitoria Anual - 3'!O11:O902)</f>
        <v>10</v>
      </c>
      <c r="E17" s="62">
        <f t="shared" si="1"/>
        <v>0.20408163265306123</v>
      </c>
      <c r="F17" s="206">
        <f t="shared" si="2"/>
        <v>10</v>
      </c>
      <c r="G17" s="62">
        <f t="shared" si="0"/>
        <v>0.19607843137254902</v>
      </c>
      <c r="H17" s="59"/>
      <c r="X17" s="202"/>
      <c r="Z17" s="63">
        <f t="array" ref="Z17">COUNTIFS('Monitoria Anual - 3'!O:O,"x",'Monitoria Anual - 3'!S:S,"Excluída")</f>
        <v>0</v>
      </c>
      <c r="AA17" s="63">
        <f t="array" ref="AA17">COUNTIFS('Monitoria Anual - 3'!O:O,"x",'Monitoria Anual - 3'!S:S,"Agrupada")</f>
        <v>0</v>
      </c>
      <c r="AB17" s="63">
        <f t="shared" si="3"/>
        <v>0</v>
      </c>
    </row>
    <row r="18" spans="2:28" ht="15.75">
      <c r="C18" s="65" t="s">
        <v>524</v>
      </c>
      <c r="D18" s="61">
        <f>COUNTA('Monitoria Anual - 3'!P11:P902)</f>
        <v>9</v>
      </c>
      <c r="E18" s="62">
        <f t="shared" si="1"/>
        <v>0.18367346938775511</v>
      </c>
      <c r="F18" s="206">
        <f t="shared" si="2"/>
        <v>9</v>
      </c>
      <c r="G18" s="62">
        <f t="shared" si="0"/>
        <v>0.17647058823529413</v>
      </c>
      <c r="H18" s="59"/>
      <c r="X18" s="202"/>
      <c r="Z18" s="63">
        <f t="array" ref="Z18">COUNTIFS('Monitoria Anual - 3'!P:P,"x",'Monitoria Anual - 3'!S:S,"Excluída")</f>
        <v>0</v>
      </c>
      <c r="AA18" s="63">
        <f t="array" ref="AA18">COUNTIFS('Monitoria Anual - 3'!P:P,"x",'Monitoria Anual - 3'!S:S,"Agrupada")</f>
        <v>0</v>
      </c>
      <c r="AB18" s="63">
        <f t="shared" si="3"/>
        <v>0</v>
      </c>
    </row>
    <row r="19" spans="2:28" ht="15.75">
      <c r="C19" s="66" t="s">
        <v>525</v>
      </c>
      <c r="D19" s="61">
        <f>COUNTA('Monitoria Anual - 3'!Q11:Q902)</f>
        <v>24</v>
      </c>
      <c r="E19" s="62">
        <f t="shared" si="1"/>
        <v>0.48979591836734693</v>
      </c>
      <c r="F19" s="206">
        <f t="shared" si="2"/>
        <v>24</v>
      </c>
      <c r="G19" s="62">
        <f t="shared" si="0"/>
        <v>0.47058823529411764</v>
      </c>
      <c r="H19" s="59"/>
      <c r="X19" s="202"/>
      <c r="Z19" s="63">
        <f t="array" ref="Z19">COUNTIFS('Monitoria Anual - 3'!Q:Q,"x",'Monitoria Anual - 3'!S:S,"Excluída")</f>
        <v>0</v>
      </c>
      <c r="AA19" s="63">
        <f t="array" ref="AA19">COUNTIFS('Monitoria Anual - 3'!Q:Q,"x",'Monitoria Anual - 3'!S:S,"Agrupada")</f>
        <v>0</v>
      </c>
      <c r="AB19" s="63">
        <f t="shared" si="3"/>
        <v>0</v>
      </c>
    </row>
    <row r="20" spans="2:28" ht="15.75">
      <c r="C20" s="67" t="s">
        <v>526</v>
      </c>
      <c r="D20" s="61">
        <f>COUNTA('Monitoria Anual - 3'!R11:R902)</f>
        <v>6</v>
      </c>
      <c r="E20" s="62">
        <f t="shared" si="1"/>
        <v>0.12244897959183673</v>
      </c>
      <c r="F20" s="206">
        <f t="shared" si="2"/>
        <v>6</v>
      </c>
      <c r="G20" s="62">
        <f t="shared" si="0"/>
        <v>0.11764705882352941</v>
      </c>
      <c r="H20" s="59"/>
      <c r="X20" s="202"/>
      <c r="Z20" s="63">
        <f t="array" ref="Z20">COUNTIFS('Monitoria Anual - 3'!R:R,"x",'Monitoria Anual - 3'!S:S,"Excluída")</f>
        <v>0</v>
      </c>
      <c r="AA20" s="63">
        <f t="array" ref="AA20">COUNTIFS('Monitoria Anual - 3'!R:R,"x",'Monitoria Anual - 3'!S:S,"Agrupada")</f>
        <v>0</v>
      </c>
      <c r="AB20" s="63">
        <f t="shared" si="3"/>
        <v>0</v>
      </c>
    </row>
    <row r="21" spans="2:28" ht="15.75" customHeight="1">
      <c r="C21" s="68" t="s">
        <v>527</v>
      </c>
      <c r="D21" s="69"/>
      <c r="E21" s="70"/>
      <c r="F21" s="71">
        <f>'Monitoria Anual - 3'!C70</f>
        <v>2</v>
      </c>
      <c r="G21" s="72">
        <f t="shared" si="0"/>
        <v>3.9215686274509803E-2</v>
      </c>
      <c r="H21" s="59"/>
      <c r="X21" s="202"/>
    </row>
    <row r="22" spans="2:28" ht="15.75" customHeight="1">
      <c r="C22" s="73" t="s">
        <v>528</v>
      </c>
      <c r="D22" s="74">
        <f>SUM(D16:D20)</f>
        <v>49</v>
      </c>
      <c r="E22" s="75">
        <f>SUM(E15:E21)</f>
        <v>1</v>
      </c>
      <c r="F22" s="76">
        <f t="shared" ref="F22:G22" si="4">SUM(F16:F21)</f>
        <v>51</v>
      </c>
      <c r="G22" s="75">
        <f t="shared" si="4"/>
        <v>1</v>
      </c>
      <c r="H22" s="59"/>
      <c r="X22" s="202"/>
    </row>
    <row r="23" spans="2:28" ht="15.75" customHeight="1">
      <c r="C23" s="77" t="s">
        <v>529</v>
      </c>
      <c r="D23" s="337">
        <f>COUNTIF('Monitoria Anual - 3'!S11:S902,"Agrupada")</f>
        <v>0</v>
      </c>
      <c r="E23" s="316"/>
      <c r="F23" s="316"/>
      <c r="G23" s="317"/>
      <c r="H23" s="78"/>
      <c r="X23" s="202"/>
    </row>
    <row r="24" spans="2:28" ht="15.75" customHeight="1">
      <c r="C24" s="79" t="s">
        <v>530</v>
      </c>
      <c r="D24" s="337">
        <f>COUNTIF('Monitoria Anual - 3'!S11:S65,"Excluída")</f>
        <v>5</v>
      </c>
      <c r="E24" s="316"/>
      <c r="F24" s="316"/>
      <c r="G24" s="317"/>
      <c r="X24" s="202"/>
    </row>
    <row r="25" spans="2:28" ht="15.75" customHeight="1">
      <c r="X25" s="202"/>
    </row>
    <row r="26" spans="2:28" ht="15.75" customHeight="1">
      <c r="X26" s="202"/>
    </row>
    <row r="27" spans="2:28" ht="15.75" customHeight="1">
      <c r="B27" s="329" t="s">
        <v>531</v>
      </c>
      <c r="C27" s="288"/>
      <c r="D27" s="48"/>
      <c r="E27" s="48"/>
      <c r="F27" s="48"/>
      <c r="G27" s="48"/>
      <c r="X27" s="202"/>
    </row>
    <row r="28" spans="2:28" ht="15.75" customHeight="1">
      <c r="B28" s="48"/>
      <c r="C28" s="80"/>
      <c r="D28" s="80"/>
      <c r="E28" s="80"/>
      <c r="F28" s="80"/>
      <c r="G28" s="80"/>
      <c r="H28" s="48"/>
      <c r="I28" s="48"/>
      <c r="J28" s="48"/>
      <c r="K28" s="48"/>
      <c r="L28" s="48"/>
      <c r="M28" s="48"/>
      <c r="N28" s="48"/>
      <c r="O28" s="48"/>
      <c r="P28" s="48"/>
      <c r="Q28" s="48"/>
      <c r="R28" s="48"/>
      <c r="S28" s="48"/>
      <c r="T28" s="48"/>
      <c r="U28" s="48"/>
      <c r="V28" s="48"/>
      <c r="W28" s="48"/>
      <c r="X28" s="202"/>
    </row>
    <row r="29" spans="2:28" ht="15.75" customHeight="1">
      <c r="B29" s="80"/>
      <c r="C29" s="81" t="s">
        <v>532</v>
      </c>
      <c r="D29" s="82">
        <f>COUNTA('Monitoria Anual - 3'!A11:A64)</f>
        <v>5</v>
      </c>
      <c r="H29" s="80"/>
      <c r="I29" s="80"/>
      <c r="J29" s="80"/>
      <c r="K29" s="80"/>
      <c r="L29" s="80"/>
      <c r="M29" s="80"/>
      <c r="N29" s="80"/>
      <c r="O29" s="80"/>
      <c r="P29" s="80"/>
      <c r="Q29" s="80"/>
      <c r="R29" s="80"/>
      <c r="S29" s="80"/>
      <c r="T29" s="80"/>
      <c r="U29" s="80"/>
      <c r="V29" s="80"/>
      <c r="W29" s="80"/>
      <c r="X29" s="202"/>
    </row>
    <row r="30" spans="2:28" ht="15.75" customHeight="1">
      <c r="X30" s="202"/>
    </row>
    <row r="31" spans="2:28" ht="15.75" customHeight="1">
      <c r="C31" s="83" t="s">
        <v>533</v>
      </c>
      <c r="D31" s="83" t="s">
        <v>534</v>
      </c>
      <c r="E31" s="84"/>
      <c r="F31" s="85"/>
      <c r="G31" s="86"/>
      <c r="H31" s="87"/>
      <c r="I31" s="88"/>
      <c r="J31" s="89"/>
      <c r="W31" s="207"/>
      <c r="X31" s="202"/>
    </row>
    <row r="32" spans="2:28" ht="15.75" customHeight="1">
      <c r="C32" s="90" t="s">
        <v>535</v>
      </c>
      <c r="D32" s="91">
        <f t="shared" ref="D32:D36" si="5">SUM(F32:J32)</f>
        <v>22</v>
      </c>
      <c r="E32" s="92">
        <f>COUNTA('Monitoria Anual - 3'!S11:S32)</f>
        <v>0</v>
      </c>
      <c r="F32" s="93">
        <f>COUNTA('Monitoria Anual - 3'!N11:N32)</f>
        <v>0</v>
      </c>
      <c r="G32" s="93">
        <f>COUNTA('Monitoria Anual - 3'!O11:O32)</f>
        <v>2</v>
      </c>
      <c r="H32" s="93">
        <f>COUNTA('Monitoria Anual - 3'!P11:P32)</f>
        <v>7</v>
      </c>
      <c r="I32" s="93">
        <f>COUNTA('Monitoria Anual - 3'!Q11:Q32)</f>
        <v>8</v>
      </c>
      <c r="J32" s="94">
        <f>COUNTA('Monitoria Anual - 3'!R11:R32)</f>
        <v>5</v>
      </c>
      <c r="W32" s="207"/>
      <c r="X32" s="202"/>
    </row>
    <row r="33" spans="3:10" ht="15.75" customHeight="1">
      <c r="C33" s="95" t="s">
        <v>536</v>
      </c>
      <c r="D33" s="90">
        <f t="shared" si="5"/>
        <v>4</v>
      </c>
      <c r="E33" s="96">
        <f>COUNTA('Monitoria Anual - 3'!S33:S36)</f>
        <v>0</v>
      </c>
      <c r="F33" s="97">
        <f>COUNTA('Monitoria Anual - 3'!N33:N36)</f>
        <v>0</v>
      </c>
      <c r="G33" s="97">
        <f>COUNTA('Monitoria Anual - 3'!O33:O36)</f>
        <v>3</v>
      </c>
      <c r="H33" s="97">
        <f>COUNTA('Monitoria Anual - 3'!P33:P36)</f>
        <v>0</v>
      </c>
      <c r="I33" s="97">
        <f>COUNTA('Monitoria Anual - 3'!Q33:Q36)</f>
        <v>1</v>
      </c>
      <c r="J33" s="98">
        <f>COUNTA('Monitoria Anual - 3'!R33:R36)</f>
        <v>0</v>
      </c>
    </row>
    <row r="34" spans="3:10" ht="15.75" customHeight="1">
      <c r="C34" s="95" t="s">
        <v>537</v>
      </c>
      <c r="D34" s="90">
        <f t="shared" si="5"/>
        <v>11</v>
      </c>
      <c r="E34" s="96">
        <f>COUNTA('Monitoria Anual - 3'!S37:S52)</f>
        <v>5</v>
      </c>
      <c r="F34" s="97">
        <f>COUNTA('Monitoria Anual - 3'!N37:N52)</f>
        <v>0</v>
      </c>
      <c r="G34" s="97">
        <f>COUNTA('Monitoria Anual - 3'!O37:O52)</f>
        <v>3</v>
      </c>
      <c r="H34" s="97">
        <f>COUNTA('Monitoria Anual - 3'!P37:P52)</f>
        <v>0</v>
      </c>
      <c r="I34" s="97">
        <f>COUNTA('Monitoria Anual - 3'!Q37:Q52)</f>
        <v>8</v>
      </c>
      <c r="J34" s="98">
        <f>COUNTA('Monitoria Anual - 3'!R37:R52)</f>
        <v>0</v>
      </c>
    </row>
    <row r="35" spans="3:10" ht="15.75" customHeight="1">
      <c r="C35" s="95" t="s">
        <v>538</v>
      </c>
      <c r="D35" s="90">
        <f t="shared" si="5"/>
        <v>7</v>
      </c>
      <c r="E35" s="96">
        <f>COUNTA('Monitoria Anual - 3'!S53:S59)</f>
        <v>0</v>
      </c>
      <c r="F35" s="97">
        <f>COUNTA('Monitoria Anual - 3'!N53:N59)</f>
        <v>0</v>
      </c>
      <c r="G35" s="97">
        <f>COUNTA('Monitoria Anual - 3'!O53:O59)</f>
        <v>1</v>
      </c>
      <c r="H35" s="97">
        <f>COUNTA('Monitoria Anual - 3'!P53:P59)</f>
        <v>2</v>
      </c>
      <c r="I35" s="97">
        <f>COUNTA('Monitoria Anual - 3'!Q53:Q59)</f>
        <v>4</v>
      </c>
      <c r="J35" s="98">
        <f>COUNTA('Monitoria Anual - 3'!R53:R59)</f>
        <v>0</v>
      </c>
    </row>
    <row r="36" spans="3:10" ht="15.75" customHeight="1">
      <c r="C36" s="95" t="s">
        <v>539</v>
      </c>
      <c r="D36" s="90">
        <f t="shared" si="5"/>
        <v>5</v>
      </c>
      <c r="E36" s="96">
        <f>COUNTA('Monitoria Anual - 3'!S60:S64)</f>
        <v>0</v>
      </c>
      <c r="F36" s="97">
        <f>COUNTA('Monitoria Anual - 3'!N60:N64)</f>
        <v>0</v>
      </c>
      <c r="G36" s="97">
        <f>COUNTA('Monitoria Anual - 3'!O60:O64)</f>
        <v>1</v>
      </c>
      <c r="H36" s="97">
        <f>COUNTA('Monitoria Anual - 3'!P60:P64)</f>
        <v>0</v>
      </c>
      <c r="I36" s="97">
        <f>COUNTA('Monitoria Anual - 3'!Q60:Q64)</f>
        <v>3</v>
      </c>
      <c r="J36" s="98">
        <f>COUNTA('Monitoria Anual - 3'!R60:R64)</f>
        <v>1</v>
      </c>
    </row>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6 F33:F36">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11"/>
  <sheetViews>
    <sheetView showGridLines="0" topLeftCell="N24" workbookViewId="0">
      <selection activeCell="U25" sqref="U25:U28"/>
    </sheetView>
  </sheetViews>
  <sheetFormatPr defaultColWidth="14.42578125" defaultRowHeight="15" customHeight="1"/>
  <cols>
    <col min="1" max="1" width="4.42578125" customWidth="1"/>
    <col min="2" max="2" width="7.28515625" customWidth="1"/>
    <col min="3" max="3" width="73.42578125" customWidth="1"/>
    <col min="4" max="4" width="18" customWidth="1"/>
    <col min="5" max="10" width="3.28515625" customWidth="1"/>
    <col min="11" max="13" width="4" customWidth="1"/>
    <col min="14" max="19" width="26.7109375" customWidth="1"/>
    <col min="20" max="20" width="37.85546875" customWidth="1"/>
    <col min="21" max="21" width="28.7109375" customWidth="1"/>
    <col min="22" max="22" width="40" customWidth="1"/>
    <col min="23" max="23" width="26.7109375" customWidth="1"/>
    <col min="24" max="24" width="39.855468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9" width="8.85546875" customWidth="1"/>
    <col min="40" max="40" width="8.85546875" hidden="1" customWidth="1"/>
  </cols>
  <sheetData>
    <row r="1" spans="1:40" ht="49.5" customHeight="1">
      <c r="A1" s="338"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192"/>
      <c r="AK1" s="1"/>
      <c r="AL1" s="1"/>
      <c r="AM1" s="1"/>
      <c r="AN1" s="1"/>
    </row>
    <row r="2" spans="1:40" ht="49.5" customHeight="1">
      <c r="A2" s="344" t="s">
        <v>871</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192"/>
      <c r="AK2" s="1"/>
      <c r="AL2" s="1"/>
      <c r="AM2" s="1"/>
      <c r="AN2" s="1"/>
    </row>
    <row r="3" spans="1:40" ht="15" customHeight="1">
      <c r="A3" s="1"/>
      <c r="B3" s="1"/>
      <c r="C3" s="1"/>
      <c r="D3" s="1"/>
      <c r="E3" s="1"/>
      <c r="F3" s="1"/>
      <c r="G3" s="1"/>
      <c r="H3" s="1"/>
      <c r="I3" s="1"/>
      <c r="J3" s="1"/>
      <c r="K3" s="1"/>
      <c r="L3" s="1"/>
      <c r="M3" s="1"/>
      <c r="N3" s="2"/>
      <c r="O3" s="2"/>
      <c r="P3" s="2"/>
      <c r="Q3" s="2"/>
      <c r="R3" s="2"/>
      <c r="S3" s="2"/>
      <c r="T3" s="1"/>
      <c r="U3" s="1"/>
      <c r="V3" s="1"/>
      <c r="W3" s="1"/>
      <c r="X3" s="1"/>
      <c r="Y3" s="1"/>
      <c r="Z3" s="1"/>
      <c r="AA3" s="1"/>
      <c r="AB3" s="1"/>
      <c r="AC3" s="1"/>
      <c r="AD3" s="1"/>
      <c r="AE3" s="1"/>
      <c r="AF3" s="1"/>
      <c r="AG3" s="1"/>
      <c r="AH3" s="1"/>
      <c r="AI3" s="1"/>
      <c r="AJ3" s="192"/>
      <c r="AK3" s="1"/>
      <c r="AL3" s="1"/>
      <c r="AM3" s="1"/>
      <c r="AN3" s="1"/>
    </row>
    <row r="4" spans="1:40" ht="49.5" customHeight="1">
      <c r="A4" s="193" t="s">
        <v>2</v>
      </c>
      <c r="B4" s="140" t="s">
        <v>3</v>
      </c>
      <c r="C4" s="141"/>
      <c r="D4" s="141"/>
      <c r="E4" s="141"/>
      <c r="F4" s="141"/>
      <c r="G4" s="229"/>
      <c r="H4" s="142"/>
      <c r="I4" s="230"/>
      <c r="J4" s="3"/>
      <c r="K4" s="3"/>
      <c r="L4" s="3"/>
      <c r="M4" s="3"/>
      <c r="N4" s="3"/>
      <c r="O4" s="3"/>
      <c r="P4" s="3"/>
      <c r="Q4" s="3"/>
      <c r="R4" s="3"/>
      <c r="S4" s="1"/>
      <c r="T4" s="1"/>
      <c r="U4" s="1"/>
      <c r="V4" s="1"/>
      <c r="W4" s="1"/>
      <c r="X4" s="1"/>
      <c r="Y4" s="1"/>
      <c r="Z4" s="1"/>
      <c r="AA4" s="1"/>
      <c r="AB4" s="1"/>
      <c r="AC4" s="1"/>
      <c r="AD4" s="1"/>
      <c r="AE4" s="1"/>
      <c r="AF4" s="1"/>
      <c r="AG4" s="1"/>
      <c r="AH4" s="1"/>
      <c r="AI4" s="1"/>
      <c r="AJ4" s="192"/>
      <c r="AK4" s="1"/>
      <c r="AL4" s="1"/>
      <c r="AM4" s="1"/>
      <c r="AN4" s="1"/>
    </row>
    <row r="5" spans="1:40" ht="15" customHeight="1">
      <c r="A5" s="1"/>
      <c r="B5" s="1"/>
      <c r="C5" s="1"/>
      <c r="D5" s="1"/>
      <c r="E5" s="1"/>
      <c r="F5" s="1"/>
      <c r="G5" s="1"/>
      <c r="H5" s="1"/>
      <c r="I5" s="1"/>
      <c r="J5" s="1"/>
      <c r="K5" s="1"/>
      <c r="L5" s="1"/>
      <c r="M5" s="1"/>
      <c r="N5" s="2"/>
      <c r="O5" s="2"/>
      <c r="P5" s="2"/>
      <c r="Q5" s="2"/>
      <c r="R5" s="2"/>
      <c r="S5" s="2"/>
      <c r="T5" s="1"/>
      <c r="U5" s="1"/>
      <c r="V5" s="1"/>
      <c r="W5" s="1"/>
      <c r="X5" s="1"/>
      <c r="Y5" s="1"/>
      <c r="Z5" s="1"/>
      <c r="AA5" s="1"/>
      <c r="AB5" s="1"/>
      <c r="AC5" s="1"/>
      <c r="AD5" s="1"/>
      <c r="AE5" s="1"/>
      <c r="AF5" s="1"/>
      <c r="AG5" s="1"/>
      <c r="AH5" s="1"/>
      <c r="AI5" s="1"/>
      <c r="AJ5" s="192"/>
      <c r="AK5" s="1"/>
      <c r="AL5" s="1"/>
      <c r="AM5" s="1"/>
      <c r="AN5" s="1"/>
    </row>
    <row r="6" spans="1:40" ht="49.5" customHeight="1">
      <c r="A6" s="193" t="s">
        <v>4</v>
      </c>
      <c r="B6" s="313" t="s">
        <v>1127</v>
      </c>
      <c r="C6" s="288"/>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192"/>
      <c r="AK6" s="1"/>
      <c r="AL6" s="1"/>
      <c r="AM6" s="1"/>
      <c r="AN6" s="1" t="s">
        <v>6</v>
      </c>
    </row>
    <row r="7" spans="1:40" ht="15" customHeight="1">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192"/>
      <c r="AK7" s="1"/>
      <c r="AL7" s="1"/>
      <c r="AM7" s="1"/>
      <c r="AN7" s="4" t="s">
        <v>7</v>
      </c>
    </row>
    <row r="8" spans="1:40" ht="50.25" customHeight="1">
      <c r="A8" s="315" t="s">
        <v>8</v>
      </c>
      <c r="B8" s="316"/>
      <c r="C8" s="316"/>
      <c r="D8" s="316"/>
      <c r="E8" s="316"/>
      <c r="F8" s="316"/>
      <c r="G8" s="316"/>
      <c r="H8" s="316"/>
      <c r="I8" s="316"/>
      <c r="J8" s="316"/>
      <c r="K8" s="316"/>
      <c r="L8" s="316"/>
      <c r="M8" s="317"/>
      <c r="N8" s="318" t="s">
        <v>9</v>
      </c>
      <c r="O8" s="316"/>
      <c r="P8" s="316"/>
      <c r="Q8" s="316"/>
      <c r="R8" s="316"/>
      <c r="S8" s="316"/>
      <c r="T8" s="316"/>
      <c r="U8" s="316"/>
      <c r="V8" s="316"/>
      <c r="W8" s="316"/>
      <c r="X8" s="319"/>
      <c r="Y8" s="320" t="s">
        <v>10</v>
      </c>
      <c r="Z8" s="321"/>
      <c r="AA8" s="321"/>
      <c r="AB8" s="321"/>
      <c r="AC8" s="321"/>
      <c r="AD8" s="321"/>
      <c r="AE8" s="321"/>
      <c r="AF8" s="321"/>
      <c r="AG8" s="321"/>
      <c r="AH8" s="321"/>
      <c r="AI8" s="322"/>
      <c r="AJ8" s="192"/>
      <c r="AK8" s="1"/>
      <c r="AL8" s="1"/>
      <c r="AM8" s="1"/>
      <c r="AN8" s="1"/>
    </row>
    <row r="9" spans="1:40" ht="39.75" customHeight="1">
      <c r="A9" s="292" t="s">
        <v>11</v>
      </c>
      <c r="B9" s="289" t="s">
        <v>12</v>
      </c>
      <c r="C9" s="289" t="s">
        <v>13</v>
      </c>
      <c r="D9" s="289" t="s">
        <v>14</v>
      </c>
      <c r="E9" s="294" t="s">
        <v>15</v>
      </c>
      <c r="F9" s="287" t="s">
        <v>16</v>
      </c>
      <c r="G9" s="288"/>
      <c r="H9" s="289" t="s">
        <v>17</v>
      </c>
      <c r="I9" s="289" t="s">
        <v>18</v>
      </c>
      <c r="J9" s="289" t="s">
        <v>19</v>
      </c>
      <c r="K9" s="323" t="s">
        <v>20</v>
      </c>
      <c r="L9" s="324"/>
      <c r="M9" s="289" t="s">
        <v>21</v>
      </c>
      <c r="N9" s="325" t="s">
        <v>22</v>
      </c>
      <c r="O9" s="326" t="s">
        <v>23</v>
      </c>
      <c r="P9" s="327" t="s">
        <v>24</v>
      </c>
      <c r="Q9" s="303" t="s">
        <v>25</v>
      </c>
      <c r="R9" s="304" t="s">
        <v>26</v>
      </c>
      <c r="S9" s="305" t="s">
        <v>27</v>
      </c>
      <c r="T9" s="301" t="s">
        <v>28</v>
      </c>
      <c r="U9" s="301" t="s">
        <v>29</v>
      </c>
      <c r="V9" s="301" t="s">
        <v>30</v>
      </c>
      <c r="W9" s="301" t="s">
        <v>31</v>
      </c>
      <c r="X9" s="298" t="s">
        <v>32</v>
      </c>
      <c r="Y9" s="300" t="s">
        <v>33</v>
      </c>
      <c r="Z9" s="295" t="s">
        <v>34</v>
      </c>
      <c r="AA9" s="295" t="s">
        <v>35</v>
      </c>
      <c r="AB9" s="295" t="s">
        <v>36</v>
      </c>
      <c r="AC9" s="295" t="s">
        <v>37</v>
      </c>
      <c r="AD9" s="295" t="s">
        <v>38</v>
      </c>
      <c r="AE9" s="295" t="s">
        <v>39</v>
      </c>
      <c r="AF9" s="302" t="s">
        <v>40</v>
      </c>
      <c r="AG9" s="295" t="s">
        <v>41</v>
      </c>
      <c r="AH9" s="295" t="s">
        <v>42</v>
      </c>
      <c r="AI9" s="296" t="s">
        <v>43</v>
      </c>
      <c r="AJ9" s="192"/>
      <c r="AK9" s="1"/>
      <c r="AL9" s="1"/>
      <c r="AM9" s="1"/>
      <c r="AN9" s="1"/>
    </row>
    <row r="10" spans="1:40" ht="39.75" customHeight="1">
      <c r="A10" s="293"/>
      <c r="B10" s="290"/>
      <c r="C10" s="290"/>
      <c r="D10" s="290"/>
      <c r="E10" s="290"/>
      <c r="F10" s="5" t="s">
        <v>44</v>
      </c>
      <c r="G10" s="5" t="s">
        <v>45</v>
      </c>
      <c r="H10" s="290"/>
      <c r="I10" s="290"/>
      <c r="J10" s="290"/>
      <c r="K10" s="6" t="s">
        <v>46</v>
      </c>
      <c r="L10" s="6" t="s">
        <v>47</v>
      </c>
      <c r="M10" s="290"/>
      <c r="N10" s="290"/>
      <c r="O10" s="290"/>
      <c r="P10" s="290"/>
      <c r="Q10" s="290"/>
      <c r="R10" s="290"/>
      <c r="S10" s="290"/>
      <c r="T10" s="290"/>
      <c r="U10" s="290"/>
      <c r="V10" s="290"/>
      <c r="W10" s="290"/>
      <c r="X10" s="299"/>
      <c r="Y10" s="293"/>
      <c r="Z10" s="290"/>
      <c r="AA10" s="290"/>
      <c r="AB10" s="290"/>
      <c r="AC10" s="290"/>
      <c r="AD10" s="290"/>
      <c r="AE10" s="290"/>
      <c r="AF10" s="299"/>
      <c r="AG10" s="290"/>
      <c r="AH10" s="290"/>
      <c r="AI10" s="297"/>
      <c r="AJ10" s="192"/>
      <c r="AK10" s="1"/>
      <c r="AL10" s="1"/>
      <c r="AM10" s="1"/>
      <c r="AN10" s="1"/>
    </row>
    <row r="11" spans="1:40" ht="55.5" customHeight="1">
      <c r="A11" s="343" t="s">
        <v>48</v>
      </c>
      <c r="B11" s="143" t="s">
        <v>49</v>
      </c>
      <c r="C11" s="144" t="s">
        <v>62</v>
      </c>
      <c r="D11" s="109" t="s">
        <v>63</v>
      </c>
      <c r="E11" s="109" t="s">
        <v>52</v>
      </c>
      <c r="F11" s="197">
        <v>43405</v>
      </c>
      <c r="G11" s="197">
        <v>44896</v>
      </c>
      <c r="H11" s="109" t="s">
        <v>873</v>
      </c>
      <c r="I11" s="21">
        <v>60000</v>
      </c>
      <c r="J11" s="112" t="s">
        <v>1128</v>
      </c>
      <c r="K11" s="109" t="s">
        <v>55</v>
      </c>
      <c r="L11" s="109" t="s">
        <v>56</v>
      </c>
      <c r="M11" s="110" t="s">
        <v>1129</v>
      </c>
      <c r="N11" s="215"/>
      <c r="O11" s="215"/>
      <c r="P11" s="215"/>
      <c r="Q11" s="215" t="s">
        <v>58</v>
      </c>
      <c r="R11" s="215"/>
      <c r="S11" s="196"/>
      <c r="T11" s="220" t="s">
        <v>1130</v>
      </c>
      <c r="U11" s="220"/>
      <c r="V11" s="220"/>
      <c r="W11" s="220" t="s">
        <v>1131</v>
      </c>
      <c r="X11" s="220" t="s">
        <v>1132</v>
      </c>
      <c r="Y11" s="231"/>
      <c r="Z11" s="232"/>
      <c r="AA11" s="232"/>
      <c r="AB11" s="232"/>
      <c r="AC11" s="196"/>
      <c r="AD11" s="196"/>
      <c r="AE11" s="232"/>
      <c r="AF11" s="232"/>
      <c r="AG11" s="232"/>
      <c r="AH11" s="232"/>
      <c r="AI11" s="232"/>
      <c r="AJ11" s="192"/>
      <c r="AK11" s="1"/>
      <c r="AL11" s="1"/>
      <c r="AM11" s="1"/>
      <c r="AN11" s="1"/>
    </row>
    <row r="12" spans="1:40" ht="39.75" customHeight="1">
      <c r="A12" s="283"/>
      <c r="B12" s="143" t="s">
        <v>66</v>
      </c>
      <c r="C12" s="144" t="s">
        <v>67</v>
      </c>
      <c r="D12" s="109" t="s">
        <v>68</v>
      </c>
      <c r="E12" s="109" t="s">
        <v>69</v>
      </c>
      <c r="F12" s="9">
        <v>43070</v>
      </c>
      <c r="G12" s="9">
        <v>44652</v>
      </c>
      <c r="H12" s="112" t="s">
        <v>551</v>
      </c>
      <c r="I12" s="21">
        <v>30000</v>
      </c>
      <c r="J12" s="112" t="s">
        <v>1133</v>
      </c>
      <c r="K12" s="109" t="s">
        <v>72</v>
      </c>
      <c r="L12" s="109" t="s">
        <v>72</v>
      </c>
      <c r="M12" s="108" t="s">
        <v>1134</v>
      </c>
      <c r="N12" s="215"/>
      <c r="O12" s="215"/>
      <c r="P12" s="215"/>
      <c r="Q12" s="215" t="s">
        <v>58</v>
      </c>
      <c r="R12" s="215"/>
      <c r="S12" s="196"/>
      <c r="T12" s="110" t="s">
        <v>1135</v>
      </c>
      <c r="U12" s="110" t="s">
        <v>1136</v>
      </c>
      <c r="V12" s="110" t="s">
        <v>1137</v>
      </c>
      <c r="W12" s="110" t="s">
        <v>1138</v>
      </c>
      <c r="X12" s="110"/>
      <c r="Y12" s="134"/>
      <c r="Z12" s="145"/>
      <c r="AA12" s="145"/>
      <c r="AB12" s="145"/>
      <c r="AC12" s="9">
        <v>44896</v>
      </c>
      <c r="AD12" s="106"/>
      <c r="AE12" s="145"/>
      <c r="AF12" s="145"/>
      <c r="AG12" s="145"/>
      <c r="AH12" s="145"/>
      <c r="AI12" s="145"/>
      <c r="AJ12" s="192"/>
      <c r="AK12" s="1"/>
      <c r="AL12" s="1"/>
      <c r="AM12" s="1"/>
      <c r="AN12" s="1"/>
    </row>
    <row r="13" spans="1:40" ht="39.75" customHeight="1">
      <c r="A13" s="283"/>
      <c r="B13" s="143" t="s">
        <v>78</v>
      </c>
      <c r="C13" s="144" t="s">
        <v>896</v>
      </c>
      <c r="D13" s="112" t="s">
        <v>897</v>
      </c>
      <c r="E13" s="112" t="s">
        <v>898</v>
      </c>
      <c r="F13" s="9">
        <v>43070</v>
      </c>
      <c r="G13" s="9">
        <v>44652</v>
      </c>
      <c r="H13" s="112" t="s">
        <v>1139</v>
      </c>
      <c r="I13" s="21">
        <v>60000</v>
      </c>
      <c r="J13" s="112" t="s">
        <v>1140</v>
      </c>
      <c r="K13" s="109" t="s">
        <v>83</v>
      </c>
      <c r="L13" s="109" t="s">
        <v>83</v>
      </c>
      <c r="M13" s="110" t="s">
        <v>1141</v>
      </c>
      <c r="N13" s="215"/>
      <c r="O13" s="215"/>
      <c r="P13" s="215" t="s">
        <v>58</v>
      </c>
      <c r="Q13" s="215"/>
      <c r="R13" s="215"/>
      <c r="S13" s="196"/>
      <c r="T13" s="110" t="s">
        <v>1142</v>
      </c>
      <c r="U13" s="110"/>
      <c r="V13" s="110" t="s">
        <v>1143</v>
      </c>
      <c r="W13" s="110" t="s">
        <v>1144</v>
      </c>
      <c r="X13" s="110"/>
      <c r="Y13" s="134"/>
      <c r="Z13" s="145"/>
      <c r="AA13" s="145"/>
      <c r="AB13" s="145"/>
      <c r="AC13" s="9">
        <v>44896</v>
      </c>
      <c r="AD13" s="106"/>
      <c r="AE13" s="145"/>
      <c r="AF13" s="145"/>
      <c r="AG13" s="145"/>
      <c r="AH13" s="145"/>
      <c r="AI13" s="145"/>
      <c r="AJ13" s="192"/>
      <c r="AK13" s="1"/>
      <c r="AL13" s="1"/>
      <c r="AM13" s="1"/>
      <c r="AN13" s="1"/>
    </row>
    <row r="14" spans="1:40" ht="39.75" customHeight="1">
      <c r="A14" s="283"/>
      <c r="B14" s="143" t="s">
        <v>88</v>
      </c>
      <c r="C14" s="111" t="s">
        <v>89</v>
      </c>
      <c r="D14" s="112" t="s">
        <v>90</v>
      </c>
      <c r="E14" s="112" t="s">
        <v>91</v>
      </c>
      <c r="F14" s="9">
        <v>43191</v>
      </c>
      <c r="G14" s="9">
        <v>44287</v>
      </c>
      <c r="H14" s="109" t="s">
        <v>873</v>
      </c>
      <c r="I14" s="21">
        <v>60000</v>
      </c>
      <c r="J14" s="109" t="s">
        <v>900</v>
      </c>
      <c r="K14" s="109" t="s">
        <v>94</v>
      </c>
      <c r="L14" s="109" t="s">
        <v>93</v>
      </c>
      <c r="M14" s="110" t="s">
        <v>901</v>
      </c>
      <c r="N14" s="215"/>
      <c r="O14" s="215" t="s">
        <v>58</v>
      </c>
      <c r="P14" s="215"/>
      <c r="Q14" s="215"/>
      <c r="R14" s="215"/>
      <c r="S14" s="196"/>
      <c r="T14" s="110" t="s">
        <v>1145</v>
      </c>
      <c r="U14" s="110"/>
      <c r="V14" s="110" t="s">
        <v>1146</v>
      </c>
      <c r="W14" s="110" t="s">
        <v>1147</v>
      </c>
      <c r="X14" s="110"/>
      <c r="Y14" s="110" t="s">
        <v>1148</v>
      </c>
      <c r="Z14" s="145"/>
      <c r="AA14" s="145"/>
      <c r="AB14" s="145"/>
      <c r="AC14" s="9">
        <v>44897</v>
      </c>
      <c r="AD14" s="106"/>
      <c r="AE14" s="145"/>
      <c r="AF14" s="145"/>
      <c r="AG14" s="145"/>
      <c r="AH14" s="145"/>
      <c r="AI14" s="145"/>
      <c r="AJ14" s="192"/>
      <c r="AK14" s="1"/>
      <c r="AL14" s="1"/>
      <c r="AM14" s="1"/>
      <c r="AN14" s="1"/>
    </row>
    <row r="15" spans="1:40" ht="39.75" customHeight="1">
      <c r="A15" s="283"/>
      <c r="B15" s="143" t="s">
        <v>98</v>
      </c>
      <c r="C15" s="111" t="s">
        <v>575</v>
      </c>
      <c r="D15" s="112" t="s">
        <v>100</v>
      </c>
      <c r="E15" s="112" t="s">
        <v>101</v>
      </c>
      <c r="F15" s="9">
        <v>43070</v>
      </c>
      <c r="G15" s="9">
        <v>44653</v>
      </c>
      <c r="H15" s="112" t="s">
        <v>905</v>
      </c>
      <c r="I15" s="21">
        <v>1000</v>
      </c>
      <c r="J15" s="112" t="s">
        <v>1149</v>
      </c>
      <c r="K15" s="109" t="s">
        <v>104</v>
      </c>
      <c r="L15" s="109" t="s">
        <v>104</v>
      </c>
      <c r="M15" s="110" t="s">
        <v>1150</v>
      </c>
      <c r="N15" s="215"/>
      <c r="O15" s="215"/>
      <c r="P15" s="146" t="s">
        <v>58</v>
      </c>
      <c r="Q15" s="233"/>
      <c r="R15" s="233"/>
      <c r="S15" s="233"/>
      <c r="T15" s="234" t="s">
        <v>1151</v>
      </c>
      <c r="U15" s="234"/>
      <c r="V15" s="234" t="s">
        <v>908</v>
      </c>
      <c r="W15" s="234" t="s">
        <v>574</v>
      </c>
      <c r="X15" s="234" t="s">
        <v>910</v>
      </c>
      <c r="Y15" s="134"/>
      <c r="Z15" s="145"/>
      <c r="AA15" s="145"/>
      <c r="AB15" s="145"/>
      <c r="AC15" s="106"/>
      <c r="AD15" s="106"/>
      <c r="AE15" s="145"/>
      <c r="AF15" s="145"/>
      <c r="AG15" s="145"/>
      <c r="AH15" s="145"/>
      <c r="AI15" s="145"/>
      <c r="AJ15" s="192"/>
      <c r="AK15" s="1"/>
      <c r="AL15" s="1"/>
      <c r="AM15" s="1"/>
      <c r="AN15" s="1"/>
    </row>
    <row r="16" spans="1:40" ht="39.75" customHeight="1">
      <c r="A16" s="283"/>
      <c r="B16" s="143" t="s">
        <v>108</v>
      </c>
      <c r="C16" s="111" t="s">
        <v>582</v>
      </c>
      <c r="D16" s="112" t="s">
        <v>110</v>
      </c>
      <c r="E16" s="112" t="s">
        <v>111</v>
      </c>
      <c r="F16" s="9">
        <v>43678</v>
      </c>
      <c r="G16" s="9">
        <v>44409</v>
      </c>
      <c r="H16" s="112" t="s">
        <v>1152</v>
      </c>
      <c r="I16" s="21">
        <v>15000</v>
      </c>
      <c r="J16" s="109" t="s">
        <v>583</v>
      </c>
      <c r="K16" s="109" t="s">
        <v>113</v>
      </c>
      <c r="L16" s="109" t="s">
        <v>114</v>
      </c>
      <c r="M16" s="110" t="s">
        <v>584</v>
      </c>
      <c r="N16" s="215"/>
      <c r="O16" s="215" t="s">
        <v>58</v>
      </c>
      <c r="P16" s="215"/>
      <c r="Q16" s="215"/>
      <c r="R16" s="215"/>
      <c r="S16" s="196"/>
      <c r="T16" s="110" t="s">
        <v>1153</v>
      </c>
      <c r="U16" s="110" t="s">
        <v>1154</v>
      </c>
      <c r="V16" s="110" t="s">
        <v>1155</v>
      </c>
      <c r="W16" s="110" t="s">
        <v>1156</v>
      </c>
      <c r="X16" s="110"/>
      <c r="Y16" s="134"/>
      <c r="Z16" s="145"/>
      <c r="AA16" s="145"/>
      <c r="AB16" s="145"/>
      <c r="AC16" s="9">
        <v>44897</v>
      </c>
      <c r="AD16" s="106"/>
      <c r="AE16" s="145"/>
      <c r="AF16" s="145"/>
      <c r="AG16" s="145"/>
      <c r="AH16" s="145"/>
      <c r="AI16" s="145"/>
      <c r="AJ16" s="192"/>
      <c r="AK16" s="1"/>
      <c r="AL16" s="1"/>
      <c r="AM16" s="1"/>
      <c r="AN16" s="1"/>
    </row>
    <row r="17" spans="1:35" ht="39.75" customHeight="1">
      <c r="A17" s="283"/>
      <c r="B17" s="143" t="s">
        <v>118</v>
      </c>
      <c r="C17" s="111" t="s">
        <v>588</v>
      </c>
      <c r="D17" s="112" t="s">
        <v>120</v>
      </c>
      <c r="E17" s="112" t="s">
        <v>111</v>
      </c>
      <c r="F17" s="9">
        <v>43070</v>
      </c>
      <c r="G17" s="9">
        <v>44896</v>
      </c>
      <c r="H17" s="112" t="s">
        <v>1157</v>
      </c>
      <c r="I17" s="21">
        <v>15000</v>
      </c>
      <c r="J17" s="109" t="s">
        <v>585</v>
      </c>
      <c r="K17" s="109" t="s">
        <v>55</v>
      </c>
      <c r="L17" s="109" t="s">
        <v>114</v>
      </c>
      <c r="M17" s="110" t="s">
        <v>589</v>
      </c>
      <c r="N17" s="215"/>
      <c r="O17" s="215"/>
      <c r="P17" s="215" t="s">
        <v>58</v>
      </c>
      <c r="Q17" s="215"/>
      <c r="R17" s="215"/>
      <c r="S17" s="196"/>
      <c r="T17" s="110" t="s">
        <v>1158</v>
      </c>
      <c r="U17" s="110" t="s">
        <v>1154</v>
      </c>
      <c r="V17" s="110" t="s">
        <v>1159</v>
      </c>
      <c r="W17" s="110" t="s">
        <v>1147</v>
      </c>
      <c r="X17" s="110"/>
      <c r="Y17" s="134"/>
      <c r="Z17" s="145"/>
      <c r="AA17" s="145"/>
      <c r="AB17" s="145"/>
      <c r="AC17" s="106"/>
      <c r="AD17" s="106"/>
      <c r="AE17" s="145"/>
      <c r="AF17" s="145"/>
      <c r="AG17" s="145"/>
      <c r="AH17" s="145"/>
      <c r="AI17" s="145"/>
    </row>
    <row r="18" spans="1:35" ht="39.75" customHeight="1">
      <c r="A18" s="283"/>
      <c r="B18" s="143" t="s">
        <v>124</v>
      </c>
      <c r="C18" s="111" t="s">
        <v>594</v>
      </c>
      <c r="D18" s="112" t="s">
        <v>126</v>
      </c>
      <c r="E18" s="112" t="s">
        <v>127</v>
      </c>
      <c r="F18" s="9">
        <v>43070</v>
      </c>
      <c r="G18" s="9">
        <v>44897</v>
      </c>
      <c r="H18" s="112" t="s">
        <v>882</v>
      </c>
      <c r="I18" s="21">
        <v>1000</v>
      </c>
      <c r="J18" s="109" t="s">
        <v>590</v>
      </c>
      <c r="K18" s="109" t="s">
        <v>130</v>
      </c>
      <c r="L18" s="109" t="s">
        <v>129</v>
      </c>
      <c r="M18" s="110" t="s">
        <v>922</v>
      </c>
      <c r="N18" s="215"/>
      <c r="O18" s="215"/>
      <c r="P18" s="215"/>
      <c r="Q18" s="215" t="s">
        <v>58</v>
      </c>
      <c r="R18" s="215"/>
      <c r="S18" s="196"/>
      <c r="T18" s="110" t="s">
        <v>1160</v>
      </c>
      <c r="U18" s="110" t="s">
        <v>1161</v>
      </c>
      <c r="V18" s="110"/>
      <c r="W18" s="110" t="s">
        <v>551</v>
      </c>
      <c r="X18" s="147" t="s">
        <v>1162</v>
      </c>
      <c r="Y18" s="134"/>
      <c r="Z18" s="145"/>
      <c r="AA18" s="145"/>
      <c r="AB18" s="145"/>
      <c r="AC18" s="106"/>
      <c r="AD18" s="106"/>
      <c r="AE18" s="145"/>
      <c r="AF18" s="145"/>
      <c r="AG18" s="145"/>
      <c r="AH18" s="145"/>
      <c r="AI18" s="145"/>
    </row>
    <row r="19" spans="1:35" ht="39.75" customHeight="1">
      <c r="A19" s="283"/>
      <c r="B19" s="143" t="s">
        <v>134</v>
      </c>
      <c r="C19" s="148" t="s">
        <v>135</v>
      </c>
      <c r="D19" s="109" t="s">
        <v>600</v>
      </c>
      <c r="E19" s="109" t="s">
        <v>137</v>
      </c>
      <c r="F19" s="9">
        <v>43070</v>
      </c>
      <c r="G19" s="9">
        <v>44044</v>
      </c>
      <c r="H19" s="112" t="s">
        <v>905</v>
      </c>
      <c r="I19" s="21">
        <v>7000</v>
      </c>
      <c r="J19" s="109" t="s">
        <v>596</v>
      </c>
      <c r="K19" s="109" t="s">
        <v>139</v>
      </c>
      <c r="L19" s="109" t="s">
        <v>140</v>
      </c>
      <c r="M19" s="108"/>
      <c r="N19" s="215"/>
      <c r="O19" s="215"/>
      <c r="P19" s="215"/>
      <c r="Q19" s="215"/>
      <c r="R19" s="215" t="s">
        <v>58</v>
      </c>
      <c r="S19" s="196"/>
      <c r="T19" s="110" t="s">
        <v>1163</v>
      </c>
      <c r="U19" s="110"/>
      <c r="V19" s="110"/>
      <c r="W19" s="110" t="s">
        <v>1164</v>
      </c>
      <c r="X19" s="110"/>
      <c r="Y19" s="134"/>
      <c r="Z19" s="145"/>
      <c r="AA19" s="145"/>
      <c r="AB19" s="145"/>
      <c r="AC19" s="106"/>
      <c r="AD19" s="106"/>
      <c r="AE19" s="145"/>
      <c r="AF19" s="145"/>
      <c r="AG19" s="145"/>
      <c r="AH19" s="145"/>
      <c r="AI19" s="145"/>
    </row>
    <row r="20" spans="1:35" ht="39.75" customHeight="1">
      <c r="A20" s="283"/>
      <c r="B20" s="143" t="s">
        <v>143</v>
      </c>
      <c r="C20" s="148" t="s">
        <v>602</v>
      </c>
      <c r="D20" s="109" t="s">
        <v>145</v>
      </c>
      <c r="E20" s="109" t="s">
        <v>146</v>
      </c>
      <c r="F20" s="9">
        <v>43070</v>
      </c>
      <c r="G20" s="9">
        <v>44409</v>
      </c>
      <c r="H20" s="109" t="s">
        <v>606</v>
      </c>
      <c r="I20" s="21">
        <v>0</v>
      </c>
      <c r="J20" s="109" t="s">
        <v>607</v>
      </c>
      <c r="K20" s="109" t="s">
        <v>932</v>
      </c>
      <c r="L20" s="109" t="s">
        <v>932</v>
      </c>
      <c r="M20" s="108" t="s">
        <v>608</v>
      </c>
      <c r="N20" s="215"/>
      <c r="O20" s="215" t="s">
        <v>58</v>
      </c>
      <c r="P20" s="215"/>
      <c r="Q20" s="215"/>
      <c r="R20" s="215"/>
      <c r="S20" s="196"/>
      <c r="T20" s="110" t="s">
        <v>1165</v>
      </c>
      <c r="U20" s="110"/>
      <c r="V20" s="110" t="s">
        <v>1166</v>
      </c>
      <c r="W20" s="108" t="s">
        <v>606</v>
      </c>
      <c r="X20" s="110"/>
      <c r="Y20" s="134"/>
      <c r="Z20" s="145"/>
      <c r="AA20" s="145"/>
      <c r="AB20" s="145"/>
      <c r="AC20" s="9">
        <v>44896</v>
      </c>
      <c r="AD20" s="106"/>
      <c r="AE20" s="145"/>
      <c r="AF20" s="145"/>
      <c r="AG20" s="145"/>
      <c r="AH20" s="145"/>
      <c r="AI20" s="145"/>
    </row>
    <row r="21" spans="1:35" ht="39.75" customHeight="1">
      <c r="A21" s="283"/>
      <c r="B21" s="143" t="s">
        <v>152</v>
      </c>
      <c r="C21" s="144" t="s">
        <v>153</v>
      </c>
      <c r="D21" s="109" t="s">
        <v>942</v>
      </c>
      <c r="E21" s="109" t="s">
        <v>159</v>
      </c>
      <c r="F21" s="9">
        <v>43070</v>
      </c>
      <c r="G21" s="9">
        <v>44652</v>
      </c>
      <c r="H21" s="109" t="s">
        <v>1167</v>
      </c>
      <c r="I21" s="10">
        <v>6000</v>
      </c>
      <c r="J21" s="112" t="s">
        <v>1168</v>
      </c>
      <c r="K21" s="112" t="s">
        <v>937</v>
      </c>
      <c r="L21" s="112" t="s">
        <v>937</v>
      </c>
      <c r="M21" s="110" t="s">
        <v>938</v>
      </c>
      <c r="N21" s="215"/>
      <c r="O21" s="215"/>
      <c r="P21" s="215" t="s">
        <v>58</v>
      </c>
      <c r="Q21" s="215"/>
      <c r="R21" s="215"/>
      <c r="S21" s="196"/>
      <c r="T21" s="110" t="s">
        <v>1169</v>
      </c>
      <c r="U21" s="110"/>
      <c r="V21" s="110" t="s">
        <v>1170</v>
      </c>
      <c r="W21" s="110" t="s">
        <v>1171</v>
      </c>
      <c r="X21" s="110" t="s">
        <v>1172</v>
      </c>
      <c r="Y21" s="134"/>
      <c r="Z21" s="145"/>
      <c r="AA21" s="145"/>
      <c r="AB21" s="145"/>
      <c r="AC21" s="9">
        <v>44896</v>
      </c>
      <c r="AD21" s="106"/>
      <c r="AE21" s="145"/>
      <c r="AF21" s="145"/>
      <c r="AG21" s="145"/>
      <c r="AH21" s="145"/>
      <c r="AI21" s="145"/>
    </row>
    <row r="22" spans="1:35" ht="39.75" customHeight="1">
      <c r="A22" s="283"/>
      <c r="B22" s="143" t="s">
        <v>160</v>
      </c>
      <c r="C22" s="144" t="s">
        <v>622</v>
      </c>
      <c r="D22" s="112" t="s">
        <v>623</v>
      </c>
      <c r="E22" s="112" t="s">
        <v>945</v>
      </c>
      <c r="F22" s="9">
        <v>43070</v>
      </c>
      <c r="G22" s="9">
        <v>44653</v>
      </c>
      <c r="H22" s="109" t="s">
        <v>873</v>
      </c>
      <c r="I22" s="10">
        <v>0</v>
      </c>
      <c r="J22" s="109" t="s">
        <v>626</v>
      </c>
      <c r="K22" s="109" t="s">
        <v>165</v>
      </c>
      <c r="L22" s="109" t="s">
        <v>165</v>
      </c>
      <c r="M22" s="110" t="s">
        <v>617</v>
      </c>
      <c r="N22" s="215"/>
      <c r="O22" s="215"/>
      <c r="P22" s="215"/>
      <c r="Q22" s="215"/>
      <c r="R22" s="215" t="s">
        <v>58</v>
      </c>
      <c r="S22" s="196"/>
      <c r="T22" s="110" t="s">
        <v>1173</v>
      </c>
      <c r="U22" s="110" t="s">
        <v>924</v>
      </c>
      <c r="V22" s="110"/>
      <c r="W22" s="110"/>
      <c r="X22" s="110"/>
      <c r="Y22" s="134"/>
      <c r="Z22" s="145"/>
      <c r="AA22" s="145"/>
      <c r="AB22" s="145"/>
      <c r="AC22" s="106"/>
      <c r="AD22" s="106"/>
      <c r="AE22" s="145"/>
      <c r="AF22" s="145"/>
      <c r="AG22" s="145"/>
      <c r="AH22" s="145"/>
      <c r="AI22" s="145"/>
    </row>
    <row r="23" spans="1:35" ht="39.75" customHeight="1">
      <c r="A23" s="283"/>
      <c r="B23" s="143" t="s">
        <v>171</v>
      </c>
      <c r="C23" s="144" t="s">
        <v>172</v>
      </c>
      <c r="D23" s="109" t="s">
        <v>950</v>
      </c>
      <c r="E23" s="109" t="s">
        <v>170</v>
      </c>
      <c r="F23" s="9">
        <v>43070</v>
      </c>
      <c r="G23" s="9">
        <v>44471</v>
      </c>
      <c r="H23" s="109" t="s">
        <v>1174</v>
      </c>
      <c r="I23" s="10">
        <v>0</v>
      </c>
      <c r="J23" s="109" t="s">
        <v>627</v>
      </c>
      <c r="K23" s="109" t="s">
        <v>175</v>
      </c>
      <c r="L23" s="109" t="s">
        <v>175</v>
      </c>
      <c r="M23" s="110"/>
      <c r="N23" s="215"/>
      <c r="O23" s="215"/>
      <c r="P23" s="215" t="s">
        <v>58</v>
      </c>
      <c r="Q23" s="215"/>
      <c r="R23" s="215"/>
      <c r="S23" s="196"/>
      <c r="T23" s="110" t="s">
        <v>1175</v>
      </c>
      <c r="U23" s="110"/>
      <c r="V23" s="110" t="s">
        <v>1176</v>
      </c>
      <c r="W23" s="108" t="s">
        <v>949</v>
      </c>
      <c r="X23" s="110" t="s">
        <v>1177</v>
      </c>
      <c r="Y23" s="134"/>
      <c r="Z23" s="145"/>
      <c r="AA23" s="145"/>
      <c r="AB23" s="145"/>
      <c r="AC23" s="9">
        <v>44896</v>
      </c>
      <c r="AD23" s="106"/>
      <c r="AE23" s="145"/>
      <c r="AF23" s="145"/>
      <c r="AG23" s="145"/>
      <c r="AH23" s="145"/>
      <c r="AI23" s="145"/>
    </row>
    <row r="24" spans="1:35" ht="39.75" customHeight="1">
      <c r="A24" s="283"/>
      <c r="B24" s="143" t="s">
        <v>178</v>
      </c>
      <c r="C24" s="144" t="s">
        <v>179</v>
      </c>
      <c r="D24" s="109" t="s">
        <v>180</v>
      </c>
      <c r="E24" s="109" t="s">
        <v>181</v>
      </c>
      <c r="F24" s="9">
        <v>43070</v>
      </c>
      <c r="G24" s="9">
        <v>43923</v>
      </c>
      <c r="H24" s="112" t="s">
        <v>952</v>
      </c>
      <c r="I24" s="10">
        <v>1000</v>
      </c>
      <c r="J24" s="120" t="s">
        <v>1178</v>
      </c>
      <c r="K24" s="109" t="s">
        <v>184</v>
      </c>
      <c r="L24" s="109" t="s">
        <v>55</v>
      </c>
      <c r="M24" s="110"/>
      <c r="N24" s="215"/>
      <c r="O24" s="215"/>
      <c r="P24" s="215"/>
      <c r="Q24" s="215"/>
      <c r="R24" s="215" t="s">
        <v>58</v>
      </c>
      <c r="S24" s="196"/>
      <c r="T24" s="110" t="s">
        <v>1179</v>
      </c>
      <c r="U24" s="110" t="s">
        <v>1180</v>
      </c>
      <c r="V24" s="110"/>
      <c r="W24" s="110"/>
      <c r="X24" s="110"/>
      <c r="Y24" s="134"/>
      <c r="Z24" s="145"/>
      <c r="AA24" s="145"/>
      <c r="AB24" s="145"/>
      <c r="AC24" s="106"/>
      <c r="AD24" s="106"/>
      <c r="AE24" s="145"/>
      <c r="AF24" s="145"/>
      <c r="AG24" s="145"/>
      <c r="AH24" s="145"/>
      <c r="AI24" s="145"/>
    </row>
    <row r="25" spans="1:35" ht="39.75" customHeight="1">
      <c r="A25" s="283"/>
      <c r="B25" s="143" t="s">
        <v>473</v>
      </c>
      <c r="C25" s="111" t="s">
        <v>474</v>
      </c>
      <c r="D25" s="112" t="s">
        <v>475</v>
      </c>
      <c r="E25" s="112" t="s">
        <v>476</v>
      </c>
      <c r="F25" s="9">
        <v>43252</v>
      </c>
      <c r="G25" s="9">
        <v>44166</v>
      </c>
      <c r="H25" s="109" t="s">
        <v>1181</v>
      </c>
      <c r="I25" s="21">
        <v>0</v>
      </c>
      <c r="J25" s="217" t="s">
        <v>637</v>
      </c>
      <c r="K25" s="109" t="s">
        <v>55</v>
      </c>
      <c r="L25" s="109" t="s">
        <v>114</v>
      </c>
      <c r="M25" s="110"/>
      <c r="N25" s="215"/>
      <c r="O25" s="215"/>
      <c r="P25" s="215"/>
      <c r="Q25" s="215"/>
      <c r="R25" s="215" t="s">
        <v>58</v>
      </c>
      <c r="S25" s="196"/>
      <c r="T25" s="110" t="s">
        <v>1182</v>
      </c>
      <c r="U25" s="110" t="s">
        <v>1183</v>
      </c>
      <c r="V25" s="110"/>
      <c r="W25" s="110" t="s">
        <v>646</v>
      </c>
      <c r="X25" s="110"/>
      <c r="Y25" s="134"/>
      <c r="Z25" s="145"/>
      <c r="AA25" s="145"/>
      <c r="AB25" s="145"/>
      <c r="AC25" s="106"/>
      <c r="AD25" s="106"/>
      <c r="AE25" s="145"/>
      <c r="AF25" s="145"/>
      <c r="AG25" s="145"/>
      <c r="AH25" s="145"/>
      <c r="AI25" s="145"/>
    </row>
    <row r="26" spans="1:35" ht="39.75" customHeight="1">
      <c r="A26" s="283"/>
      <c r="B26" s="143" t="s">
        <v>478</v>
      </c>
      <c r="C26" s="111" t="s">
        <v>479</v>
      </c>
      <c r="D26" s="112" t="s">
        <v>475</v>
      </c>
      <c r="E26" s="112" t="s">
        <v>476</v>
      </c>
      <c r="F26" s="9">
        <v>43252</v>
      </c>
      <c r="G26" s="9">
        <v>44166</v>
      </c>
      <c r="H26" s="109" t="s">
        <v>1181</v>
      </c>
      <c r="I26" s="21">
        <v>0</v>
      </c>
      <c r="J26" s="112" t="s">
        <v>647</v>
      </c>
      <c r="K26" s="109" t="s">
        <v>130</v>
      </c>
      <c r="L26" s="109" t="s">
        <v>129</v>
      </c>
      <c r="M26" s="110" t="s">
        <v>648</v>
      </c>
      <c r="N26" s="215"/>
      <c r="O26" s="215"/>
      <c r="P26" s="215"/>
      <c r="Q26" s="215"/>
      <c r="R26" s="215" t="s">
        <v>58</v>
      </c>
      <c r="S26" s="196"/>
      <c r="T26" s="110" t="s">
        <v>1184</v>
      </c>
      <c r="U26" s="110" t="s">
        <v>1183</v>
      </c>
      <c r="V26" s="110"/>
      <c r="W26" s="110" t="s">
        <v>646</v>
      </c>
      <c r="X26" s="110"/>
      <c r="Y26" s="134"/>
      <c r="Z26" s="145"/>
      <c r="AA26" s="145"/>
      <c r="AB26" s="145"/>
      <c r="AC26" s="106"/>
      <c r="AD26" s="106"/>
      <c r="AE26" s="145"/>
      <c r="AF26" s="145"/>
      <c r="AG26" s="145"/>
      <c r="AH26" s="145"/>
      <c r="AI26" s="145"/>
    </row>
    <row r="27" spans="1:35" ht="39.75" customHeight="1">
      <c r="A27" s="283"/>
      <c r="B27" s="143" t="s">
        <v>481</v>
      </c>
      <c r="C27" s="111" t="s">
        <v>482</v>
      </c>
      <c r="D27" s="112" t="s">
        <v>475</v>
      </c>
      <c r="E27" s="112" t="s">
        <v>476</v>
      </c>
      <c r="F27" s="9">
        <v>43252</v>
      </c>
      <c r="G27" s="9">
        <v>44166</v>
      </c>
      <c r="H27" s="109" t="s">
        <v>1181</v>
      </c>
      <c r="I27" s="21">
        <v>0</v>
      </c>
      <c r="J27" s="112" t="s">
        <v>652</v>
      </c>
      <c r="K27" s="109" t="s">
        <v>175</v>
      </c>
      <c r="L27" s="116" t="s">
        <v>196</v>
      </c>
      <c r="M27" s="110"/>
      <c r="N27" s="215"/>
      <c r="O27" s="215"/>
      <c r="P27" s="215"/>
      <c r="Q27" s="215"/>
      <c r="R27" s="215" t="s">
        <v>58</v>
      </c>
      <c r="S27" s="196"/>
      <c r="T27" s="110" t="s">
        <v>1184</v>
      </c>
      <c r="U27" s="110" t="s">
        <v>1183</v>
      </c>
      <c r="V27" s="110"/>
      <c r="W27" s="110" t="s">
        <v>646</v>
      </c>
      <c r="X27" s="110"/>
      <c r="Y27" s="134"/>
      <c r="Z27" s="145"/>
      <c r="AA27" s="145"/>
      <c r="AB27" s="145"/>
      <c r="AC27" s="106"/>
      <c r="AD27" s="106"/>
      <c r="AE27" s="145"/>
      <c r="AF27" s="145"/>
      <c r="AG27" s="145"/>
      <c r="AH27" s="145"/>
      <c r="AI27" s="145"/>
    </row>
    <row r="28" spans="1:35" ht="39.75" customHeight="1">
      <c r="A28" s="283"/>
      <c r="B28" s="143" t="s">
        <v>484</v>
      </c>
      <c r="C28" s="235" t="s">
        <v>485</v>
      </c>
      <c r="D28" s="112" t="s">
        <v>486</v>
      </c>
      <c r="E28" s="112" t="s">
        <v>487</v>
      </c>
      <c r="F28" s="9">
        <v>43313</v>
      </c>
      <c r="G28" s="9">
        <v>44044</v>
      </c>
      <c r="H28" s="112" t="s">
        <v>1185</v>
      </c>
      <c r="I28" s="21">
        <v>0</v>
      </c>
      <c r="J28" s="121" t="s">
        <v>488</v>
      </c>
      <c r="K28" s="112" t="s">
        <v>489</v>
      </c>
      <c r="L28" s="112" t="s">
        <v>490</v>
      </c>
      <c r="M28" s="110" t="s">
        <v>653</v>
      </c>
      <c r="N28" s="215"/>
      <c r="O28" s="215"/>
      <c r="P28" s="215"/>
      <c r="Q28" s="215"/>
      <c r="R28" s="215" t="s">
        <v>58</v>
      </c>
      <c r="S28" s="196"/>
      <c r="T28" s="110" t="s">
        <v>1186</v>
      </c>
      <c r="U28" s="110" t="s">
        <v>1187</v>
      </c>
      <c r="V28" s="110"/>
      <c r="W28" s="110" t="s">
        <v>163</v>
      </c>
      <c r="X28" s="110"/>
      <c r="Y28" s="134"/>
      <c r="Z28" s="145"/>
      <c r="AA28" s="145"/>
      <c r="AB28" s="145"/>
      <c r="AC28" s="106"/>
      <c r="AD28" s="106"/>
      <c r="AE28" s="145"/>
      <c r="AF28" s="145"/>
      <c r="AG28" s="145"/>
      <c r="AH28" s="145"/>
      <c r="AI28" s="145"/>
    </row>
    <row r="29" spans="1:35" ht="78" customHeight="1">
      <c r="A29" s="283"/>
      <c r="B29" s="143" t="s">
        <v>491</v>
      </c>
      <c r="C29" s="235" t="s">
        <v>492</v>
      </c>
      <c r="D29" s="112" t="s">
        <v>493</v>
      </c>
      <c r="E29" s="112" t="s">
        <v>494</v>
      </c>
      <c r="F29" s="197">
        <v>43313</v>
      </c>
      <c r="G29" s="9">
        <v>44409</v>
      </c>
      <c r="H29" s="109" t="s">
        <v>1181</v>
      </c>
      <c r="I29" s="21">
        <v>0</v>
      </c>
      <c r="J29" s="121" t="s">
        <v>663</v>
      </c>
      <c r="K29" s="112" t="s">
        <v>496</v>
      </c>
      <c r="L29" s="112" t="s">
        <v>497</v>
      </c>
      <c r="M29" s="110" t="s">
        <v>964</v>
      </c>
      <c r="N29" s="215"/>
      <c r="O29" s="215" t="s">
        <v>58</v>
      </c>
      <c r="P29" s="215"/>
      <c r="Q29" s="215"/>
      <c r="R29" s="215"/>
      <c r="S29" s="196"/>
      <c r="T29" s="110" t="s">
        <v>1188</v>
      </c>
      <c r="U29" s="110"/>
      <c r="V29" s="110" t="s">
        <v>1189</v>
      </c>
      <c r="W29" s="110" t="s">
        <v>646</v>
      </c>
      <c r="X29" s="110" t="s">
        <v>1190</v>
      </c>
      <c r="Y29" s="134"/>
      <c r="Z29" s="145"/>
      <c r="AA29" s="145"/>
      <c r="AB29" s="145"/>
      <c r="AC29" s="9">
        <v>44896</v>
      </c>
      <c r="AD29" s="12" t="s">
        <v>1191</v>
      </c>
      <c r="AE29" s="145"/>
      <c r="AF29" s="145"/>
      <c r="AG29" s="145"/>
      <c r="AH29" s="145"/>
      <c r="AI29" s="145"/>
    </row>
    <row r="30" spans="1:35" ht="39.75" customHeight="1">
      <c r="A30" s="283"/>
      <c r="B30" s="149" t="s">
        <v>498</v>
      </c>
      <c r="C30" s="216" t="s">
        <v>499</v>
      </c>
      <c r="D30" s="217" t="s">
        <v>500</v>
      </c>
      <c r="E30" s="112" t="s">
        <v>1192</v>
      </c>
      <c r="F30" s="197">
        <v>43313</v>
      </c>
      <c r="G30" s="9">
        <v>43800</v>
      </c>
      <c r="H30" s="112" t="s">
        <v>913</v>
      </c>
      <c r="I30" s="212">
        <v>0</v>
      </c>
      <c r="J30" s="112" t="s">
        <v>669</v>
      </c>
      <c r="K30" s="112" t="s">
        <v>504</v>
      </c>
      <c r="L30" s="112" t="s">
        <v>505</v>
      </c>
      <c r="M30" s="110" t="s">
        <v>970</v>
      </c>
      <c r="N30" s="215"/>
      <c r="O30" s="215"/>
      <c r="P30" s="215"/>
      <c r="Q30" s="215"/>
      <c r="R30" s="215" t="s">
        <v>58</v>
      </c>
      <c r="S30" s="196"/>
      <c r="T30" s="110" t="s">
        <v>1193</v>
      </c>
      <c r="U30" s="110"/>
      <c r="V30" s="110"/>
      <c r="W30" s="110" t="s">
        <v>1147</v>
      </c>
      <c r="X30" s="110"/>
      <c r="Y30" s="134"/>
      <c r="Z30" s="145"/>
      <c r="AA30" s="145"/>
      <c r="AB30" s="145"/>
      <c r="AC30" s="106"/>
      <c r="AD30" s="106"/>
      <c r="AE30" s="145"/>
      <c r="AF30" s="145"/>
      <c r="AG30" s="145"/>
      <c r="AH30" s="145"/>
      <c r="AI30" s="145"/>
    </row>
    <row r="31" spans="1:35" ht="39.75" customHeight="1">
      <c r="A31" s="283"/>
      <c r="B31" s="150" t="s">
        <v>848</v>
      </c>
      <c r="C31" s="235" t="s">
        <v>849</v>
      </c>
      <c r="D31" s="112" t="s">
        <v>850</v>
      </c>
      <c r="E31" s="112" t="s">
        <v>851</v>
      </c>
      <c r="F31" s="9">
        <v>43678</v>
      </c>
      <c r="G31" s="119">
        <v>44470</v>
      </c>
      <c r="H31" s="112" t="s">
        <v>1194</v>
      </c>
      <c r="I31" s="21">
        <v>0</v>
      </c>
      <c r="J31" s="112" t="s">
        <v>976</v>
      </c>
      <c r="K31" s="122" t="s">
        <v>221</v>
      </c>
      <c r="L31" s="122" t="s">
        <v>221</v>
      </c>
      <c r="M31" s="123" t="s">
        <v>853</v>
      </c>
      <c r="N31" s="215"/>
      <c r="O31" s="215"/>
      <c r="P31" s="215"/>
      <c r="Q31" s="215"/>
      <c r="R31" s="215" t="s">
        <v>58</v>
      </c>
      <c r="S31" s="196"/>
      <c r="T31" s="110" t="s">
        <v>1195</v>
      </c>
      <c r="U31" s="110" t="s">
        <v>1196</v>
      </c>
      <c r="V31" s="110"/>
      <c r="W31" s="110" t="s">
        <v>1197</v>
      </c>
      <c r="X31" s="110"/>
      <c r="Y31" s="134"/>
      <c r="Z31" s="145"/>
      <c r="AA31" s="145"/>
      <c r="AB31" s="145"/>
      <c r="AC31" s="106"/>
      <c r="AD31" s="106"/>
      <c r="AE31" s="145"/>
      <c r="AF31" s="145"/>
      <c r="AG31" s="145"/>
      <c r="AH31" s="145"/>
      <c r="AI31" s="145"/>
    </row>
    <row r="32" spans="1:35" ht="79.5" customHeight="1">
      <c r="A32" s="283"/>
      <c r="B32" s="150" t="s">
        <v>854</v>
      </c>
      <c r="C32" s="236" t="s">
        <v>855</v>
      </c>
      <c r="D32" s="217" t="s">
        <v>856</v>
      </c>
      <c r="E32" s="217" t="s">
        <v>857</v>
      </c>
      <c r="F32" s="197">
        <v>43678</v>
      </c>
      <c r="G32" s="35">
        <v>44896</v>
      </c>
      <c r="H32" s="222" t="s">
        <v>873</v>
      </c>
      <c r="I32" s="212">
        <v>150000</v>
      </c>
      <c r="J32" s="222" t="s">
        <v>858</v>
      </c>
      <c r="K32" s="222" t="s">
        <v>859</v>
      </c>
      <c r="L32" s="237" t="s">
        <v>860</v>
      </c>
      <c r="M32" s="223" t="s">
        <v>861</v>
      </c>
      <c r="N32" s="215"/>
      <c r="O32" s="215"/>
      <c r="P32" s="215" t="s">
        <v>58</v>
      </c>
      <c r="Q32" s="215"/>
      <c r="R32" s="215"/>
      <c r="S32" s="196"/>
      <c r="T32" s="238" t="s">
        <v>1198</v>
      </c>
      <c r="U32" s="110"/>
      <c r="V32" s="110" t="s">
        <v>1199</v>
      </c>
      <c r="W32" s="110" t="s">
        <v>1200</v>
      </c>
      <c r="X32" s="110"/>
      <c r="Y32" s="134"/>
      <c r="Z32" s="145"/>
      <c r="AA32" s="145"/>
      <c r="AB32" s="145"/>
      <c r="AC32" s="106"/>
      <c r="AD32" s="106"/>
      <c r="AE32" s="145"/>
      <c r="AF32" s="145"/>
      <c r="AG32" s="145"/>
      <c r="AH32" s="145"/>
      <c r="AI32" s="145"/>
    </row>
    <row r="33" spans="1:35" ht="39.75" customHeight="1">
      <c r="A33" s="283"/>
      <c r="B33" s="106" t="s">
        <v>1112</v>
      </c>
      <c r="C33" s="111" t="s">
        <v>1113</v>
      </c>
      <c r="D33" s="112" t="s">
        <v>1114</v>
      </c>
      <c r="E33" s="112" t="s">
        <v>1115</v>
      </c>
      <c r="F33" s="35">
        <v>44105</v>
      </c>
      <c r="G33" s="35">
        <v>44896</v>
      </c>
      <c r="H33" s="112" t="s">
        <v>905</v>
      </c>
      <c r="I33" s="12" t="s">
        <v>1116</v>
      </c>
      <c r="J33" s="112" t="s">
        <v>1117</v>
      </c>
      <c r="K33" s="12" t="s">
        <v>1118</v>
      </c>
      <c r="L33" s="106" t="s">
        <v>1119</v>
      </c>
      <c r="M33" s="113"/>
      <c r="N33" s="208"/>
      <c r="O33" s="208"/>
      <c r="P33" s="208"/>
      <c r="Q33" s="208" t="s">
        <v>58</v>
      </c>
      <c r="R33" s="208"/>
      <c r="S33" s="151"/>
      <c r="T33" s="110" t="s">
        <v>1201</v>
      </c>
      <c r="U33" s="218"/>
      <c r="V33" s="110"/>
      <c r="W33" s="110" t="s">
        <v>1202</v>
      </c>
      <c r="X33" s="110"/>
      <c r="Y33" s="134"/>
      <c r="Z33" s="145"/>
      <c r="AA33" s="145"/>
      <c r="AB33" s="145"/>
      <c r="AC33" s="106"/>
      <c r="AD33" s="106"/>
      <c r="AE33" s="145"/>
      <c r="AF33" s="145"/>
      <c r="AG33" s="145"/>
      <c r="AH33" s="145"/>
      <c r="AI33" s="145"/>
    </row>
    <row r="34" spans="1:35" ht="39.75" customHeight="1">
      <c r="A34" s="284"/>
      <c r="B34" s="106" t="s">
        <v>1120</v>
      </c>
      <c r="C34" s="111" t="s">
        <v>1121</v>
      </c>
      <c r="D34" s="112" t="s">
        <v>1122</v>
      </c>
      <c r="E34" s="112" t="s">
        <v>1123</v>
      </c>
      <c r="F34" s="35">
        <v>44197</v>
      </c>
      <c r="G34" s="35">
        <v>44470</v>
      </c>
      <c r="H34" s="112" t="s">
        <v>1017</v>
      </c>
      <c r="I34" s="12" t="s">
        <v>1116</v>
      </c>
      <c r="J34" s="112" t="s">
        <v>1124</v>
      </c>
      <c r="K34" s="12" t="s">
        <v>1118</v>
      </c>
      <c r="L34" s="106" t="s">
        <v>1119</v>
      </c>
      <c r="M34" s="113"/>
      <c r="N34" s="208"/>
      <c r="O34" s="215" t="s">
        <v>58</v>
      </c>
      <c r="P34" s="215"/>
      <c r="Q34" s="215"/>
      <c r="R34" s="215"/>
      <c r="S34" s="239"/>
      <c r="T34" s="110" t="s">
        <v>1203</v>
      </c>
      <c r="U34" s="134"/>
      <c r="V34" s="110" t="s">
        <v>1204</v>
      </c>
      <c r="W34" s="110" t="s">
        <v>646</v>
      </c>
      <c r="X34" s="110"/>
      <c r="Y34" s="134"/>
      <c r="Z34" s="145"/>
      <c r="AA34" s="145"/>
      <c r="AB34" s="145"/>
      <c r="AC34" s="9">
        <v>44713</v>
      </c>
      <c r="AD34" s="106"/>
      <c r="AE34" s="145"/>
      <c r="AF34" s="145"/>
      <c r="AG34" s="145"/>
      <c r="AH34" s="145"/>
      <c r="AI34" s="145"/>
    </row>
    <row r="35" spans="1:35" ht="39.75" customHeight="1">
      <c r="A35" s="342" t="s">
        <v>188</v>
      </c>
      <c r="B35" s="152" t="s">
        <v>189</v>
      </c>
      <c r="C35" s="111" t="s">
        <v>190</v>
      </c>
      <c r="D35" s="112" t="s">
        <v>200</v>
      </c>
      <c r="E35" s="112" t="s">
        <v>192</v>
      </c>
      <c r="F35" s="9">
        <v>43070</v>
      </c>
      <c r="G35" s="35">
        <v>44531</v>
      </c>
      <c r="H35" s="112" t="s">
        <v>1181</v>
      </c>
      <c r="I35" s="21">
        <v>0</v>
      </c>
      <c r="J35" s="112" t="s">
        <v>674</v>
      </c>
      <c r="K35" s="112" t="s">
        <v>195</v>
      </c>
      <c r="L35" s="109" t="s">
        <v>196</v>
      </c>
      <c r="M35" s="110"/>
      <c r="N35" s="215"/>
      <c r="O35" s="215" t="s">
        <v>58</v>
      </c>
      <c r="P35" s="215"/>
      <c r="Q35" s="215"/>
      <c r="R35" s="215"/>
      <c r="S35" s="196"/>
      <c r="T35" s="110" t="s">
        <v>1205</v>
      </c>
      <c r="U35" s="110"/>
      <c r="V35" s="110" t="s">
        <v>1206</v>
      </c>
      <c r="W35" s="110" t="s">
        <v>646</v>
      </c>
      <c r="X35" s="110"/>
      <c r="Y35" s="134"/>
      <c r="Z35" s="145"/>
      <c r="AA35" s="145"/>
      <c r="AB35" s="153"/>
      <c r="AC35" s="9">
        <v>44713</v>
      </c>
      <c r="AD35" s="12" t="s">
        <v>1191</v>
      </c>
      <c r="AE35" s="145"/>
      <c r="AF35" s="145"/>
      <c r="AG35" s="145"/>
      <c r="AH35" s="145"/>
      <c r="AI35" s="145"/>
    </row>
    <row r="36" spans="1:35" ht="39.75" customHeight="1">
      <c r="A36" s="283"/>
      <c r="B36" s="152" t="s">
        <v>201</v>
      </c>
      <c r="C36" s="111" t="s">
        <v>202</v>
      </c>
      <c r="D36" s="112" t="s">
        <v>208</v>
      </c>
      <c r="E36" s="112" t="s">
        <v>203</v>
      </c>
      <c r="F36" s="9">
        <v>43070</v>
      </c>
      <c r="G36" s="35">
        <v>44531</v>
      </c>
      <c r="H36" s="112" t="s">
        <v>1207</v>
      </c>
      <c r="I36" s="21">
        <v>0</v>
      </c>
      <c r="J36" s="112" t="s">
        <v>551</v>
      </c>
      <c r="K36" s="112" t="s">
        <v>206</v>
      </c>
      <c r="L36" s="109" t="s">
        <v>129</v>
      </c>
      <c r="M36" s="110"/>
      <c r="N36" s="215"/>
      <c r="O36" s="215" t="s">
        <v>58</v>
      </c>
      <c r="P36" s="215"/>
      <c r="Q36" s="215"/>
      <c r="R36" s="215"/>
      <c r="S36" s="196"/>
      <c r="T36" s="110" t="s">
        <v>1208</v>
      </c>
      <c r="U36" s="110"/>
      <c r="V36" s="110" t="s">
        <v>1206</v>
      </c>
      <c r="W36" s="110" t="s">
        <v>204</v>
      </c>
      <c r="X36" s="110"/>
      <c r="Y36" s="134"/>
      <c r="Z36" s="145"/>
      <c r="AA36" s="145"/>
      <c r="AB36" s="145"/>
      <c r="AC36" s="9">
        <v>44713</v>
      </c>
      <c r="AD36" s="106"/>
      <c r="AE36" s="145"/>
      <c r="AF36" s="145"/>
      <c r="AG36" s="145"/>
      <c r="AH36" s="145"/>
      <c r="AI36" s="145"/>
    </row>
    <row r="37" spans="1:35" ht="39.75" customHeight="1">
      <c r="A37" s="283"/>
      <c r="B37" s="152" t="s">
        <v>209</v>
      </c>
      <c r="C37" s="111" t="s">
        <v>210</v>
      </c>
      <c r="D37" s="112" t="s">
        <v>216</v>
      </c>
      <c r="E37" s="112" t="s">
        <v>211</v>
      </c>
      <c r="F37" s="9">
        <v>43070</v>
      </c>
      <c r="G37" s="35">
        <v>44531</v>
      </c>
      <c r="H37" s="112" t="s">
        <v>1207</v>
      </c>
      <c r="I37" s="21">
        <v>0</v>
      </c>
      <c r="J37" s="112" t="s">
        <v>679</v>
      </c>
      <c r="K37" s="112" t="s">
        <v>213</v>
      </c>
      <c r="L37" s="109" t="s">
        <v>114</v>
      </c>
      <c r="M37" s="110"/>
      <c r="N37" s="215"/>
      <c r="O37" s="215" t="s">
        <v>58</v>
      </c>
      <c r="P37" s="215"/>
      <c r="Q37" s="215"/>
      <c r="R37" s="215"/>
      <c r="S37" s="196"/>
      <c r="T37" s="110" t="s">
        <v>1209</v>
      </c>
      <c r="U37" s="220"/>
      <c r="V37" s="110" t="s">
        <v>1206</v>
      </c>
      <c r="W37" s="110" t="s">
        <v>204</v>
      </c>
      <c r="X37" s="220"/>
      <c r="Y37" s="231"/>
      <c r="Z37" s="232"/>
      <c r="AA37" s="232"/>
      <c r="AB37" s="232"/>
      <c r="AC37" s="9">
        <v>44713</v>
      </c>
      <c r="AD37" s="196"/>
      <c r="AE37" s="232"/>
      <c r="AF37" s="232"/>
      <c r="AG37" s="232"/>
      <c r="AH37" s="232"/>
      <c r="AI37" s="232"/>
    </row>
    <row r="38" spans="1:35" ht="39.75" customHeight="1">
      <c r="A38" s="283"/>
      <c r="B38" s="152" t="s">
        <v>217</v>
      </c>
      <c r="C38" s="111" t="s">
        <v>218</v>
      </c>
      <c r="D38" s="112" t="s">
        <v>219</v>
      </c>
      <c r="E38" s="217" t="s">
        <v>685</v>
      </c>
      <c r="F38" s="9">
        <v>43070</v>
      </c>
      <c r="G38" s="9">
        <v>44652</v>
      </c>
      <c r="H38" s="112" t="s">
        <v>991</v>
      </c>
      <c r="I38" s="21">
        <v>50000</v>
      </c>
      <c r="J38" s="112" t="s">
        <v>1210</v>
      </c>
      <c r="K38" s="112" t="s">
        <v>221</v>
      </c>
      <c r="L38" s="109" t="s">
        <v>222</v>
      </c>
      <c r="M38" s="110" t="s">
        <v>993</v>
      </c>
      <c r="N38" s="215"/>
      <c r="O38" s="215"/>
      <c r="P38" s="215" t="s">
        <v>58</v>
      </c>
      <c r="Q38" s="215"/>
      <c r="R38" s="215"/>
      <c r="S38" s="196"/>
      <c r="T38" s="220" t="s">
        <v>1211</v>
      </c>
      <c r="U38" s="231"/>
      <c r="V38" s="220" t="s">
        <v>1212</v>
      </c>
      <c r="W38" s="220" t="s">
        <v>686</v>
      </c>
      <c r="X38" s="231"/>
      <c r="Y38" s="231"/>
      <c r="Z38" s="232"/>
      <c r="AA38" s="232"/>
      <c r="AB38" s="232"/>
      <c r="AC38" s="196"/>
      <c r="AD38" s="196"/>
      <c r="AE38" s="232"/>
      <c r="AF38" s="232"/>
      <c r="AG38" s="232"/>
      <c r="AH38" s="232"/>
      <c r="AI38" s="232"/>
    </row>
    <row r="39" spans="1:35" ht="39.75" customHeight="1">
      <c r="A39" s="342" t="s">
        <v>227</v>
      </c>
      <c r="B39" s="152" t="s">
        <v>228</v>
      </c>
      <c r="C39" s="111" t="s">
        <v>694</v>
      </c>
      <c r="D39" s="112" t="s">
        <v>695</v>
      </c>
      <c r="E39" s="112" t="s">
        <v>696</v>
      </c>
      <c r="F39" s="9">
        <v>43678</v>
      </c>
      <c r="G39" s="9">
        <v>44348</v>
      </c>
      <c r="H39" s="109" t="s">
        <v>873</v>
      </c>
      <c r="I39" s="21">
        <v>100000</v>
      </c>
      <c r="J39" s="112" t="s">
        <v>697</v>
      </c>
      <c r="K39" s="112" t="s">
        <v>221</v>
      </c>
      <c r="L39" s="109" t="s">
        <v>222</v>
      </c>
      <c r="M39" s="110" t="s">
        <v>698</v>
      </c>
      <c r="N39" s="215"/>
      <c r="O39" s="215" t="s">
        <v>58</v>
      </c>
      <c r="P39" s="215"/>
      <c r="Q39" s="215"/>
      <c r="R39" s="215"/>
      <c r="S39" s="196"/>
      <c r="T39" s="110" t="s">
        <v>1213</v>
      </c>
      <c r="U39" s="110" t="s">
        <v>998</v>
      </c>
      <c r="V39" s="110"/>
      <c r="W39" s="110" t="s">
        <v>1214</v>
      </c>
      <c r="X39" s="134"/>
      <c r="Y39" s="134"/>
      <c r="Z39" s="145"/>
      <c r="AA39" s="145"/>
      <c r="AB39" s="145"/>
      <c r="AC39" s="9">
        <v>44866</v>
      </c>
      <c r="AD39" s="106"/>
      <c r="AE39" s="145"/>
      <c r="AF39" s="145"/>
      <c r="AG39" s="145"/>
      <c r="AH39" s="145"/>
      <c r="AI39" s="145"/>
    </row>
    <row r="40" spans="1:35" ht="39.75" customHeight="1">
      <c r="A40" s="283"/>
      <c r="B40" s="152" t="s">
        <v>238</v>
      </c>
      <c r="C40" s="144" t="s">
        <v>1000</v>
      </c>
      <c r="D40" s="112"/>
      <c r="E40" s="112"/>
      <c r="F40" s="9"/>
      <c r="G40" s="9"/>
      <c r="H40" s="112"/>
      <c r="I40" s="21"/>
      <c r="J40" s="112"/>
      <c r="K40" s="112"/>
      <c r="L40" s="112"/>
      <c r="M40" s="110"/>
      <c r="N40" s="215"/>
      <c r="O40" s="215"/>
      <c r="P40" s="215"/>
      <c r="Q40" s="215"/>
      <c r="R40" s="215"/>
      <c r="S40" s="196"/>
      <c r="T40" s="108" t="s">
        <v>1000</v>
      </c>
      <c r="U40" s="134"/>
      <c r="V40" s="134"/>
      <c r="W40" s="134"/>
      <c r="X40" s="134"/>
      <c r="Y40" s="134"/>
      <c r="Z40" s="145"/>
      <c r="AA40" s="145"/>
      <c r="AB40" s="145"/>
      <c r="AC40" s="106"/>
      <c r="AD40" s="106"/>
      <c r="AE40" s="145"/>
      <c r="AF40" s="145"/>
      <c r="AG40" s="145"/>
      <c r="AH40" s="145"/>
      <c r="AI40" s="145"/>
    </row>
    <row r="41" spans="1:35" ht="39.75" customHeight="1">
      <c r="A41" s="283"/>
      <c r="B41" s="152" t="s">
        <v>248</v>
      </c>
      <c r="C41" s="144" t="s">
        <v>1000</v>
      </c>
      <c r="D41" s="112"/>
      <c r="E41" s="112"/>
      <c r="F41" s="9"/>
      <c r="G41" s="9"/>
      <c r="H41" s="112"/>
      <c r="I41" s="21"/>
      <c r="J41" s="126"/>
      <c r="K41" s="126"/>
      <c r="L41" s="126"/>
      <c r="M41" s="110"/>
      <c r="N41" s="215"/>
      <c r="O41" s="215"/>
      <c r="P41" s="215"/>
      <c r="Q41" s="215"/>
      <c r="R41" s="215"/>
      <c r="S41" s="196"/>
      <c r="T41" s="108" t="s">
        <v>1000</v>
      </c>
      <c r="U41" s="134"/>
      <c r="V41" s="134"/>
      <c r="W41" s="134"/>
      <c r="X41" s="134"/>
      <c r="Y41" s="134"/>
      <c r="Z41" s="145"/>
      <c r="AA41" s="145"/>
      <c r="AB41" s="145"/>
      <c r="AC41" s="106"/>
      <c r="AD41" s="106"/>
      <c r="AE41" s="145"/>
      <c r="AF41" s="145"/>
      <c r="AG41" s="145"/>
      <c r="AH41" s="145"/>
      <c r="AI41" s="145"/>
    </row>
    <row r="42" spans="1:35" ht="39.75" customHeight="1">
      <c r="A42" s="283"/>
      <c r="B42" s="152" t="s">
        <v>257</v>
      </c>
      <c r="C42" s="216" t="s">
        <v>713</v>
      </c>
      <c r="D42" s="217" t="s">
        <v>709</v>
      </c>
      <c r="E42" s="217" t="s">
        <v>714</v>
      </c>
      <c r="F42" s="9">
        <v>43070</v>
      </c>
      <c r="G42" s="9">
        <v>44713</v>
      </c>
      <c r="H42" s="112" t="s">
        <v>1215</v>
      </c>
      <c r="I42" s="21">
        <v>50000</v>
      </c>
      <c r="J42" s="112" t="s">
        <v>711</v>
      </c>
      <c r="K42" s="112" t="s">
        <v>221</v>
      </c>
      <c r="L42" s="109" t="s">
        <v>114</v>
      </c>
      <c r="M42" s="220" t="s">
        <v>1216</v>
      </c>
      <c r="N42" s="215"/>
      <c r="O42" s="215"/>
      <c r="P42" s="215"/>
      <c r="Q42" s="215" t="s">
        <v>58</v>
      </c>
      <c r="R42" s="215"/>
      <c r="S42" s="196"/>
      <c r="T42" s="220" t="s">
        <v>1217</v>
      </c>
      <c r="U42" s="220" t="s">
        <v>1218</v>
      </c>
      <c r="V42" s="231"/>
      <c r="W42" s="110" t="s">
        <v>1219</v>
      </c>
      <c r="X42" s="231"/>
      <c r="Y42" s="231"/>
      <c r="Z42" s="232"/>
      <c r="AA42" s="232"/>
      <c r="AB42" s="232"/>
      <c r="AC42" s="196"/>
      <c r="AD42" s="196"/>
      <c r="AE42" s="232"/>
      <c r="AF42" s="232"/>
      <c r="AG42" s="232"/>
      <c r="AH42" s="232"/>
      <c r="AI42" s="232"/>
    </row>
    <row r="43" spans="1:35" ht="39.75" customHeight="1">
      <c r="A43" s="283"/>
      <c r="B43" s="152" t="s">
        <v>266</v>
      </c>
      <c r="C43" s="216" t="s">
        <v>271</v>
      </c>
      <c r="D43" s="112" t="s">
        <v>272</v>
      </c>
      <c r="E43" s="112" t="s">
        <v>269</v>
      </c>
      <c r="F43" s="9">
        <v>43070</v>
      </c>
      <c r="G43" s="9">
        <v>44713</v>
      </c>
      <c r="H43" s="112" t="s">
        <v>913</v>
      </c>
      <c r="I43" s="21">
        <v>0</v>
      </c>
      <c r="J43" s="112" t="s">
        <v>719</v>
      </c>
      <c r="K43" s="112" t="s">
        <v>221</v>
      </c>
      <c r="L43" s="109" t="s">
        <v>222</v>
      </c>
      <c r="M43" s="220"/>
      <c r="N43" s="215"/>
      <c r="O43" s="215"/>
      <c r="P43" s="215" t="s">
        <v>58</v>
      </c>
      <c r="Q43" s="215"/>
      <c r="R43" s="215"/>
      <c r="S43" s="196"/>
      <c r="T43" s="220" t="s">
        <v>1220</v>
      </c>
      <c r="U43" s="220"/>
      <c r="V43" s="220" t="s">
        <v>1221</v>
      </c>
      <c r="W43" s="220" t="s">
        <v>1222</v>
      </c>
      <c r="X43" s="220"/>
      <c r="Y43" s="231"/>
      <c r="Z43" s="232"/>
      <c r="AA43" s="232"/>
      <c r="AB43" s="232"/>
      <c r="AC43" s="196"/>
      <c r="AD43" s="196"/>
      <c r="AE43" s="232"/>
      <c r="AF43" s="232"/>
      <c r="AG43" s="232"/>
      <c r="AH43" s="232"/>
      <c r="AI43" s="232"/>
    </row>
    <row r="44" spans="1:35" ht="39.75" customHeight="1">
      <c r="A44" s="283"/>
      <c r="B44" s="152" t="s">
        <v>273</v>
      </c>
      <c r="C44" s="144" t="s">
        <v>274</v>
      </c>
      <c r="D44" s="112" t="s">
        <v>275</v>
      </c>
      <c r="E44" s="109" t="s">
        <v>276</v>
      </c>
      <c r="F44" s="9">
        <v>43070</v>
      </c>
      <c r="G44" s="9">
        <v>44713</v>
      </c>
      <c r="H44" s="112" t="s">
        <v>1215</v>
      </c>
      <c r="I44" s="21">
        <v>0</v>
      </c>
      <c r="J44" s="127" t="s">
        <v>1009</v>
      </c>
      <c r="K44" s="112" t="s">
        <v>221</v>
      </c>
      <c r="L44" s="109" t="s">
        <v>222</v>
      </c>
      <c r="M44" s="110" t="s">
        <v>1223</v>
      </c>
      <c r="N44" s="215"/>
      <c r="O44" s="215"/>
      <c r="P44" s="215"/>
      <c r="Q44" s="215" t="s">
        <v>58</v>
      </c>
      <c r="R44" s="215"/>
      <c r="S44" s="196"/>
      <c r="T44" s="220" t="s">
        <v>1224</v>
      </c>
      <c r="U44" s="220"/>
      <c r="V44" s="220"/>
      <c r="W44" s="110" t="s">
        <v>1219</v>
      </c>
      <c r="X44" s="220"/>
      <c r="Y44" s="231"/>
      <c r="Z44" s="232"/>
      <c r="AA44" s="232"/>
      <c r="AB44" s="232"/>
      <c r="AC44" s="196"/>
      <c r="AD44" s="196"/>
      <c r="AE44" s="232"/>
      <c r="AF44" s="232"/>
      <c r="AG44" s="232"/>
      <c r="AH44" s="232"/>
      <c r="AI44" s="232"/>
    </row>
    <row r="45" spans="1:35" ht="39.75" customHeight="1">
      <c r="A45" s="283"/>
      <c r="B45" s="152" t="s">
        <v>281</v>
      </c>
      <c r="C45" s="216" t="s">
        <v>728</v>
      </c>
      <c r="D45" s="109" t="s">
        <v>729</v>
      </c>
      <c r="E45" s="217" t="s">
        <v>730</v>
      </c>
      <c r="F45" s="9">
        <v>43070</v>
      </c>
      <c r="G45" s="35">
        <v>44896</v>
      </c>
      <c r="H45" s="109" t="s">
        <v>1225</v>
      </c>
      <c r="I45" s="21">
        <v>10000</v>
      </c>
      <c r="J45" s="217" t="s">
        <v>1226</v>
      </c>
      <c r="K45" s="112" t="s">
        <v>221</v>
      </c>
      <c r="L45" s="109" t="s">
        <v>222</v>
      </c>
      <c r="M45" s="128" t="s">
        <v>1015</v>
      </c>
      <c r="N45" s="215"/>
      <c r="O45" s="215"/>
      <c r="P45" s="215"/>
      <c r="Q45" s="215" t="s">
        <v>58</v>
      </c>
      <c r="R45" s="215"/>
      <c r="S45" s="196"/>
      <c r="T45" s="220" t="s">
        <v>1227</v>
      </c>
      <c r="U45" s="220" t="s">
        <v>1228</v>
      </c>
      <c r="V45" s="220"/>
      <c r="W45" s="110" t="s">
        <v>646</v>
      </c>
      <c r="X45" s="220"/>
      <c r="Y45" s="231"/>
      <c r="Z45" s="232"/>
      <c r="AA45" s="232"/>
      <c r="AB45" s="232"/>
      <c r="AC45" s="196"/>
      <c r="AD45" s="12" t="s">
        <v>1191</v>
      </c>
      <c r="AE45" s="232"/>
      <c r="AF45" s="232"/>
      <c r="AG45" s="232"/>
      <c r="AH45" s="232"/>
      <c r="AI45" s="232"/>
    </row>
    <row r="46" spans="1:35" ht="39.75" customHeight="1">
      <c r="A46" s="283"/>
      <c r="B46" s="152" t="s">
        <v>293</v>
      </c>
      <c r="C46" s="144" t="s">
        <v>737</v>
      </c>
      <c r="D46" s="217" t="s">
        <v>1024</v>
      </c>
      <c r="E46" s="109" t="s">
        <v>739</v>
      </c>
      <c r="F46" s="9">
        <v>43070</v>
      </c>
      <c r="G46" s="227">
        <v>44593</v>
      </c>
      <c r="H46" s="109" t="s">
        <v>1017</v>
      </c>
      <c r="I46" s="21">
        <v>10000</v>
      </c>
      <c r="J46" s="112" t="s">
        <v>741</v>
      </c>
      <c r="K46" s="112" t="s">
        <v>298</v>
      </c>
      <c r="L46" s="109" t="s">
        <v>299</v>
      </c>
      <c r="M46" s="108" t="s">
        <v>742</v>
      </c>
      <c r="N46" s="215"/>
      <c r="O46" s="215"/>
      <c r="P46" s="215" t="s">
        <v>58</v>
      </c>
      <c r="Q46" s="215"/>
      <c r="R46" s="215"/>
      <c r="S46" s="196"/>
      <c r="T46" s="220" t="s">
        <v>1229</v>
      </c>
      <c r="U46" s="220" t="s">
        <v>1230</v>
      </c>
      <c r="V46" s="220" t="s">
        <v>1231</v>
      </c>
      <c r="W46" s="220" t="s">
        <v>1022</v>
      </c>
      <c r="X46" s="220"/>
      <c r="Y46" s="231"/>
      <c r="Z46" s="232"/>
      <c r="AA46" s="232"/>
      <c r="AB46" s="232"/>
      <c r="AC46" s="196"/>
      <c r="AD46" s="196"/>
      <c r="AE46" s="232"/>
      <c r="AF46" s="232"/>
      <c r="AG46" s="232"/>
      <c r="AH46" s="232"/>
      <c r="AI46" s="232"/>
    </row>
    <row r="47" spans="1:35" ht="39.75" customHeight="1">
      <c r="A47" s="283"/>
      <c r="B47" s="152" t="s">
        <v>304</v>
      </c>
      <c r="C47" s="144" t="s">
        <v>746</v>
      </c>
      <c r="D47" s="109" t="s">
        <v>747</v>
      </c>
      <c r="E47" s="109" t="s">
        <v>748</v>
      </c>
      <c r="F47" s="9">
        <v>43070</v>
      </c>
      <c r="G47" s="9">
        <v>44348</v>
      </c>
      <c r="H47" s="109" t="s">
        <v>873</v>
      </c>
      <c r="I47" s="21">
        <v>0</v>
      </c>
      <c r="J47" s="112" t="s">
        <v>749</v>
      </c>
      <c r="K47" s="112" t="s">
        <v>310</v>
      </c>
      <c r="L47" s="109" t="s">
        <v>311</v>
      </c>
      <c r="M47" s="108" t="s">
        <v>750</v>
      </c>
      <c r="N47" s="215"/>
      <c r="O47" s="215" t="s">
        <v>58</v>
      </c>
      <c r="P47" s="215"/>
      <c r="Q47" s="215"/>
      <c r="R47" s="215"/>
      <c r="S47" s="196"/>
      <c r="T47" s="220" t="s">
        <v>1232</v>
      </c>
      <c r="U47" s="220" t="s">
        <v>1233</v>
      </c>
      <c r="V47" s="220" t="s">
        <v>1234</v>
      </c>
      <c r="W47" s="220" t="s">
        <v>1235</v>
      </c>
      <c r="X47" s="220"/>
      <c r="Y47" s="231"/>
      <c r="Z47" s="232"/>
      <c r="AA47" s="232"/>
      <c r="AB47" s="232"/>
      <c r="AC47" s="9">
        <v>44713</v>
      </c>
      <c r="AD47" s="196"/>
      <c r="AE47" s="232"/>
      <c r="AF47" s="232"/>
      <c r="AG47" s="232"/>
      <c r="AH47" s="232"/>
      <c r="AI47" s="232"/>
    </row>
    <row r="48" spans="1:35" ht="39.75" customHeight="1">
      <c r="A48" s="283"/>
      <c r="B48" s="152" t="s">
        <v>316</v>
      </c>
      <c r="C48" s="144" t="s">
        <v>1029</v>
      </c>
      <c r="D48" s="112"/>
      <c r="E48" s="112"/>
      <c r="F48" s="9"/>
      <c r="G48" s="9"/>
      <c r="H48" s="112"/>
      <c r="I48" s="21"/>
      <c r="J48" s="126"/>
      <c r="K48" s="126"/>
      <c r="L48" s="126"/>
      <c r="M48" s="110"/>
      <c r="N48" s="215"/>
      <c r="O48" s="215"/>
      <c r="P48" s="215"/>
      <c r="Q48" s="215"/>
      <c r="R48" s="215"/>
      <c r="S48" s="196"/>
      <c r="T48" s="108" t="s">
        <v>1029</v>
      </c>
      <c r="U48" s="220"/>
      <c r="V48" s="220"/>
      <c r="W48" s="220"/>
      <c r="X48" s="220"/>
      <c r="Y48" s="231"/>
      <c r="Z48" s="232"/>
      <c r="AA48" s="232"/>
      <c r="AB48" s="232"/>
      <c r="AC48" s="196"/>
      <c r="AD48" s="196"/>
      <c r="AE48" s="232"/>
      <c r="AF48" s="232"/>
      <c r="AG48" s="232"/>
      <c r="AH48" s="232"/>
      <c r="AI48" s="232"/>
    </row>
    <row r="49" spans="1:35" ht="54.75" customHeight="1">
      <c r="A49" s="283"/>
      <c r="B49" s="152" t="s">
        <v>325</v>
      </c>
      <c r="C49" s="144" t="s">
        <v>759</v>
      </c>
      <c r="D49" s="109" t="s">
        <v>760</v>
      </c>
      <c r="E49" s="109" t="s">
        <v>748</v>
      </c>
      <c r="F49" s="9">
        <v>43070</v>
      </c>
      <c r="G49" s="9">
        <v>44713</v>
      </c>
      <c r="H49" s="109" t="s">
        <v>1225</v>
      </c>
      <c r="I49" s="21">
        <v>0</v>
      </c>
      <c r="J49" s="217" t="s">
        <v>761</v>
      </c>
      <c r="K49" s="112" t="s">
        <v>330</v>
      </c>
      <c r="L49" s="109" t="s">
        <v>331</v>
      </c>
      <c r="M49" s="220"/>
      <c r="N49" s="215"/>
      <c r="O49" s="215"/>
      <c r="P49" s="215"/>
      <c r="Q49" s="215" t="s">
        <v>58</v>
      </c>
      <c r="R49" s="215"/>
      <c r="S49" s="196"/>
      <c r="T49" s="220" t="s">
        <v>1236</v>
      </c>
      <c r="U49" s="220"/>
      <c r="V49" s="220"/>
      <c r="W49" s="220" t="s">
        <v>1237</v>
      </c>
      <c r="X49" s="220"/>
      <c r="Y49" s="231"/>
      <c r="Z49" s="232"/>
      <c r="AA49" s="232"/>
      <c r="AB49" s="232"/>
      <c r="AC49" s="196"/>
      <c r="AD49" s="12" t="s">
        <v>1191</v>
      </c>
      <c r="AE49" s="232"/>
      <c r="AF49" s="232"/>
      <c r="AG49" s="232"/>
      <c r="AH49" s="232"/>
      <c r="AI49" s="232"/>
    </row>
    <row r="50" spans="1:35" ht="39.75" customHeight="1">
      <c r="A50" s="283"/>
      <c r="B50" s="152" t="s">
        <v>336</v>
      </c>
      <c r="C50" s="144" t="s">
        <v>1029</v>
      </c>
      <c r="D50" s="112"/>
      <c r="E50" s="112"/>
      <c r="F50" s="9"/>
      <c r="G50" s="9"/>
      <c r="H50" s="112"/>
      <c r="I50" s="21"/>
      <c r="J50" s="126"/>
      <c r="K50" s="126"/>
      <c r="L50" s="126"/>
      <c r="M50" s="110"/>
      <c r="N50" s="215"/>
      <c r="O50" s="215"/>
      <c r="P50" s="215"/>
      <c r="Q50" s="215"/>
      <c r="R50" s="215"/>
      <c r="S50" s="196"/>
      <c r="T50" s="108" t="s">
        <v>1029</v>
      </c>
      <c r="U50" s="220"/>
      <c r="V50" s="220"/>
      <c r="W50" s="220"/>
      <c r="X50" s="220"/>
      <c r="Y50" s="231"/>
      <c r="Z50" s="232"/>
      <c r="AA50" s="232"/>
      <c r="AB50" s="232"/>
      <c r="AC50" s="196"/>
      <c r="AD50" s="196"/>
      <c r="AE50" s="232"/>
      <c r="AF50" s="232"/>
      <c r="AG50" s="232"/>
      <c r="AH50" s="232"/>
      <c r="AI50" s="232"/>
    </row>
    <row r="51" spans="1:35" ht="54" customHeight="1">
      <c r="A51" s="283"/>
      <c r="B51" s="152" t="s">
        <v>345</v>
      </c>
      <c r="C51" s="216" t="s">
        <v>352</v>
      </c>
      <c r="D51" s="112" t="s">
        <v>768</v>
      </c>
      <c r="E51" s="217" t="s">
        <v>769</v>
      </c>
      <c r="F51" s="9">
        <v>43070</v>
      </c>
      <c r="G51" s="227">
        <v>44896</v>
      </c>
      <c r="H51" s="109" t="s">
        <v>1181</v>
      </c>
      <c r="I51" s="21">
        <v>0</v>
      </c>
      <c r="J51" s="112" t="s">
        <v>1034</v>
      </c>
      <c r="K51" s="109" t="s">
        <v>55</v>
      </c>
      <c r="L51" s="109" t="s">
        <v>114</v>
      </c>
      <c r="M51" s="220"/>
      <c r="N51" s="215"/>
      <c r="O51" s="215"/>
      <c r="P51" s="215"/>
      <c r="Q51" s="215" t="s">
        <v>58</v>
      </c>
      <c r="R51" s="215"/>
      <c r="S51" s="196"/>
      <c r="T51" s="220" t="s">
        <v>1238</v>
      </c>
      <c r="U51" s="220" t="s">
        <v>1239</v>
      </c>
      <c r="V51" s="220"/>
      <c r="W51" s="110" t="s">
        <v>646</v>
      </c>
      <c r="X51" s="220"/>
      <c r="Y51" s="231"/>
      <c r="Z51" s="232"/>
      <c r="AA51" s="232"/>
      <c r="AB51" s="232"/>
      <c r="AC51" s="196"/>
      <c r="AD51" s="12" t="s">
        <v>1191</v>
      </c>
      <c r="AE51" s="232"/>
      <c r="AF51" s="232"/>
      <c r="AG51" s="232"/>
      <c r="AH51" s="232"/>
      <c r="AI51" s="232"/>
    </row>
    <row r="52" spans="1:35" ht="54" customHeight="1">
      <c r="A52" s="283"/>
      <c r="B52" s="152" t="s">
        <v>354</v>
      </c>
      <c r="C52" s="144" t="s">
        <v>1000</v>
      </c>
      <c r="D52" s="112"/>
      <c r="E52" s="112"/>
      <c r="F52" s="9"/>
      <c r="G52" s="9"/>
      <c r="H52" s="112"/>
      <c r="I52" s="21"/>
      <c r="J52" s="126"/>
      <c r="K52" s="126"/>
      <c r="L52" s="126"/>
      <c r="M52" s="110"/>
      <c r="N52" s="215"/>
      <c r="O52" s="215"/>
      <c r="P52" s="215"/>
      <c r="Q52" s="215"/>
      <c r="R52" s="215"/>
      <c r="S52" s="196"/>
      <c r="T52" s="108" t="s">
        <v>1000</v>
      </c>
      <c r="U52" s="220"/>
      <c r="V52" s="220"/>
      <c r="W52" s="220"/>
      <c r="X52" s="220"/>
      <c r="Y52" s="231"/>
      <c r="Z52" s="232"/>
      <c r="AA52" s="232"/>
      <c r="AB52" s="232"/>
      <c r="AC52" s="196"/>
      <c r="AD52" s="196"/>
      <c r="AE52" s="232"/>
      <c r="AF52" s="232"/>
      <c r="AG52" s="232"/>
      <c r="AH52" s="232"/>
      <c r="AI52" s="232"/>
    </row>
    <row r="53" spans="1:35" ht="87" customHeight="1">
      <c r="A53" s="283"/>
      <c r="B53" s="152" t="s">
        <v>506</v>
      </c>
      <c r="C53" s="154" t="s">
        <v>507</v>
      </c>
      <c r="D53" s="112" t="s">
        <v>508</v>
      </c>
      <c r="E53" s="112" t="s">
        <v>509</v>
      </c>
      <c r="F53" s="9">
        <v>43313</v>
      </c>
      <c r="G53" s="227">
        <v>44378</v>
      </c>
      <c r="H53" s="109" t="s">
        <v>1181</v>
      </c>
      <c r="I53" s="21">
        <v>0</v>
      </c>
      <c r="J53" s="112" t="s">
        <v>781</v>
      </c>
      <c r="K53" s="112" t="s">
        <v>221</v>
      </c>
      <c r="L53" s="109" t="s">
        <v>222</v>
      </c>
      <c r="M53" s="220"/>
      <c r="N53" s="215"/>
      <c r="O53" s="215" t="s">
        <v>58</v>
      </c>
      <c r="P53" s="215"/>
      <c r="Q53" s="215"/>
      <c r="R53" s="215"/>
      <c r="S53" s="196"/>
      <c r="T53" s="220" t="s">
        <v>1240</v>
      </c>
      <c r="U53" s="220"/>
      <c r="V53" s="220" t="s">
        <v>1241</v>
      </c>
      <c r="W53" s="220" t="s">
        <v>1242</v>
      </c>
      <c r="X53" s="220"/>
      <c r="Y53" s="231"/>
      <c r="Z53" s="232"/>
      <c r="AA53" s="232"/>
      <c r="AB53" s="232"/>
      <c r="AC53" s="9">
        <v>44652</v>
      </c>
      <c r="AD53" s="12" t="s">
        <v>1191</v>
      </c>
      <c r="AE53" s="232"/>
      <c r="AF53" s="232"/>
      <c r="AG53" s="232"/>
      <c r="AH53" s="232"/>
      <c r="AI53" s="232"/>
    </row>
    <row r="54" spans="1:35" ht="39.75" customHeight="1">
      <c r="A54" s="284"/>
      <c r="B54" s="155" t="s">
        <v>863</v>
      </c>
      <c r="C54" s="216" t="s">
        <v>864</v>
      </c>
      <c r="D54" s="217" t="s">
        <v>865</v>
      </c>
      <c r="E54" s="217" t="s">
        <v>866</v>
      </c>
      <c r="F54" s="197">
        <v>43678</v>
      </c>
      <c r="G54" s="197">
        <v>44409</v>
      </c>
      <c r="H54" s="222" t="s">
        <v>1181</v>
      </c>
      <c r="I54" s="212">
        <v>40000</v>
      </c>
      <c r="J54" s="228" t="s">
        <v>867</v>
      </c>
      <c r="K54" s="222" t="s">
        <v>868</v>
      </c>
      <c r="L54" s="217" t="s">
        <v>253</v>
      </c>
      <c r="M54" s="223" t="s">
        <v>869</v>
      </c>
      <c r="N54" s="215"/>
      <c r="O54" s="215"/>
      <c r="P54" s="215"/>
      <c r="Q54" s="215"/>
      <c r="R54" s="215" t="s">
        <v>58</v>
      </c>
      <c r="S54" s="196"/>
      <c r="T54" s="220" t="s">
        <v>1243</v>
      </c>
      <c r="U54" s="240" t="s">
        <v>1244</v>
      </c>
      <c r="V54" s="220"/>
      <c r="W54" s="110" t="s">
        <v>646</v>
      </c>
      <c r="X54" s="220"/>
      <c r="Y54" s="231"/>
      <c r="Z54" s="232"/>
      <c r="AA54" s="232"/>
      <c r="AB54" s="232"/>
      <c r="AC54" s="196"/>
      <c r="AD54" s="196"/>
      <c r="AE54" s="232"/>
      <c r="AF54" s="232"/>
      <c r="AG54" s="232"/>
      <c r="AH54" s="232"/>
      <c r="AI54" s="232"/>
    </row>
    <row r="55" spans="1:35" ht="39.75" customHeight="1">
      <c r="A55" s="342" t="s">
        <v>363</v>
      </c>
      <c r="B55" s="152" t="s">
        <v>364</v>
      </c>
      <c r="C55" s="144" t="s">
        <v>365</v>
      </c>
      <c r="D55" s="109" t="s">
        <v>366</v>
      </c>
      <c r="E55" s="109" t="s">
        <v>367</v>
      </c>
      <c r="F55" s="9">
        <v>43070</v>
      </c>
      <c r="G55" s="9">
        <v>44713</v>
      </c>
      <c r="H55" s="109" t="s">
        <v>1245</v>
      </c>
      <c r="I55" s="21">
        <v>60000</v>
      </c>
      <c r="J55" s="109" t="s">
        <v>1046</v>
      </c>
      <c r="K55" s="112" t="s">
        <v>369</v>
      </c>
      <c r="L55" s="109" t="s">
        <v>253</v>
      </c>
      <c r="M55" s="110" t="s">
        <v>1047</v>
      </c>
      <c r="N55" s="215"/>
      <c r="O55" s="215"/>
      <c r="P55" s="215" t="s">
        <v>58</v>
      </c>
      <c r="Q55" s="215"/>
      <c r="R55" s="215"/>
      <c r="S55" s="196"/>
      <c r="T55" s="110" t="s">
        <v>1246</v>
      </c>
      <c r="U55" s="110"/>
      <c r="V55" s="110" t="s">
        <v>1247</v>
      </c>
      <c r="W55" s="110" t="s">
        <v>1248</v>
      </c>
      <c r="X55" s="110"/>
      <c r="Y55" s="134"/>
      <c r="Z55" s="145"/>
      <c r="AA55" s="145"/>
      <c r="AB55" s="145"/>
      <c r="AC55" s="106"/>
      <c r="AD55" s="106"/>
      <c r="AE55" s="145"/>
      <c r="AF55" s="145"/>
      <c r="AG55" s="145"/>
      <c r="AH55" s="145"/>
      <c r="AI55" s="145"/>
    </row>
    <row r="56" spans="1:35" ht="39.75" customHeight="1">
      <c r="A56" s="283"/>
      <c r="B56" s="152" t="s">
        <v>372</v>
      </c>
      <c r="C56" s="144" t="s">
        <v>789</v>
      </c>
      <c r="D56" s="109" t="s">
        <v>790</v>
      </c>
      <c r="E56" s="109" t="s">
        <v>375</v>
      </c>
      <c r="F56" s="9">
        <v>43070</v>
      </c>
      <c r="G56" s="9">
        <v>44713</v>
      </c>
      <c r="H56" s="112" t="s">
        <v>1152</v>
      </c>
      <c r="I56" s="21">
        <v>0</v>
      </c>
      <c r="J56" s="109" t="s">
        <v>791</v>
      </c>
      <c r="K56" s="109" t="s">
        <v>377</v>
      </c>
      <c r="L56" s="109" t="s">
        <v>55</v>
      </c>
      <c r="M56" s="110" t="s">
        <v>792</v>
      </c>
      <c r="N56" s="215"/>
      <c r="O56" s="215"/>
      <c r="P56" s="215" t="s">
        <v>58</v>
      </c>
      <c r="Q56" s="215"/>
      <c r="R56" s="215"/>
      <c r="S56" s="196"/>
      <c r="T56" s="110" t="s">
        <v>1249</v>
      </c>
      <c r="U56" s="110"/>
      <c r="V56" s="110" t="s">
        <v>1250</v>
      </c>
      <c r="W56" s="110" t="s">
        <v>1147</v>
      </c>
      <c r="X56" s="110" t="s">
        <v>1251</v>
      </c>
      <c r="Y56" s="134"/>
      <c r="Z56" s="145"/>
      <c r="AA56" s="145"/>
      <c r="AB56" s="145"/>
      <c r="AC56" s="106"/>
      <c r="AD56" s="106"/>
      <c r="AE56" s="145"/>
      <c r="AF56" s="145"/>
      <c r="AG56" s="145"/>
      <c r="AH56" s="145"/>
      <c r="AI56" s="145"/>
    </row>
    <row r="57" spans="1:35" ht="39.75" customHeight="1">
      <c r="A57" s="283"/>
      <c r="B57" s="152" t="s">
        <v>379</v>
      </c>
      <c r="C57" s="144" t="s">
        <v>797</v>
      </c>
      <c r="D57" s="112" t="s">
        <v>381</v>
      </c>
      <c r="E57" s="109" t="s">
        <v>382</v>
      </c>
      <c r="F57" s="9">
        <v>43070</v>
      </c>
      <c r="G57" s="227">
        <v>44896</v>
      </c>
      <c r="H57" s="109" t="s">
        <v>1252</v>
      </c>
      <c r="I57" s="21">
        <v>42000</v>
      </c>
      <c r="J57" s="120" t="s">
        <v>799</v>
      </c>
      <c r="K57" s="109" t="s">
        <v>55</v>
      </c>
      <c r="L57" s="109" t="s">
        <v>55</v>
      </c>
      <c r="M57" s="110" t="s">
        <v>800</v>
      </c>
      <c r="N57" s="215"/>
      <c r="O57" s="215"/>
      <c r="P57" s="215"/>
      <c r="Q57" s="215" t="s">
        <v>58</v>
      </c>
      <c r="R57" s="215"/>
      <c r="S57" s="196"/>
      <c r="T57" s="110" t="s">
        <v>1253</v>
      </c>
      <c r="U57" s="134"/>
      <c r="V57" s="134"/>
      <c r="W57" s="110" t="s">
        <v>1254</v>
      </c>
      <c r="X57" s="134"/>
      <c r="Y57" s="134"/>
      <c r="Z57" s="145"/>
      <c r="AA57" s="145"/>
      <c r="AB57" s="145"/>
      <c r="AC57" s="106"/>
      <c r="AD57" s="106"/>
      <c r="AE57" s="145"/>
      <c r="AF57" s="145"/>
      <c r="AG57" s="145"/>
      <c r="AH57" s="145"/>
      <c r="AI57" s="145"/>
    </row>
    <row r="58" spans="1:35" ht="39.75" customHeight="1">
      <c r="A58" s="283"/>
      <c r="B58" s="152" t="s">
        <v>387</v>
      </c>
      <c r="C58" s="111" t="s">
        <v>804</v>
      </c>
      <c r="D58" s="112" t="s">
        <v>805</v>
      </c>
      <c r="E58" s="112" t="s">
        <v>806</v>
      </c>
      <c r="F58" s="9">
        <v>43070</v>
      </c>
      <c r="G58" s="227">
        <v>44896</v>
      </c>
      <c r="H58" s="109" t="s">
        <v>1181</v>
      </c>
      <c r="I58" s="21">
        <v>0</v>
      </c>
      <c r="J58" s="109" t="s">
        <v>807</v>
      </c>
      <c r="K58" s="109" t="s">
        <v>55</v>
      </c>
      <c r="L58" s="109" t="s">
        <v>55</v>
      </c>
      <c r="M58" s="110"/>
      <c r="N58" s="215"/>
      <c r="O58" s="215"/>
      <c r="P58" s="215"/>
      <c r="Q58" s="215" t="s">
        <v>58</v>
      </c>
      <c r="R58" s="215"/>
      <c r="S58" s="196"/>
      <c r="T58" s="110" t="s">
        <v>1255</v>
      </c>
      <c r="U58" s="134"/>
      <c r="V58" s="134"/>
      <c r="W58" s="110" t="s">
        <v>646</v>
      </c>
      <c r="X58" s="134"/>
      <c r="Y58" s="134"/>
      <c r="Z58" s="145"/>
      <c r="AA58" s="145"/>
      <c r="AB58" s="145"/>
      <c r="AC58" s="106"/>
      <c r="AD58" s="12" t="s">
        <v>1191</v>
      </c>
      <c r="AE58" s="145"/>
      <c r="AF58" s="145"/>
      <c r="AG58" s="145"/>
      <c r="AH58" s="145"/>
      <c r="AI58" s="145"/>
    </row>
    <row r="59" spans="1:35" ht="39.75" customHeight="1">
      <c r="A59" s="283"/>
      <c r="B59" s="152" t="s">
        <v>396</v>
      </c>
      <c r="C59" s="144" t="s">
        <v>397</v>
      </c>
      <c r="D59" s="109" t="s">
        <v>366</v>
      </c>
      <c r="E59" s="112" t="s">
        <v>398</v>
      </c>
      <c r="F59" s="9">
        <v>43070</v>
      </c>
      <c r="G59" s="9">
        <v>44348</v>
      </c>
      <c r="H59" s="109" t="s">
        <v>1245</v>
      </c>
      <c r="I59" s="21">
        <v>30000</v>
      </c>
      <c r="J59" s="131" t="s">
        <v>808</v>
      </c>
      <c r="K59" s="109" t="s">
        <v>55</v>
      </c>
      <c r="L59" s="109" t="s">
        <v>94</v>
      </c>
      <c r="M59" s="110" t="s">
        <v>810</v>
      </c>
      <c r="N59" s="215"/>
      <c r="O59" s="215" t="s">
        <v>58</v>
      </c>
      <c r="P59" s="215"/>
      <c r="Q59" s="215"/>
      <c r="R59" s="215"/>
      <c r="S59" s="196"/>
      <c r="T59" s="110" t="s">
        <v>1256</v>
      </c>
      <c r="U59" s="134"/>
      <c r="V59" s="110" t="s">
        <v>1257</v>
      </c>
      <c r="W59" s="108" t="s">
        <v>783</v>
      </c>
      <c r="X59" s="134"/>
      <c r="Y59" s="134"/>
      <c r="Z59" s="145"/>
      <c r="AA59" s="145"/>
      <c r="AB59" s="145"/>
      <c r="AC59" s="9">
        <v>44896</v>
      </c>
      <c r="AD59" s="106"/>
      <c r="AE59" s="145"/>
      <c r="AF59" s="145"/>
      <c r="AG59" s="145"/>
      <c r="AH59" s="145"/>
      <c r="AI59" s="145"/>
    </row>
    <row r="60" spans="1:35" ht="39.75" customHeight="1">
      <c r="A60" s="283"/>
      <c r="B60" s="152" t="s">
        <v>401</v>
      </c>
      <c r="C60" s="144" t="s">
        <v>409</v>
      </c>
      <c r="D60" s="112" t="s">
        <v>403</v>
      </c>
      <c r="E60" s="112" t="s">
        <v>404</v>
      </c>
      <c r="F60" s="9">
        <v>43070</v>
      </c>
      <c r="G60" s="9">
        <v>44713</v>
      </c>
      <c r="H60" s="109" t="s">
        <v>873</v>
      </c>
      <c r="I60" s="21">
        <v>300000</v>
      </c>
      <c r="J60" s="112" t="s">
        <v>813</v>
      </c>
      <c r="K60" s="112" t="s">
        <v>406</v>
      </c>
      <c r="L60" s="109" t="s">
        <v>94</v>
      </c>
      <c r="M60" s="110"/>
      <c r="N60" s="215"/>
      <c r="O60" s="215"/>
      <c r="P60" s="215" t="s">
        <v>58</v>
      </c>
      <c r="Q60" s="215"/>
      <c r="R60" s="215"/>
      <c r="S60" s="196"/>
      <c r="T60" s="110" t="s">
        <v>1258</v>
      </c>
      <c r="U60" s="134"/>
      <c r="V60" s="110" t="s">
        <v>1259</v>
      </c>
      <c r="W60" s="108" t="s">
        <v>783</v>
      </c>
      <c r="X60" s="134"/>
      <c r="Y60" s="134"/>
      <c r="Z60" s="145"/>
      <c r="AA60" s="145"/>
      <c r="AB60" s="145"/>
      <c r="AC60" s="106"/>
      <c r="AD60" s="106"/>
      <c r="AE60" s="145"/>
      <c r="AF60" s="145"/>
      <c r="AG60" s="145"/>
      <c r="AH60" s="145"/>
      <c r="AI60" s="145"/>
    </row>
    <row r="61" spans="1:35" ht="39.75" customHeight="1">
      <c r="A61" s="283"/>
      <c r="B61" s="152" t="s">
        <v>412</v>
      </c>
      <c r="C61" s="144" t="s">
        <v>413</v>
      </c>
      <c r="D61" s="112" t="s">
        <v>418</v>
      </c>
      <c r="E61" s="112" t="s">
        <v>414</v>
      </c>
      <c r="F61" s="9">
        <v>43070</v>
      </c>
      <c r="G61" s="119">
        <v>44531</v>
      </c>
      <c r="H61" s="109" t="s">
        <v>873</v>
      </c>
      <c r="I61" s="21">
        <v>6000</v>
      </c>
      <c r="J61" s="112" t="s">
        <v>816</v>
      </c>
      <c r="K61" s="112" t="s">
        <v>416</v>
      </c>
      <c r="L61" s="109" t="s">
        <v>55</v>
      </c>
      <c r="M61" s="110"/>
      <c r="N61" s="215"/>
      <c r="O61" s="215" t="s">
        <v>58</v>
      </c>
      <c r="P61" s="215"/>
      <c r="Q61" s="215"/>
      <c r="R61" s="215"/>
      <c r="S61" s="239"/>
      <c r="T61" s="110" t="s">
        <v>1260</v>
      </c>
      <c r="U61" s="134"/>
      <c r="V61" s="110" t="s">
        <v>1204</v>
      </c>
      <c r="W61" s="110" t="s">
        <v>646</v>
      </c>
      <c r="X61" s="134"/>
      <c r="Y61" s="134"/>
      <c r="Z61" s="145"/>
      <c r="AA61" s="145"/>
      <c r="AB61" s="145"/>
      <c r="AC61" s="106"/>
      <c r="AD61" s="106"/>
      <c r="AE61" s="145"/>
      <c r="AF61" s="145"/>
      <c r="AG61" s="145"/>
      <c r="AH61" s="145"/>
      <c r="AI61" s="145"/>
    </row>
    <row r="62" spans="1:35" ht="39.75" customHeight="1">
      <c r="A62" s="342" t="s">
        <v>419</v>
      </c>
      <c r="B62" s="152" t="s">
        <v>420</v>
      </c>
      <c r="C62" s="111" t="s">
        <v>819</v>
      </c>
      <c r="D62" s="112" t="s">
        <v>820</v>
      </c>
      <c r="E62" s="109" t="s">
        <v>423</v>
      </c>
      <c r="F62" s="9">
        <v>43070</v>
      </c>
      <c r="G62" s="119">
        <v>44896</v>
      </c>
      <c r="H62" s="109" t="s">
        <v>1261</v>
      </c>
      <c r="I62" s="21">
        <v>40000</v>
      </c>
      <c r="J62" s="112" t="s">
        <v>424</v>
      </c>
      <c r="K62" s="112" t="s">
        <v>425</v>
      </c>
      <c r="L62" s="109" t="s">
        <v>94</v>
      </c>
      <c r="M62" s="108" t="s">
        <v>1082</v>
      </c>
      <c r="N62" s="215"/>
      <c r="O62" s="215"/>
      <c r="P62" s="215"/>
      <c r="Q62" s="215" t="s">
        <v>58</v>
      </c>
      <c r="R62" s="215"/>
      <c r="S62" s="196"/>
      <c r="T62" s="110" t="s">
        <v>1262</v>
      </c>
      <c r="U62" s="134"/>
      <c r="V62" s="134"/>
      <c r="W62" s="110" t="s">
        <v>1263</v>
      </c>
      <c r="X62" s="134"/>
      <c r="Y62" s="134"/>
      <c r="Z62" s="145"/>
      <c r="AA62" s="145"/>
      <c r="AB62" s="145"/>
      <c r="AC62" s="106"/>
      <c r="AD62" s="106"/>
      <c r="AE62" s="145"/>
      <c r="AF62" s="145"/>
      <c r="AG62" s="145"/>
      <c r="AH62" s="145"/>
      <c r="AI62" s="145"/>
    </row>
    <row r="63" spans="1:35" ht="39.75" customHeight="1">
      <c r="A63" s="283"/>
      <c r="B63" s="152" t="s">
        <v>429</v>
      </c>
      <c r="C63" s="111" t="s">
        <v>438</v>
      </c>
      <c r="D63" s="109" t="s">
        <v>431</v>
      </c>
      <c r="E63" s="109" t="s">
        <v>432</v>
      </c>
      <c r="F63" s="9">
        <v>43070</v>
      </c>
      <c r="G63" s="9">
        <v>44713</v>
      </c>
      <c r="H63" s="109" t="s">
        <v>1264</v>
      </c>
      <c r="I63" s="21">
        <v>4000</v>
      </c>
      <c r="J63" s="112" t="s">
        <v>827</v>
      </c>
      <c r="K63" s="109" t="s">
        <v>1089</v>
      </c>
      <c r="L63" s="112" t="s">
        <v>1091</v>
      </c>
      <c r="M63" s="108" t="s">
        <v>822</v>
      </c>
      <c r="N63" s="215"/>
      <c r="O63" s="215"/>
      <c r="P63" s="215"/>
      <c r="Q63" s="215"/>
      <c r="R63" s="215" t="s">
        <v>58</v>
      </c>
      <c r="S63" s="196"/>
      <c r="T63" s="134" t="s">
        <v>1265</v>
      </c>
      <c r="U63" s="156" t="s">
        <v>824</v>
      </c>
      <c r="V63" s="134"/>
      <c r="W63" s="134"/>
      <c r="X63" s="134"/>
      <c r="Y63" s="134"/>
      <c r="Z63" s="145"/>
      <c r="AA63" s="145"/>
      <c r="AB63" s="145"/>
      <c r="AC63" s="106"/>
      <c r="AD63" s="106"/>
      <c r="AE63" s="145"/>
      <c r="AF63" s="145"/>
      <c r="AG63" s="145"/>
      <c r="AH63" s="145"/>
      <c r="AI63" s="145"/>
    </row>
    <row r="64" spans="1:35" ht="39.75" customHeight="1">
      <c r="A64" s="283"/>
      <c r="B64" s="152" t="s">
        <v>439</v>
      </c>
      <c r="C64" s="111" t="s">
        <v>440</v>
      </c>
      <c r="D64" s="112" t="s">
        <v>441</v>
      </c>
      <c r="E64" s="112" t="s">
        <v>442</v>
      </c>
      <c r="F64" s="9">
        <v>43070</v>
      </c>
      <c r="G64" s="227">
        <v>44896</v>
      </c>
      <c r="H64" s="109" t="s">
        <v>1181</v>
      </c>
      <c r="I64" s="21">
        <v>10000</v>
      </c>
      <c r="J64" s="112" t="s">
        <v>834</v>
      </c>
      <c r="K64" s="109" t="s">
        <v>444</v>
      </c>
      <c r="L64" s="109" t="s">
        <v>55</v>
      </c>
      <c r="M64" s="110"/>
      <c r="N64" s="215"/>
      <c r="O64" s="215"/>
      <c r="P64" s="215" t="s">
        <v>58</v>
      </c>
      <c r="Q64" s="215"/>
      <c r="R64" s="215"/>
      <c r="S64" s="195"/>
      <c r="T64" s="110" t="s">
        <v>1266</v>
      </c>
      <c r="U64" s="110" t="s">
        <v>1267</v>
      </c>
      <c r="V64" s="110" t="s">
        <v>1268</v>
      </c>
      <c r="W64" s="110" t="s">
        <v>1269</v>
      </c>
      <c r="X64" s="134"/>
      <c r="Y64" s="134"/>
      <c r="Z64" s="145"/>
      <c r="AA64" s="145"/>
      <c r="AB64" s="145"/>
      <c r="AC64" s="106"/>
      <c r="AD64" s="106"/>
      <c r="AE64" s="145"/>
      <c r="AF64" s="145"/>
      <c r="AG64" s="145"/>
      <c r="AH64" s="145"/>
      <c r="AI64" s="145"/>
    </row>
    <row r="65" spans="1:35" ht="86.25" customHeight="1">
      <c r="A65" s="283"/>
      <c r="B65" s="152" t="s">
        <v>447</v>
      </c>
      <c r="C65" s="111" t="s">
        <v>448</v>
      </c>
      <c r="D65" s="112" t="s">
        <v>449</v>
      </c>
      <c r="E65" s="112" t="s">
        <v>450</v>
      </c>
      <c r="F65" s="9">
        <v>43070</v>
      </c>
      <c r="G65" s="227">
        <v>44896</v>
      </c>
      <c r="H65" s="112" t="s">
        <v>1270</v>
      </c>
      <c r="I65" s="135">
        <v>70000</v>
      </c>
      <c r="J65" s="112" t="s">
        <v>840</v>
      </c>
      <c r="K65" s="109" t="s">
        <v>452</v>
      </c>
      <c r="L65" s="109" t="s">
        <v>94</v>
      </c>
      <c r="M65" s="110" t="s">
        <v>1100</v>
      </c>
      <c r="N65" s="215"/>
      <c r="O65" s="215"/>
      <c r="P65" s="215" t="s">
        <v>58</v>
      </c>
      <c r="Q65" s="215"/>
      <c r="R65" s="215"/>
      <c r="S65" s="196"/>
      <c r="T65" s="110" t="s">
        <v>1271</v>
      </c>
      <c r="U65" s="110" t="s">
        <v>1272</v>
      </c>
      <c r="V65" s="110" t="s">
        <v>1273</v>
      </c>
      <c r="W65" s="110" t="s">
        <v>1274</v>
      </c>
      <c r="X65" s="110" t="s">
        <v>1275</v>
      </c>
      <c r="Y65" s="134"/>
      <c r="Z65" s="145"/>
      <c r="AA65" s="145"/>
      <c r="AB65" s="145"/>
      <c r="AC65" s="106"/>
      <c r="AD65" s="106"/>
      <c r="AE65" s="145"/>
      <c r="AF65" s="145"/>
      <c r="AG65" s="145"/>
      <c r="AH65" s="145"/>
      <c r="AI65" s="145"/>
    </row>
    <row r="66" spans="1:35" ht="132" customHeight="1">
      <c r="A66" s="284"/>
      <c r="B66" s="152" t="s">
        <v>458</v>
      </c>
      <c r="C66" s="111" t="s">
        <v>1107</v>
      </c>
      <c r="D66" s="112" t="s">
        <v>1108</v>
      </c>
      <c r="E66" s="112" t="s">
        <v>1109</v>
      </c>
      <c r="F66" s="9">
        <v>43070</v>
      </c>
      <c r="G66" s="227">
        <v>44896</v>
      </c>
      <c r="H66" s="112" t="s">
        <v>1276</v>
      </c>
      <c r="I66" s="21">
        <v>0</v>
      </c>
      <c r="J66" s="112" t="s">
        <v>845</v>
      </c>
      <c r="K66" s="109" t="s">
        <v>55</v>
      </c>
      <c r="L66" s="109" t="s">
        <v>94</v>
      </c>
      <c r="M66" s="108" t="s">
        <v>1277</v>
      </c>
      <c r="N66" s="215"/>
      <c r="O66" s="215"/>
      <c r="P66" s="215" t="s">
        <v>58</v>
      </c>
      <c r="Q66" s="215"/>
      <c r="R66" s="215"/>
      <c r="S66" s="196"/>
      <c r="T66" s="110" t="s">
        <v>1278</v>
      </c>
      <c r="U66" s="110" t="s">
        <v>1279</v>
      </c>
      <c r="V66" s="110" t="s">
        <v>1280</v>
      </c>
      <c r="W66" s="110" t="s">
        <v>1281</v>
      </c>
      <c r="X66" s="110"/>
      <c r="Y66" s="134"/>
      <c r="Z66" s="145"/>
      <c r="AA66" s="145"/>
      <c r="AB66" s="145"/>
      <c r="AC66" s="106"/>
      <c r="AD66" s="106"/>
      <c r="AE66" s="145"/>
      <c r="AF66" s="145"/>
      <c r="AG66" s="145"/>
      <c r="AH66" s="145"/>
      <c r="AI66" s="145"/>
    </row>
    <row r="67" spans="1:35" ht="35.25" customHeight="1">
      <c r="A67" s="1"/>
      <c r="B67" s="1"/>
      <c r="C67" s="1"/>
      <c r="D67" s="1"/>
      <c r="E67" s="1"/>
      <c r="F67" s="1"/>
      <c r="G67" s="1"/>
      <c r="H67" s="1"/>
      <c r="I67" s="1"/>
      <c r="J67" s="1"/>
      <c r="K67" s="1"/>
      <c r="L67" s="1"/>
      <c r="M67" s="1"/>
      <c r="N67" s="2"/>
      <c r="O67" s="2"/>
      <c r="P67" s="2"/>
      <c r="Q67" s="2"/>
      <c r="R67" s="2"/>
      <c r="S67" s="2"/>
      <c r="T67" s="1"/>
      <c r="U67" s="1"/>
      <c r="V67" s="1"/>
      <c r="W67" s="1"/>
      <c r="X67" s="1"/>
      <c r="Y67" s="1"/>
      <c r="Z67" s="1"/>
      <c r="AA67" s="1"/>
      <c r="AB67" s="1"/>
      <c r="AC67" s="1"/>
      <c r="AD67" s="23"/>
      <c r="AE67" s="1"/>
      <c r="AF67" s="1"/>
      <c r="AG67" s="1"/>
      <c r="AH67" s="1"/>
      <c r="AI67" s="1"/>
    </row>
    <row r="68" spans="1:35" ht="15.75" customHeight="1">
      <c r="A68" s="1"/>
      <c r="B68" s="23"/>
      <c r="C68" s="1"/>
      <c r="D68" s="1"/>
      <c r="E68" s="1"/>
      <c r="F68" s="1"/>
      <c r="G68" s="1"/>
      <c r="H68" s="1"/>
      <c r="I68" s="1"/>
      <c r="J68" s="1"/>
      <c r="K68" s="1"/>
      <c r="L68" s="1"/>
      <c r="M68" s="1"/>
      <c r="N68" s="2"/>
      <c r="O68" s="2"/>
      <c r="P68" s="2"/>
      <c r="Q68" s="2"/>
      <c r="R68" s="2"/>
      <c r="S68" s="2"/>
      <c r="T68" s="1"/>
      <c r="U68" s="1"/>
      <c r="V68" s="1"/>
      <c r="W68" s="1"/>
      <c r="X68" s="1"/>
      <c r="Y68" s="1"/>
      <c r="Z68" s="1"/>
      <c r="AA68" s="1"/>
      <c r="AB68" s="1"/>
      <c r="AC68" s="1"/>
      <c r="AD68" s="1"/>
      <c r="AE68" s="1"/>
      <c r="AF68" s="1"/>
      <c r="AG68" s="1"/>
      <c r="AH68" s="1"/>
      <c r="AI68" s="1"/>
    </row>
    <row r="69" spans="1:35" ht="15.75" customHeight="1">
      <c r="A69" s="1"/>
      <c r="B69" s="1"/>
      <c r="C69" s="1"/>
      <c r="D69" s="1"/>
      <c r="E69" s="1"/>
      <c r="F69" s="1"/>
      <c r="G69" s="1"/>
      <c r="H69" s="1"/>
      <c r="I69" s="1"/>
      <c r="J69" s="1"/>
      <c r="K69" s="1"/>
      <c r="L69" s="199"/>
      <c r="M69" s="1"/>
      <c r="N69" s="2"/>
      <c r="O69" s="2"/>
      <c r="P69" s="2"/>
      <c r="Q69" s="2"/>
      <c r="R69" s="2"/>
      <c r="S69" s="2"/>
      <c r="T69" s="1"/>
      <c r="U69" s="1"/>
      <c r="V69" s="1"/>
      <c r="W69" s="1"/>
      <c r="X69" s="1"/>
      <c r="Y69" s="1"/>
      <c r="Z69" s="1"/>
      <c r="AA69" s="1"/>
      <c r="AB69" s="1"/>
      <c r="AC69" s="1"/>
      <c r="AD69" s="1"/>
      <c r="AE69" s="1"/>
      <c r="AF69" s="1"/>
      <c r="AG69" s="1"/>
      <c r="AH69" s="1"/>
      <c r="AI69" s="1"/>
    </row>
    <row r="70" spans="1:35" ht="26.25" customHeight="1">
      <c r="A70" s="24" t="s">
        <v>470</v>
      </c>
      <c r="B70" s="25"/>
      <c r="C70" s="25"/>
      <c r="D70" s="25"/>
      <c r="E70" s="25"/>
      <c r="F70" s="25"/>
      <c r="G70" s="25"/>
      <c r="H70" s="25"/>
      <c r="I70" s="25"/>
      <c r="J70" s="25"/>
      <c r="K70" s="25"/>
      <c r="L70" s="26"/>
      <c r="M70" s="27"/>
      <c r="N70" s="2"/>
      <c r="O70" s="2"/>
      <c r="P70" s="2"/>
      <c r="Q70" s="2"/>
      <c r="R70" s="2"/>
      <c r="S70" s="2"/>
      <c r="T70" s="1"/>
      <c r="U70" s="1"/>
      <c r="V70" s="1"/>
      <c r="W70" s="1"/>
      <c r="X70" s="1"/>
      <c r="Y70" s="1"/>
      <c r="Z70" s="1"/>
      <c r="AA70" s="1"/>
      <c r="AB70" s="1"/>
      <c r="AC70" s="1"/>
      <c r="AD70" s="1"/>
      <c r="AE70" s="1"/>
      <c r="AF70" s="1"/>
      <c r="AG70" s="1"/>
      <c r="AH70" s="1"/>
      <c r="AI70" s="1"/>
    </row>
    <row r="71" spans="1:35" ht="26.25" customHeight="1">
      <c r="A71" s="28"/>
      <c r="B71" s="200"/>
      <c r="C71" s="200"/>
      <c r="D71" s="29"/>
      <c r="E71" s="29"/>
      <c r="F71" s="29"/>
      <c r="G71" s="29"/>
      <c r="H71" s="29"/>
      <c r="I71" s="29"/>
      <c r="J71" s="29"/>
      <c r="K71" s="29"/>
      <c r="L71" s="29"/>
      <c r="M71" s="29"/>
      <c r="N71" s="29"/>
      <c r="O71" s="2"/>
      <c r="P71" s="2"/>
      <c r="Q71" s="2"/>
      <c r="R71" s="2"/>
      <c r="S71" s="2"/>
      <c r="T71" s="1"/>
      <c r="U71" s="1"/>
      <c r="V71" s="1"/>
      <c r="W71" s="1"/>
      <c r="X71" s="1"/>
      <c r="Y71" s="1"/>
      <c r="Z71" s="1"/>
      <c r="AA71" s="1"/>
      <c r="AB71" s="1"/>
      <c r="AC71" s="1"/>
      <c r="AD71" s="1"/>
      <c r="AE71" s="1"/>
      <c r="AF71" s="1"/>
      <c r="AG71" s="1"/>
      <c r="AH71" s="1"/>
      <c r="AI71" s="1"/>
    </row>
    <row r="72" spans="1:35" ht="43.5" customHeight="1">
      <c r="A72" s="30" t="s">
        <v>471</v>
      </c>
      <c r="B72" s="201"/>
      <c r="C72" s="31">
        <f>COUNTA(C76:C84,C88:C96,C100:C108,C112:C120)</f>
        <v>0</v>
      </c>
      <c r="D72" s="1"/>
      <c r="E72" s="1"/>
      <c r="F72" s="1"/>
      <c r="G72" s="1"/>
      <c r="H72" s="1"/>
      <c r="I72" s="1"/>
      <c r="J72" s="1"/>
      <c r="K72" s="1"/>
      <c r="L72" s="1"/>
      <c r="M72" s="1"/>
      <c r="N72" s="2"/>
      <c r="O72" s="2"/>
      <c r="P72" s="2"/>
      <c r="Q72" s="2"/>
      <c r="R72" s="2"/>
      <c r="S72" s="2"/>
      <c r="T72" s="1"/>
      <c r="U72" s="1"/>
      <c r="V72" s="1"/>
      <c r="W72" s="1"/>
      <c r="X72" s="1"/>
      <c r="Y72" s="1"/>
      <c r="Z72" s="1"/>
      <c r="AA72" s="1"/>
      <c r="AB72" s="1"/>
      <c r="AC72" s="1"/>
      <c r="AD72" s="1"/>
      <c r="AE72" s="1"/>
      <c r="AF72" s="1"/>
      <c r="AG72" s="1"/>
      <c r="AH72" s="1"/>
      <c r="AI72" s="1"/>
    </row>
    <row r="73" spans="1:35" ht="15.75" customHeight="1">
      <c r="A73" s="1"/>
      <c r="B73" s="1"/>
      <c r="C73" s="1"/>
      <c r="D73" s="1"/>
      <c r="E73" s="1"/>
      <c r="F73" s="1"/>
      <c r="G73" s="1"/>
      <c r="H73" s="1"/>
      <c r="I73" s="1"/>
      <c r="J73" s="1"/>
      <c r="K73" s="1"/>
      <c r="L73" s="1"/>
      <c r="M73" s="1"/>
      <c r="N73" s="2"/>
      <c r="O73" s="2"/>
      <c r="P73" s="2"/>
      <c r="Q73" s="2"/>
      <c r="R73" s="2"/>
      <c r="S73" s="2"/>
      <c r="T73" s="1"/>
      <c r="U73" s="1"/>
      <c r="V73" s="1"/>
      <c r="W73" s="1"/>
      <c r="X73" s="1"/>
      <c r="Y73" s="1"/>
      <c r="Z73" s="1"/>
      <c r="AA73" s="1"/>
      <c r="AB73" s="1"/>
      <c r="AC73" s="1"/>
      <c r="AD73" s="1"/>
      <c r="AE73" s="1"/>
      <c r="AF73" s="1"/>
      <c r="AG73" s="1"/>
      <c r="AH73" s="1"/>
      <c r="AI73" s="1"/>
    </row>
    <row r="74" spans="1:35" ht="15.75" customHeight="1">
      <c r="A74" s="285" t="s">
        <v>472</v>
      </c>
      <c r="B74" s="286" t="s">
        <v>12</v>
      </c>
      <c r="C74" s="286" t="s">
        <v>13</v>
      </c>
      <c r="D74" s="286" t="s">
        <v>14</v>
      </c>
      <c r="E74" s="306" t="s">
        <v>15</v>
      </c>
      <c r="F74" s="307" t="s">
        <v>16</v>
      </c>
      <c r="G74" s="308"/>
      <c r="H74" s="286" t="s">
        <v>17</v>
      </c>
      <c r="I74" s="286" t="s">
        <v>18</v>
      </c>
      <c r="J74" s="286" t="s">
        <v>19</v>
      </c>
      <c r="K74" s="307" t="s">
        <v>20</v>
      </c>
      <c r="L74" s="308"/>
      <c r="M74" s="286" t="s">
        <v>21</v>
      </c>
      <c r="N74" s="32"/>
      <c r="O74" s="2"/>
      <c r="P74" s="2"/>
      <c r="Q74" s="2"/>
      <c r="R74" s="2"/>
      <c r="S74" s="2"/>
      <c r="T74" s="1"/>
      <c r="U74" s="1"/>
      <c r="V74" s="1"/>
      <c r="W74" s="1"/>
      <c r="X74" s="1"/>
      <c r="Y74" s="1"/>
      <c r="Z74" s="1"/>
      <c r="AA74" s="1"/>
      <c r="AB74" s="1"/>
      <c r="AC74" s="1"/>
      <c r="AD74" s="1"/>
      <c r="AE74" s="1"/>
      <c r="AF74" s="1"/>
      <c r="AG74" s="1"/>
      <c r="AH74" s="1"/>
      <c r="AI74" s="1"/>
    </row>
    <row r="75" spans="1:35" ht="15.75" customHeight="1">
      <c r="A75" s="284"/>
      <c r="B75" s="284"/>
      <c r="C75" s="284"/>
      <c r="D75" s="284"/>
      <c r="E75" s="284"/>
      <c r="F75" s="33" t="s">
        <v>44</v>
      </c>
      <c r="G75" s="33" t="s">
        <v>45</v>
      </c>
      <c r="H75" s="284"/>
      <c r="I75" s="284"/>
      <c r="J75" s="284"/>
      <c r="K75" s="34" t="s">
        <v>46</v>
      </c>
      <c r="L75" s="34" t="s">
        <v>47</v>
      </c>
      <c r="M75" s="284"/>
      <c r="N75" s="1"/>
      <c r="O75" s="2"/>
      <c r="P75" s="2"/>
      <c r="Q75" s="2"/>
      <c r="R75" s="2"/>
      <c r="S75" s="2"/>
      <c r="T75" s="1"/>
      <c r="U75" s="1"/>
      <c r="V75" s="1"/>
      <c r="W75" s="1"/>
      <c r="X75" s="1"/>
      <c r="Y75" s="1"/>
      <c r="Z75" s="1"/>
      <c r="AA75" s="1"/>
      <c r="AB75" s="1"/>
      <c r="AC75" s="1"/>
      <c r="AD75" s="1"/>
      <c r="AE75" s="1"/>
      <c r="AF75" s="1"/>
      <c r="AG75" s="1"/>
      <c r="AH75" s="1"/>
      <c r="AI75" s="1"/>
    </row>
    <row r="86" spans="1:13" ht="15.75" customHeight="1">
      <c r="A86" s="285" t="s">
        <v>472</v>
      </c>
      <c r="B86" s="286" t="s">
        <v>12</v>
      </c>
      <c r="C86" s="286" t="s">
        <v>13</v>
      </c>
      <c r="D86" s="286" t="s">
        <v>14</v>
      </c>
      <c r="E86" s="306" t="s">
        <v>15</v>
      </c>
      <c r="F86" s="307" t="s">
        <v>16</v>
      </c>
      <c r="G86" s="308"/>
      <c r="H86" s="286" t="s">
        <v>17</v>
      </c>
      <c r="I86" s="286" t="s">
        <v>18</v>
      </c>
      <c r="J86" s="286" t="s">
        <v>19</v>
      </c>
      <c r="K86" s="307" t="s">
        <v>20</v>
      </c>
      <c r="L86" s="308"/>
      <c r="M86" s="286" t="s">
        <v>21</v>
      </c>
    </row>
    <row r="87" spans="1:13" ht="15" customHeight="1">
      <c r="A87" s="284"/>
      <c r="B87" s="284"/>
      <c r="C87" s="284"/>
      <c r="D87" s="284"/>
      <c r="E87" s="284"/>
      <c r="F87" s="33" t="s">
        <v>44</v>
      </c>
      <c r="G87" s="33" t="s">
        <v>45</v>
      </c>
      <c r="H87" s="284"/>
      <c r="I87" s="284"/>
      <c r="J87" s="284"/>
      <c r="K87" s="34" t="s">
        <v>46</v>
      </c>
      <c r="L87" s="34" t="s">
        <v>47</v>
      </c>
      <c r="M87" s="284"/>
    </row>
    <row r="98" spans="1:13" ht="15.75" customHeight="1">
      <c r="A98" s="285" t="s">
        <v>472</v>
      </c>
      <c r="B98" s="286" t="s">
        <v>12</v>
      </c>
      <c r="C98" s="286" t="s">
        <v>13</v>
      </c>
      <c r="D98" s="286" t="s">
        <v>14</v>
      </c>
      <c r="E98" s="306" t="s">
        <v>15</v>
      </c>
      <c r="F98" s="307" t="s">
        <v>16</v>
      </c>
      <c r="G98" s="308"/>
      <c r="H98" s="286" t="s">
        <v>17</v>
      </c>
      <c r="I98" s="286" t="s">
        <v>18</v>
      </c>
      <c r="J98" s="286" t="s">
        <v>19</v>
      </c>
      <c r="K98" s="307" t="s">
        <v>20</v>
      </c>
      <c r="L98" s="308"/>
      <c r="M98" s="286" t="s">
        <v>21</v>
      </c>
    </row>
    <row r="99" spans="1:13" ht="15" customHeight="1">
      <c r="A99" s="284"/>
      <c r="B99" s="284"/>
      <c r="C99" s="284"/>
      <c r="D99" s="284"/>
      <c r="E99" s="284"/>
      <c r="F99" s="33" t="s">
        <v>44</v>
      </c>
      <c r="G99" s="33" t="s">
        <v>45</v>
      </c>
      <c r="H99" s="284"/>
      <c r="I99" s="284"/>
      <c r="J99" s="284"/>
      <c r="K99" s="34" t="s">
        <v>46</v>
      </c>
      <c r="L99" s="34" t="s">
        <v>47</v>
      </c>
      <c r="M99" s="284"/>
    </row>
    <row r="100" spans="1:13" ht="15.75" customHeight="1">
      <c r="A100" s="13"/>
      <c r="B100" s="13"/>
      <c r="C100" s="139"/>
      <c r="D100" s="139"/>
      <c r="E100" s="139"/>
      <c r="F100" s="139"/>
      <c r="G100" s="139"/>
      <c r="H100" s="139"/>
      <c r="I100" s="139"/>
      <c r="J100" s="215"/>
      <c r="K100" s="215"/>
      <c r="L100" s="215"/>
      <c r="M100" s="215"/>
    </row>
    <row r="101" spans="1:13" ht="15.75" customHeight="1">
      <c r="A101" s="13"/>
      <c r="B101" s="13"/>
      <c r="C101" s="139"/>
      <c r="D101" s="139"/>
      <c r="E101" s="139"/>
      <c r="F101" s="139"/>
      <c r="G101" s="139"/>
      <c r="H101" s="139"/>
      <c r="I101" s="139"/>
      <c r="J101" s="139"/>
      <c r="K101" s="139"/>
      <c r="L101" s="139"/>
      <c r="M101" s="139"/>
    </row>
    <row r="102" spans="1:13" ht="15.75" customHeight="1">
      <c r="A102" s="13"/>
      <c r="B102" s="13"/>
      <c r="C102" s="139"/>
      <c r="D102" s="139"/>
      <c r="E102" s="139"/>
      <c r="F102" s="139"/>
      <c r="G102" s="139"/>
      <c r="H102" s="139"/>
      <c r="I102" s="139"/>
      <c r="J102" s="139"/>
      <c r="K102" s="139"/>
      <c r="L102" s="139"/>
      <c r="M102" s="139"/>
    </row>
    <row r="103" spans="1:13" ht="15.75" customHeight="1">
      <c r="A103" s="13"/>
      <c r="B103" s="13"/>
      <c r="C103" s="139"/>
      <c r="D103" s="139"/>
      <c r="E103" s="139"/>
      <c r="F103" s="139"/>
      <c r="G103" s="139"/>
      <c r="H103" s="139"/>
      <c r="I103" s="139"/>
      <c r="J103" s="139"/>
      <c r="K103" s="139"/>
      <c r="L103" s="139"/>
      <c r="M103" s="139"/>
    </row>
    <row r="104" spans="1:13" ht="15.75" customHeight="1">
      <c r="A104" s="13"/>
      <c r="B104" s="13"/>
      <c r="C104" s="139"/>
      <c r="D104" s="139"/>
      <c r="E104" s="139"/>
      <c r="F104" s="139"/>
      <c r="G104" s="139"/>
      <c r="H104" s="139"/>
      <c r="I104" s="139"/>
      <c r="J104" s="139"/>
      <c r="K104" s="139"/>
      <c r="L104" s="139"/>
      <c r="M104" s="139"/>
    </row>
    <row r="105" spans="1:13" ht="15.75" customHeight="1">
      <c r="A105" s="13"/>
      <c r="B105" s="13"/>
      <c r="C105" s="139"/>
      <c r="D105" s="139"/>
      <c r="E105" s="139"/>
      <c r="F105" s="139"/>
      <c r="G105" s="139"/>
      <c r="H105" s="139"/>
      <c r="I105" s="139"/>
      <c r="J105" s="139"/>
      <c r="K105" s="139"/>
      <c r="L105" s="139"/>
      <c r="M105" s="139"/>
    </row>
    <row r="106" spans="1:13" ht="15.75" customHeight="1">
      <c r="A106" s="13"/>
      <c r="B106" s="13"/>
      <c r="C106" s="139"/>
      <c r="D106" s="139"/>
      <c r="E106" s="139"/>
      <c r="F106" s="139"/>
      <c r="G106" s="139"/>
      <c r="H106" s="139"/>
      <c r="I106" s="139"/>
      <c r="J106" s="139"/>
      <c r="K106" s="139"/>
      <c r="L106" s="139"/>
      <c r="M106" s="139"/>
    </row>
    <row r="107" spans="1:13" ht="15.75" customHeight="1">
      <c r="A107" s="13"/>
      <c r="B107" s="13"/>
      <c r="C107" s="139"/>
      <c r="D107" s="139"/>
      <c r="E107" s="139"/>
      <c r="F107" s="139"/>
      <c r="G107" s="139"/>
      <c r="H107" s="139"/>
      <c r="I107" s="139"/>
      <c r="J107" s="139"/>
      <c r="K107" s="139"/>
      <c r="L107" s="139"/>
      <c r="M107" s="139"/>
    </row>
    <row r="108" spans="1:13" ht="15.75" customHeight="1">
      <c r="A108" s="13"/>
      <c r="B108" s="13"/>
      <c r="C108" s="139"/>
      <c r="D108" s="139"/>
      <c r="E108" s="139"/>
      <c r="F108" s="139"/>
      <c r="G108" s="139"/>
      <c r="H108" s="139"/>
      <c r="I108" s="139"/>
      <c r="J108" s="139"/>
      <c r="K108" s="139"/>
      <c r="L108" s="139"/>
      <c r="M108" s="139"/>
    </row>
    <row r="109" spans="1:13" ht="15.75" customHeight="1">
      <c r="A109" s="1"/>
      <c r="B109" s="1"/>
      <c r="C109" s="1"/>
      <c r="D109" s="1"/>
      <c r="E109" s="1"/>
      <c r="F109" s="1"/>
      <c r="G109" s="1"/>
      <c r="H109" s="1"/>
      <c r="I109" s="1"/>
      <c r="J109" s="1"/>
      <c r="K109" s="1"/>
      <c r="L109" s="1"/>
      <c r="M109" s="1"/>
    </row>
    <row r="110" spans="1:13" ht="15.75" customHeight="1">
      <c r="A110" s="285" t="s">
        <v>1125</v>
      </c>
      <c r="B110" s="286" t="s">
        <v>12</v>
      </c>
      <c r="C110" s="286" t="s">
        <v>13</v>
      </c>
      <c r="D110" s="286" t="s">
        <v>14</v>
      </c>
      <c r="E110" s="306" t="s">
        <v>15</v>
      </c>
      <c r="F110" s="307" t="s">
        <v>16</v>
      </c>
      <c r="G110" s="308"/>
      <c r="H110" s="286" t="s">
        <v>17</v>
      </c>
      <c r="I110" s="286" t="s">
        <v>18</v>
      </c>
      <c r="J110" s="286" t="s">
        <v>19</v>
      </c>
      <c r="K110" s="307" t="s">
        <v>20</v>
      </c>
      <c r="L110" s="308"/>
      <c r="M110" s="286" t="s">
        <v>21</v>
      </c>
    </row>
    <row r="111" spans="1:13" ht="15.75" customHeight="1">
      <c r="A111" s="284"/>
      <c r="B111" s="284"/>
      <c r="C111" s="284"/>
      <c r="D111" s="284"/>
      <c r="E111" s="284"/>
      <c r="F111" s="33" t="s">
        <v>44</v>
      </c>
      <c r="G111" s="33" t="s">
        <v>45</v>
      </c>
      <c r="H111" s="284"/>
      <c r="I111" s="284"/>
      <c r="J111" s="284"/>
      <c r="K111" s="34" t="s">
        <v>46</v>
      </c>
      <c r="L111" s="34" t="s">
        <v>47</v>
      </c>
      <c r="M111" s="284"/>
    </row>
  </sheetData>
  <mergeCells count="88">
    <mergeCell ref="AI9:AI10"/>
    <mergeCell ref="A1:AI1"/>
    <mergeCell ref="A2:AI2"/>
    <mergeCell ref="B6:C6"/>
    <mergeCell ref="A8:M8"/>
    <mergeCell ref="N8:X8"/>
    <mergeCell ref="Y8:AI8"/>
    <mergeCell ref="A9:A10"/>
    <mergeCell ref="T9:T10"/>
    <mergeCell ref="U9:U10"/>
    <mergeCell ref="V9:V10"/>
    <mergeCell ref="W9:W10"/>
    <mergeCell ref="X9:X10"/>
    <mergeCell ref="Z9:Z10"/>
    <mergeCell ref="AA9:AA10"/>
    <mergeCell ref="AC9:AC10"/>
    <mergeCell ref="AH9:AH10"/>
    <mergeCell ref="AE9:AE10"/>
    <mergeCell ref="AF9:AF10"/>
    <mergeCell ref="AG9:AG10"/>
    <mergeCell ref="N9:N10"/>
    <mergeCell ref="O9:O10"/>
    <mergeCell ref="P9:P10"/>
    <mergeCell ref="Q9:Q10"/>
    <mergeCell ref="R9:R10"/>
    <mergeCell ref="S9:S10"/>
    <mergeCell ref="Y9:Y10"/>
    <mergeCell ref="AB9:AB10"/>
    <mergeCell ref="M74:M75"/>
    <mergeCell ref="J9:J10"/>
    <mergeCell ref="K9:L9"/>
    <mergeCell ref="M9:M10"/>
    <mergeCell ref="AD9:AD10"/>
    <mergeCell ref="A74:A75"/>
    <mergeCell ref="B74:B75"/>
    <mergeCell ref="C74:C75"/>
    <mergeCell ref="D74:D75"/>
    <mergeCell ref="E74:E75"/>
    <mergeCell ref="F74:G74"/>
    <mergeCell ref="H74:H75"/>
    <mergeCell ref="I86:I87"/>
    <mergeCell ref="J86:J87"/>
    <mergeCell ref="K86:L86"/>
    <mergeCell ref="I74:I75"/>
    <mergeCell ref="J74:J75"/>
    <mergeCell ref="K74:L74"/>
    <mergeCell ref="M86:M87"/>
    <mergeCell ref="A86:A87"/>
    <mergeCell ref="B86:B87"/>
    <mergeCell ref="C86:C87"/>
    <mergeCell ref="D86:D87"/>
    <mergeCell ref="E86:E87"/>
    <mergeCell ref="F86:G86"/>
    <mergeCell ref="H86:H87"/>
    <mergeCell ref="I98:I99"/>
    <mergeCell ref="J98:J99"/>
    <mergeCell ref="K98:L98"/>
    <mergeCell ref="M98:M99"/>
    <mergeCell ref="A98:A99"/>
    <mergeCell ref="B98:B99"/>
    <mergeCell ref="C98:C99"/>
    <mergeCell ref="D98:D99"/>
    <mergeCell ref="E98:E99"/>
    <mergeCell ref="F98:G98"/>
    <mergeCell ref="H98:H99"/>
    <mergeCell ref="I110:I111"/>
    <mergeCell ref="J110:J111"/>
    <mergeCell ref="K110:L110"/>
    <mergeCell ref="M110:M111"/>
    <mergeCell ref="A110:A111"/>
    <mergeCell ref="B110:B111"/>
    <mergeCell ref="C110:C111"/>
    <mergeCell ref="D110:D111"/>
    <mergeCell ref="E110:E111"/>
    <mergeCell ref="F110:G110"/>
    <mergeCell ref="H110:H111"/>
    <mergeCell ref="D9:D10"/>
    <mergeCell ref="E9:E10"/>
    <mergeCell ref="F9:G9"/>
    <mergeCell ref="H9:H10"/>
    <mergeCell ref="I9:I10"/>
    <mergeCell ref="A55:A61"/>
    <mergeCell ref="A62:A66"/>
    <mergeCell ref="B9:B10"/>
    <mergeCell ref="C9:C10"/>
    <mergeCell ref="A11:A34"/>
    <mergeCell ref="A35:A38"/>
    <mergeCell ref="A39:A54"/>
  </mergeCells>
  <conditionalFormatting sqref="N11:N66">
    <cfRule type="cellIs" dxfId="13" priority="2" stopIfTrue="1" operator="equal">
      <formula>"x"</formula>
    </cfRule>
  </conditionalFormatting>
  <conditionalFormatting sqref="O11:O66">
    <cfRule type="cellIs" dxfId="12" priority="3" operator="equal">
      <formula>"x"</formula>
    </cfRule>
  </conditionalFormatting>
  <conditionalFormatting sqref="P11:P66">
    <cfRule type="cellIs" dxfId="11" priority="4" operator="equal">
      <formula>"x"</formula>
    </cfRule>
  </conditionalFormatting>
  <conditionalFormatting sqref="Q11:Q66">
    <cfRule type="cellIs" dxfId="10" priority="5" stopIfTrue="1" operator="equal">
      <formula>"x"</formula>
    </cfRule>
  </conditionalFormatting>
  <conditionalFormatting sqref="R11:R66">
    <cfRule type="cellIs" dxfId="9" priority="6" operator="equal">
      <formula>"x"</formula>
    </cfRule>
  </conditionalFormatting>
  <conditionalFormatting sqref="S11:S66">
    <cfRule type="cellIs" dxfId="8" priority="8" stopIfTrue="1" operator="equal">
      <formula>$AN$6</formula>
    </cfRule>
    <cfRule type="cellIs" dxfId="7" priority="7" stopIfTrue="1" operator="equal">
      <formula>$AN$7</formula>
    </cfRule>
  </conditionalFormatting>
  <conditionalFormatting sqref="AN6:AN7">
    <cfRule type="cellIs" dxfId="6" priority="1" stopIfTrue="1" operator="equal">
      <formula>$AN$6</formula>
    </cfRule>
  </conditionalFormatting>
  <dataValidations count="1">
    <dataValidation type="list" allowBlank="1" showErrorMessage="1" sqref="S11:S66" xr:uid="{00000000-0002-0000-0600-000000000000}">
      <formula1>$AN$6:$AN$7</formula1>
    </dataValidation>
  </dataValidations>
  <hyperlinks>
    <hyperlink ref="X18" r:id="rId1" location=":~:text=SECRETARIA%20EXECUTIVA-,RESOLU%C3%87%C3%83O%20CONSEMA%20N%C2%BA%2013%2C%20DE%2028%20DE%20OUTUBRO%20DE%202008,Catarina%2C%20no%20Bioma%20Mata%20Atl%C3%A2ntico" xr:uid="{00000000-0004-0000-0600-000000000000}"/>
    <hyperlink ref="U54" r:id="rId2" xr:uid="{00000000-0004-0000-0600-000001000000}"/>
  </hyperlinks>
  <pageMargins left="0.511811024" right="0.511811024" top="0.78740157499999996" bottom="0.78740157499999996" header="0" footer="0"/>
  <pageSetup orientation="portrait"/>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B36"/>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s>
  <sheetData>
    <row r="1" spans="2:28">
      <c r="B1" s="330" t="s">
        <v>0</v>
      </c>
      <c r="C1" s="310"/>
      <c r="D1" s="310"/>
      <c r="E1" s="310"/>
      <c r="F1" s="310"/>
      <c r="G1" s="310"/>
      <c r="H1" s="310"/>
      <c r="I1" s="310"/>
      <c r="J1" s="310"/>
      <c r="K1" s="310"/>
      <c r="L1" s="310"/>
      <c r="M1" s="310"/>
      <c r="N1" s="310"/>
      <c r="O1" s="310"/>
      <c r="P1" s="310"/>
      <c r="Q1" s="310"/>
      <c r="R1" s="310"/>
      <c r="S1" s="310"/>
      <c r="T1" s="310"/>
      <c r="U1" s="310"/>
      <c r="V1" s="310"/>
      <c r="W1" s="310"/>
      <c r="X1" s="202"/>
    </row>
    <row r="2" spans="2:28" ht="21" customHeight="1">
      <c r="B2" s="310"/>
      <c r="C2" s="310"/>
      <c r="D2" s="310"/>
      <c r="E2" s="310"/>
      <c r="F2" s="310"/>
      <c r="G2" s="310"/>
      <c r="H2" s="310"/>
      <c r="I2" s="310"/>
      <c r="J2" s="310"/>
      <c r="K2" s="310"/>
      <c r="L2" s="310"/>
      <c r="M2" s="310"/>
      <c r="N2" s="310"/>
      <c r="O2" s="310"/>
      <c r="P2" s="310"/>
      <c r="Q2" s="310"/>
      <c r="R2" s="310"/>
      <c r="S2" s="310"/>
      <c r="T2" s="310"/>
      <c r="U2" s="310"/>
      <c r="V2" s="310"/>
      <c r="W2" s="310"/>
      <c r="X2" s="203"/>
      <c r="Y2" s="44"/>
      <c r="Z2" s="44"/>
      <c r="AA2" s="44"/>
      <c r="AB2" s="44"/>
    </row>
    <row r="3" spans="2:28" ht="33.75" customHeight="1">
      <c r="B3" s="331" t="str">
        <f>'Monitoria Anual - 4'!A2</f>
        <v>Plano de Ação Nacional para a Conservação das Aves dos Campos Sulinos - PAN Campos Sulinos (2o Ciclo de Gestão)</v>
      </c>
      <c r="C3" s="314"/>
      <c r="D3" s="314"/>
      <c r="E3" s="314"/>
      <c r="F3" s="314"/>
      <c r="G3" s="314"/>
      <c r="H3" s="314"/>
      <c r="I3" s="314"/>
      <c r="J3" s="314"/>
      <c r="K3" s="314"/>
      <c r="L3" s="314"/>
      <c r="M3" s="314"/>
      <c r="N3" s="314"/>
      <c r="O3" s="314"/>
      <c r="P3" s="314"/>
      <c r="Q3" s="314"/>
      <c r="R3" s="314"/>
      <c r="S3" s="314"/>
      <c r="T3" s="314"/>
      <c r="U3" s="314"/>
      <c r="V3" s="314"/>
      <c r="W3" s="314"/>
      <c r="X3" s="202"/>
    </row>
    <row r="4" spans="2:28">
      <c r="J4" s="45"/>
      <c r="K4" s="45"/>
      <c r="L4" s="45"/>
      <c r="M4" s="45"/>
      <c r="N4" s="45"/>
      <c r="O4" s="45"/>
      <c r="X4" s="202"/>
    </row>
    <row r="5" spans="2:28" ht="45" customHeight="1">
      <c r="B5" s="332" t="s">
        <v>513</v>
      </c>
      <c r="C5" s="310"/>
      <c r="D5" s="345" t="str">
        <f>'Monitoria Anual - 4'!B4</f>
        <v>Integrar iniciativas e esforços de pesquisa, gestão e proteção para reduzir os fatores de ameaça e melhorar o estado de conservação das aves ameaçadas dos Campos Sulinos e seus habitats.</v>
      </c>
      <c r="E5" s="314"/>
      <c r="F5" s="314"/>
      <c r="G5" s="314"/>
      <c r="H5" s="314"/>
      <c r="I5" s="314"/>
      <c r="J5" s="314"/>
      <c r="K5" s="314"/>
      <c r="L5" s="314"/>
      <c r="M5" s="288"/>
      <c r="N5" s="3"/>
      <c r="O5" s="3"/>
      <c r="P5" s="3"/>
      <c r="Q5" s="3"/>
      <c r="R5" s="3"/>
      <c r="S5" s="1"/>
      <c r="T5" s="1"/>
      <c r="U5" s="1"/>
      <c r="V5" s="1"/>
      <c r="W5" s="1"/>
      <c r="X5" s="192"/>
      <c r="Y5" s="1"/>
      <c r="Z5" s="1"/>
      <c r="AA5" s="1"/>
      <c r="AB5" s="1"/>
    </row>
    <row r="6" spans="2:28">
      <c r="J6" s="45"/>
      <c r="K6" s="45"/>
      <c r="L6" s="45"/>
      <c r="M6" s="45"/>
      <c r="N6" s="45"/>
      <c r="O6" s="45"/>
      <c r="X6" s="202"/>
    </row>
    <row r="7" spans="2:28" ht="26.25" customHeight="1">
      <c r="B7" s="332" t="s">
        <v>4</v>
      </c>
      <c r="C7" s="310"/>
      <c r="D7" s="329" t="str">
        <f>'Monitoria Anual - 4'!B6</f>
        <v>22 a 25 de novembro de 2021 (virtual)</v>
      </c>
      <c r="E7" s="314"/>
      <c r="F7" s="314"/>
      <c r="G7" s="288"/>
      <c r="H7" s="1"/>
      <c r="I7" s="46"/>
      <c r="J7" s="45"/>
      <c r="K7" s="45"/>
      <c r="L7" s="45"/>
      <c r="M7" s="45"/>
      <c r="N7" s="45"/>
      <c r="O7" s="45"/>
      <c r="X7" s="202"/>
    </row>
    <row r="8" spans="2:28">
      <c r="X8" s="202"/>
    </row>
    <row r="9" spans="2:28" ht="31.5" customHeight="1">
      <c r="B9" s="330" t="s">
        <v>514</v>
      </c>
      <c r="C9" s="310"/>
      <c r="D9" s="310"/>
      <c r="E9" s="310"/>
      <c r="F9" s="310"/>
      <c r="G9" s="310"/>
      <c r="H9" s="310"/>
      <c r="I9" s="310"/>
      <c r="J9" s="310"/>
      <c r="K9" s="310"/>
      <c r="L9" s="310"/>
      <c r="M9" s="310"/>
      <c r="N9" s="310"/>
      <c r="O9" s="310"/>
      <c r="P9" s="310"/>
      <c r="Q9" s="310"/>
      <c r="R9" s="310"/>
      <c r="S9" s="310"/>
      <c r="T9" s="310"/>
      <c r="U9" s="310"/>
      <c r="V9" s="310"/>
      <c r="W9" s="310"/>
      <c r="X9" s="202"/>
    </row>
    <row r="10" spans="2:28">
      <c r="G10" s="47"/>
      <c r="H10" s="47"/>
      <c r="I10" s="47"/>
      <c r="X10" s="202"/>
    </row>
    <row r="11" spans="2:28" ht="15.75">
      <c r="B11" s="329" t="s">
        <v>515</v>
      </c>
      <c r="C11" s="288"/>
      <c r="D11" s="48"/>
      <c r="E11" s="48"/>
      <c r="F11" s="48"/>
      <c r="G11" s="48"/>
      <c r="H11" s="48"/>
      <c r="I11" s="48"/>
      <c r="J11" s="48"/>
      <c r="K11" s="48"/>
      <c r="L11" s="48"/>
      <c r="M11" s="48"/>
      <c r="N11" s="48"/>
      <c r="O11" s="48"/>
      <c r="P11" s="48"/>
      <c r="Q11" s="48"/>
      <c r="R11" s="48"/>
      <c r="S11" s="48"/>
      <c r="T11" s="48"/>
      <c r="U11" s="48"/>
      <c r="V11" s="48"/>
      <c r="W11" s="48"/>
      <c r="X11" s="202"/>
    </row>
    <row r="12" spans="2:28">
      <c r="F12" s="334"/>
      <c r="G12" s="335"/>
      <c r="H12" s="49"/>
      <c r="X12" s="202"/>
    </row>
    <row r="13" spans="2:28" ht="33.75" customHeight="1">
      <c r="C13" s="336" t="s">
        <v>1282</v>
      </c>
      <c r="D13" s="316"/>
      <c r="E13" s="316"/>
      <c r="F13" s="316"/>
      <c r="G13" s="317"/>
      <c r="H13" s="50"/>
      <c r="X13" s="202"/>
    </row>
    <row r="14" spans="2:28" ht="34.5" customHeight="1">
      <c r="B14" s="1"/>
      <c r="C14" s="51" t="s">
        <v>517</v>
      </c>
      <c r="D14" s="52" t="s">
        <v>518</v>
      </c>
      <c r="E14" s="53" t="s">
        <v>519</v>
      </c>
      <c r="F14" s="52" t="s">
        <v>520</v>
      </c>
      <c r="G14" s="54" t="s">
        <v>519</v>
      </c>
      <c r="H14" s="55"/>
      <c r="I14" s="1"/>
      <c r="J14" s="1"/>
      <c r="K14" s="1"/>
      <c r="L14" s="1"/>
      <c r="M14" s="1"/>
      <c r="N14" s="1"/>
      <c r="O14" s="1"/>
      <c r="P14" s="1"/>
      <c r="Q14" s="1"/>
      <c r="R14" s="1"/>
      <c r="S14" s="1"/>
      <c r="T14" s="1"/>
      <c r="U14" s="1"/>
      <c r="V14" s="1"/>
      <c r="W14" s="1"/>
      <c r="X14" s="192"/>
      <c r="Y14" s="1"/>
      <c r="Z14" s="1"/>
      <c r="AA14" s="1"/>
      <c r="AB14" s="1"/>
    </row>
    <row r="15" spans="2:28" ht="15.75">
      <c r="C15" s="56" t="s">
        <v>521</v>
      </c>
      <c r="D15" s="57"/>
      <c r="E15" s="58"/>
      <c r="F15" s="204">
        <f>COUNTA('Monitoria Anual - 4'!S11:S905)</f>
        <v>0</v>
      </c>
      <c r="G15" s="205">
        <f t="shared" ref="G15:G21" si="0">F15/$F$22</f>
        <v>0</v>
      </c>
      <c r="H15" s="59"/>
      <c r="X15" s="202"/>
    </row>
    <row r="16" spans="2:28" ht="15.75">
      <c r="C16" s="60" t="s">
        <v>522</v>
      </c>
      <c r="D16" s="61">
        <f>COUNTA('Monitoria Anual - 4'!N11:N905)</f>
        <v>0</v>
      </c>
      <c r="E16" s="62">
        <f t="shared" ref="E16:E20" si="1">D16/$D$22</f>
        <v>0</v>
      </c>
      <c r="F16" s="206">
        <f t="shared" ref="F16:F20" si="2">D16-AB16</f>
        <v>0</v>
      </c>
      <c r="G16" s="62">
        <f t="shared" si="0"/>
        <v>0</v>
      </c>
      <c r="H16" s="59"/>
      <c r="X16" s="202"/>
      <c r="Z16" s="63">
        <f>COUNTIFS('Monitoria Anual - 4'!N:N,"x",'Monitoria Anual - 4'!S:S,"Excluída")</f>
        <v>0</v>
      </c>
      <c r="AA16" s="63">
        <f>COUNTIFS('Monitoria Anual - 4'!N:N,"x",'Monitoria Anual - 4'!S:S,"Agrupada")</f>
        <v>0</v>
      </c>
      <c r="AB16" s="63">
        <f t="shared" ref="AB16:AB20" si="3">Z16+AA16</f>
        <v>0</v>
      </c>
    </row>
    <row r="17" spans="2:28" ht="15.75">
      <c r="C17" s="64" t="s">
        <v>523</v>
      </c>
      <c r="D17" s="61">
        <f>COUNTA('Monitoria Anual - 4'!O11:O905)</f>
        <v>13</v>
      </c>
      <c r="E17" s="62">
        <f t="shared" si="1"/>
        <v>0.25490196078431371</v>
      </c>
      <c r="F17" s="206">
        <f t="shared" si="2"/>
        <v>13</v>
      </c>
      <c r="G17" s="62">
        <f t="shared" si="0"/>
        <v>0.25490196078431371</v>
      </c>
      <c r="H17" s="59"/>
      <c r="X17" s="202"/>
      <c r="Z17" s="63">
        <f t="array" ref="Z17">COUNTIFS('Monitoria Anual - 4'!O:O,"x",'Monitoria Anual - 4'!S:S,"Excluída")</f>
        <v>0</v>
      </c>
      <c r="AA17" s="63">
        <f t="array" ref="AA17">COUNTIFS('Monitoria Anual - 4'!O:O,"x",'Monitoria Anual - 4'!S:S,"Agrupada")</f>
        <v>0</v>
      </c>
      <c r="AB17" s="63">
        <f t="shared" si="3"/>
        <v>0</v>
      </c>
    </row>
    <row r="18" spans="2:28" ht="15.75">
      <c r="C18" s="65" t="s">
        <v>524</v>
      </c>
      <c r="D18" s="61">
        <f>COUNTA('Monitoria Anual - 4'!P11:P905)</f>
        <v>15</v>
      </c>
      <c r="E18" s="62">
        <f t="shared" si="1"/>
        <v>0.29411764705882354</v>
      </c>
      <c r="F18" s="206">
        <f t="shared" si="2"/>
        <v>15</v>
      </c>
      <c r="G18" s="62">
        <f t="shared" si="0"/>
        <v>0.29411764705882354</v>
      </c>
      <c r="H18" s="59"/>
      <c r="X18" s="202"/>
      <c r="Z18" s="63">
        <f t="array" ref="Z18">COUNTIFS('Monitoria Anual - 4'!P:P,"x",'Monitoria Anual - 4'!S:S,"Excluída")</f>
        <v>0</v>
      </c>
      <c r="AA18" s="63">
        <f t="array" ref="AA18">COUNTIFS('Monitoria Anual - 4'!P:P,"x",'Monitoria Anual - 4'!S:S,"Agrupada")</f>
        <v>0</v>
      </c>
      <c r="AB18" s="63">
        <f t="shared" si="3"/>
        <v>0</v>
      </c>
    </row>
    <row r="19" spans="2:28" ht="15.75">
      <c r="C19" s="66" t="s">
        <v>525</v>
      </c>
      <c r="D19" s="61">
        <f>COUNTA('Monitoria Anual - 4'!Q11:Q905)</f>
        <v>12</v>
      </c>
      <c r="E19" s="62">
        <f t="shared" si="1"/>
        <v>0.23529411764705882</v>
      </c>
      <c r="F19" s="206">
        <f t="shared" si="2"/>
        <v>12</v>
      </c>
      <c r="G19" s="62">
        <f t="shared" si="0"/>
        <v>0.23529411764705882</v>
      </c>
      <c r="H19" s="59"/>
      <c r="X19" s="202"/>
      <c r="Z19" s="63">
        <f t="array" ref="Z19">COUNTIFS('Monitoria Anual - 4'!Q:Q,"x",'Monitoria Anual - 4'!S:S,"Excluída")</f>
        <v>0</v>
      </c>
      <c r="AA19" s="63">
        <f t="array" ref="AA19">COUNTIFS('Monitoria Anual - 4'!Q:Q,"x",'Monitoria Anual - 4'!S:S,"Agrupada")</f>
        <v>0</v>
      </c>
      <c r="AB19" s="63">
        <f t="shared" si="3"/>
        <v>0</v>
      </c>
    </row>
    <row r="20" spans="2:28" ht="15.75">
      <c r="C20" s="67" t="s">
        <v>526</v>
      </c>
      <c r="D20" s="61">
        <f>COUNTA('Monitoria Anual - 4'!R11:R905)</f>
        <v>11</v>
      </c>
      <c r="E20" s="62">
        <f t="shared" si="1"/>
        <v>0.21568627450980393</v>
      </c>
      <c r="F20" s="206">
        <f t="shared" si="2"/>
        <v>11</v>
      </c>
      <c r="G20" s="62">
        <f t="shared" si="0"/>
        <v>0.21568627450980393</v>
      </c>
      <c r="H20" s="59"/>
      <c r="X20" s="202"/>
      <c r="Z20" s="63">
        <f t="array" ref="Z20">COUNTIFS('Monitoria Anual - 4'!R:R,"x",'Monitoria Anual - 4'!S:S,"Excluída")</f>
        <v>0</v>
      </c>
      <c r="AA20" s="63">
        <f t="array" ref="AA20">COUNTIFS('Monitoria Anual - 4'!R:R,"x",'Monitoria Anual - 4'!S:S,"Agrupada")</f>
        <v>0</v>
      </c>
      <c r="AB20" s="63">
        <f t="shared" si="3"/>
        <v>0</v>
      </c>
    </row>
    <row r="21" spans="2:28" ht="15.75" customHeight="1">
      <c r="C21" s="68" t="s">
        <v>527</v>
      </c>
      <c r="D21" s="69"/>
      <c r="E21" s="70"/>
      <c r="F21" s="71">
        <f>'Monitoria Anual - 4'!C72</f>
        <v>0</v>
      </c>
      <c r="G21" s="72">
        <f t="shared" si="0"/>
        <v>0</v>
      </c>
      <c r="H21" s="59"/>
      <c r="X21" s="202"/>
    </row>
    <row r="22" spans="2:28" ht="15.75" customHeight="1">
      <c r="C22" s="73" t="s">
        <v>528</v>
      </c>
      <c r="D22" s="74">
        <f>SUM(D16:D20)</f>
        <v>51</v>
      </c>
      <c r="E22" s="75">
        <f>SUM(E15:E21)</f>
        <v>1</v>
      </c>
      <c r="F22" s="76">
        <f t="shared" ref="F22:G22" si="4">SUM(F16:F21)</f>
        <v>51</v>
      </c>
      <c r="G22" s="75">
        <f t="shared" si="4"/>
        <v>1</v>
      </c>
      <c r="H22" s="59"/>
      <c r="X22" s="202"/>
    </row>
    <row r="23" spans="2:28" ht="15.75" customHeight="1">
      <c r="C23" s="77" t="s">
        <v>529</v>
      </c>
      <c r="D23" s="337">
        <f>COUNTIF('Monitoria Anual - 4'!S11:S905,"Agrupada")</f>
        <v>0</v>
      </c>
      <c r="E23" s="316"/>
      <c r="F23" s="316"/>
      <c r="G23" s="317"/>
      <c r="H23" s="78"/>
      <c r="X23" s="202"/>
    </row>
    <row r="24" spans="2:28" ht="15.75" customHeight="1">
      <c r="C24" s="79" t="s">
        <v>530</v>
      </c>
      <c r="D24" s="337">
        <f>COUNTIF('Monitoria Anual - 4'!S11:S67,"Excluída")</f>
        <v>0</v>
      </c>
      <c r="E24" s="316"/>
      <c r="F24" s="316"/>
      <c r="G24" s="317"/>
      <c r="X24" s="202"/>
    </row>
    <row r="25" spans="2:28" ht="15.75" customHeight="1">
      <c r="X25" s="202"/>
    </row>
    <row r="26" spans="2:28" ht="15.75" customHeight="1">
      <c r="X26" s="202"/>
    </row>
    <row r="27" spans="2:28" ht="15.75" customHeight="1">
      <c r="B27" s="329" t="s">
        <v>531</v>
      </c>
      <c r="C27" s="288"/>
      <c r="D27" s="48"/>
      <c r="E27" s="48"/>
      <c r="F27" s="48"/>
      <c r="G27" s="48"/>
      <c r="X27" s="202"/>
    </row>
    <row r="28" spans="2:28" ht="15.75" customHeight="1">
      <c r="B28" s="48"/>
      <c r="C28" s="80"/>
      <c r="D28" s="80"/>
      <c r="E28" s="80"/>
      <c r="F28" s="80"/>
      <c r="G28" s="80"/>
      <c r="H28" s="48"/>
      <c r="I28" s="48"/>
      <c r="J28" s="48"/>
      <c r="K28" s="48"/>
      <c r="L28" s="48"/>
      <c r="M28" s="48"/>
      <c r="N28" s="48"/>
      <c r="O28" s="48"/>
      <c r="P28" s="48"/>
      <c r="Q28" s="48"/>
      <c r="R28" s="48"/>
      <c r="S28" s="48"/>
      <c r="T28" s="48"/>
      <c r="U28" s="48"/>
      <c r="V28" s="48"/>
      <c r="W28" s="48"/>
      <c r="X28" s="202"/>
    </row>
    <row r="29" spans="2:28" ht="15.75" customHeight="1">
      <c r="B29" s="80"/>
      <c r="C29" s="81" t="s">
        <v>532</v>
      </c>
      <c r="D29" s="82">
        <f>COUNTA('Monitoria Anual - 4'!A11:A66)</f>
        <v>5</v>
      </c>
      <c r="H29" s="80"/>
      <c r="I29" s="80"/>
      <c r="J29" s="80"/>
      <c r="K29" s="80"/>
      <c r="L29" s="80"/>
      <c r="M29" s="80"/>
      <c r="N29" s="80"/>
      <c r="O29" s="80"/>
      <c r="P29" s="80"/>
      <c r="Q29" s="80"/>
      <c r="R29" s="80"/>
      <c r="S29" s="80"/>
      <c r="T29" s="80"/>
      <c r="U29" s="80"/>
      <c r="V29" s="80"/>
      <c r="W29" s="80"/>
      <c r="X29" s="202"/>
    </row>
    <row r="30" spans="2:28" ht="15.75" customHeight="1">
      <c r="X30" s="202"/>
    </row>
    <row r="31" spans="2:28" ht="15.75" customHeight="1">
      <c r="C31" s="83" t="s">
        <v>533</v>
      </c>
      <c r="D31" s="83" t="s">
        <v>534</v>
      </c>
      <c r="E31" s="84"/>
      <c r="F31" s="85"/>
      <c r="G31" s="86"/>
      <c r="H31" s="87"/>
      <c r="I31" s="88"/>
      <c r="J31" s="89"/>
      <c r="W31" s="207"/>
      <c r="X31" s="202"/>
    </row>
    <row r="32" spans="2:28" ht="15.75" customHeight="1">
      <c r="C32" s="90" t="s">
        <v>535</v>
      </c>
      <c r="D32" s="91">
        <f t="shared" ref="D32:D36" si="5">SUM(F32:J32)</f>
        <v>23</v>
      </c>
      <c r="E32" s="92">
        <f>COUNTA('Monitoria Anual - 4'!S11:S33)</f>
        <v>0</v>
      </c>
      <c r="F32" s="93">
        <f>COUNTA('Monitoria Anual - 4'!N11:N33)</f>
        <v>0</v>
      </c>
      <c r="G32" s="93">
        <f>COUNTA('Monitoria Anual - 4'!O11:O33)</f>
        <v>4</v>
      </c>
      <c r="H32" s="93">
        <f>COUNTA('Monitoria Anual - 4'!P11:P33)</f>
        <v>6</v>
      </c>
      <c r="I32" s="93">
        <f>COUNTA('Monitoria Anual - 4'!Q11:Q33)</f>
        <v>4</v>
      </c>
      <c r="J32" s="94">
        <f>COUNTA('Monitoria Anual - 4'!R11:R33)</f>
        <v>9</v>
      </c>
      <c r="W32" s="207"/>
      <c r="X32" s="202"/>
    </row>
    <row r="33" spans="3:10" ht="15.75" customHeight="1">
      <c r="C33" s="95" t="s">
        <v>536</v>
      </c>
      <c r="D33" s="90">
        <f t="shared" si="5"/>
        <v>4</v>
      </c>
      <c r="E33" s="96">
        <f>COUNTA('Monitoria Anual - 4'!S35:S38)</f>
        <v>0</v>
      </c>
      <c r="F33" s="97">
        <f>COUNTA('Monitoria Anual - 4'!N35:N38)</f>
        <v>0</v>
      </c>
      <c r="G33" s="97">
        <f>COUNTA('Monitoria Anual - 4'!O35:O38)</f>
        <v>3</v>
      </c>
      <c r="H33" s="97">
        <f>COUNTA('Monitoria Anual - 4'!P35:P38)</f>
        <v>1</v>
      </c>
      <c r="I33" s="97">
        <f>COUNTA('Monitoria Anual - 4'!Q35:Q38)</f>
        <v>0</v>
      </c>
      <c r="J33" s="98">
        <f>COUNTA('Monitoria Anual - 4'!R35:R38)</f>
        <v>0</v>
      </c>
    </row>
    <row r="34" spans="3:10" ht="15.75" customHeight="1">
      <c r="C34" s="95" t="s">
        <v>537</v>
      </c>
      <c r="D34" s="90">
        <f t="shared" si="5"/>
        <v>11</v>
      </c>
      <c r="E34" s="96">
        <f>COUNTA('Monitoria Anual - 4'!S39:S54)</f>
        <v>0</v>
      </c>
      <c r="F34" s="97">
        <f>COUNTA('Monitoria Anual - 4'!N39:N54)</f>
        <v>0</v>
      </c>
      <c r="G34" s="97">
        <f>COUNTA('Monitoria Anual - 4'!O39:O54)</f>
        <v>3</v>
      </c>
      <c r="H34" s="97">
        <f>COUNTA('Monitoria Anual - 4'!P39:P54)</f>
        <v>2</v>
      </c>
      <c r="I34" s="97">
        <f>COUNTA('Monitoria Anual - 4'!Q39:Q54)</f>
        <v>5</v>
      </c>
      <c r="J34" s="98">
        <f>COUNTA('Monitoria Anual - 4'!R39:R54)</f>
        <v>1</v>
      </c>
    </row>
    <row r="35" spans="3:10" ht="15.75" customHeight="1">
      <c r="C35" s="95" t="s">
        <v>538</v>
      </c>
      <c r="D35" s="90">
        <f t="shared" si="5"/>
        <v>7</v>
      </c>
      <c r="E35" s="96">
        <f>COUNTA('Monitoria Anual - 4'!S55:S61)</f>
        <v>0</v>
      </c>
      <c r="F35" s="97">
        <f>COUNTA('Monitoria Anual - 4'!N55:N61)</f>
        <v>0</v>
      </c>
      <c r="G35" s="97">
        <f>COUNTA('Monitoria Anual - 4'!O55:O61)</f>
        <v>2</v>
      </c>
      <c r="H35" s="97">
        <f>COUNTA('Monitoria Anual - 4'!P55:P61)</f>
        <v>3</v>
      </c>
      <c r="I35" s="97">
        <f>COUNTA('Monitoria Anual - 4'!Q55:Q61)</f>
        <v>2</v>
      </c>
      <c r="J35" s="98">
        <f>COUNTA('Monitoria Anual - 4'!R55:R61)</f>
        <v>0</v>
      </c>
    </row>
    <row r="36" spans="3:10" ht="15.75" customHeight="1">
      <c r="C36" s="95" t="s">
        <v>539</v>
      </c>
      <c r="D36" s="90">
        <f t="shared" si="5"/>
        <v>5</v>
      </c>
      <c r="E36" s="96">
        <f>COUNTA('Monitoria Anual - 4'!S62:S66)</f>
        <v>0</v>
      </c>
      <c r="F36" s="97">
        <f>COUNTA('Monitoria Anual - 4'!N62:N66)</f>
        <v>0</v>
      </c>
      <c r="G36" s="97">
        <f>COUNTA('Monitoria Anual - 4'!O62:O66)</f>
        <v>0</v>
      </c>
      <c r="H36" s="97">
        <f>COUNTA('Monitoria Anual - 4'!P62:P66)</f>
        <v>3</v>
      </c>
      <c r="I36" s="97">
        <f>COUNTA('Monitoria Anual - 4'!Q62:Q66)</f>
        <v>1</v>
      </c>
      <c r="J36" s="98">
        <f>COUNTA('Monitoria Anual - 4'!R62:R66)</f>
        <v>1</v>
      </c>
    </row>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6 F33:F36">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66"/>
  <sheetViews>
    <sheetView showGridLines="0" tabSelected="1" workbookViewId="0">
      <pane xSplit="3" topLeftCell="D1" activePane="topRight" state="frozen"/>
      <selection pane="topRight" activeCell="C9" sqref="C9:C10"/>
    </sheetView>
  </sheetViews>
  <sheetFormatPr defaultColWidth="14.42578125" defaultRowHeight="15" customHeight="1"/>
  <cols>
    <col min="1" max="1" width="16.85546875" style="165" customWidth="1"/>
    <col min="2" max="2" width="5.42578125" style="165" customWidth="1"/>
    <col min="3" max="3" width="42.85546875" style="165" customWidth="1"/>
    <col min="4" max="4" width="36.42578125" style="165" customWidth="1"/>
    <col min="5" max="5" width="22.42578125" style="165" customWidth="1"/>
    <col min="6" max="7" width="13.85546875" style="165" customWidth="1"/>
    <col min="8" max="8" width="16.85546875" style="165" customWidth="1"/>
    <col min="9" max="9" width="13.7109375" style="264" customWidth="1"/>
    <col min="10" max="10" width="25.140625" style="165" customWidth="1"/>
    <col min="11" max="11" width="15.42578125" style="165" customWidth="1"/>
    <col min="12" max="12" width="15.85546875" style="165" customWidth="1"/>
    <col min="13" max="13" width="27.7109375" style="165" customWidth="1"/>
    <col min="14" max="16" width="23" style="165" customWidth="1"/>
    <col min="17" max="17" width="41.42578125" style="165" customWidth="1"/>
    <col min="18" max="18" width="12.7109375" style="165" customWidth="1"/>
    <col min="19" max="19" width="38.7109375" style="165" customWidth="1"/>
    <col min="20" max="20" width="15.28515625" style="165" customWidth="1"/>
    <col min="21" max="21" width="30.7109375" style="165" customWidth="1"/>
    <col min="22" max="22" width="2.7109375" style="165" customWidth="1"/>
    <col min="23" max="25" width="8.85546875" style="165" customWidth="1"/>
    <col min="26" max="26" width="8.85546875" style="165" hidden="1" customWidth="1"/>
    <col min="27" max="35" width="8.85546875" style="165" customWidth="1"/>
    <col min="36" max="16384" width="14.42578125" style="165"/>
  </cols>
  <sheetData>
    <row r="1" spans="1:26" ht="45" customHeight="1">
      <c r="A1" s="241" t="s">
        <v>0</v>
      </c>
      <c r="B1" s="241"/>
      <c r="C1" s="241"/>
      <c r="D1" s="241"/>
      <c r="E1" s="241"/>
      <c r="F1" s="241"/>
      <c r="G1" s="241"/>
      <c r="H1" s="241"/>
      <c r="I1" s="258"/>
      <c r="J1" s="241"/>
      <c r="K1" s="241"/>
      <c r="L1" s="241"/>
      <c r="M1" s="241"/>
      <c r="N1" s="242"/>
      <c r="O1" s="242"/>
      <c r="P1" s="242"/>
      <c r="Q1" s="243"/>
      <c r="R1" s="243"/>
      <c r="S1" s="243"/>
      <c r="T1" s="243"/>
      <c r="U1" s="243"/>
      <c r="V1" s="243"/>
      <c r="W1" s="243"/>
      <c r="X1" s="164"/>
      <c r="Y1" s="164"/>
      <c r="Z1" s="164"/>
    </row>
    <row r="2" spans="1:26" ht="45" customHeight="1">
      <c r="A2" s="166" t="s">
        <v>871</v>
      </c>
      <c r="B2" s="166"/>
      <c r="C2" s="166"/>
      <c r="D2" s="166"/>
      <c r="E2" s="166"/>
      <c r="F2" s="166"/>
      <c r="G2" s="166"/>
      <c r="H2" s="166"/>
      <c r="I2" s="259"/>
      <c r="J2" s="166"/>
      <c r="K2" s="166"/>
      <c r="L2" s="166"/>
      <c r="M2" s="166"/>
      <c r="N2" s="167"/>
      <c r="O2" s="167"/>
      <c r="P2" s="167"/>
      <c r="Q2" s="167"/>
      <c r="R2" s="167"/>
      <c r="S2" s="167"/>
      <c r="T2" s="168"/>
      <c r="U2" s="168"/>
      <c r="V2" s="164"/>
      <c r="W2" s="243"/>
      <c r="X2" s="164"/>
      <c r="Y2" s="164"/>
      <c r="Z2" s="164"/>
    </row>
    <row r="3" spans="1:26" ht="15.75" customHeight="1">
      <c r="A3" s="164"/>
      <c r="B3" s="164"/>
      <c r="C3" s="164"/>
      <c r="D3" s="164"/>
      <c r="E3" s="164"/>
      <c r="F3" s="164"/>
      <c r="G3" s="164"/>
      <c r="H3" s="164"/>
      <c r="I3" s="260"/>
      <c r="J3" s="164"/>
      <c r="K3" s="164"/>
      <c r="L3" s="164"/>
      <c r="M3" s="164"/>
      <c r="N3" s="169"/>
      <c r="O3" s="169"/>
      <c r="P3" s="169"/>
      <c r="Q3" s="164"/>
      <c r="R3" s="164"/>
      <c r="S3" s="164"/>
      <c r="T3" s="164"/>
      <c r="U3" s="164"/>
      <c r="V3" s="164"/>
      <c r="W3" s="243"/>
      <c r="X3" s="164"/>
      <c r="Y3" s="164"/>
      <c r="Z3" s="164"/>
    </row>
    <row r="4" spans="1:26" ht="45" customHeight="1">
      <c r="A4" s="244" t="s">
        <v>2</v>
      </c>
      <c r="B4" s="170" t="s">
        <v>3</v>
      </c>
      <c r="C4" s="170"/>
      <c r="D4" s="170"/>
      <c r="E4" s="170"/>
      <c r="F4" s="170"/>
      <c r="G4" s="170"/>
      <c r="H4" s="169"/>
      <c r="I4" s="261"/>
      <c r="J4" s="169"/>
      <c r="K4" s="169"/>
      <c r="L4" s="169"/>
      <c r="M4" s="169"/>
      <c r="N4" s="169"/>
      <c r="O4" s="169"/>
      <c r="P4" s="169"/>
      <c r="Q4" s="164"/>
      <c r="R4" s="164"/>
      <c r="S4" s="164"/>
      <c r="T4" s="164"/>
      <c r="U4" s="164"/>
      <c r="V4" s="164"/>
      <c r="W4" s="243"/>
      <c r="X4" s="164"/>
      <c r="Y4" s="164"/>
      <c r="Z4" s="164"/>
    </row>
    <row r="5" spans="1:26" ht="15.95" customHeight="1">
      <c r="A5" s="164"/>
      <c r="B5" s="164"/>
      <c r="C5" s="164"/>
      <c r="D5" s="164"/>
      <c r="E5" s="164"/>
      <c r="F5" s="164"/>
      <c r="G5" s="164"/>
      <c r="H5" s="164"/>
      <c r="I5" s="260"/>
      <c r="J5" s="164"/>
      <c r="K5" s="164"/>
      <c r="L5" s="164"/>
      <c r="M5" s="164"/>
      <c r="N5" s="169"/>
      <c r="O5" s="169"/>
      <c r="P5" s="169"/>
      <c r="Q5" s="164"/>
      <c r="R5" s="164"/>
      <c r="S5" s="164"/>
      <c r="T5" s="164"/>
      <c r="U5" s="164"/>
      <c r="V5" s="164"/>
      <c r="W5" s="243"/>
      <c r="X5" s="164"/>
      <c r="Y5" s="164"/>
      <c r="Z5" s="164"/>
    </row>
    <row r="6" spans="1:26" ht="45" customHeight="1">
      <c r="A6" s="244" t="s">
        <v>4</v>
      </c>
      <c r="B6" s="359" t="s">
        <v>1283</v>
      </c>
      <c r="C6" s="360"/>
      <c r="D6" s="164"/>
      <c r="E6" s="164"/>
      <c r="F6" s="164"/>
      <c r="G6" s="164"/>
      <c r="H6" s="164"/>
      <c r="I6" s="260"/>
      <c r="J6" s="164"/>
      <c r="K6" s="164"/>
      <c r="L6" s="164"/>
      <c r="M6" s="169"/>
      <c r="N6" s="169"/>
      <c r="O6" s="169"/>
      <c r="P6" s="169"/>
      <c r="Q6" s="164"/>
      <c r="R6" s="164"/>
      <c r="S6" s="164"/>
      <c r="T6" s="164"/>
      <c r="U6" s="164"/>
      <c r="V6" s="164"/>
      <c r="W6" s="243"/>
      <c r="X6" s="164"/>
      <c r="Y6" s="164"/>
      <c r="Z6" s="164" t="s">
        <v>6</v>
      </c>
    </row>
    <row r="7" spans="1:26" ht="15.95" customHeight="1">
      <c r="A7" s="164"/>
      <c r="B7" s="164"/>
      <c r="C7" s="164"/>
      <c r="D7" s="164"/>
      <c r="E7" s="164"/>
      <c r="F7" s="164"/>
      <c r="G7" s="164"/>
      <c r="H7" s="164"/>
      <c r="I7" s="260"/>
      <c r="J7" s="164"/>
      <c r="K7" s="164"/>
      <c r="L7" s="164"/>
      <c r="M7" s="164"/>
      <c r="N7" s="169"/>
      <c r="O7" s="169"/>
      <c r="P7" s="169"/>
      <c r="Q7" s="164"/>
      <c r="R7" s="164"/>
      <c r="S7" s="164"/>
      <c r="T7" s="164"/>
      <c r="U7" s="164"/>
      <c r="V7" s="164"/>
      <c r="W7" s="243"/>
      <c r="X7" s="164"/>
      <c r="Y7" s="164"/>
      <c r="Z7" s="171" t="s">
        <v>7</v>
      </c>
    </row>
    <row r="8" spans="1:26" ht="45" customHeight="1">
      <c r="A8" s="361" t="s">
        <v>8</v>
      </c>
      <c r="B8" s="362"/>
      <c r="C8" s="362"/>
      <c r="D8" s="245"/>
      <c r="E8" s="245"/>
      <c r="F8" s="245"/>
      <c r="G8" s="245"/>
      <c r="H8" s="245"/>
      <c r="I8" s="262"/>
      <c r="J8" s="245"/>
      <c r="K8" s="245"/>
      <c r="L8" s="245"/>
      <c r="M8" s="246"/>
      <c r="N8" s="363" t="s">
        <v>9</v>
      </c>
      <c r="O8" s="362"/>
      <c r="P8" s="362"/>
      <c r="Q8" s="362"/>
      <c r="R8" s="362"/>
      <c r="S8" s="362"/>
      <c r="T8" s="362"/>
      <c r="U8" s="364"/>
      <c r="V8" s="164"/>
      <c r="W8" s="243"/>
      <c r="X8" s="164"/>
      <c r="Y8" s="164"/>
      <c r="Z8" s="164"/>
    </row>
    <row r="9" spans="1:26" ht="64.5" customHeight="1">
      <c r="A9" s="365" t="s">
        <v>11</v>
      </c>
      <c r="B9" s="348" t="s">
        <v>12</v>
      </c>
      <c r="C9" s="348" t="s">
        <v>13</v>
      </c>
      <c r="D9" s="348" t="s">
        <v>14</v>
      </c>
      <c r="E9" s="367" t="s">
        <v>15</v>
      </c>
      <c r="F9" s="368" t="s">
        <v>16</v>
      </c>
      <c r="G9" s="360"/>
      <c r="H9" s="348" t="s">
        <v>17</v>
      </c>
      <c r="I9" s="369" t="s">
        <v>18</v>
      </c>
      <c r="J9" s="348" t="s">
        <v>19</v>
      </c>
      <c r="K9" s="357" t="s">
        <v>20</v>
      </c>
      <c r="L9" s="358"/>
      <c r="M9" s="348" t="s">
        <v>21</v>
      </c>
      <c r="N9" s="349" t="s">
        <v>23</v>
      </c>
      <c r="O9" s="350" t="s">
        <v>1284</v>
      </c>
      <c r="P9" s="351" t="s">
        <v>26</v>
      </c>
      <c r="Q9" s="346" t="s">
        <v>28</v>
      </c>
      <c r="R9" s="346" t="s">
        <v>29</v>
      </c>
      <c r="S9" s="346" t="s">
        <v>30</v>
      </c>
      <c r="T9" s="346" t="s">
        <v>31</v>
      </c>
      <c r="U9" s="346" t="s">
        <v>32</v>
      </c>
      <c r="V9" s="164"/>
      <c r="W9" s="243"/>
      <c r="X9" s="164"/>
      <c r="Y9" s="164"/>
      <c r="Z9" s="164"/>
    </row>
    <row r="10" spans="1:26" ht="45.75" customHeight="1">
      <c r="A10" s="366"/>
      <c r="B10" s="347"/>
      <c r="C10" s="347"/>
      <c r="D10" s="347"/>
      <c r="E10" s="347"/>
      <c r="F10" s="172" t="s">
        <v>44</v>
      </c>
      <c r="G10" s="172" t="s">
        <v>45</v>
      </c>
      <c r="H10" s="347"/>
      <c r="I10" s="370"/>
      <c r="J10" s="347"/>
      <c r="K10" s="173" t="s">
        <v>46</v>
      </c>
      <c r="L10" s="173" t="s">
        <v>47</v>
      </c>
      <c r="M10" s="347"/>
      <c r="N10" s="347"/>
      <c r="O10" s="347"/>
      <c r="P10" s="347"/>
      <c r="Q10" s="347"/>
      <c r="R10" s="347"/>
      <c r="S10" s="347"/>
      <c r="T10" s="347"/>
      <c r="U10" s="347"/>
      <c r="V10" s="164"/>
      <c r="W10" s="243"/>
      <c r="X10" s="164"/>
      <c r="Y10" s="164"/>
      <c r="Z10" s="164"/>
    </row>
    <row r="11" spans="1:26" ht="30" customHeight="1">
      <c r="A11" s="352" t="s">
        <v>48</v>
      </c>
      <c r="B11" s="174" t="s">
        <v>49</v>
      </c>
      <c r="C11" s="180" t="s">
        <v>1285</v>
      </c>
      <c r="D11" s="176" t="s">
        <v>63</v>
      </c>
      <c r="E11" s="176" t="s">
        <v>52</v>
      </c>
      <c r="F11" s="247">
        <v>43405</v>
      </c>
      <c r="G11" s="247">
        <v>44896</v>
      </c>
      <c r="H11" s="176" t="s">
        <v>873</v>
      </c>
      <c r="I11" s="181">
        <v>60000</v>
      </c>
      <c r="J11" s="175" t="s">
        <v>1286</v>
      </c>
      <c r="K11" s="176" t="s">
        <v>55</v>
      </c>
      <c r="L11" s="176" t="s">
        <v>56</v>
      </c>
      <c r="M11" s="177" t="s">
        <v>1287</v>
      </c>
      <c r="N11" s="248" t="s">
        <v>58</v>
      </c>
      <c r="O11" s="248"/>
      <c r="P11" s="248"/>
      <c r="Q11" s="253" t="s">
        <v>1288</v>
      </c>
      <c r="R11" s="269"/>
      <c r="S11" s="253" t="s">
        <v>1289</v>
      </c>
      <c r="T11" s="253" t="s">
        <v>1290</v>
      </c>
      <c r="U11" s="177"/>
      <c r="V11" s="164"/>
      <c r="W11" s="243"/>
      <c r="X11" s="164"/>
      <c r="Y11" s="164"/>
      <c r="Z11" s="164"/>
    </row>
    <row r="12" spans="1:26" ht="30" customHeight="1">
      <c r="A12" s="353"/>
      <c r="B12" s="174" t="s">
        <v>66</v>
      </c>
      <c r="C12" s="180" t="s">
        <v>67</v>
      </c>
      <c r="D12" s="176" t="s">
        <v>68</v>
      </c>
      <c r="E12" s="176" t="s">
        <v>69</v>
      </c>
      <c r="F12" s="178">
        <v>43070</v>
      </c>
      <c r="G12" s="247">
        <v>44896</v>
      </c>
      <c r="H12" s="175" t="s">
        <v>1291</v>
      </c>
      <c r="I12" s="181">
        <v>30000</v>
      </c>
      <c r="J12" s="175" t="s">
        <v>1292</v>
      </c>
      <c r="K12" s="176" t="s">
        <v>1293</v>
      </c>
      <c r="L12" s="176" t="s">
        <v>72</v>
      </c>
      <c r="M12" s="156" t="s">
        <v>1294</v>
      </c>
      <c r="N12" s="248"/>
      <c r="O12" s="248"/>
      <c r="P12" s="248" t="s">
        <v>58</v>
      </c>
      <c r="Q12" s="156" t="s">
        <v>1295</v>
      </c>
      <c r="R12" s="111" t="s">
        <v>1296</v>
      </c>
      <c r="S12" s="280" t="s">
        <v>1297</v>
      </c>
      <c r="T12" s="177" t="s">
        <v>1298</v>
      </c>
      <c r="U12" s="177" t="s">
        <v>1299</v>
      </c>
      <c r="V12" s="164"/>
      <c r="W12" s="243"/>
      <c r="X12" s="164"/>
      <c r="Y12" s="164"/>
      <c r="Z12" s="164"/>
    </row>
    <row r="13" spans="1:26" ht="30" customHeight="1">
      <c r="A13" s="353"/>
      <c r="B13" s="174" t="s">
        <v>78</v>
      </c>
      <c r="C13" s="180" t="s">
        <v>896</v>
      </c>
      <c r="D13" s="175" t="s">
        <v>897</v>
      </c>
      <c r="E13" s="175" t="s">
        <v>898</v>
      </c>
      <c r="F13" s="178">
        <v>43070</v>
      </c>
      <c r="G13" s="247">
        <v>44896</v>
      </c>
      <c r="H13" s="175" t="s">
        <v>1300</v>
      </c>
      <c r="I13" s="181">
        <v>60000</v>
      </c>
      <c r="J13" s="175" t="s">
        <v>1301</v>
      </c>
      <c r="K13" s="176" t="s">
        <v>83</v>
      </c>
      <c r="L13" s="176" t="s">
        <v>83</v>
      </c>
      <c r="M13" s="156" t="s">
        <v>1302</v>
      </c>
      <c r="N13" s="248" t="s">
        <v>58</v>
      </c>
      <c r="O13" s="248"/>
      <c r="P13" s="248"/>
      <c r="Q13" s="177" t="s">
        <v>1303</v>
      </c>
      <c r="R13" s="268"/>
      <c r="S13" s="177" t="s">
        <v>1304</v>
      </c>
      <c r="T13" s="177" t="s">
        <v>1305</v>
      </c>
      <c r="U13" s="177" t="s">
        <v>1306</v>
      </c>
      <c r="V13" s="164"/>
      <c r="W13" s="243"/>
      <c r="X13" s="164"/>
      <c r="Y13" s="164"/>
      <c r="Z13" s="164"/>
    </row>
    <row r="14" spans="1:26" ht="30" customHeight="1">
      <c r="A14" s="353"/>
      <c r="B14" s="174" t="s">
        <v>88</v>
      </c>
      <c r="C14" s="177" t="s">
        <v>1148</v>
      </c>
      <c r="D14" s="175" t="s">
        <v>90</v>
      </c>
      <c r="E14" s="175" t="s">
        <v>91</v>
      </c>
      <c r="F14" s="178">
        <v>43191</v>
      </c>
      <c r="G14" s="247">
        <v>44896</v>
      </c>
      <c r="H14" s="176" t="s">
        <v>873</v>
      </c>
      <c r="I14" s="181">
        <v>60000</v>
      </c>
      <c r="J14" s="176" t="s">
        <v>1307</v>
      </c>
      <c r="K14" s="176" t="s">
        <v>94</v>
      </c>
      <c r="L14" s="176" t="s">
        <v>93</v>
      </c>
      <c r="M14" s="177" t="s">
        <v>1308</v>
      </c>
      <c r="N14" s="248" t="s">
        <v>58</v>
      </c>
      <c r="O14" s="248"/>
      <c r="P14" s="248"/>
      <c r="Q14" s="177" t="s">
        <v>1309</v>
      </c>
      <c r="R14" s="276"/>
      <c r="S14" s="177" t="s">
        <v>1310</v>
      </c>
      <c r="T14" s="177" t="s">
        <v>1311</v>
      </c>
      <c r="U14" s="177" t="s">
        <v>1312</v>
      </c>
      <c r="V14" s="164"/>
      <c r="W14" s="243"/>
      <c r="X14" s="164"/>
      <c r="Y14" s="164"/>
      <c r="Z14" s="164"/>
    </row>
    <row r="15" spans="1:26" ht="30" customHeight="1">
      <c r="A15" s="353"/>
      <c r="B15" s="174" t="s">
        <v>98</v>
      </c>
      <c r="C15" s="177" t="s">
        <v>575</v>
      </c>
      <c r="D15" s="175" t="s">
        <v>100</v>
      </c>
      <c r="E15" s="175" t="s">
        <v>101</v>
      </c>
      <c r="F15" s="178">
        <v>43070</v>
      </c>
      <c r="G15" s="178">
        <v>44653</v>
      </c>
      <c r="H15" s="175" t="s">
        <v>905</v>
      </c>
      <c r="I15" s="181">
        <v>1000</v>
      </c>
      <c r="J15" s="175" t="s">
        <v>1149</v>
      </c>
      <c r="K15" s="176" t="s">
        <v>1313</v>
      </c>
      <c r="L15" s="176" t="s">
        <v>104</v>
      </c>
      <c r="M15" s="177" t="s">
        <v>1150</v>
      </c>
      <c r="N15" s="248" t="s">
        <v>58</v>
      </c>
      <c r="O15" s="248"/>
      <c r="P15" s="248"/>
      <c r="Q15" s="177" t="s">
        <v>1314</v>
      </c>
      <c r="R15" s="276"/>
      <c r="S15" s="177" t="s">
        <v>908</v>
      </c>
      <c r="T15" s="177" t="s">
        <v>395</v>
      </c>
      <c r="U15" s="274"/>
      <c r="V15" s="164"/>
      <c r="W15" s="243"/>
      <c r="X15" s="164"/>
      <c r="Y15" s="164"/>
      <c r="Z15" s="164"/>
    </row>
    <row r="16" spans="1:26" ht="30" customHeight="1">
      <c r="A16" s="353"/>
      <c r="B16" s="174" t="s">
        <v>108</v>
      </c>
      <c r="C16" s="177" t="s">
        <v>1315</v>
      </c>
      <c r="D16" s="175" t="s">
        <v>110</v>
      </c>
      <c r="E16" s="175" t="s">
        <v>111</v>
      </c>
      <c r="F16" s="178">
        <v>43678</v>
      </c>
      <c r="G16" s="247">
        <v>44896</v>
      </c>
      <c r="H16" s="175" t="s">
        <v>1152</v>
      </c>
      <c r="I16" s="181">
        <v>15000</v>
      </c>
      <c r="J16" s="176" t="s">
        <v>583</v>
      </c>
      <c r="K16" s="176" t="s">
        <v>113</v>
      </c>
      <c r="L16" s="176" t="s">
        <v>114</v>
      </c>
      <c r="M16" s="177" t="s">
        <v>584</v>
      </c>
      <c r="N16" s="248"/>
      <c r="O16" s="248"/>
      <c r="P16" s="248" t="s">
        <v>58</v>
      </c>
      <c r="Q16" s="177" t="s">
        <v>1316</v>
      </c>
      <c r="R16" s="268" t="s">
        <v>1317</v>
      </c>
      <c r="S16" s="177" t="s">
        <v>1318</v>
      </c>
      <c r="T16" s="177" t="s">
        <v>1319</v>
      </c>
      <c r="U16" s="177" t="s">
        <v>1320</v>
      </c>
      <c r="V16" s="164"/>
      <c r="W16" s="243"/>
      <c r="X16" s="164"/>
      <c r="Y16" s="164"/>
      <c r="Z16" s="164"/>
    </row>
    <row r="17" spans="1:21" ht="30" customHeight="1">
      <c r="A17" s="353"/>
      <c r="B17" s="174" t="s">
        <v>118</v>
      </c>
      <c r="C17" s="177" t="s">
        <v>1321</v>
      </c>
      <c r="D17" s="175" t="s">
        <v>120</v>
      </c>
      <c r="E17" s="175" t="s">
        <v>111</v>
      </c>
      <c r="F17" s="178">
        <v>43070</v>
      </c>
      <c r="G17" s="178">
        <v>44896</v>
      </c>
      <c r="H17" s="175" t="s">
        <v>1157</v>
      </c>
      <c r="I17" s="181">
        <v>15000</v>
      </c>
      <c r="J17" s="176" t="s">
        <v>585</v>
      </c>
      <c r="K17" s="176" t="s">
        <v>55</v>
      </c>
      <c r="L17" s="176" t="s">
        <v>114</v>
      </c>
      <c r="M17" s="177" t="s">
        <v>589</v>
      </c>
      <c r="N17" s="248"/>
      <c r="O17" s="248"/>
      <c r="P17" s="248" t="s">
        <v>58</v>
      </c>
      <c r="Q17" s="177" t="s">
        <v>1322</v>
      </c>
      <c r="R17" s="268" t="s">
        <v>1317</v>
      </c>
      <c r="S17" s="177" t="s">
        <v>1318</v>
      </c>
      <c r="T17" s="177" t="s">
        <v>1319</v>
      </c>
      <c r="U17" s="177" t="s">
        <v>1323</v>
      </c>
    </row>
    <row r="18" spans="1:21" ht="30" customHeight="1">
      <c r="A18" s="353"/>
      <c r="B18" s="174" t="s">
        <v>124</v>
      </c>
      <c r="C18" s="177" t="s">
        <v>594</v>
      </c>
      <c r="D18" s="175" t="s">
        <v>1324</v>
      </c>
      <c r="E18" s="175" t="s">
        <v>127</v>
      </c>
      <c r="F18" s="178">
        <v>43070</v>
      </c>
      <c r="G18" s="178">
        <v>44897</v>
      </c>
      <c r="H18" s="175" t="s">
        <v>1291</v>
      </c>
      <c r="I18" s="181">
        <v>1000</v>
      </c>
      <c r="J18" s="176" t="s">
        <v>590</v>
      </c>
      <c r="K18" s="176" t="s">
        <v>130</v>
      </c>
      <c r="L18" s="176" t="s">
        <v>129</v>
      </c>
      <c r="M18" s="177" t="s">
        <v>1325</v>
      </c>
      <c r="N18" s="248"/>
      <c r="O18" s="248"/>
      <c r="P18" s="248" t="s">
        <v>58</v>
      </c>
      <c r="Q18" s="177" t="s">
        <v>1326</v>
      </c>
      <c r="R18" s="268" t="s">
        <v>1327</v>
      </c>
      <c r="S18" s="274"/>
      <c r="T18" s="177" t="s">
        <v>1305</v>
      </c>
      <c r="U18" s="177" t="s">
        <v>1328</v>
      </c>
    </row>
    <row r="19" spans="1:21" ht="30" customHeight="1">
      <c r="A19" s="353"/>
      <c r="B19" s="174" t="s">
        <v>134</v>
      </c>
      <c r="C19" s="270" t="s">
        <v>135</v>
      </c>
      <c r="D19" s="176" t="s">
        <v>600</v>
      </c>
      <c r="E19" s="176" t="s">
        <v>137</v>
      </c>
      <c r="F19" s="178">
        <v>43070</v>
      </c>
      <c r="G19" s="178">
        <v>44044</v>
      </c>
      <c r="H19" s="175" t="s">
        <v>905</v>
      </c>
      <c r="I19" s="181">
        <v>7000</v>
      </c>
      <c r="J19" s="176" t="s">
        <v>596</v>
      </c>
      <c r="K19" s="176" t="s">
        <v>139</v>
      </c>
      <c r="L19" s="176" t="s">
        <v>140</v>
      </c>
      <c r="M19" s="180"/>
      <c r="N19" s="248"/>
      <c r="O19" s="248"/>
      <c r="P19" s="248" t="s">
        <v>58</v>
      </c>
      <c r="Q19" s="274" t="s">
        <v>1329</v>
      </c>
      <c r="R19" s="268" t="s">
        <v>1330</v>
      </c>
      <c r="S19" s="274"/>
      <c r="T19" s="274"/>
      <c r="U19" s="274"/>
    </row>
    <row r="20" spans="1:21" ht="30" customHeight="1">
      <c r="A20" s="353"/>
      <c r="B20" s="174" t="s">
        <v>143</v>
      </c>
      <c r="C20" s="270" t="s">
        <v>602</v>
      </c>
      <c r="D20" s="176" t="s">
        <v>145</v>
      </c>
      <c r="E20" s="176" t="s">
        <v>146</v>
      </c>
      <c r="F20" s="178">
        <v>43070</v>
      </c>
      <c r="G20" s="178">
        <v>44897</v>
      </c>
      <c r="H20" s="176" t="s">
        <v>1331</v>
      </c>
      <c r="I20" s="181">
        <v>0</v>
      </c>
      <c r="J20" s="175" t="s">
        <v>1332</v>
      </c>
      <c r="K20" s="176" t="s">
        <v>1333</v>
      </c>
      <c r="L20" s="176" t="s">
        <v>1333</v>
      </c>
      <c r="M20" s="180" t="s">
        <v>608</v>
      </c>
      <c r="N20" s="248"/>
      <c r="O20" s="248" t="s">
        <v>58</v>
      </c>
      <c r="P20" s="248"/>
      <c r="Q20" s="177" t="s">
        <v>1334</v>
      </c>
      <c r="R20" s="276"/>
      <c r="S20" s="177" t="s">
        <v>1335</v>
      </c>
      <c r="T20" s="177" t="s">
        <v>1336</v>
      </c>
      <c r="U20" s="177" t="s">
        <v>1337</v>
      </c>
    </row>
    <row r="21" spans="1:21" ht="30" customHeight="1">
      <c r="A21" s="353"/>
      <c r="B21" s="174" t="s">
        <v>152</v>
      </c>
      <c r="C21" s="180" t="s">
        <v>153</v>
      </c>
      <c r="D21" s="176" t="s">
        <v>942</v>
      </c>
      <c r="E21" s="176" t="s">
        <v>159</v>
      </c>
      <c r="F21" s="178">
        <v>43070</v>
      </c>
      <c r="G21" s="178">
        <v>44897</v>
      </c>
      <c r="H21" s="176" t="s">
        <v>1167</v>
      </c>
      <c r="I21" s="181">
        <v>6000</v>
      </c>
      <c r="J21" s="265" t="s">
        <v>1338</v>
      </c>
      <c r="K21" s="175" t="s">
        <v>1339</v>
      </c>
      <c r="L21" s="175" t="s">
        <v>1339</v>
      </c>
      <c r="M21" s="177" t="s">
        <v>1340</v>
      </c>
      <c r="N21" s="248" t="s">
        <v>58</v>
      </c>
      <c r="O21" s="248"/>
      <c r="P21" s="248"/>
      <c r="Q21" s="177" t="s">
        <v>1341</v>
      </c>
      <c r="R21" s="276"/>
      <c r="S21" s="177" t="s">
        <v>1342</v>
      </c>
      <c r="T21" s="274"/>
      <c r="U21" s="177" t="s">
        <v>1343</v>
      </c>
    </row>
    <row r="22" spans="1:21" ht="30" customHeight="1">
      <c r="A22" s="353"/>
      <c r="B22" s="174" t="s">
        <v>160</v>
      </c>
      <c r="C22" s="180" t="s">
        <v>622</v>
      </c>
      <c r="D22" s="175" t="s">
        <v>623</v>
      </c>
      <c r="E22" s="175" t="s">
        <v>945</v>
      </c>
      <c r="F22" s="178">
        <v>43070</v>
      </c>
      <c r="G22" s="178">
        <v>44653</v>
      </c>
      <c r="H22" s="176" t="s">
        <v>873</v>
      </c>
      <c r="I22" s="181">
        <v>0</v>
      </c>
      <c r="J22" s="176" t="s">
        <v>1344</v>
      </c>
      <c r="K22" s="176" t="s">
        <v>130</v>
      </c>
      <c r="L22" s="176" t="s">
        <v>130</v>
      </c>
      <c r="M22" s="177" t="s">
        <v>617</v>
      </c>
      <c r="N22" s="248"/>
      <c r="O22" s="248"/>
      <c r="P22" s="248" t="s">
        <v>58</v>
      </c>
      <c r="Q22" s="274" t="s">
        <v>1345</v>
      </c>
      <c r="R22" s="268" t="s">
        <v>924</v>
      </c>
      <c r="S22" s="274"/>
      <c r="T22" s="274"/>
      <c r="U22" s="274"/>
    </row>
    <row r="23" spans="1:21" ht="30" customHeight="1">
      <c r="A23" s="353"/>
      <c r="B23" s="174" t="s">
        <v>171</v>
      </c>
      <c r="C23" s="180" t="s">
        <v>172</v>
      </c>
      <c r="D23" s="176" t="s">
        <v>950</v>
      </c>
      <c r="E23" s="176" t="s">
        <v>170</v>
      </c>
      <c r="F23" s="178">
        <v>43070</v>
      </c>
      <c r="G23" s="178">
        <v>44897</v>
      </c>
      <c r="H23" s="176" t="s">
        <v>1174</v>
      </c>
      <c r="I23" s="181">
        <v>0</v>
      </c>
      <c r="J23" s="175" t="s">
        <v>1346</v>
      </c>
      <c r="K23" s="176" t="s">
        <v>175</v>
      </c>
      <c r="L23" s="176" t="s">
        <v>175</v>
      </c>
      <c r="M23" s="177"/>
      <c r="N23" s="248" t="s">
        <v>58</v>
      </c>
      <c r="O23" s="248"/>
      <c r="P23" s="248"/>
      <c r="Q23" s="177" t="s">
        <v>1347</v>
      </c>
      <c r="R23" s="276"/>
      <c r="S23" s="177" t="s">
        <v>1348</v>
      </c>
      <c r="T23" s="253" t="s">
        <v>1349</v>
      </c>
      <c r="U23" s="177" t="s">
        <v>1350</v>
      </c>
    </row>
    <row r="24" spans="1:21" ht="30" customHeight="1">
      <c r="A24" s="353"/>
      <c r="B24" s="174" t="s">
        <v>178</v>
      </c>
      <c r="C24" s="180" t="s">
        <v>179</v>
      </c>
      <c r="D24" s="176" t="s">
        <v>180</v>
      </c>
      <c r="E24" s="176" t="s">
        <v>181</v>
      </c>
      <c r="F24" s="178">
        <v>43070</v>
      </c>
      <c r="G24" s="178">
        <v>43923</v>
      </c>
      <c r="H24" s="175" t="s">
        <v>952</v>
      </c>
      <c r="I24" s="181">
        <v>1000</v>
      </c>
      <c r="J24" s="182" t="s">
        <v>1178</v>
      </c>
      <c r="K24" s="176" t="s">
        <v>184</v>
      </c>
      <c r="L24" s="176" t="s">
        <v>55</v>
      </c>
      <c r="M24" s="177"/>
      <c r="N24" s="248"/>
      <c r="O24" s="248"/>
      <c r="P24" s="248" t="s">
        <v>58</v>
      </c>
      <c r="Q24" s="274" t="s">
        <v>1329</v>
      </c>
      <c r="R24" s="268" t="s">
        <v>1180</v>
      </c>
      <c r="S24" s="274"/>
      <c r="T24" s="274"/>
      <c r="U24" s="274"/>
    </row>
    <row r="25" spans="1:21" ht="30" customHeight="1">
      <c r="A25" s="353"/>
      <c r="B25" s="174" t="s">
        <v>473</v>
      </c>
      <c r="C25" s="177" t="s">
        <v>474</v>
      </c>
      <c r="D25" s="175" t="s">
        <v>475</v>
      </c>
      <c r="E25" s="175" t="s">
        <v>476</v>
      </c>
      <c r="F25" s="178">
        <v>43252</v>
      </c>
      <c r="G25" s="178">
        <v>44166</v>
      </c>
      <c r="H25" s="176" t="s">
        <v>1181</v>
      </c>
      <c r="I25" s="181">
        <v>0</v>
      </c>
      <c r="J25" s="250" t="s">
        <v>637</v>
      </c>
      <c r="K25" s="176" t="s">
        <v>55</v>
      </c>
      <c r="L25" s="176" t="s">
        <v>114</v>
      </c>
      <c r="M25" s="177"/>
      <c r="N25" s="248"/>
      <c r="O25" s="248"/>
      <c r="P25" s="248" t="s">
        <v>58</v>
      </c>
      <c r="Q25" s="274" t="s">
        <v>1345</v>
      </c>
      <c r="R25" s="110" t="s">
        <v>1183</v>
      </c>
      <c r="S25" s="274"/>
      <c r="T25" s="274"/>
      <c r="U25" s="274"/>
    </row>
    <row r="26" spans="1:21" ht="30" customHeight="1">
      <c r="A26" s="353"/>
      <c r="B26" s="174" t="s">
        <v>478</v>
      </c>
      <c r="C26" s="177" t="s">
        <v>479</v>
      </c>
      <c r="D26" s="175" t="s">
        <v>475</v>
      </c>
      <c r="E26" s="175" t="s">
        <v>476</v>
      </c>
      <c r="F26" s="178">
        <v>43252</v>
      </c>
      <c r="G26" s="178">
        <v>44166</v>
      </c>
      <c r="H26" s="176" t="s">
        <v>1181</v>
      </c>
      <c r="I26" s="181">
        <v>0</v>
      </c>
      <c r="J26" s="175" t="s">
        <v>1351</v>
      </c>
      <c r="K26" s="176" t="s">
        <v>130</v>
      </c>
      <c r="L26" s="176" t="s">
        <v>129</v>
      </c>
      <c r="M26" s="177" t="s">
        <v>648</v>
      </c>
      <c r="N26" s="248"/>
      <c r="O26" s="248"/>
      <c r="P26" s="248" t="s">
        <v>58</v>
      </c>
      <c r="Q26" s="274" t="s">
        <v>1345</v>
      </c>
      <c r="R26" s="110" t="s">
        <v>1183</v>
      </c>
      <c r="S26" s="274"/>
      <c r="T26" s="274"/>
      <c r="U26" s="274"/>
    </row>
    <row r="27" spans="1:21" ht="30" customHeight="1">
      <c r="A27" s="353"/>
      <c r="B27" s="174" t="s">
        <v>481</v>
      </c>
      <c r="C27" s="177" t="s">
        <v>482</v>
      </c>
      <c r="D27" s="175" t="s">
        <v>475</v>
      </c>
      <c r="E27" s="175" t="s">
        <v>476</v>
      </c>
      <c r="F27" s="178">
        <v>43252</v>
      </c>
      <c r="G27" s="178">
        <v>44166</v>
      </c>
      <c r="H27" s="176" t="s">
        <v>1181</v>
      </c>
      <c r="I27" s="181">
        <v>0</v>
      </c>
      <c r="J27" s="175" t="s">
        <v>652</v>
      </c>
      <c r="K27" s="176" t="s">
        <v>175</v>
      </c>
      <c r="L27" s="183" t="s">
        <v>196</v>
      </c>
      <c r="M27" s="177"/>
      <c r="N27" s="248"/>
      <c r="O27" s="248"/>
      <c r="P27" s="248" t="s">
        <v>58</v>
      </c>
      <c r="Q27" s="274" t="s">
        <v>1345</v>
      </c>
      <c r="R27" s="110" t="s">
        <v>1183</v>
      </c>
      <c r="S27" s="274"/>
      <c r="T27" s="274"/>
      <c r="U27" s="274"/>
    </row>
    <row r="28" spans="1:21" ht="30" customHeight="1">
      <c r="A28" s="353"/>
      <c r="B28" s="174" t="s">
        <v>484</v>
      </c>
      <c r="C28" s="271" t="s">
        <v>485</v>
      </c>
      <c r="D28" s="175" t="s">
        <v>1352</v>
      </c>
      <c r="E28" s="175" t="s">
        <v>487</v>
      </c>
      <c r="F28" s="178">
        <v>43313</v>
      </c>
      <c r="G28" s="178">
        <v>44044</v>
      </c>
      <c r="H28" s="175" t="s">
        <v>1185</v>
      </c>
      <c r="I28" s="181">
        <v>0</v>
      </c>
      <c r="J28" s="267" t="s">
        <v>1353</v>
      </c>
      <c r="K28" s="175" t="s">
        <v>1354</v>
      </c>
      <c r="L28" s="175" t="s">
        <v>490</v>
      </c>
      <c r="M28" s="177" t="s">
        <v>1355</v>
      </c>
      <c r="N28" s="248"/>
      <c r="O28" s="248"/>
      <c r="P28" s="248" t="s">
        <v>58</v>
      </c>
      <c r="Q28" s="274" t="s">
        <v>1345</v>
      </c>
      <c r="R28" s="110" t="s">
        <v>1187</v>
      </c>
      <c r="S28" s="275"/>
      <c r="T28" s="275"/>
      <c r="U28" s="275"/>
    </row>
    <row r="29" spans="1:21" ht="30" customHeight="1">
      <c r="A29" s="353"/>
      <c r="B29" s="174" t="s">
        <v>491</v>
      </c>
      <c r="C29" s="271" t="s">
        <v>492</v>
      </c>
      <c r="D29" s="175" t="s">
        <v>493</v>
      </c>
      <c r="E29" s="175" t="s">
        <v>494</v>
      </c>
      <c r="F29" s="247">
        <v>43313</v>
      </c>
      <c r="G29" s="178">
        <v>44896</v>
      </c>
      <c r="H29" s="175" t="s">
        <v>1356</v>
      </c>
      <c r="I29" s="181">
        <v>0</v>
      </c>
      <c r="J29" s="184" t="s">
        <v>1357</v>
      </c>
      <c r="K29" s="175" t="s">
        <v>1358</v>
      </c>
      <c r="L29" s="175" t="s">
        <v>497</v>
      </c>
      <c r="M29" s="177" t="s">
        <v>1359</v>
      </c>
      <c r="N29" s="248" t="s">
        <v>58</v>
      </c>
      <c r="O29" s="248"/>
      <c r="P29" s="248"/>
      <c r="Q29" s="253" t="s">
        <v>1341</v>
      </c>
      <c r="R29" s="277"/>
      <c r="S29" s="253" t="s">
        <v>1360</v>
      </c>
      <c r="T29" s="177" t="s">
        <v>1305</v>
      </c>
      <c r="U29" s="253" t="s">
        <v>1361</v>
      </c>
    </row>
    <row r="30" spans="1:21" ht="30" customHeight="1">
      <c r="A30" s="353"/>
      <c r="B30" s="254" t="s">
        <v>498</v>
      </c>
      <c r="C30" s="253" t="s">
        <v>1362</v>
      </c>
      <c r="D30" s="250" t="s">
        <v>1363</v>
      </c>
      <c r="E30" s="175" t="s">
        <v>1192</v>
      </c>
      <c r="F30" s="247">
        <v>43313</v>
      </c>
      <c r="G30" s="178">
        <v>43800</v>
      </c>
      <c r="H30" s="175" t="s">
        <v>913</v>
      </c>
      <c r="I30" s="263">
        <v>0</v>
      </c>
      <c r="J30" s="175" t="s">
        <v>1364</v>
      </c>
      <c r="K30" s="175" t="s">
        <v>1365</v>
      </c>
      <c r="L30" s="175" t="s">
        <v>505</v>
      </c>
      <c r="M30" s="177" t="s">
        <v>1366</v>
      </c>
      <c r="N30" s="248"/>
      <c r="O30" s="248"/>
      <c r="P30" s="248" t="s">
        <v>58</v>
      </c>
      <c r="Q30" s="274" t="s">
        <v>1345</v>
      </c>
      <c r="R30" s="277"/>
      <c r="S30" s="275"/>
      <c r="T30" s="275"/>
      <c r="U30" s="253" t="s">
        <v>1367</v>
      </c>
    </row>
    <row r="31" spans="1:21" ht="30" customHeight="1">
      <c r="A31" s="353"/>
      <c r="B31" s="187" t="s">
        <v>848</v>
      </c>
      <c r="C31" s="271" t="s">
        <v>1368</v>
      </c>
      <c r="D31" s="175" t="s">
        <v>1369</v>
      </c>
      <c r="E31" s="175" t="s">
        <v>1370</v>
      </c>
      <c r="F31" s="178">
        <v>43678</v>
      </c>
      <c r="G31" s="178">
        <v>44470</v>
      </c>
      <c r="H31" s="175" t="s">
        <v>1194</v>
      </c>
      <c r="I31" s="181">
        <v>0</v>
      </c>
      <c r="J31" s="175" t="s">
        <v>976</v>
      </c>
      <c r="K31" s="185" t="s">
        <v>221</v>
      </c>
      <c r="L31" s="185" t="s">
        <v>221</v>
      </c>
      <c r="M31" s="186" t="s">
        <v>853</v>
      </c>
      <c r="N31" s="248"/>
      <c r="O31" s="248"/>
      <c r="P31" s="248" t="s">
        <v>58</v>
      </c>
      <c r="Q31" s="274" t="s">
        <v>1345</v>
      </c>
      <c r="R31" s="277"/>
      <c r="S31" s="275"/>
      <c r="T31" s="275"/>
      <c r="U31" s="275"/>
    </row>
    <row r="32" spans="1:21" ht="30" customHeight="1">
      <c r="A32" s="353"/>
      <c r="B32" s="174" t="s">
        <v>854</v>
      </c>
      <c r="C32" s="272" t="s">
        <v>1371</v>
      </c>
      <c r="D32" s="250" t="s">
        <v>1372</v>
      </c>
      <c r="E32" s="250" t="s">
        <v>1373</v>
      </c>
      <c r="F32" s="247">
        <v>43678</v>
      </c>
      <c r="G32" s="178">
        <v>44896</v>
      </c>
      <c r="H32" s="252" t="s">
        <v>873</v>
      </c>
      <c r="I32" s="263">
        <v>150000</v>
      </c>
      <c r="J32" s="266" t="s">
        <v>1374</v>
      </c>
      <c r="K32" s="252" t="s">
        <v>1375</v>
      </c>
      <c r="L32" s="250" t="s">
        <v>860</v>
      </c>
      <c r="M32" s="253" t="s">
        <v>1376</v>
      </c>
      <c r="N32" s="248" t="s">
        <v>58</v>
      </c>
      <c r="O32" s="248"/>
      <c r="P32" s="248"/>
      <c r="Q32" s="253" t="s">
        <v>1377</v>
      </c>
      <c r="R32" s="277"/>
      <c r="S32" s="253" t="s">
        <v>1378</v>
      </c>
      <c r="T32" s="253" t="s">
        <v>1379</v>
      </c>
      <c r="U32" s="253" t="s">
        <v>1380</v>
      </c>
    </row>
    <row r="33" spans="1:21" ht="30" customHeight="1">
      <c r="A33" s="353"/>
      <c r="B33" s="187" t="s">
        <v>1112</v>
      </c>
      <c r="C33" s="177" t="s">
        <v>1113</v>
      </c>
      <c r="D33" s="175" t="s">
        <v>1114</v>
      </c>
      <c r="E33" s="175" t="s">
        <v>1115</v>
      </c>
      <c r="F33" s="178">
        <v>44105</v>
      </c>
      <c r="G33" s="178">
        <v>44896</v>
      </c>
      <c r="H33" s="175" t="s">
        <v>905</v>
      </c>
      <c r="I33" s="181">
        <v>0</v>
      </c>
      <c r="J33" s="175" t="s">
        <v>1117</v>
      </c>
      <c r="K33" s="174" t="s">
        <v>1381</v>
      </c>
      <c r="L33" s="187" t="s">
        <v>1382</v>
      </c>
      <c r="M33" s="179"/>
      <c r="N33" s="248"/>
      <c r="O33" s="248" t="s">
        <v>58</v>
      </c>
      <c r="P33" s="248"/>
      <c r="Q33" s="156" t="s">
        <v>1383</v>
      </c>
      <c r="R33" s="277"/>
      <c r="S33" s="253" t="s">
        <v>1384</v>
      </c>
      <c r="T33" s="253" t="s">
        <v>1385</v>
      </c>
      <c r="U33" s="253" t="s">
        <v>1386</v>
      </c>
    </row>
    <row r="34" spans="1:21" ht="30" customHeight="1">
      <c r="A34" s="354"/>
      <c r="B34" s="187" t="s">
        <v>1120</v>
      </c>
      <c r="C34" s="177" t="s">
        <v>1121</v>
      </c>
      <c r="D34" s="175" t="s">
        <v>1122</v>
      </c>
      <c r="E34" s="175" t="s">
        <v>1123</v>
      </c>
      <c r="F34" s="178">
        <v>44197</v>
      </c>
      <c r="G34" s="178">
        <v>44734</v>
      </c>
      <c r="H34" s="175" t="s">
        <v>1017</v>
      </c>
      <c r="I34" s="181">
        <v>0</v>
      </c>
      <c r="J34" s="175" t="s">
        <v>1124</v>
      </c>
      <c r="K34" s="174" t="s">
        <v>1381</v>
      </c>
      <c r="L34" s="187" t="s">
        <v>1382</v>
      </c>
      <c r="M34" s="179"/>
      <c r="N34" s="248"/>
      <c r="O34" s="248" t="s">
        <v>58</v>
      </c>
      <c r="P34" s="248"/>
      <c r="Q34" s="253" t="s">
        <v>1387</v>
      </c>
      <c r="R34" s="277"/>
      <c r="S34" s="253" t="s">
        <v>1388</v>
      </c>
      <c r="T34" s="253" t="s">
        <v>1389</v>
      </c>
      <c r="U34" s="275"/>
    </row>
    <row r="35" spans="1:21" ht="30" customHeight="1">
      <c r="A35" s="355" t="s">
        <v>188</v>
      </c>
      <c r="B35" s="174" t="s">
        <v>189</v>
      </c>
      <c r="C35" s="156" t="s">
        <v>1390</v>
      </c>
      <c r="D35" s="175" t="s">
        <v>200</v>
      </c>
      <c r="E35" s="175" t="s">
        <v>192</v>
      </c>
      <c r="F35" s="178">
        <v>43070</v>
      </c>
      <c r="G35" s="178">
        <v>44734</v>
      </c>
      <c r="H35" s="175" t="s">
        <v>1356</v>
      </c>
      <c r="I35" s="181">
        <v>0</v>
      </c>
      <c r="J35" s="175" t="s">
        <v>674</v>
      </c>
      <c r="K35" s="175" t="s">
        <v>1391</v>
      </c>
      <c r="L35" s="176" t="s">
        <v>196</v>
      </c>
      <c r="M35" s="177"/>
      <c r="N35" s="248" t="s">
        <v>58</v>
      </c>
      <c r="O35" s="248"/>
      <c r="P35" s="248"/>
      <c r="Q35" s="253" t="s">
        <v>1392</v>
      </c>
      <c r="R35" s="277"/>
      <c r="S35" s="253" t="s">
        <v>1206</v>
      </c>
      <c r="T35" s="253" t="s">
        <v>1349</v>
      </c>
      <c r="U35" s="275"/>
    </row>
    <row r="36" spans="1:21" ht="30" customHeight="1">
      <c r="A36" s="353"/>
      <c r="B36" s="174" t="s">
        <v>201</v>
      </c>
      <c r="C36" s="177" t="s">
        <v>1393</v>
      </c>
      <c r="D36" s="175" t="s">
        <v>208</v>
      </c>
      <c r="E36" s="175" t="s">
        <v>203</v>
      </c>
      <c r="F36" s="178">
        <v>43070</v>
      </c>
      <c r="G36" s="178">
        <v>44734</v>
      </c>
      <c r="H36" s="175" t="s">
        <v>1207</v>
      </c>
      <c r="I36" s="181">
        <v>0</v>
      </c>
      <c r="J36" s="175" t="s">
        <v>1305</v>
      </c>
      <c r="K36" s="175" t="s">
        <v>1394</v>
      </c>
      <c r="L36" s="176" t="s">
        <v>129</v>
      </c>
      <c r="M36" s="177"/>
      <c r="N36" s="248" t="s">
        <v>58</v>
      </c>
      <c r="O36" s="248"/>
      <c r="P36" s="248"/>
      <c r="Q36" s="253" t="s">
        <v>1395</v>
      </c>
      <c r="R36" s="277"/>
      <c r="S36" s="253" t="s">
        <v>1396</v>
      </c>
      <c r="T36" s="177" t="s">
        <v>204</v>
      </c>
      <c r="U36" s="253" t="s">
        <v>1397</v>
      </c>
    </row>
    <row r="37" spans="1:21" ht="30" customHeight="1">
      <c r="A37" s="353"/>
      <c r="B37" s="174" t="s">
        <v>209</v>
      </c>
      <c r="C37" s="177" t="s">
        <v>1398</v>
      </c>
      <c r="D37" s="175" t="s">
        <v>216</v>
      </c>
      <c r="E37" s="175" t="s">
        <v>211</v>
      </c>
      <c r="F37" s="178">
        <v>43070</v>
      </c>
      <c r="G37" s="178">
        <v>44734</v>
      </c>
      <c r="H37" s="175" t="s">
        <v>1207</v>
      </c>
      <c r="I37" s="181">
        <v>0</v>
      </c>
      <c r="J37" s="175" t="s">
        <v>679</v>
      </c>
      <c r="K37" s="175" t="s">
        <v>1399</v>
      </c>
      <c r="L37" s="176" t="s">
        <v>114</v>
      </c>
      <c r="M37" s="177"/>
      <c r="N37" s="248" t="s">
        <v>58</v>
      </c>
      <c r="O37" s="248"/>
      <c r="P37" s="248"/>
      <c r="Q37" s="253" t="s">
        <v>1395</v>
      </c>
      <c r="R37" s="277"/>
      <c r="S37" s="253" t="s">
        <v>1396</v>
      </c>
      <c r="T37" s="177" t="s">
        <v>204</v>
      </c>
      <c r="U37" s="253" t="s">
        <v>1400</v>
      </c>
    </row>
    <row r="38" spans="1:21" ht="30" customHeight="1">
      <c r="A38" s="353"/>
      <c r="B38" s="174" t="s">
        <v>217</v>
      </c>
      <c r="C38" s="177" t="s">
        <v>218</v>
      </c>
      <c r="D38" s="175" t="s">
        <v>219</v>
      </c>
      <c r="E38" s="250" t="s">
        <v>685</v>
      </c>
      <c r="F38" s="178">
        <v>43070</v>
      </c>
      <c r="G38" s="178">
        <v>44652</v>
      </c>
      <c r="H38" s="175" t="s">
        <v>991</v>
      </c>
      <c r="I38" s="181">
        <v>50000</v>
      </c>
      <c r="J38" s="175" t="s">
        <v>1401</v>
      </c>
      <c r="K38" s="175" t="s">
        <v>221</v>
      </c>
      <c r="L38" s="176" t="s">
        <v>222</v>
      </c>
      <c r="M38" s="156" t="s">
        <v>1402</v>
      </c>
      <c r="N38" s="248" t="s">
        <v>58</v>
      </c>
      <c r="O38" s="248"/>
      <c r="P38" s="248"/>
      <c r="Q38" s="253" t="s">
        <v>1403</v>
      </c>
      <c r="R38" s="277"/>
      <c r="S38" s="253" t="s">
        <v>1404</v>
      </c>
      <c r="T38" s="253" t="s">
        <v>1147</v>
      </c>
      <c r="U38" s="275"/>
    </row>
    <row r="39" spans="1:21" ht="30" customHeight="1">
      <c r="A39" s="355" t="s">
        <v>227</v>
      </c>
      <c r="B39" s="174" t="s">
        <v>228</v>
      </c>
      <c r="C39" s="177" t="s">
        <v>694</v>
      </c>
      <c r="D39" s="175" t="s">
        <v>695</v>
      </c>
      <c r="E39" s="175" t="s">
        <v>696</v>
      </c>
      <c r="F39" s="178">
        <v>43678</v>
      </c>
      <c r="G39" s="178">
        <v>44866</v>
      </c>
      <c r="H39" s="176" t="s">
        <v>873</v>
      </c>
      <c r="I39" s="181">
        <v>100000</v>
      </c>
      <c r="J39" s="175" t="s">
        <v>697</v>
      </c>
      <c r="K39" s="175" t="s">
        <v>221</v>
      </c>
      <c r="L39" s="176" t="s">
        <v>222</v>
      </c>
      <c r="M39" s="156" t="s">
        <v>1405</v>
      </c>
      <c r="N39" s="248"/>
      <c r="O39" s="248"/>
      <c r="P39" s="248" t="s">
        <v>58</v>
      </c>
      <c r="Q39" s="279" t="s">
        <v>1406</v>
      </c>
      <c r="R39" s="269" t="s">
        <v>1407</v>
      </c>
      <c r="S39" s="253" t="s">
        <v>1408</v>
      </c>
      <c r="T39" s="220" t="s">
        <v>1409</v>
      </c>
      <c r="U39" s="275"/>
    </row>
    <row r="40" spans="1:21" ht="30" customHeight="1">
      <c r="A40" s="353"/>
      <c r="B40" s="174" t="s">
        <v>238</v>
      </c>
      <c r="C40" s="177" t="s">
        <v>1410</v>
      </c>
      <c r="D40" s="175"/>
      <c r="E40" s="175"/>
      <c r="F40" s="178"/>
      <c r="G40" s="178"/>
      <c r="H40" s="175"/>
      <c r="I40" s="181"/>
      <c r="J40" s="175"/>
      <c r="K40" s="175"/>
      <c r="L40" s="175"/>
      <c r="M40" s="177"/>
      <c r="N40" s="248"/>
      <c r="O40" s="248"/>
      <c r="P40" s="248"/>
      <c r="Q40" s="275"/>
      <c r="R40" s="277"/>
      <c r="S40" s="275"/>
      <c r="T40" s="275"/>
      <c r="U40" s="275"/>
    </row>
    <row r="41" spans="1:21" ht="30" customHeight="1">
      <c r="A41" s="353"/>
      <c r="B41" s="174" t="s">
        <v>248</v>
      </c>
      <c r="C41" s="177" t="s">
        <v>1410</v>
      </c>
      <c r="D41" s="175"/>
      <c r="E41" s="175"/>
      <c r="F41" s="178"/>
      <c r="G41" s="178"/>
      <c r="H41" s="175"/>
      <c r="I41" s="181"/>
      <c r="J41" s="188"/>
      <c r="K41" s="188"/>
      <c r="L41" s="188"/>
      <c r="M41" s="177"/>
      <c r="N41" s="248"/>
      <c r="O41" s="248"/>
      <c r="P41" s="248"/>
      <c r="Q41" s="274"/>
      <c r="R41" s="276"/>
      <c r="S41" s="274"/>
      <c r="T41" s="274"/>
      <c r="U41" s="274"/>
    </row>
    <row r="42" spans="1:21" ht="30" customHeight="1">
      <c r="A42" s="353"/>
      <c r="B42" s="174" t="s">
        <v>257</v>
      </c>
      <c r="C42" s="253" t="s">
        <v>713</v>
      </c>
      <c r="D42" s="250" t="s">
        <v>709</v>
      </c>
      <c r="E42" s="250" t="s">
        <v>714</v>
      </c>
      <c r="F42" s="178">
        <v>43070</v>
      </c>
      <c r="G42" s="178">
        <v>44713</v>
      </c>
      <c r="H42" s="175" t="s">
        <v>1215</v>
      </c>
      <c r="I42" s="181">
        <v>50000</v>
      </c>
      <c r="J42" s="175" t="s">
        <v>1411</v>
      </c>
      <c r="K42" s="175" t="s">
        <v>221</v>
      </c>
      <c r="L42" s="176" t="s">
        <v>114</v>
      </c>
      <c r="M42" s="253" t="s">
        <v>1216</v>
      </c>
      <c r="N42" s="248"/>
      <c r="O42" s="248"/>
      <c r="P42" s="248" t="s">
        <v>58</v>
      </c>
      <c r="Q42" s="177" t="s">
        <v>1412</v>
      </c>
      <c r="R42" s="268" t="s">
        <v>1413</v>
      </c>
      <c r="S42" s="177" t="s">
        <v>1414</v>
      </c>
      <c r="T42" s="253" t="s">
        <v>1415</v>
      </c>
      <c r="U42" s="177" t="s">
        <v>1416</v>
      </c>
    </row>
    <row r="43" spans="1:21" ht="30" customHeight="1">
      <c r="A43" s="353"/>
      <c r="B43" s="174" t="s">
        <v>266</v>
      </c>
      <c r="C43" s="253" t="s">
        <v>271</v>
      </c>
      <c r="D43" s="175" t="s">
        <v>1417</v>
      </c>
      <c r="E43" s="175" t="s">
        <v>269</v>
      </c>
      <c r="F43" s="178">
        <v>43070</v>
      </c>
      <c r="G43" s="178">
        <v>44713</v>
      </c>
      <c r="H43" s="175" t="s">
        <v>913</v>
      </c>
      <c r="I43" s="181">
        <v>0</v>
      </c>
      <c r="J43" s="175" t="s">
        <v>1418</v>
      </c>
      <c r="K43" s="175" t="s">
        <v>221</v>
      </c>
      <c r="L43" s="176" t="s">
        <v>222</v>
      </c>
      <c r="M43" s="253"/>
      <c r="N43" s="248"/>
      <c r="O43" s="248" t="s">
        <v>58</v>
      </c>
      <c r="P43" s="248"/>
      <c r="Q43" s="177" t="s">
        <v>1419</v>
      </c>
      <c r="R43" s="268" t="s">
        <v>1420</v>
      </c>
      <c r="S43" s="177" t="s">
        <v>1421</v>
      </c>
      <c r="T43" s="177" t="s">
        <v>1422</v>
      </c>
      <c r="U43" s="177" t="s">
        <v>1423</v>
      </c>
    </row>
    <row r="44" spans="1:21" ht="30" customHeight="1">
      <c r="A44" s="353"/>
      <c r="B44" s="174" t="s">
        <v>273</v>
      </c>
      <c r="C44" s="180" t="s">
        <v>274</v>
      </c>
      <c r="D44" s="175" t="s">
        <v>275</v>
      </c>
      <c r="E44" s="176" t="s">
        <v>276</v>
      </c>
      <c r="F44" s="178">
        <v>43070</v>
      </c>
      <c r="G44" s="178">
        <v>44713</v>
      </c>
      <c r="H44" s="175" t="s">
        <v>1215</v>
      </c>
      <c r="I44" s="181">
        <v>0</v>
      </c>
      <c r="J44" s="189" t="s">
        <v>1424</v>
      </c>
      <c r="K44" s="175" t="s">
        <v>221</v>
      </c>
      <c r="L44" s="176" t="s">
        <v>222</v>
      </c>
      <c r="M44" s="177" t="s">
        <v>1223</v>
      </c>
      <c r="N44" s="248"/>
      <c r="O44" s="248" t="s">
        <v>58</v>
      </c>
      <c r="P44" s="248"/>
      <c r="Q44" s="177" t="s">
        <v>1425</v>
      </c>
      <c r="R44" s="281" t="s">
        <v>1517</v>
      </c>
      <c r="S44" s="253" t="s">
        <v>1426</v>
      </c>
      <c r="T44" s="253" t="s">
        <v>1415</v>
      </c>
      <c r="U44" s="253" t="s">
        <v>1427</v>
      </c>
    </row>
    <row r="45" spans="1:21" ht="30" customHeight="1">
      <c r="A45" s="353"/>
      <c r="B45" s="174" t="s">
        <v>281</v>
      </c>
      <c r="C45" s="253" t="s">
        <v>728</v>
      </c>
      <c r="D45" s="176" t="s">
        <v>729</v>
      </c>
      <c r="E45" s="250" t="s">
        <v>730</v>
      </c>
      <c r="F45" s="178">
        <v>43070</v>
      </c>
      <c r="G45" s="178">
        <v>44896</v>
      </c>
      <c r="H45" s="175" t="s">
        <v>1428</v>
      </c>
      <c r="I45" s="181">
        <v>10000</v>
      </c>
      <c r="J45" s="250" t="s">
        <v>1226</v>
      </c>
      <c r="K45" s="175" t="s">
        <v>221</v>
      </c>
      <c r="L45" s="176" t="s">
        <v>222</v>
      </c>
      <c r="M45" s="190" t="s">
        <v>1429</v>
      </c>
      <c r="N45" s="248"/>
      <c r="O45" s="248" t="s">
        <v>58</v>
      </c>
      <c r="P45" s="248"/>
      <c r="Q45" s="253" t="s">
        <v>1392</v>
      </c>
      <c r="R45" s="277"/>
      <c r="S45" s="253" t="s">
        <v>1430</v>
      </c>
      <c r="T45" s="253" t="s">
        <v>1349</v>
      </c>
      <c r="U45" s="253" t="s">
        <v>1431</v>
      </c>
    </row>
    <row r="46" spans="1:21" ht="30" customHeight="1">
      <c r="A46" s="353"/>
      <c r="B46" s="174" t="s">
        <v>293</v>
      </c>
      <c r="C46" s="180" t="s">
        <v>737</v>
      </c>
      <c r="D46" s="250" t="s">
        <v>1024</v>
      </c>
      <c r="E46" s="176" t="s">
        <v>739</v>
      </c>
      <c r="F46" s="178">
        <v>43070</v>
      </c>
      <c r="G46" s="247">
        <v>44593</v>
      </c>
      <c r="H46" s="176" t="s">
        <v>1017</v>
      </c>
      <c r="I46" s="181">
        <v>10000</v>
      </c>
      <c r="J46" s="175" t="s">
        <v>741</v>
      </c>
      <c r="K46" s="175" t="s">
        <v>298</v>
      </c>
      <c r="L46" s="176" t="s">
        <v>299</v>
      </c>
      <c r="M46" s="180" t="s">
        <v>742</v>
      </c>
      <c r="N46" s="248"/>
      <c r="O46" s="248" t="s">
        <v>58</v>
      </c>
      <c r="P46" s="248"/>
      <c r="Q46" s="253" t="s">
        <v>1432</v>
      </c>
      <c r="R46" s="269" t="s">
        <v>1433</v>
      </c>
      <c r="S46" s="253" t="s">
        <v>1434</v>
      </c>
      <c r="T46" s="253" t="s">
        <v>1435</v>
      </c>
      <c r="U46" s="253" t="s">
        <v>1436</v>
      </c>
    </row>
    <row r="47" spans="1:21" ht="30" customHeight="1">
      <c r="A47" s="353"/>
      <c r="B47" s="174" t="s">
        <v>304</v>
      </c>
      <c r="C47" s="180" t="s">
        <v>746</v>
      </c>
      <c r="D47" s="176" t="s">
        <v>747</v>
      </c>
      <c r="E47" s="176" t="s">
        <v>748</v>
      </c>
      <c r="F47" s="178">
        <v>43070</v>
      </c>
      <c r="G47" s="178">
        <v>44713</v>
      </c>
      <c r="H47" s="176" t="s">
        <v>873</v>
      </c>
      <c r="I47" s="181">
        <v>0</v>
      </c>
      <c r="J47" s="175" t="s">
        <v>749</v>
      </c>
      <c r="K47" s="175" t="s">
        <v>310</v>
      </c>
      <c r="L47" s="176" t="s">
        <v>311</v>
      </c>
      <c r="M47" s="180" t="s">
        <v>750</v>
      </c>
      <c r="N47" s="248"/>
      <c r="O47" s="248"/>
      <c r="P47" s="248" t="s">
        <v>58</v>
      </c>
      <c r="Q47" s="253" t="s">
        <v>1437</v>
      </c>
      <c r="R47" s="269" t="s">
        <v>1438</v>
      </c>
      <c r="S47" s="275"/>
      <c r="T47" s="253" t="s">
        <v>1439</v>
      </c>
      <c r="U47" s="275"/>
    </row>
    <row r="48" spans="1:21" ht="30" customHeight="1">
      <c r="A48" s="353"/>
      <c r="B48" s="174" t="s">
        <v>316</v>
      </c>
      <c r="C48" s="180" t="s">
        <v>1029</v>
      </c>
      <c r="D48" s="175"/>
      <c r="E48" s="175"/>
      <c r="F48" s="178"/>
      <c r="G48" s="178"/>
      <c r="H48" s="175"/>
      <c r="I48" s="181"/>
      <c r="J48" s="188"/>
      <c r="K48" s="188"/>
      <c r="L48" s="188"/>
      <c r="M48" s="177"/>
      <c r="N48" s="248"/>
      <c r="O48" s="248"/>
      <c r="P48" s="248"/>
      <c r="Q48" s="251"/>
      <c r="R48" s="277"/>
      <c r="S48" s="275"/>
      <c r="T48" s="275"/>
      <c r="U48" s="275"/>
    </row>
    <row r="49" spans="1:21" ht="30" customHeight="1">
      <c r="A49" s="353"/>
      <c r="B49" s="174" t="s">
        <v>325</v>
      </c>
      <c r="C49" s="180" t="s">
        <v>759</v>
      </c>
      <c r="D49" s="176" t="s">
        <v>760</v>
      </c>
      <c r="E49" s="176" t="s">
        <v>748</v>
      </c>
      <c r="F49" s="178">
        <v>43070</v>
      </c>
      <c r="G49" s="178">
        <v>44713</v>
      </c>
      <c r="H49" s="175" t="s">
        <v>1428</v>
      </c>
      <c r="I49" s="181">
        <v>0</v>
      </c>
      <c r="J49" s="250" t="s">
        <v>761</v>
      </c>
      <c r="K49" s="175" t="s">
        <v>330</v>
      </c>
      <c r="L49" s="176" t="s">
        <v>331</v>
      </c>
      <c r="M49" s="253"/>
      <c r="N49" s="248"/>
      <c r="O49" s="248" t="s">
        <v>58</v>
      </c>
      <c r="P49" s="248"/>
      <c r="Q49" s="249" t="s">
        <v>1440</v>
      </c>
      <c r="R49" s="269" t="s">
        <v>1441</v>
      </c>
      <c r="S49" s="253" t="s">
        <v>1442</v>
      </c>
      <c r="T49" s="253" t="s">
        <v>1349</v>
      </c>
      <c r="U49" s="275"/>
    </row>
    <row r="50" spans="1:21" ht="30" customHeight="1">
      <c r="A50" s="353"/>
      <c r="B50" s="174" t="s">
        <v>336</v>
      </c>
      <c r="C50" s="180" t="s">
        <v>1029</v>
      </c>
      <c r="D50" s="175"/>
      <c r="E50" s="175"/>
      <c r="F50" s="178"/>
      <c r="G50" s="178"/>
      <c r="H50" s="175"/>
      <c r="I50" s="181"/>
      <c r="J50" s="188"/>
      <c r="K50" s="188"/>
      <c r="L50" s="188"/>
      <c r="M50" s="177"/>
      <c r="N50" s="248"/>
      <c r="O50" s="248"/>
      <c r="P50" s="248"/>
      <c r="Q50" s="275"/>
      <c r="R50" s="277"/>
      <c r="S50" s="275"/>
      <c r="T50" s="275"/>
      <c r="U50" s="275"/>
    </row>
    <row r="51" spans="1:21" ht="30" customHeight="1">
      <c r="A51" s="353"/>
      <c r="B51" s="174" t="s">
        <v>345</v>
      </c>
      <c r="C51" s="253" t="s">
        <v>352</v>
      </c>
      <c r="D51" s="175" t="s">
        <v>1033</v>
      </c>
      <c r="E51" s="250" t="s">
        <v>769</v>
      </c>
      <c r="F51" s="178">
        <v>43070</v>
      </c>
      <c r="G51" s="247">
        <v>44896</v>
      </c>
      <c r="H51" s="175" t="s">
        <v>1428</v>
      </c>
      <c r="I51" s="181">
        <v>0</v>
      </c>
      <c r="J51" s="175" t="s">
        <v>1034</v>
      </c>
      <c r="K51" s="176" t="s">
        <v>55</v>
      </c>
      <c r="L51" s="176" t="s">
        <v>114</v>
      </c>
      <c r="M51" s="253"/>
      <c r="N51" s="248"/>
      <c r="O51" s="248" t="s">
        <v>58</v>
      </c>
      <c r="P51" s="248"/>
      <c r="Q51" s="253" t="s">
        <v>1443</v>
      </c>
      <c r="R51" s="269"/>
      <c r="S51" s="253" t="s">
        <v>1444</v>
      </c>
      <c r="T51" s="253" t="s">
        <v>1349</v>
      </c>
      <c r="U51" s="279" t="s">
        <v>1445</v>
      </c>
    </row>
    <row r="52" spans="1:21" ht="30" customHeight="1">
      <c r="A52" s="353"/>
      <c r="B52" s="174" t="s">
        <v>354</v>
      </c>
      <c r="C52" s="180" t="s">
        <v>1410</v>
      </c>
      <c r="D52" s="175"/>
      <c r="E52" s="175"/>
      <c r="F52" s="178"/>
      <c r="G52" s="178"/>
      <c r="H52" s="175"/>
      <c r="I52" s="181"/>
      <c r="J52" s="188"/>
      <c r="K52" s="188"/>
      <c r="L52" s="188"/>
      <c r="M52" s="177"/>
      <c r="N52" s="248"/>
      <c r="O52" s="248"/>
      <c r="P52" s="248"/>
      <c r="Q52" s="251"/>
      <c r="R52" s="277"/>
      <c r="S52" s="275"/>
      <c r="T52" s="275"/>
      <c r="U52" s="275"/>
    </row>
    <row r="53" spans="1:21" ht="30" customHeight="1">
      <c r="A53" s="353"/>
      <c r="B53" s="174" t="s">
        <v>506</v>
      </c>
      <c r="C53" s="273" t="s">
        <v>507</v>
      </c>
      <c r="D53" s="175" t="s">
        <v>508</v>
      </c>
      <c r="E53" s="175" t="s">
        <v>509</v>
      </c>
      <c r="F53" s="178">
        <v>43313</v>
      </c>
      <c r="G53" s="247">
        <v>44673</v>
      </c>
      <c r="H53" s="175" t="s">
        <v>1428</v>
      </c>
      <c r="I53" s="181">
        <v>0</v>
      </c>
      <c r="J53" s="265" t="s">
        <v>1446</v>
      </c>
      <c r="K53" s="175" t="s">
        <v>221</v>
      </c>
      <c r="L53" s="176" t="s">
        <v>222</v>
      </c>
      <c r="M53" s="253"/>
      <c r="N53" s="248" t="s">
        <v>58</v>
      </c>
      <c r="O53" s="248"/>
      <c r="P53" s="248"/>
      <c r="Q53" s="253" t="s">
        <v>1447</v>
      </c>
      <c r="R53" s="277"/>
      <c r="S53" s="253" t="s">
        <v>1448</v>
      </c>
      <c r="T53" s="253" t="s">
        <v>1449</v>
      </c>
      <c r="U53" s="253" t="s">
        <v>1450</v>
      </c>
    </row>
    <row r="54" spans="1:21" ht="30" customHeight="1">
      <c r="A54" s="354"/>
      <c r="B54" s="187" t="s">
        <v>863</v>
      </c>
      <c r="C54" s="253" t="s">
        <v>864</v>
      </c>
      <c r="D54" s="250" t="s">
        <v>865</v>
      </c>
      <c r="E54" s="250" t="s">
        <v>866</v>
      </c>
      <c r="F54" s="247">
        <v>43678</v>
      </c>
      <c r="G54" s="247">
        <v>44409</v>
      </c>
      <c r="H54" s="252" t="s">
        <v>1181</v>
      </c>
      <c r="I54" s="263">
        <v>40000</v>
      </c>
      <c r="J54" s="255" t="s">
        <v>1451</v>
      </c>
      <c r="K54" s="252" t="s">
        <v>1452</v>
      </c>
      <c r="L54" s="250" t="s">
        <v>253</v>
      </c>
      <c r="M54" s="256" t="s">
        <v>869</v>
      </c>
      <c r="N54" s="248"/>
      <c r="O54" s="248"/>
      <c r="P54" s="248" t="s">
        <v>591</v>
      </c>
      <c r="Q54" s="274" t="s">
        <v>1345</v>
      </c>
      <c r="R54" s="277"/>
      <c r="S54" s="275"/>
      <c r="T54" s="275"/>
      <c r="U54" s="275"/>
    </row>
    <row r="55" spans="1:21" ht="30" customHeight="1">
      <c r="A55" s="356" t="s">
        <v>1453</v>
      </c>
      <c r="B55" s="174" t="s">
        <v>364</v>
      </c>
      <c r="C55" s="180" t="s">
        <v>365</v>
      </c>
      <c r="D55" s="176" t="s">
        <v>366</v>
      </c>
      <c r="E55" s="176" t="s">
        <v>1454</v>
      </c>
      <c r="F55" s="178">
        <v>43070</v>
      </c>
      <c r="G55" s="178">
        <v>44713</v>
      </c>
      <c r="H55" s="176" t="s">
        <v>1245</v>
      </c>
      <c r="I55" s="181">
        <v>60000</v>
      </c>
      <c r="J55" s="176" t="s">
        <v>1455</v>
      </c>
      <c r="K55" s="175" t="s">
        <v>369</v>
      </c>
      <c r="L55" s="176" t="s">
        <v>253</v>
      </c>
      <c r="M55" s="177" t="s">
        <v>1047</v>
      </c>
      <c r="N55" s="248"/>
      <c r="O55" s="248" t="s">
        <v>58</v>
      </c>
      <c r="P55" s="248"/>
      <c r="Q55" s="253" t="s">
        <v>1456</v>
      </c>
      <c r="R55" s="277"/>
      <c r="S55" s="253" t="s">
        <v>1457</v>
      </c>
      <c r="T55" s="253" t="s">
        <v>783</v>
      </c>
      <c r="U55" s="253" t="s">
        <v>1458</v>
      </c>
    </row>
    <row r="56" spans="1:21" ht="30" customHeight="1">
      <c r="A56" s="353"/>
      <c r="B56" s="174" t="s">
        <v>372</v>
      </c>
      <c r="C56" s="180" t="s">
        <v>789</v>
      </c>
      <c r="D56" s="176" t="s">
        <v>790</v>
      </c>
      <c r="E56" s="176" t="s">
        <v>375</v>
      </c>
      <c r="F56" s="178">
        <v>43070</v>
      </c>
      <c r="G56" s="178">
        <v>44713</v>
      </c>
      <c r="H56" s="175" t="s">
        <v>1152</v>
      </c>
      <c r="I56" s="181">
        <v>0</v>
      </c>
      <c r="J56" s="176" t="s">
        <v>791</v>
      </c>
      <c r="K56" s="176" t="s">
        <v>377</v>
      </c>
      <c r="L56" s="176" t="s">
        <v>55</v>
      </c>
      <c r="M56" s="177" t="s">
        <v>792</v>
      </c>
      <c r="N56" s="248" t="s">
        <v>58</v>
      </c>
      <c r="O56" s="248"/>
      <c r="P56" s="248"/>
      <c r="Q56" s="274" t="s">
        <v>1459</v>
      </c>
      <c r="R56" s="276"/>
      <c r="S56" s="177" t="s">
        <v>1460</v>
      </c>
      <c r="T56" s="274" t="s">
        <v>1147</v>
      </c>
      <c r="U56" s="177" t="s">
        <v>1461</v>
      </c>
    </row>
    <row r="57" spans="1:21" ht="30" customHeight="1">
      <c r="A57" s="353"/>
      <c r="B57" s="174" t="s">
        <v>379</v>
      </c>
      <c r="C57" s="180" t="s">
        <v>1462</v>
      </c>
      <c r="D57" s="175" t="s">
        <v>1463</v>
      </c>
      <c r="E57" s="176" t="s">
        <v>382</v>
      </c>
      <c r="F57" s="178">
        <v>43070</v>
      </c>
      <c r="G57" s="247">
        <v>44896</v>
      </c>
      <c r="H57" s="176" t="s">
        <v>1252</v>
      </c>
      <c r="I57" s="181">
        <v>42000</v>
      </c>
      <c r="J57" s="182" t="s">
        <v>1464</v>
      </c>
      <c r="K57" s="176" t="s">
        <v>55</v>
      </c>
      <c r="L57" s="176" t="s">
        <v>55</v>
      </c>
      <c r="M57" s="156" t="s">
        <v>1465</v>
      </c>
      <c r="N57" s="248"/>
      <c r="O57" s="248" t="s">
        <v>58</v>
      </c>
      <c r="P57" s="248"/>
      <c r="Q57" s="156" t="s">
        <v>1466</v>
      </c>
      <c r="R57" s="268" t="s">
        <v>1467</v>
      </c>
      <c r="S57" s="177" t="s">
        <v>1468</v>
      </c>
      <c r="T57" s="177" t="s">
        <v>1469</v>
      </c>
      <c r="U57" s="156" t="s">
        <v>1470</v>
      </c>
    </row>
    <row r="58" spans="1:21" ht="30" customHeight="1">
      <c r="A58" s="353"/>
      <c r="B58" s="174" t="s">
        <v>387</v>
      </c>
      <c r="C58" s="156" t="s">
        <v>1471</v>
      </c>
      <c r="D58" s="175" t="s">
        <v>1472</v>
      </c>
      <c r="E58" s="265" t="s">
        <v>1473</v>
      </c>
      <c r="F58" s="178">
        <v>43070</v>
      </c>
      <c r="G58" s="247">
        <v>44896</v>
      </c>
      <c r="H58" s="175" t="s">
        <v>1428</v>
      </c>
      <c r="I58" s="181">
        <v>0</v>
      </c>
      <c r="J58" s="176" t="s">
        <v>1474</v>
      </c>
      <c r="K58" s="176" t="s">
        <v>55</v>
      </c>
      <c r="L58" s="176" t="s">
        <v>55</v>
      </c>
      <c r="M58" s="177"/>
      <c r="N58" s="248"/>
      <c r="O58" s="248" t="s">
        <v>58</v>
      </c>
      <c r="P58" s="248"/>
      <c r="Q58" s="156" t="s">
        <v>1475</v>
      </c>
      <c r="R58" s="276"/>
      <c r="S58" s="177" t="s">
        <v>1476</v>
      </c>
      <c r="T58" s="177" t="s">
        <v>1349</v>
      </c>
      <c r="U58" s="177" t="s">
        <v>1477</v>
      </c>
    </row>
    <row r="59" spans="1:21" ht="30" customHeight="1">
      <c r="A59" s="353"/>
      <c r="B59" s="174" t="s">
        <v>396</v>
      </c>
      <c r="C59" s="180" t="s">
        <v>397</v>
      </c>
      <c r="D59" s="176" t="s">
        <v>366</v>
      </c>
      <c r="E59" s="175" t="s">
        <v>1066</v>
      </c>
      <c r="F59" s="178">
        <v>43070</v>
      </c>
      <c r="G59" s="247">
        <v>44896</v>
      </c>
      <c r="H59" s="176" t="s">
        <v>1245</v>
      </c>
      <c r="I59" s="181">
        <v>30000</v>
      </c>
      <c r="J59" s="191" t="s">
        <v>1067</v>
      </c>
      <c r="K59" s="176" t="s">
        <v>55</v>
      </c>
      <c r="L59" s="176" t="s">
        <v>94</v>
      </c>
      <c r="M59" s="177" t="s">
        <v>1478</v>
      </c>
      <c r="N59" s="248"/>
      <c r="O59" s="248" t="s">
        <v>58</v>
      </c>
      <c r="P59" s="248"/>
      <c r="Q59" s="177" t="s">
        <v>1479</v>
      </c>
      <c r="R59" s="276"/>
      <c r="S59" s="177" t="s">
        <v>1480</v>
      </c>
      <c r="T59" s="177" t="s">
        <v>783</v>
      </c>
      <c r="U59" s="274"/>
    </row>
    <row r="60" spans="1:21" ht="30" customHeight="1">
      <c r="A60" s="353"/>
      <c r="B60" s="174" t="s">
        <v>401</v>
      </c>
      <c r="C60" s="177" t="s">
        <v>1071</v>
      </c>
      <c r="D60" s="175" t="s">
        <v>403</v>
      </c>
      <c r="E60" s="175" t="s">
        <v>404</v>
      </c>
      <c r="F60" s="178">
        <v>43070</v>
      </c>
      <c r="G60" s="178">
        <v>44713</v>
      </c>
      <c r="H60" s="176" t="s">
        <v>873</v>
      </c>
      <c r="I60" s="181">
        <v>300000</v>
      </c>
      <c r="J60" s="175" t="s">
        <v>1481</v>
      </c>
      <c r="K60" s="175" t="s">
        <v>1482</v>
      </c>
      <c r="L60" s="176" t="s">
        <v>94</v>
      </c>
      <c r="M60" s="177"/>
      <c r="N60" s="248"/>
      <c r="O60" s="248" t="s">
        <v>58</v>
      </c>
      <c r="P60" s="248"/>
      <c r="Q60" s="177" t="s">
        <v>1483</v>
      </c>
      <c r="R60" s="278"/>
      <c r="S60" s="274" t="s">
        <v>1484</v>
      </c>
      <c r="T60" s="177" t="s">
        <v>1485</v>
      </c>
      <c r="U60" s="177" t="s">
        <v>1486</v>
      </c>
    </row>
    <row r="61" spans="1:21" ht="30" customHeight="1">
      <c r="A61" s="353"/>
      <c r="B61" s="174" t="s">
        <v>412</v>
      </c>
      <c r="C61" s="180" t="s">
        <v>413</v>
      </c>
      <c r="D61" s="175" t="s">
        <v>418</v>
      </c>
      <c r="E61" s="175" t="s">
        <v>414</v>
      </c>
      <c r="F61" s="178">
        <v>43070</v>
      </c>
      <c r="G61" s="178">
        <v>44531</v>
      </c>
      <c r="H61" s="176" t="s">
        <v>873</v>
      </c>
      <c r="I61" s="181">
        <v>6000</v>
      </c>
      <c r="J61" s="175" t="s">
        <v>816</v>
      </c>
      <c r="K61" s="175" t="s">
        <v>416</v>
      </c>
      <c r="L61" s="176" t="s">
        <v>55</v>
      </c>
      <c r="M61" s="177"/>
      <c r="N61" s="248" t="s">
        <v>58</v>
      </c>
      <c r="O61" s="248"/>
      <c r="P61" s="248"/>
      <c r="Q61" s="177" t="s">
        <v>1487</v>
      </c>
      <c r="R61" s="276"/>
      <c r="S61" s="274" t="s">
        <v>1484</v>
      </c>
      <c r="T61" s="177" t="s">
        <v>1147</v>
      </c>
      <c r="U61" s="274"/>
    </row>
    <row r="62" spans="1:21" ht="30" customHeight="1">
      <c r="A62" s="355" t="s">
        <v>419</v>
      </c>
      <c r="B62" s="174" t="s">
        <v>420</v>
      </c>
      <c r="C62" s="177" t="s">
        <v>819</v>
      </c>
      <c r="D62" s="175" t="s">
        <v>820</v>
      </c>
      <c r="E62" s="176" t="s">
        <v>423</v>
      </c>
      <c r="F62" s="178">
        <v>43070</v>
      </c>
      <c r="G62" s="178">
        <v>44896</v>
      </c>
      <c r="H62" s="176" t="s">
        <v>1261</v>
      </c>
      <c r="I62" s="181">
        <v>40000</v>
      </c>
      <c r="J62" s="175" t="s">
        <v>424</v>
      </c>
      <c r="K62" s="175" t="s">
        <v>425</v>
      </c>
      <c r="L62" s="176" t="s">
        <v>94</v>
      </c>
      <c r="M62" s="180" t="s">
        <v>1082</v>
      </c>
      <c r="N62" s="248" t="s">
        <v>58</v>
      </c>
      <c r="O62" s="248"/>
      <c r="P62" s="248"/>
      <c r="Q62" s="177" t="s">
        <v>1488</v>
      </c>
      <c r="R62" s="274"/>
      <c r="S62" s="177" t="s">
        <v>1489</v>
      </c>
      <c r="T62" s="177" t="s">
        <v>1490</v>
      </c>
      <c r="U62" s="177" t="s">
        <v>1491</v>
      </c>
    </row>
    <row r="63" spans="1:21" ht="30" customHeight="1">
      <c r="A63" s="353"/>
      <c r="B63" s="174" t="s">
        <v>429</v>
      </c>
      <c r="C63" s="177" t="s">
        <v>438</v>
      </c>
      <c r="D63" s="176" t="s">
        <v>431</v>
      </c>
      <c r="E63" s="176" t="s">
        <v>432</v>
      </c>
      <c r="F63" s="178">
        <v>43070</v>
      </c>
      <c r="G63" s="178">
        <v>44713</v>
      </c>
      <c r="H63" s="176" t="s">
        <v>1264</v>
      </c>
      <c r="I63" s="181">
        <v>4000</v>
      </c>
      <c r="J63" s="175" t="s">
        <v>827</v>
      </c>
      <c r="K63" s="176" t="s">
        <v>1492</v>
      </c>
      <c r="L63" s="175" t="s">
        <v>1091</v>
      </c>
      <c r="M63" s="180" t="s">
        <v>822</v>
      </c>
      <c r="N63" s="248"/>
      <c r="O63" s="248"/>
      <c r="P63" s="248" t="s">
        <v>58</v>
      </c>
      <c r="Q63" s="274" t="s">
        <v>1345</v>
      </c>
      <c r="R63" s="276"/>
      <c r="S63" s="274"/>
      <c r="T63" s="274"/>
      <c r="U63" s="274"/>
    </row>
    <row r="64" spans="1:21" ht="30" customHeight="1">
      <c r="A64" s="353"/>
      <c r="B64" s="174" t="s">
        <v>439</v>
      </c>
      <c r="C64" s="177" t="s">
        <v>1493</v>
      </c>
      <c r="D64" s="265" t="s">
        <v>1494</v>
      </c>
      <c r="E64" s="175" t="s">
        <v>442</v>
      </c>
      <c r="F64" s="178">
        <v>43070</v>
      </c>
      <c r="G64" s="247">
        <v>44896</v>
      </c>
      <c r="H64" s="176" t="s">
        <v>1181</v>
      </c>
      <c r="I64" s="181">
        <v>10000</v>
      </c>
      <c r="J64" s="175" t="s">
        <v>834</v>
      </c>
      <c r="K64" s="176" t="s">
        <v>444</v>
      </c>
      <c r="L64" s="176" t="s">
        <v>55</v>
      </c>
      <c r="M64" s="177"/>
      <c r="N64" s="248"/>
      <c r="O64" s="248" t="s">
        <v>58</v>
      </c>
      <c r="P64" s="248"/>
      <c r="Q64" s="156" t="s">
        <v>1495</v>
      </c>
      <c r="R64" s="268" t="s">
        <v>1496</v>
      </c>
      <c r="S64" s="177" t="s">
        <v>1497</v>
      </c>
      <c r="T64" s="177" t="s">
        <v>1498</v>
      </c>
      <c r="U64" s="253" t="s">
        <v>1499</v>
      </c>
    </row>
    <row r="65" spans="1:21" ht="30" customHeight="1">
      <c r="A65" s="353"/>
      <c r="B65" s="174" t="s">
        <v>447</v>
      </c>
      <c r="C65" s="177" t="s">
        <v>1098</v>
      </c>
      <c r="D65" s="175" t="s">
        <v>449</v>
      </c>
      <c r="E65" s="175" t="s">
        <v>450</v>
      </c>
      <c r="F65" s="178">
        <v>43070</v>
      </c>
      <c r="G65" s="247">
        <v>44896</v>
      </c>
      <c r="H65" s="175" t="s">
        <v>1270</v>
      </c>
      <c r="I65" s="181">
        <v>70000</v>
      </c>
      <c r="J65" s="175" t="s">
        <v>840</v>
      </c>
      <c r="K65" s="176" t="s">
        <v>452</v>
      </c>
      <c r="L65" s="176" t="s">
        <v>94</v>
      </c>
      <c r="M65" s="177" t="s">
        <v>1500</v>
      </c>
      <c r="N65" s="248"/>
      <c r="O65" s="248"/>
      <c r="P65" s="248" t="s">
        <v>58</v>
      </c>
      <c r="Q65" s="253" t="s">
        <v>1501</v>
      </c>
      <c r="R65" s="125" t="s">
        <v>1502</v>
      </c>
      <c r="S65" s="279" t="s">
        <v>1503</v>
      </c>
      <c r="T65" s="253" t="s">
        <v>395</v>
      </c>
      <c r="U65" s="279" t="s">
        <v>1504</v>
      </c>
    </row>
    <row r="66" spans="1:21" ht="30" customHeight="1">
      <c r="A66" s="354"/>
      <c r="B66" s="174" t="s">
        <v>458</v>
      </c>
      <c r="C66" s="177" t="s">
        <v>1107</v>
      </c>
      <c r="D66" s="175" t="s">
        <v>1108</v>
      </c>
      <c r="E66" s="175" t="s">
        <v>1109</v>
      </c>
      <c r="F66" s="178">
        <v>43070</v>
      </c>
      <c r="G66" s="247">
        <v>44896</v>
      </c>
      <c r="H66" s="175" t="s">
        <v>1276</v>
      </c>
      <c r="I66" s="181">
        <v>0</v>
      </c>
      <c r="J66" s="265" t="s">
        <v>1505</v>
      </c>
      <c r="K66" s="176" t="s">
        <v>55</v>
      </c>
      <c r="L66" s="176" t="s">
        <v>94</v>
      </c>
      <c r="M66" s="156" t="s">
        <v>1506</v>
      </c>
      <c r="N66" s="248"/>
      <c r="O66" s="248" t="s">
        <v>58</v>
      </c>
      <c r="P66" s="248"/>
      <c r="Q66" s="253" t="s">
        <v>1507</v>
      </c>
      <c r="R66" s="269" t="s">
        <v>1508</v>
      </c>
      <c r="S66" s="253" t="s">
        <v>1509</v>
      </c>
      <c r="T66" s="253" t="s">
        <v>1510</v>
      </c>
      <c r="U66" s="253" t="s">
        <v>1511</v>
      </c>
    </row>
  </sheetData>
  <mergeCells count="27">
    <mergeCell ref="J9:J10"/>
    <mergeCell ref="K9:L9"/>
    <mergeCell ref="B6:C6"/>
    <mergeCell ref="A8:C8"/>
    <mergeCell ref="N8:U8"/>
    <mergeCell ref="A9:A10"/>
    <mergeCell ref="B9:B10"/>
    <mergeCell ref="U9:U10"/>
    <mergeCell ref="C9:C10"/>
    <mergeCell ref="D9:D10"/>
    <mergeCell ref="E9:E10"/>
    <mergeCell ref="F9:G9"/>
    <mergeCell ref="H9:H10"/>
    <mergeCell ref="I9:I10"/>
    <mergeCell ref="R9:R10"/>
    <mergeCell ref="S9:S10"/>
    <mergeCell ref="A11:A34"/>
    <mergeCell ref="A35:A38"/>
    <mergeCell ref="A39:A54"/>
    <mergeCell ref="A55:A61"/>
    <mergeCell ref="A62:A66"/>
    <mergeCell ref="T9:T10"/>
    <mergeCell ref="M9:M10"/>
    <mergeCell ref="N9:N10"/>
    <mergeCell ref="O9:O10"/>
    <mergeCell ref="P9:P10"/>
    <mergeCell ref="Q9:Q10"/>
  </mergeCells>
  <conditionalFormatting sqref="N11:N66">
    <cfRule type="cellIs" dxfId="4" priority="2" operator="equal">
      <formula>"x"</formula>
    </cfRule>
  </conditionalFormatting>
  <conditionalFormatting sqref="O11:O66">
    <cfRule type="cellIs" dxfId="3" priority="4" operator="equal">
      <formula>"x"</formula>
    </cfRule>
  </conditionalFormatting>
  <conditionalFormatting sqref="P11:P66">
    <cfRule type="cellIs" dxfId="2" priority="3" operator="equal">
      <formula>"x"</formula>
    </cfRule>
  </conditionalFormatting>
  <conditionalFormatting sqref="Z6:AI7">
    <cfRule type="cellIs" dxfId="1" priority="1" stopIfTrue="1" operator="equal">
      <formula>$Z$6</formula>
    </cfRule>
  </conditionalFormatting>
  <hyperlinks>
    <hyperlink ref="S12" r:id="rId1" xr:uid="{00000000-0004-0000-0800-000000000000}"/>
  </hyperlinks>
  <pageMargins left="0.511811024" right="0.511811024" top="0.78740157499999996" bottom="0.78740157499999996" header="0" footer="0"/>
  <pageSetup orientation="portrait"/>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54BC1E8D9D34D4BA635C6E2C88AC10B" ma:contentTypeVersion="2" ma:contentTypeDescription="Crie um novo documento." ma:contentTypeScope="" ma:versionID="5293f0b3e690a75e10fc1117ebe0a941">
  <xsd:schema xmlns:xsd="http://www.w3.org/2001/XMLSchema" xmlns:xs="http://www.w3.org/2001/XMLSchema" xmlns:p="http://schemas.microsoft.com/office/2006/metadata/properties" xmlns:ns2="0510f687-3df0-4bde-908f-bb2df85b6cb2" targetNamespace="http://schemas.microsoft.com/office/2006/metadata/properties" ma:root="true" ma:fieldsID="a6a24a8fba082a560359abfeea0c03e1" ns2:_="">
    <xsd:import namespace="0510f687-3df0-4bde-908f-bb2df85b6cb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10f687-3df0-4bde-908f-bb2df85b6c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748C40-55C9-4586-9256-8A57E4EA6CB6}">
  <ds:schemaRefs>
    <ds:schemaRef ds:uri="http://schemas.microsoft.com/sharepoint/v3/contenttype/forms"/>
  </ds:schemaRefs>
</ds:datastoreItem>
</file>

<file path=customXml/itemProps2.xml><?xml version="1.0" encoding="utf-8"?>
<ds:datastoreItem xmlns:ds="http://schemas.openxmlformats.org/officeDocument/2006/customXml" ds:itemID="{431B2218-8831-4D35-BC92-E6A64E25AC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10f687-3df0-4bde-908f-bb2df85b6c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A1E03B-812C-4BC7-9BB7-B33D86B76D9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Joana Mendes</cp:lastModifiedBy>
  <cp:revision/>
  <dcterms:created xsi:type="dcterms:W3CDTF">2012-07-30T00:05:19Z</dcterms:created>
  <dcterms:modified xsi:type="dcterms:W3CDTF">2023-05-23T13:36:48Z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0x010100254BC1E8D9D34D4BA635C6E2C88AC10B</vt:lpwstr>
  </property>
  <property fmtid="{D5CDD505-2E9C-101B-9397-08002B2CF9AE}" pid="3" name="MSIP_Label_3738d5ca-cd4e-433d-8f2a-eee77df5cad2_Enabled">
    <vt:lpwstr>true</vt:lpwstr>
  </property>
  <property fmtid="{D5CDD505-2E9C-101B-9397-08002B2CF9AE}" pid="4" name="MSIP_Label_3738d5ca-cd4e-433d-8f2a-eee77df5cad2_SetDate">
    <vt:lpwstr>2023-02-27T12:51:25Z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28fc40d1-a54c-4000-b09d-0a2a58670d55</vt:lpwstr>
  </property>
  <property fmtid="{D5CDD505-2E9C-101B-9397-08002B2CF9AE}" pid="9" name="MSIP_Label_3738d5ca-cd4e-433d-8f2a-eee77df5cad2_ContentBits">
    <vt:lpwstr>0</vt:lpwstr>
  </property>
</Properties>
</file>