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I:\Gp-A-CGESP-bsa\_COPAN\PAN Aves dos Campos Sulinos\1º Ciclo\2-Monitoria\"/>
    </mc:Choice>
  </mc:AlternateContent>
  <workbookProtection workbookAlgorithmName="SHA-512" workbookHashValue="p/juCGAPAausP2RD2Zs0cyipWjp94Wmzj7IqQq8buhAostqTtq6L0SR7HWa0jV+ZyqKxwH95dekJLpk7O/EbQA==" workbookSaltValue="cM27kOW9m+vRPCJKJnnC/A==" workbookSpinCount="100000" lockStructure="1"/>
  <bookViews>
    <workbookView xWindow="390" yWindow="615" windowWidth="15600" windowHeight="5265" tabRatio="807" firstSheet="6" activeTab="11"/>
  </bookViews>
  <sheets>
    <sheet name="SUMÁRIO" sheetId="24" r:id="rId1"/>
    <sheet name="TUTORIAL" sheetId="23" r:id="rId2"/>
    <sheet name="Monitoria Anual 1" sheetId="1" r:id="rId3"/>
    <sheet name="Painel de Gestão - 1" sheetId="2" r:id="rId4"/>
    <sheet name="Monitoria Anual 2" sheetId="34" r:id="rId5"/>
    <sheet name="Painel de Gestão - 2" sheetId="35" r:id="rId6"/>
    <sheet name="Monitoria Anual 3" sheetId="36" r:id="rId7"/>
    <sheet name="Painel de Gestão - 3" sheetId="37" r:id="rId8"/>
    <sheet name="Monitoria Anual 4" sheetId="38" r:id="rId9"/>
    <sheet name="Painel de Gestão - 4" sheetId="39" r:id="rId10"/>
    <sheet name="Monitoria Anual 5" sheetId="40" r:id="rId11"/>
    <sheet name="Painel de Gestão - 5" sheetId="41" r:id="rId12"/>
  </sheets>
  <definedNames>
    <definedName name="_xlnm._FilterDatabase" localSheetId="10" hidden="1">'Monitoria Anual 5'!$J$1:$J$120</definedName>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 name="Z_03BCC8A0_FCA6_4BDE_AAC2_E8288BB56580_.wvu.Cols" localSheetId="2" hidden="1">'Monitoria Anual 1'!$AF:$AF</definedName>
    <definedName name="Z_03BCC8A0_FCA6_4BDE_AAC2_E8288BB56580_.wvu.Cols" localSheetId="4" hidden="1">'Monitoria Anual 2'!$AF:$AF</definedName>
    <definedName name="Z_03BCC8A0_FCA6_4BDE_AAC2_E8288BB56580_.wvu.Cols" localSheetId="6" hidden="1">'Monitoria Anual 3'!$AF:$AF</definedName>
    <definedName name="Z_03BCC8A0_FCA6_4BDE_AAC2_E8288BB56580_.wvu.Cols" localSheetId="8" hidden="1">'Monitoria Anual 4'!$AF:$AF</definedName>
    <definedName name="Z_03BCC8A0_FCA6_4BDE_AAC2_E8288BB56580_.wvu.Cols" localSheetId="10" hidden="1">'Monitoria Anual 5'!$D:$I,'Monitoria Anual 5'!$K:$L,'Monitoria Anual 5'!$N:$N,'Monitoria Anual 5'!$AF:$AF</definedName>
    <definedName name="Z_03BCC8A0_FCA6_4BDE_AAC2_E8288BB56580_.wvu.FilterData" localSheetId="10" hidden="1">'Monitoria Anual 5'!$J$1:$J$120</definedName>
    <definedName name="Z_03BCC8A0_FCA6_4BDE_AAC2_E8288BB56580_.wvu.Rows" localSheetId="10" hidden="1">'Monitoria Anual 5'!$1:$9</definedName>
  </definedNames>
  <calcPr calcId="171027"/>
  <customWorkbookViews>
    <customWorkbookView name="00650123131 - Modo de exibição pessoal" guid="{03BCC8A0-FCA6-4BDE-AAC2-E8288BB56580}" mergeInterval="0" personalView="1" maximized="1" xWindow="-8" yWindow="-8" windowWidth="1936" windowHeight="1056" tabRatio="807" activeSheetId="41"/>
  </customWorkbookViews>
</workbook>
</file>

<file path=xl/calcChain.xml><?xml version="1.0" encoding="utf-8"?>
<calcChain xmlns="http://schemas.openxmlformats.org/spreadsheetml/2006/main">
  <c r="C17" i="41" l="1"/>
  <c r="C23" i="41" l="1"/>
  <c r="C17" i="37"/>
  <c r="C16" i="37"/>
  <c r="E15" i="37" l="1"/>
  <c r="E21" i="37"/>
  <c r="D138" i="23"/>
  <c r="C18" i="37"/>
  <c r="C19" i="37"/>
  <c r="E19" i="37" s="1"/>
  <c r="C20" i="37"/>
  <c r="E20" i="37" s="1"/>
  <c r="B82" i="36"/>
  <c r="E20" i="35"/>
  <c r="F41" i="35"/>
  <c r="G41" i="35"/>
  <c r="H41" i="35"/>
  <c r="I41" i="35"/>
  <c r="E41" i="35"/>
  <c r="D41" i="35"/>
  <c r="C41" i="35"/>
  <c r="I40" i="2"/>
  <c r="H40" i="2"/>
  <c r="G40" i="2"/>
  <c r="F40" i="2"/>
  <c r="E40" i="2"/>
  <c r="D40" i="2"/>
  <c r="C41" i="2"/>
  <c r="C40" i="2"/>
  <c r="D41" i="2"/>
  <c r="E41" i="2"/>
  <c r="F41" i="2"/>
  <c r="G41" i="2"/>
  <c r="H41" i="2"/>
  <c r="I41" i="2"/>
  <c r="D26" i="41"/>
  <c r="E26" i="41"/>
  <c r="D27" i="41"/>
  <c r="E27" i="41"/>
  <c r="D28" i="41"/>
  <c r="E28" i="41"/>
  <c r="D29" i="41"/>
  <c r="E29" i="41"/>
  <c r="D30" i="41"/>
  <c r="E30" i="41"/>
  <c r="D31" i="41"/>
  <c r="E31" i="41"/>
  <c r="D32" i="41"/>
  <c r="E32" i="41"/>
  <c r="D33" i="41"/>
  <c r="E33" i="41"/>
  <c r="D34" i="41"/>
  <c r="E34" i="41"/>
  <c r="D35" i="41"/>
  <c r="E35" i="41"/>
  <c r="C35" i="41"/>
  <c r="C34" i="41"/>
  <c r="C33" i="41"/>
  <c r="C32" i="41"/>
  <c r="C31" i="41"/>
  <c r="C30" i="41"/>
  <c r="C29" i="41"/>
  <c r="C28" i="41"/>
  <c r="C27" i="41"/>
  <c r="C26" i="41"/>
  <c r="E19" i="41"/>
  <c r="E18" i="41"/>
  <c r="E16" i="41"/>
  <c r="E15" i="41"/>
  <c r="C5" i="41"/>
  <c r="A3" i="41"/>
  <c r="B70" i="40"/>
  <c r="F31" i="39"/>
  <c r="G31" i="39"/>
  <c r="H31" i="39"/>
  <c r="I31" i="39"/>
  <c r="F32" i="39"/>
  <c r="G32" i="39"/>
  <c r="H32" i="39"/>
  <c r="I32" i="39"/>
  <c r="F33" i="39"/>
  <c r="G33" i="39"/>
  <c r="H33" i="39"/>
  <c r="I33" i="39"/>
  <c r="F34" i="39"/>
  <c r="G34" i="39"/>
  <c r="H34" i="39"/>
  <c r="I34" i="39"/>
  <c r="F35" i="39"/>
  <c r="G35" i="39"/>
  <c r="H35" i="39"/>
  <c r="I35" i="39"/>
  <c r="F36" i="39"/>
  <c r="G36" i="39"/>
  <c r="H36" i="39"/>
  <c r="I36" i="39"/>
  <c r="F37" i="39"/>
  <c r="G37" i="39"/>
  <c r="H37" i="39"/>
  <c r="I37" i="39"/>
  <c r="F38" i="39"/>
  <c r="G38" i="39"/>
  <c r="H38" i="39"/>
  <c r="I38" i="39"/>
  <c r="F39" i="39"/>
  <c r="G39" i="39"/>
  <c r="H39" i="39"/>
  <c r="I39" i="39"/>
  <c r="F40" i="39"/>
  <c r="G40" i="39"/>
  <c r="H40" i="39"/>
  <c r="I40" i="39"/>
  <c r="E40" i="39"/>
  <c r="E39" i="39"/>
  <c r="E38" i="39"/>
  <c r="E37" i="39"/>
  <c r="E36" i="39"/>
  <c r="E35" i="39"/>
  <c r="E34" i="39"/>
  <c r="E33" i="39"/>
  <c r="E32" i="39"/>
  <c r="E31" i="39"/>
  <c r="D40" i="39"/>
  <c r="D39" i="39"/>
  <c r="D38" i="39"/>
  <c r="D37" i="39"/>
  <c r="D36" i="39"/>
  <c r="D35" i="39"/>
  <c r="D34" i="39"/>
  <c r="D33" i="39"/>
  <c r="D32" i="39"/>
  <c r="D31" i="39"/>
  <c r="C40" i="39"/>
  <c r="C39" i="39"/>
  <c r="C38" i="39"/>
  <c r="C37" i="39"/>
  <c r="C36" i="39"/>
  <c r="C35" i="39"/>
  <c r="C34" i="39"/>
  <c r="C33" i="39"/>
  <c r="C32" i="39"/>
  <c r="C31" i="39"/>
  <c r="C28" i="39"/>
  <c r="E24" i="39"/>
  <c r="E23" i="39"/>
  <c r="E15" i="39"/>
  <c r="C20" i="39"/>
  <c r="C19" i="39"/>
  <c r="C18" i="39"/>
  <c r="C17" i="39"/>
  <c r="C16" i="39"/>
  <c r="C5" i="39"/>
  <c r="A3" i="39"/>
  <c r="B70" i="38"/>
  <c r="E21" i="39" s="1"/>
  <c r="I32" i="37"/>
  <c r="F33" i="37"/>
  <c r="F34" i="37"/>
  <c r="I34" i="37"/>
  <c r="F35" i="37"/>
  <c r="H35" i="37"/>
  <c r="I35" i="37"/>
  <c r="F36" i="37"/>
  <c r="H36" i="37"/>
  <c r="F37" i="37"/>
  <c r="I37" i="37"/>
  <c r="F38" i="37"/>
  <c r="I38" i="37"/>
  <c r="F39" i="37"/>
  <c r="I39" i="37"/>
  <c r="F40" i="37"/>
  <c r="H40" i="37"/>
  <c r="I40" i="37"/>
  <c r="E40" i="37"/>
  <c r="E39" i="37"/>
  <c r="E38" i="37"/>
  <c r="E36" i="37"/>
  <c r="E35" i="37"/>
  <c r="E34" i="37"/>
  <c r="E32" i="37"/>
  <c r="D40" i="37"/>
  <c r="D39" i="37"/>
  <c r="D38" i="37"/>
  <c r="D37" i="37"/>
  <c r="D36" i="37"/>
  <c r="D35" i="37"/>
  <c r="D34" i="37"/>
  <c r="D33" i="37"/>
  <c r="D32" i="37"/>
  <c r="E24" i="37"/>
  <c r="E23" i="37"/>
  <c r="A3" i="37"/>
  <c r="D31" i="2"/>
  <c r="D31" i="35"/>
  <c r="F31" i="35"/>
  <c r="G31" i="35"/>
  <c r="H31" i="35"/>
  <c r="I31" i="35"/>
  <c r="F32" i="35"/>
  <c r="G32" i="35"/>
  <c r="H32" i="35"/>
  <c r="I32" i="35"/>
  <c r="F33" i="35"/>
  <c r="G33" i="35"/>
  <c r="H33" i="35"/>
  <c r="I33" i="35"/>
  <c r="F34" i="35"/>
  <c r="G34" i="35"/>
  <c r="H34" i="35"/>
  <c r="I34" i="35"/>
  <c r="F35" i="35"/>
  <c r="G35" i="35"/>
  <c r="H35" i="35"/>
  <c r="I35" i="35"/>
  <c r="F36" i="35"/>
  <c r="G36" i="35"/>
  <c r="H36" i="35"/>
  <c r="I36" i="35"/>
  <c r="F37" i="35"/>
  <c r="G37" i="35"/>
  <c r="H37" i="35"/>
  <c r="I37" i="35"/>
  <c r="F38" i="35"/>
  <c r="G38" i="35"/>
  <c r="H38" i="35"/>
  <c r="I38" i="35"/>
  <c r="F39" i="35"/>
  <c r="G39" i="35"/>
  <c r="H39" i="35"/>
  <c r="I39" i="35"/>
  <c r="F40" i="35"/>
  <c r="G40" i="35"/>
  <c r="H40" i="35"/>
  <c r="I40" i="35"/>
  <c r="E40" i="35"/>
  <c r="E39" i="35"/>
  <c r="E38" i="35"/>
  <c r="E37" i="35"/>
  <c r="E36" i="35"/>
  <c r="E35" i="35"/>
  <c r="E34" i="35"/>
  <c r="E33" i="35"/>
  <c r="E32" i="35"/>
  <c r="E31" i="35"/>
  <c r="D40" i="35"/>
  <c r="D39" i="35"/>
  <c r="D38" i="35"/>
  <c r="D37" i="35"/>
  <c r="D36" i="35"/>
  <c r="D35" i="35"/>
  <c r="D34" i="35"/>
  <c r="D33" i="35"/>
  <c r="D32" i="35"/>
  <c r="C40" i="35"/>
  <c r="C39" i="35"/>
  <c r="C38" i="35"/>
  <c r="C37" i="35"/>
  <c r="C36" i="35"/>
  <c r="C35" i="35"/>
  <c r="C34" i="35"/>
  <c r="C33" i="35"/>
  <c r="C32" i="35"/>
  <c r="C31" i="35"/>
  <c r="F31" i="2"/>
  <c r="G31" i="2"/>
  <c r="H31" i="2"/>
  <c r="I31" i="2"/>
  <c r="F32" i="2"/>
  <c r="G32" i="2"/>
  <c r="H32" i="2"/>
  <c r="I32" i="2"/>
  <c r="F33" i="2"/>
  <c r="G33" i="2"/>
  <c r="H33" i="2"/>
  <c r="I33" i="2"/>
  <c r="F34" i="2"/>
  <c r="G34" i="2"/>
  <c r="H34" i="2"/>
  <c r="I34" i="2"/>
  <c r="F35" i="2"/>
  <c r="G35" i="2"/>
  <c r="H35" i="2"/>
  <c r="I35" i="2"/>
  <c r="F36" i="2"/>
  <c r="G36" i="2"/>
  <c r="H36" i="2"/>
  <c r="I36" i="2"/>
  <c r="F37" i="2"/>
  <c r="G37" i="2"/>
  <c r="H37" i="2"/>
  <c r="I37" i="2"/>
  <c r="F38" i="2"/>
  <c r="G38" i="2"/>
  <c r="H38" i="2"/>
  <c r="I38" i="2"/>
  <c r="F39" i="2"/>
  <c r="G39" i="2"/>
  <c r="H39" i="2"/>
  <c r="I39" i="2"/>
  <c r="E39" i="2"/>
  <c r="E38" i="2"/>
  <c r="E37" i="2"/>
  <c r="E36" i="2"/>
  <c r="E35" i="2"/>
  <c r="E34" i="2"/>
  <c r="E33" i="2"/>
  <c r="E32" i="2"/>
  <c r="E31" i="2"/>
  <c r="D39" i="2"/>
  <c r="D38" i="2"/>
  <c r="D37" i="2"/>
  <c r="D36" i="2"/>
  <c r="D35" i="2"/>
  <c r="D34" i="2"/>
  <c r="D33" i="2"/>
  <c r="D32" i="2"/>
  <c r="C28" i="35"/>
  <c r="E24" i="35"/>
  <c r="E23" i="35"/>
  <c r="E15" i="35"/>
  <c r="C20" i="35"/>
  <c r="C19" i="35"/>
  <c r="E19" i="35" s="1"/>
  <c r="C17" i="35"/>
  <c r="E17" i="35" s="1"/>
  <c r="C18" i="35"/>
  <c r="E18" i="35" s="1"/>
  <c r="C16" i="35"/>
  <c r="E16" i="35" s="1"/>
  <c r="C5" i="35"/>
  <c r="A3" i="35"/>
  <c r="B75" i="34"/>
  <c r="E21" i="35" s="1"/>
  <c r="E24" i="2"/>
  <c r="E23" i="2"/>
  <c r="E15" i="2"/>
  <c r="B78" i="1"/>
  <c r="E21" i="2" s="1"/>
  <c r="C20" i="2"/>
  <c r="E20" i="2" s="1"/>
  <c r="C19" i="2"/>
  <c r="E19" i="2" s="1"/>
  <c r="C18" i="2"/>
  <c r="E18" i="2" s="1"/>
  <c r="C17" i="2"/>
  <c r="E17" i="2" s="1"/>
  <c r="C16" i="2"/>
  <c r="E16" i="2" s="1"/>
  <c r="C39" i="2"/>
  <c r="C38" i="2"/>
  <c r="C37" i="2"/>
  <c r="C36" i="2"/>
  <c r="C35" i="2"/>
  <c r="C34" i="2"/>
  <c r="C33" i="2"/>
  <c r="C32" i="2"/>
  <c r="C31" i="2"/>
  <c r="C28" i="2"/>
  <c r="C5" i="2"/>
  <c r="A3" i="2"/>
  <c r="C22" i="2" l="1"/>
  <c r="D16" i="2" s="1"/>
  <c r="C22" i="35"/>
  <c r="D19" i="35" s="1"/>
  <c r="C22" i="39"/>
  <c r="D19" i="39" s="1"/>
  <c r="E22" i="2"/>
  <c r="F17" i="2" s="1"/>
  <c r="E22" i="35"/>
  <c r="F20" i="35" s="1"/>
  <c r="E22" i="39"/>
  <c r="F21" i="39" s="1"/>
  <c r="E17" i="41"/>
  <c r="D18" i="35"/>
  <c r="C22" i="37"/>
  <c r="D16" i="37" s="1"/>
  <c r="E16" i="37"/>
  <c r="D20" i="2" l="1"/>
  <c r="D20" i="35"/>
  <c r="D19" i="2"/>
  <c r="F18" i="2"/>
  <c r="D17" i="35"/>
  <c r="D16" i="35"/>
  <c r="D17" i="2"/>
  <c r="D18" i="2"/>
  <c r="D20" i="39"/>
  <c r="D16" i="39"/>
  <c r="D18" i="39"/>
  <c r="D17" i="39"/>
  <c r="E22" i="37"/>
  <c r="F17" i="35"/>
  <c r="F20" i="2"/>
  <c r="F16" i="2"/>
  <c r="F19" i="2"/>
  <c r="F16" i="41"/>
  <c r="F15" i="41"/>
  <c r="F19" i="35"/>
  <c r="F21" i="35"/>
  <c r="F16" i="39"/>
  <c r="F18" i="39"/>
  <c r="F20" i="39"/>
  <c r="F19" i="39"/>
  <c r="F17" i="39"/>
  <c r="F16" i="35"/>
  <c r="F18" i="35"/>
  <c r="F21" i="2"/>
  <c r="D20" i="37"/>
  <c r="D17" i="37"/>
  <c r="D19" i="37"/>
  <c r="D15" i="37"/>
  <c r="D18" i="37"/>
  <c r="D22" i="2" l="1"/>
  <c r="D22" i="35"/>
  <c r="D17" i="41"/>
  <c r="F22" i="35"/>
  <c r="F22" i="2"/>
  <c r="D22" i="39"/>
  <c r="F17" i="37"/>
  <c r="F20" i="37"/>
  <c r="F21" i="37"/>
  <c r="F18" i="37"/>
  <c r="F19" i="37"/>
  <c r="F16" i="37"/>
  <c r="F22" i="39"/>
  <c r="F17" i="41"/>
  <c r="D22" i="37"/>
  <c r="F22" i="37" l="1"/>
</calcChain>
</file>

<file path=xl/comments1.xml><?xml version="1.0" encoding="utf-8"?>
<comments xmlns="http://schemas.openxmlformats.org/spreadsheetml/2006/main">
  <authors>
    <author>01243006188</author>
  </authors>
  <commentList>
    <comment ref="E16" authorId="0" shapeId="0">
      <text>
        <r>
          <rPr>
            <b/>
            <sz val="9"/>
            <color indexed="81"/>
            <rFont val="Tahoma"/>
            <family val="2"/>
          </rPr>
          <t>01243006188:</t>
        </r>
        <r>
          <rPr>
            <sz val="9"/>
            <color indexed="81"/>
            <rFont val="Tahoma"/>
            <family val="2"/>
          </rPr>
          <t xml:space="preserve">
Usar a fórmula:
=C16 - nº de ações CINZAS excluídas</t>
        </r>
      </text>
    </comment>
    <comment ref="E17" authorId="0" shapeId="0">
      <text>
        <r>
          <rPr>
            <b/>
            <sz val="9"/>
            <color indexed="81"/>
            <rFont val="Tahoma"/>
            <family val="2"/>
          </rPr>
          <t>01243006188:</t>
        </r>
        <r>
          <rPr>
            <sz val="9"/>
            <color indexed="81"/>
            <rFont val="Tahoma"/>
            <family val="2"/>
          </rPr>
          <t xml:space="preserve">
Usar a fórmula:
=C17 - nº de ações VERMELHAS excluídas</t>
        </r>
      </text>
    </comment>
    <comment ref="E18" authorId="0" shapeId="0">
      <text>
        <r>
          <rPr>
            <b/>
            <sz val="9"/>
            <color indexed="81"/>
            <rFont val="Tahoma"/>
            <family val="2"/>
          </rPr>
          <t>01243006188:</t>
        </r>
        <r>
          <rPr>
            <sz val="9"/>
            <color indexed="81"/>
            <rFont val="Tahoma"/>
            <family val="2"/>
          </rPr>
          <t xml:space="preserve">
Usar a fórmula:
=C18 - nº de ações AMARELAS excluídas</t>
        </r>
      </text>
    </comment>
    <comment ref="E19" authorId="0" shapeId="0">
      <text>
        <r>
          <rPr>
            <b/>
            <sz val="9"/>
            <color indexed="81"/>
            <rFont val="Tahoma"/>
            <family val="2"/>
          </rPr>
          <t>01243006188:</t>
        </r>
        <r>
          <rPr>
            <sz val="9"/>
            <color indexed="81"/>
            <rFont val="Tahoma"/>
            <family val="2"/>
          </rPr>
          <t xml:space="preserve">
Usar a fórmula:
=C19 - nº de ações VERDES excluídas</t>
        </r>
      </text>
    </comment>
    <comment ref="E20" authorId="0" shape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2.xml><?xml version="1.0" encoding="utf-8"?>
<comments xmlns="http://schemas.openxmlformats.org/spreadsheetml/2006/main">
  <authors>
    <author>Felipe Kohls Rangel</author>
  </authors>
  <commentList>
    <comment ref="O19" authorId="0" shapeId="0">
      <text>
        <r>
          <rPr>
            <b/>
            <sz val="9"/>
            <color indexed="81"/>
            <rFont val="Tahoma"/>
            <family val="2"/>
          </rPr>
          <t>Felipe Kohls Rangel:</t>
        </r>
        <r>
          <rPr>
            <sz val="9"/>
            <color indexed="81"/>
            <rFont val="Tahoma"/>
            <family val="2"/>
          </rPr>
          <t xml:space="preserve">
</t>
        </r>
      </text>
    </comment>
    <comment ref="P19" authorId="0" shapeId="0">
      <text>
        <r>
          <rPr>
            <b/>
            <sz val="9"/>
            <color indexed="81"/>
            <rFont val="Tahoma"/>
            <family val="2"/>
          </rPr>
          <t>Felipe Kohls Rangel:</t>
        </r>
        <r>
          <rPr>
            <sz val="9"/>
            <color indexed="81"/>
            <rFont val="Tahoma"/>
            <family val="2"/>
          </rPr>
          <t xml:space="preserve">
</t>
        </r>
      </text>
    </comment>
    <comment ref="O56" authorId="0" shapeId="0">
      <text>
        <r>
          <rPr>
            <b/>
            <sz val="9"/>
            <color indexed="81"/>
            <rFont val="Tahoma"/>
            <family val="2"/>
          </rPr>
          <t>Felipe Kohls Rangel:</t>
        </r>
        <r>
          <rPr>
            <sz val="9"/>
            <color indexed="81"/>
            <rFont val="Tahoma"/>
            <family val="2"/>
          </rPr>
          <t xml:space="preserve">
</t>
        </r>
      </text>
    </comment>
  </commentList>
</comments>
</file>

<file path=xl/comments3.xml><?xml version="1.0" encoding="utf-8"?>
<comments xmlns="http://schemas.openxmlformats.org/spreadsheetml/2006/main">
  <authors>
    <author>01243006188</author>
  </authors>
  <commentList>
    <comment ref="E16" authorId="0" shapeId="0">
      <text>
        <r>
          <rPr>
            <b/>
            <sz val="9"/>
            <color indexed="81"/>
            <rFont val="Tahoma"/>
            <family val="2"/>
          </rPr>
          <t>01243006188:</t>
        </r>
        <r>
          <rPr>
            <sz val="9"/>
            <color indexed="81"/>
            <rFont val="Tahoma"/>
            <family val="2"/>
          </rPr>
          <t xml:space="preserve">
Usar a fórmula:
=C16 - nº de ações CINZAS excluídas</t>
        </r>
      </text>
    </comment>
    <comment ref="E17" authorId="0" shapeId="0">
      <text>
        <r>
          <rPr>
            <b/>
            <sz val="9"/>
            <color indexed="81"/>
            <rFont val="Tahoma"/>
            <family val="2"/>
          </rPr>
          <t>01243006188:</t>
        </r>
        <r>
          <rPr>
            <sz val="9"/>
            <color indexed="81"/>
            <rFont val="Tahoma"/>
            <family val="2"/>
          </rPr>
          <t xml:space="preserve">
Usar a fórmula:
=C17 - nº de ações VERMELHAS excluídas</t>
        </r>
      </text>
    </comment>
    <comment ref="E18" authorId="0" shapeId="0">
      <text>
        <r>
          <rPr>
            <b/>
            <sz val="9"/>
            <color indexed="81"/>
            <rFont val="Tahoma"/>
            <family val="2"/>
          </rPr>
          <t>01243006188:</t>
        </r>
        <r>
          <rPr>
            <sz val="9"/>
            <color indexed="81"/>
            <rFont val="Tahoma"/>
            <family val="2"/>
          </rPr>
          <t xml:space="preserve">
Usar a fórmula:
=C18 - nº de ações AMARELAS excluídas</t>
        </r>
      </text>
    </comment>
    <comment ref="E19" authorId="0" shapeId="0">
      <text>
        <r>
          <rPr>
            <b/>
            <sz val="9"/>
            <color indexed="81"/>
            <rFont val="Tahoma"/>
            <family val="2"/>
          </rPr>
          <t>01243006188:</t>
        </r>
        <r>
          <rPr>
            <sz val="9"/>
            <color indexed="81"/>
            <rFont val="Tahoma"/>
            <family val="2"/>
          </rPr>
          <t xml:space="preserve">
Usar a fórmula:
=C19 - nº de ações VERDES excluídas</t>
        </r>
      </text>
    </comment>
    <comment ref="E20" authorId="0" shape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4.xml><?xml version="1.0" encoding="utf-8"?>
<comments xmlns="http://schemas.openxmlformats.org/spreadsheetml/2006/main">
  <authors>
    <author>01243006188</author>
  </authors>
  <commentList>
    <comment ref="E16" authorId="0" shapeId="0">
      <text>
        <r>
          <rPr>
            <b/>
            <sz val="9"/>
            <color indexed="81"/>
            <rFont val="Tahoma"/>
            <family val="2"/>
          </rPr>
          <t>01243006188:</t>
        </r>
        <r>
          <rPr>
            <sz val="9"/>
            <color indexed="81"/>
            <rFont val="Tahoma"/>
            <family val="2"/>
          </rPr>
          <t xml:space="preserve">
Usar a fórmula:
=C16 - nº de ações CINZAS excluídas</t>
        </r>
      </text>
    </comment>
    <comment ref="E17" authorId="0" shapeId="0">
      <text>
        <r>
          <rPr>
            <b/>
            <sz val="9"/>
            <color indexed="81"/>
            <rFont val="Tahoma"/>
            <family val="2"/>
          </rPr>
          <t>01243006188:</t>
        </r>
        <r>
          <rPr>
            <sz val="9"/>
            <color indexed="81"/>
            <rFont val="Tahoma"/>
            <family val="2"/>
          </rPr>
          <t xml:space="preserve">
Usar a fórmula:
=C17 - nº de ações VERMELHAS excluídas</t>
        </r>
      </text>
    </comment>
    <comment ref="E18" authorId="0" shapeId="0">
      <text>
        <r>
          <rPr>
            <b/>
            <sz val="9"/>
            <color indexed="81"/>
            <rFont val="Tahoma"/>
            <family val="2"/>
          </rPr>
          <t>01243006188:</t>
        </r>
        <r>
          <rPr>
            <sz val="9"/>
            <color indexed="81"/>
            <rFont val="Tahoma"/>
            <family val="2"/>
          </rPr>
          <t xml:space="preserve">
Usar a fórmula:
=C18 - nº de ações AMARELAS excluídas</t>
        </r>
      </text>
    </comment>
    <comment ref="E19" authorId="0" shapeId="0">
      <text>
        <r>
          <rPr>
            <b/>
            <sz val="9"/>
            <color indexed="81"/>
            <rFont val="Tahoma"/>
            <family val="2"/>
          </rPr>
          <t>01243006188:</t>
        </r>
        <r>
          <rPr>
            <sz val="9"/>
            <color indexed="81"/>
            <rFont val="Tahoma"/>
            <family val="2"/>
          </rPr>
          <t xml:space="preserve">
Usar a fórmula:
=C19 - nº de ações VERDES excluídas</t>
        </r>
      </text>
    </comment>
    <comment ref="E20" authorId="0" shape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5.xml><?xml version="1.0" encoding="utf-8"?>
<comments xmlns="http://schemas.openxmlformats.org/spreadsheetml/2006/main">
  <authors>
    <author>01243006188</author>
  </authors>
  <commentList>
    <comment ref="E16" authorId="0" shapeId="0">
      <text>
        <r>
          <rPr>
            <b/>
            <sz val="9"/>
            <color indexed="81"/>
            <rFont val="Tahoma"/>
            <family val="2"/>
          </rPr>
          <t>01243006188:</t>
        </r>
        <r>
          <rPr>
            <sz val="9"/>
            <color indexed="81"/>
            <rFont val="Tahoma"/>
            <family val="2"/>
          </rPr>
          <t xml:space="preserve">
Usar a fórmula:
=C16 - nº de ações CINZAS excluídas</t>
        </r>
      </text>
    </comment>
    <comment ref="E17" authorId="0" shapeId="0">
      <text>
        <r>
          <rPr>
            <b/>
            <sz val="9"/>
            <color indexed="81"/>
            <rFont val="Tahoma"/>
            <family val="2"/>
          </rPr>
          <t>01243006188:</t>
        </r>
        <r>
          <rPr>
            <sz val="9"/>
            <color indexed="81"/>
            <rFont val="Tahoma"/>
            <family val="2"/>
          </rPr>
          <t xml:space="preserve">
Usar a fórmula:
=C17 - nº de ações VERMELHAS excluídas</t>
        </r>
      </text>
    </comment>
    <comment ref="E18" authorId="0" shapeId="0">
      <text>
        <r>
          <rPr>
            <b/>
            <sz val="9"/>
            <color indexed="81"/>
            <rFont val="Tahoma"/>
            <family val="2"/>
          </rPr>
          <t>01243006188:</t>
        </r>
        <r>
          <rPr>
            <sz val="9"/>
            <color indexed="81"/>
            <rFont val="Tahoma"/>
            <family val="2"/>
          </rPr>
          <t xml:space="preserve">
Usar a fórmula:
=C18 - nº de ações AMARELAS excluídas</t>
        </r>
      </text>
    </comment>
    <comment ref="E19" authorId="0" shapeId="0">
      <text>
        <r>
          <rPr>
            <b/>
            <sz val="9"/>
            <color indexed="81"/>
            <rFont val="Tahoma"/>
            <family val="2"/>
          </rPr>
          <t>01243006188:</t>
        </r>
        <r>
          <rPr>
            <sz val="9"/>
            <color indexed="81"/>
            <rFont val="Tahoma"/>
            <family val="2"/>
          </rPr>
          <t xml:space="preserve">
Usar a fórmula:
=C19 - nº de ações VERDES excluídas</t>
        </r>
      </text>
    </comment>
    <comment ref="E20" authorId="0" shape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6.xml><?xml version="1.0" encoding="utf-8"?>
<comments xmlns="http://schemas.openxmlformats.org/spreadsheetml/2006/main">
  <authors>
    <author>01243006188</author>
  </authors>
  <commentList>
    <comment ref="E15" authorId="0" shapeId="0">
      <text>
        <r>
          <rPr>
            <b/>
            <sz val="9"/>
            <color indexed="81"/>
            <rFont val="Tahoma"/>
            <family val="2"/>
          </rPr>
          <t>01243006188:</t>
        </r>
        <r>
          <rPr>
            <sz val="9"/>
            <color indexed="81"/>
            <rFont val="Tahoma"/>
            <family val="2"/>
          </rPr>
          <t xml:space="preserve">
Usar a fórmula:
=C17 - nº de ações VERMELHAS excluídas</t>
        </r>
      </text>
    </comment>
    <comment ref="E16" authorId="0" shape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<sst xmlns="http://schemas.openxmlformats.org/spreadsheetml/2006/main" count="3093" uniqueCount="1154">
  <si>
    <t>PLANOS DE AÇÃO NACIONAIS DE CONSERVAÇÃO DE ESPÉCIES AMEAÇADAS DE EXTINÇÃO - PAN</t>
  </si>
  <si>
    <t>Objetivo Geral do PAN</t>
  </si>
  <si>
    <t>MONITORIA ANUAL</t>
  </si>
  <si>
    <t>DD/MM/AAAA</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</si>
  <si>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</si>
  <si>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</si>
  <si>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</si>
  <si>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</si>
  <si>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</si>
  <si>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</si>
  <si>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</si>
  <si>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</si>
  <si>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</si>
  <si>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</si>
  <si>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</si>
  <si>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</si>
  <si>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</si>
  <si>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</si>
  <si>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</si>
  <si>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</si>
  <si>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</si>
  <si>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</si>
  <si>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</si>
  <si>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</si>
  <si>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</si>
  <si>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</si>
  <si>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</si>
  <si>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</si>
  <si>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</si>
  <si>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</si>
  <si>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</si>
  <si>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</si>
  <si>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</si>
  <si>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</si>
  <si>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</si>
  <si>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</si>
  <si>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</si>
  <si>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</si>
  <si>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</si>
  <si>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</si>
  <si>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</si>
  <si>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</si>
  <si>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</si>
  <si>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</si>
  <si>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</si>
  <si>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</si>
  <si>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</si>
  <si>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</si>
  <si>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</si>
  <si>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</si>
  <si>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</si>
  <si>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</si>
  <si>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</si>
  <si>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</si>
  <si>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</si>
  <si>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OBJETIVO 7</t>
  </si>
  <si>
    <t>OBJETIVO 8</t>
  </si>
  <si>
    <t>OBJETIVO 9</t>
  </si>
  <si>
    <t>OBJETIVO 10</t>
  </si>
  <si>
    <t>INCLUIR AÇÕES NOVAS</t>
  </si>
  <si>
    <t>INSERIR O NOME DO OBJETIVO</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</si>
  <si>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</si>
  <si>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</si>
  <si>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</si>
  <si>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</si>
  <si>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</si>
  <si>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</si>
  <si>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</si>
  <si>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</si>
  <si>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</si>
  <si>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</si>
  <si>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</si>
  <si>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</si>
  <si>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</si>
  <si>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</si>
  <si>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Agrupadas</t>
  </si>
  <si>
    <t>Excluídas</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</si>
  <si>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</si>
  <si>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</si>
  <si>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</si>
  <si>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</si>
  <si>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</si>
  <si>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</si>
  <si>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1.1 Criar o REVIS do Rio Pelotas (CCUC/Casa Civil)</t>
  </si>
  <si>
    <t>REVIS do Rio Pelotas criado</t>
  </si>
  <si>
    <t>Danielle Paludo (CEMAVE/ ICMBio)</t>
  </si>
  <si>
    <t>Casa Civil, MMA, ICMBio, MME, Ministério Público Federal, OEMAs do RS e SC, IBAMA</t>
  </si>
  <si>
    <t>Processo foi consultado e está plenamente instruído, aguardando posicionamento e definições quanto ao licenciamento da Usina Hidrelétrica do Paiquerê</t>
  </si>
  <si>
    <t>Processo instruído, não falta nada, apenas posicionamento Paiquerê</t>
  </si>
  <si>
    <t>Ainda não ocorreram todas as audiências referentes ao processo de licenciamento do Paiquerê.</t>
  </si>
  <si>
    <t>Danielle Paludo (CEMAVE/ICMBio)</t>
  </si>
  <si>
    <t>não</t>
  </si>
  <si>
    <t>não modifica</t>
  </si>
  <si>
    <t>Acesso à página da ONG Curicaca para manifestações sobre Paiquerê. Possíveis ações - MPE/MPF Parecer DILIC IBAMA/ COPAN ICMBio</t>
  </si>
  <si>
    <t xml:space="preserve">1.2 Dar andamento aos processos de criação das seguintes unidades de conservação: Banhado do Maçarico (CCUC)  e REVIS do Rio Tibagi (MMA) </t>
  </si>
  <si>
    <t>Unidades de Conservação criadas</t>
  </si>
  <si>
    <t>Eduardo Vélez, Rafael Dias (UCPel), Ana Tomazzoni (Coordenação do SEUC)</t>
  </si>
  <si>
    <t>Iniciativa de criação de UC no Banhado do Maçarico é Federal  mas ainda encontra-se em fase inicial de estudos (processo não está instruído), trabalhos sobre o assunto da ONG Curicaca e Universidade. REVIS do Rio Tibagi possui processo federal de criação aberto que se encontra no MMA, já teve audiência pública e apresenta como tendência a necessidade de articulação com o MME que opôs-se à criação da UC devido à sobreposição com áreas com lavra de areia e argila, e consulta com o governo estadual do Paraná.</t>
  </si>
  <si>
    <t xml:space="preserve">1.2 Iniciar ou dar andamento aos processos de criação das seguintes unidades de conservação: Banhado do Maçarico (Federal)  e REVIS do Rio Tibagi (MMA) </t>
  </si>
  <si>
    <t>Inserir Mukira (COPAN) e retirar Ana Tomazoni (SEMA)</t>
  </si>
  <si>
    <t>Verificar processo de ampliação da ESEC do Taim, verificar se existe processo de criação próprio para o Banhado do Maçarico e como está a instrução deste processo. Recomendar que este último seja desvinculado do Taim.</t>
  </si>
  <si>
    <t xml:space="preserve">1.3  Cooperar na captação de recursos para os projetos  de pecuária sustentável e certificação promovidos pelo FUNBIO/IBAMA/SENAR-RS, Câmara Setorial da Cadeia da Carne Bovina do RS, e EMATER-RS </t>
  </si>
  <si>
    <t>Projetos implementados</t>
  </si>
  <si>
    <t>jan/13 (contínua)</t>
  </si>
  <si>
    <t>Rogério Jaworski dos Santos (SAVE BRASIL)</t>
  </si>
  <si>
    <t>IBAMA, FUNBIO, SENAR, Câmara Setorial, FZBRS, EMATER, UFRGS, CEMAVE, PUC-RS</t>
  </si>
  <si>
    <t>SENAR está em fase de contratação dos técnicos para participar do projeto. Parecer jurídico do IBAMA saiu e próximos passos estão em andamento. Câmara setorial da cadeia da carne bovina é forum de discussão para o assunto no RS. Discussão em andamento.</t>
  </si>
  <si>
    <t>Trâmites burocráticos e políticos são lentos.</t>
  </si>
  <si>
    <t xml:space="preserve">Rogério Jaworski </t>
  </si>
  <si>
    <t>1.3 Cooperar na captação de recursos para os projetos  de pecuária sustentável e certificação promovidos pelo FUNBIO/IBAMA/SENAR-RS e Câmara Setorial da Cadeia da Carne Bovina do RS.</t>
  </si>
  <si>
    <t xml:space="preserve">1.4 Realizar estudos para identificar indices de lotação pecuária compatíveis com a conservação dos campos nativos. </t>
  </si>
  <si>
    <t>Indices de lotação estabelecidos</t>
  </si>
  <si>
    <t>SEBRAE, UFRGS, EMBRAPA-CPPSUL, Glayson A. Bencke (FZB), Marilise Krügel (UFSM)</t>
  </si>
  <si>
    <t xml:space="preserve">Já existem índices de lotação para produção estabelecidos para todo o RS. Índice de lotação que contemple a conservação dos campos não existe e não foi iniciado ainda. </t>
  </si>
  <si>
    <t>Falta de articulação.</t>
  </si>
  <si>
    <t xml:space="preserve">1.5 Articular conjuntamente com legisladores e INCRA a adequação dos instrumentos legais para assegurar índices de lotação pecuária compatíveis com a conservação dos campos nativos. </t>
  </si>
  <si>
    <t>Proposta de instrumento legal encaminhada</t>
  </si>
  <si>
    <t>ICMBio, OEMAs, MAPA, INCRA, FARSUL, ONGs (IGRÉ, CURICACA, Fund Maronna...), Shigueko Ishiy (FATMA/SC - Coordenação Corredores Ecológicos Chapecó e Timbó).</t>
  </si>
  <si>
    <t xml:space="preserve">1.5 Articular conjuntamente com legisladores e INCRA a adequação dos instrumentos legais para adotar os índices de lotação pecuária para produção recomendados na literatura (como índices de lotação máxima) ou retirar a exigência do INCRA de lotação mínima. </t>
  </si>
  <si>
    <t>Rogério passará artigos para inserir aqui (referências)</t>
  </si>
  <si>
    <t>1.6 Criar um programa de capacitação de técnicos das agências de extensão rural estaduais para difusão de práticas agropecuárias sustentáveis.</t>
  </si>
  <si>
    <t>Técnicos capacitados</t>
  </si>
  <si>
    <t>EMATER, SENAR, FZB, UFRGS, PUC-RS, UFSM, UNIPAMPA, UERGS, EPAGRI, outras Instituições de Ensino e Pesquisa</t>
  </si>
  <si>
    <t>1.7 Implementar as seguintes UCs: REBIO São Donato (RS), REBIO Mato Grande (RS), REVIS Campos de Palmas (PR), PARNA Campos Gerais (PR)</t>
  </si>
  <si>
    <t>UCs implementadas</t>
  </si>
  <si>
    <t>Danielle Paludo (CEMAVE / ICMBio)</t>
  </si>
  <si>
    <t>Ana Tomazzoni (Coordenação do SEUC -SEMA-RS), Chefes das UCs, IAP, Leoncio Pedrosa Lima (RVS CP ICMBio)</t>
  </si>
  <si>
    <t>A REVIS Campos de Palmas iniciou em 2012 a elaboração de seu Plano de Manejo, sede estruturada em conjunto com outras Ucs federais,  possui compensação ambiental prevista para pesquisas na UC, conselho... PARNA Campos Gerais implementou seu Conselho Gestor, aumento o número de servidores e terceirizados. Rebio São Donato está em situação precária e com problemas de gestão. Rebio Mato Grande, gestor efetivo designado, UC sendo implementada, possui compensação ambiental para implementação da sede e equipamentos.</t>
  </si>
  <si>
    <t>PARNA Campos Gerais é hostilizado na região devido ao não regularização fundiária. Falta divulgação sobre o PAN Campos Sulinos entre os gestores das Ucs estaduais.</t>
  </si>
  <si>
    <t>Felipe Rangel (SEMA)</t>
  </si>
  <si>
    <t>Na REBIO São Donato é urgente a fiscalização contra incêndios, invasão pelo gado, caça, pesca. Implementar ações urgentes e contínuas de fiscalização conjunta com o pelotão ambiental da Brigada Militar na REBIO São Donato (pelotão São Borja).</t>
  </si>
  <si>
    <t>1.8 Implementar o Parque Estadual do Tainhas e ampliar os seus limites em direção à foz do rio Tainhas e a sudoeste do Passo da Ilha, de modo a incluir campo e banhado.</t>
  </si>
  <si>
    <t>Parque implementado e ampliado</t>
  </si>
  <si>
    <t>Tatiane Uchôa (DUC/SEMA)</t>
  </si>
  <si>
    <t>Daniel (PE Tainhas), Ana Tomazzoni (Coordenação do SEUC -SEMA RS), Carla Suertegaray Fontana (PUC RS), Claiton M. Ferreira (UFRGS)</t>
  </si>
  <si>
    <t>240.000,00 (regularização Fundiária)</t>
  </si>
  <si>
    <t xml:space="preserve">Esta ação de implementação está no POA da SEMA. Área da sede foi adquirida. Plano de Manejo da UC em implementação. Gestão em andamento, equipe de gestores dinâmica e efetiva. </t>
  </si>
  <si>
    <t>Decreto Estadual reduziu limites desta UC. Processo de reversão em andamento.</t>
  </si>
  <si>
    <t>Daniel Slomp (SEMA)</t>
  </si>
  <si>
    <t>Felipe vai consultar Daniel sobre esta articulação</t>
  </si>
  <si>
    <t>1.9 Implementar o Parque Estadual do Ibitiriá e ampliar  seus limites no sentido sudeste, a montante do Rio Pelotas e Rio Santana.</t>
  </si>
  <si>
    <t>Rafael Dias (UCPel), Carla Suertegaray Fontana (PUC RS), Chefe da UC (atualmente sem chefe), Jefferson DFL/SEMA, Ana Tomazzoni (Coordenação do SEUC)</t>
  </si>
  <si>
    <t>A UC já possui equipamentos, materiais, viatura, levantamento fundiário, plano de manejo. Área de 180ha a ser adquirida ampliando a UC em 90 hectares.</t>
  </si>
  <si>
    <t>A UC está sendo implementada, contudo a redifinição de limites é fundamental para a conservação dos passeriformes campestres.</t>
  </si>
  <si>
    <t>1.9 Redefinir os limites do Parque Estadual do Ibitiriá com vistas a contemplar áreas importantes para a conservação dos passeriformes ameaçados do PAN (sentido sudeste, montante do Rio Pelotas e Rio Santana, campo de encosta).</t>
  </si>
  <si>
    <t>1.10 Elaborar propostas de criação de UCs nas seguintes áreas no RS: Reserva Legal do Assentamento Santa Maria do Ibicuí (Manoel Viana), Pedras Altas e Campos de Jaguarão.</t>
  </si>
  <si>
    <t>Propostas de criação elaboradas</t>
  </si>
  <si>
    <t>Rafael Dias (UCPel), Carla Suertegaray Fontana (PUC RS), Marilise Krügel (UFSM), Ana Tomazzoni (Coordenação do SEUC - SEMA RS), Municípios, INCRA.</t>
  </si>
  <si>
    <t>Ação não iniciada.</t>
  </si>
  <si>
    <t>Faltam maiores informações sobre cada área. Por exemplo tamanho da área, domínio fundiário (identificação de proprietários), espécies envolvidas, apoio público e da sociedade, ... Elaborar propostas de criação destas UCs (articular com colaboradores). Abertura de processo na SEMA ou no órgão ambiental municipal.</t>
  </si>
  <si>
    <t>inserir Cibele (IBAMA)</t>
  </si>
  <si>
    <t>1.11 Avaliar estratégias de conservação para as seguintes áreas prioritárias para a conservação das espécies alvo deste PAN: Butiazal do Coatepe (Quaraí e Alegrete, RS), Campos de Água Doce e Passos Maia (SC), Coxilha Rica (SC), Serrinha de Dom Pedrito/Leões e região dos Três Cerros (Dom Pedrito, RS), Nascentes do Arroio Candiota (Candiota), Ilha da Torotama (Estuário da Lagoa dos Patos, Rio Grande), Várzea do Canal São Gonçalo (Rio Grande, Arroio Grande e Capão do Leão, RS), Campos do Rio Tibagi (Tibagi, PR).</t>
  </si>
  <si>
    <t>Estudos realizados</t>
  </si>
  <si>
    <t>Adrian Eisen Rupp</t>
  </si>
  <si>
    <t>Carla Suertegaray Fontana (PUC RS), Instituições de Ensino e Pesquisa, UNOCHAPECÓ, Shigueko Ishiy (FATMA/SC - Coordenação Corredores Ecológicos Chapecó e Timbó), Marcos Bornschein (MATER NATURA), Corredor das Araucárias</t>
  </si>
  <si>
    <t xml:space="preserve">Identificado que a RPPN Fazenda Branquilho existe desde 1996 no município de Dom Pedrito/RS e possui 13 hectares (campos sulinos e mata ciliar), vizinha a esta RPPN, existe a RPPN Fazenda Caneleira que possui 45 hectares protegidos de mata ciliar e campos sulinos , também no município de Dom Pedrito/RS. Também em Dom Pedrito, a RPPN Reserva dos Mananciais possui 11,1 hectares e foi criada em 2000, fica próxima das duas anteriores. Outra RPPN Minas do Paredão (município de Piratini) possui 15 hectares de campos sulinos. </t>
  </si>
  <si>
    <t>1.12 Promover  sistemas de certificação ambiental para o processo de produção pecuária extensiva nos campos   do bioma Mata Atlântica. (Campos de Cima da Serra, Campos Gerais do Paraná, Campos de Palmas e Campos Agua Doce).</t>
  </si>
  <si>
    <t xml:space="preserve">Programa de certificação  ambiental implementado </t>
  </si>
  <si>
    <t>Associação Catarinense de criadores de gado da raça Angus, UDESC</t>
  </si>
  <si>
    <t>1.13 Demandar junto à SEMA o desenvolvimento de sistemas de reconhecimento oficial aos serviços ambientais no Pampa  (Projeto BID-Bens Públicos Regionais dos Campos Nativos do Cone Sul).</t>
  </si>
  <si>
    <t>Sistemas Implementados</t>
  </si>
  <si>
    <t>SEMA-RS</t>
  </si>
  <si>
    <t>Projeto iniciado e em andamento. www.pastizalesdelsur.worldpress.com</t>
  </si>
  <si>
    <t>Rogério Jaworksi (SAVE)</t>
  </si>
  <si>
    <t>1.13 Implementar sistema de reconhecimento oficial aos serviços ambientais no Pampa em propriedades privadas (Projeto BID-Bens Públicos Regionais dos Campos Nativos do Cone Sul).</t>
  </si>
  <si>
    <t>Projeto "Instrumentos para o incentivo regional à conservação dos campos nativos naturais em estabelecimentos rurais do cone sul (Brasil/Argentina/Paraguai/Uruguai)" implementado</t>
  </si>
  <si>
    <t>1.14 Articular junto a Secretaria de Estado de Desenvolvimento Sustentável para o pagamento de serviços ambientais levando em consideração a manutenção de campos sulinos no estado de Santa Catarina</t>
  </si>
  <si>
    <t xml:space="preserve">Programa de pagamento de serviço ambiental sendo realizada levando em considerção os campos sulinos </t>
  </si>
  <si>
    <t>Beloni T. Pauli Marterer (FATMA/SC)</t>
  </si>
  <si>
    <t>SDS-SC e SAR-SC, Daniele Palludo (CEMAVE/ICMBio)</t>
  </si>
  <si>
    <t>Documento de articulação sendo produzido</t>
  </si>
  <si>
    <t>Beloni Marterer (FATMA)</t>
  </si>
  <si>
    <t>1.15 Articular junto a  OEMA's para o pagamento de serviços ambientais levando em consideração a manutenção de habitat apropriado nos campos sulinos no estado do Paraná e Rio Grande do Sul.</t>
  </si>
  <si>
    <t>Leoncio Pedrosa Lima (RVS CP ICMBio)</t>
  </si>
  <si>
    <t>Mauro de Moura Britto (IAP), SEMA-RS, Danielle Paludo (CEMAVE / ICMBio), Vivian Uligh (RAN ICMBio)</t>
  </si>
  <si>
    <t>No PR fizemos uma reunião com o IAP em Curitiba e os projetos de pagamentos por serviços ambientais ainda não consideram as regiões com campos sulinos. Através de contatos telefônicos com chefes de áreas na FATMA em Florianópolis-SC concluimos que existe um problema de entendimento sobre os campos sulinos catarinenses pela FATMA, pois além de não considera-los nos projetos de corredores ecológicos que são fonte de pagamentos por serviços ambientais, não possuem normativas para a conversão de campos nativos, desta forma emitem documento informando que para a conversão de campos nativos não é necessário o licenciamento, assim grande parte dos campos na divisa com o PR estão sendo convertidos em lavourasExiste uma comissão específica na Assembléia legislativa do RS que está tratando sobre pagamentos por serviços ambientais.</t>
  </si>
  <si>
    <t>Problemas de articulação entre as instituições, falta de normas estaduais específicas para os campos sulinos. Órgãos estaduais parecem não dar a devida importância aos campos sulinos.</t>
  </si>
  <si>
    <t>Major João (Glayson), Leoncio Pedrosa Lima.</t>
  </si>
  <si>
    <t>Acrescentar Marcia Casarin Strapazzon (ICMBio)</t>
  </si>
  <si>
    <t>Realizar visitas técnicas presenciais na FATMA e IAP para tratar especificamente deste assunto em 2013.</t>
  </si>
  <si>
    <t>1.16 Articulação junto aos orgãos fiscalizadores  e executores (DNIT e Departamentos Estaduais) para cumprimento da legislação quanto a utilização das áreas de dominio público às margens das rodovias (por exemplo: Planalto Médio do RS, Planalto das Missões)</t>
  </si>
  <si>
    <t>Áreas de dominio público sem cultivo e moradias</t>
  </si>
  <si>
    <t>Cibele Indrusiak (IBAMA-RS)</t>
  </si>
  <si>
    <t>PRF, DNIT, Polícias Rodoviárias Estaduais, Concessionarias, Marilise Krügel (UFSM)</t>
  </si>
  <si>
    <t>Não houve andamento.</t>
  </si>
  <si>
    <t>Dificuldades de articulação intrainstitucional</t>
  </si>
  <si>
    <t>Cibele (IBAMA)</t>
  </si>
  <si>
    <t xml:space="preserve">1. Assegurar a existência de habitat apropriado para as espécies-alvo dentro dos sistemas produtivos e em áreas protegidas ou de domínio público. </t>
  </si>
  <si>
    <t>2.1 Intensificar interlocução e o trabalho de inteligência para a fiscalização nas localidades de maior pressão para a captura de Sporophila spp (patativas e caboclinhos), prioritariamente nos municípios de Castro, Tibagi, Ponta Grossa e Arapoti no Paraná; nos municípios de Pelotas, Rio Grande, Vacaria e Caxias do Sul no Rio Grande do Sul e em São Joaquim e Lages, Santa Catarina.</t>
  </si>
  <si>
    <t>Operações de fiscalização realizadas</t>
  </si>
  <si>
    <t xml:space="preserve"> Cibele Indrusiak (IBAMA-RS)</t>
  </si>
  <si>
    <t>Henrique de Sá Ribas e Alvaro Gruntoski (BPAMB/PMPR), Gabriela Breda e Elenice Franco (IBAMA-SC), João José Correa da Silva (CABM/RS), Marcelo Duarte (BPMA/SC), Fernando Falcão (IBAMA-RS), Carla Fontana e Marcio Repenning (PUC/RS)</t>
  </si>
  <si>
    <t xml:space="preserve">Major João </t>
  </si>
  <si>
    <t>2.2 Identificar potenciais parceiros e buscar parcerias para locais de destinação em cativeiro e, considerando as diretrizes da SBO, elaborar fluxograma de destino dos animais apreendidos em operações de fiscalização.</t>
  </si>
  <si>
    <t>Documento impresso constando os locais de destinação e o fluxograma a ser enviado para todos os órgãos de fiscalização nas áreas de interesse</t>
  </si>
  <si>
    <t>Eduardo Carrano (CETAS PUC/PR), Tânia Muraoka (IBAMA-PR), Gabriela Breda (IBAMA-SC), Carla Fontana e Marcio Repenning (PUC/RS)</t>
  </si>
  <si>
    <t>Lei complementar 140 alterou quem vai fazer a gestão da fauna em cativeiro e os fluxogramas deverão ser elaboradores e incorporados pelas OEMAs. Tentativa de contato cm locais de destinação e parceiros realizadas, contudo poucos resultados até o momento.</t>
  </si>
  <si>
    <t>2.3 Oficializar e implementar o Programa de Conservação do cardeal-amarelo</t>
  </si>
  <si>
    <t>Publicação da Portaria e ações implementadas</t>
  </si>
  <si>
    <t>dez/16  (contínuo)</t>
  </si>
  <si>
    <t>Claiton M. Ferreira (UFRGS)</t>
  </si>
  <si>
    <t>João José Correa da Silva (CABM/RS), Patricia Serafini (CEMAVE / ICMBio), Glayson Bencke (FZB), Marcelo Reis (ICMBio), Cibele Indrusiak (IBAMA-RS)</t>
  </si>
  <si>
    <t>Custo oficialização = 0,00; Custo implementação = 350.000,00</t>
  </si>
  <si>
    <t>Publicação da IN Programa de Cativeiro do ICMBio em março de 2012, Redação da minuta de Programa de Cativeiro do cardeal-amarelo e dos protocolos</t>
  </si>
  <si>
    <t>IN 22 de 2012</t>
  </si>
  <si>
    <t>Mukira (ICMBio)</t>
  </si>
  <si>
    <t>2.4 Capacitar agentes de fiscalização para identificação das espécies do PAN que sofrem captura</t>
  </si>
  <si>
    <t>Cursos de capacitação realizados</t>
  </si>
  <si>
    <t>Marcio Reppening (PUC RS)</t>
  </si>
  <si>
    <t>Patricia Serafini (CEMAVE / ICMBio), Claiton M. Ferreira (UFRGS), Glayson Bencke (FZB), Adrian Rupp, Marcos Bornschein, Rafael Dias (UCPel), Giovanni Nachtigall Maurício, Bianca Reinert e Eduardo Carrano (CETAS PUC/PR), Cibele Indrusiak (IBAMA-RS)</t>
  </si>
  <si>
    <t>10.000,00 (1 dia de capacitação em 5 BPMA- 3 no RS, 1 em SC e 1 no PR- por ano)</t>
  </si>
  <si>
    <t>2.5 Cooptar entidades para participação no Programa de Conservação do Cardeal-amarelo</t>
  </si>
  <si>
    <t>Número de instituições que adotam os protocolos</t>
  </si>
  <si>
    <t>Marco Majolo (Zoológico de Gramado), Glayson Bencke (FZB), Gabriela Breda (IBAMA-SC), Cibele Indrusiak (IBAMA-RS)</t>
  </si>
  <si>
    <t>10.000,00 (visita a instituições)</t>
  </si>
  <si>
    <t>Fazem parte da implementação do Programa de Cativeiro do Cardeal Amarelo</t>
  </si>
  <si>
    <t>retirar Marco Majolo (Zoológico de Gramado)</t>
  </si>
  <si>
    <t>Agrupadas na ação 2.3</t>
  </si>
  <si>
    <t>2.6 Realizar levantamento genético do plantel de cardeais-amarelos mantidos em cativeiro por criadores amadoristas (SISPASS)</t>
  </si>
  <si>
    <t>Número de espécimes de cardeal-amarelo com análise genética concluída</t>
  </si>
  <si>
    <t>Gabriela Breda (IBAMA-SC), Carlos E. T. Costa (DPF-DEMAPH SC), Cibele Indrusiak (IBAMA-RS), Tania Muraoka (IBAMA-PR), Patricia Serafini (CEMAVE-SC)</t>
  </si>
  <si>
    <t>252.000,00 (2600 animais analisados)</t>
  </si>
  <si>
    <t>2.7 Utilizar análises genéticas como ferramenta para comprovar paternidade de exemplares de Sporophila melanogaster, S. hypoxantha e S. plumbea mantidos em cativeiro por criadores amadoristas (SISPASS), subsidiando ações de fiscalização.</t>
  </si>
  <si>
    <t>Número de espécimes com análise genética concluída</t>
  </si>
  <si>
    <t>Carla Suertegaray Fontana  (PUC RS)</t>
  </si>
  <si>
    <t>Claiton M. Ferreira (UFRGS), Gabriela Breda (IBAMA SC), Carlos E. T. Costa (DPF-DEMAPH SC), Cibele Indrusiak (IBAMA-RS), Tania Muraoka (IBAMA-PR), Patricia Serafini (CEMAVE / ICMBio)</t>
  </si>
  <si>
    <t>150.000,00 (1000 animais analisados)</t>
  </si>
  <si>
    <t>Problemas de desenvolvimento de primers para Sporophila melanogaster e hypoxantha (USP). Análises são caras.</t>
  </si>
  <si>
    <t>2.7 Desenvolver análises genéticas para comprovar paternidade de exemplares de Sporophila melanogaster, S. hypoxantha e S. plumbea utilizando inclusive animais mantidos em cativeiro.</t>
  </si>
  <si>
    <t>Análises de parternidade desenvolvidas.</t>
  </si>
  <si>
    <t>Inserir FIOCRUZ (MG)</t>
  </si>
  <si>
    <t>Patricia conversa com Guilherme Oliveira (FIOCRUZ)</t>
  </si>
  <si>
    <t>2.8 Integrar as ações de inteligência e fiscalização realizadas no Brasil, Uruguai e Argentina</t>
  </si>
  <si>
    <t>Número de ações integradas realizadas</t>
  </si>
  <si>
    <t>João José Correa da Silva (CABM/RS)</t>
  </si>
  <si>
    <t>Carlos E.T. Costa (DPF-DEMAPH SC), Henrique de Sá Ribas (BPAMB/PMPR), Gabriela Breda (IBAMA-SC), Cibele Indrusiak (IBAMA-RS), Projeto Fronteiras</t>
  </si>
  <si>
    <r>
      <t xml:space="preserve">Ação conjunta entre Polícia Federal, Polícias Militares e IBAMA </t>
    </r>
    <r>
      <rPr>
        <sz val="11"/>
        <color indexed="10"/>
        <rFont val="Calibri"/>
        <family val="2"/>
      </rPr>
      <t>- checar SOBERANIA NACIONAL</t>
    </r>
    <r>
      <rPr>
        <sz val="11"/>
        <color theme="1"/>
        <rFont val="Calibri"/>
        <family val="2"/>
        <scheme val="minor"/>
      </rPr>
      <t>, integrando atividades de fiscalização entre países.Região de Uruguaiana, Quaraí. Exército recebeu a atribuição de policiamento nas áreas de fronteira (150 km) através da LC 117. Cibele fará nova redação após informações detalhadas.</t>
    </r>
  </si>
  <si>
    <t>Falta de articulação específica sobre o tema entre instituições nacionais e entre países. O quadro é crítico.</t>
  </si>
  <si>
    <t>Levar o conhecimento e o tema dos PANs para os fóruns de segurança pública existentes entre RS e Argentina. Fomentar fórum internacional de polícia ambiental para discussão de um protocolo internacional de cooperação na área ambiental.</t>
  </si>
  <si>
    <t xml:space="preserve">2.9 Criar e disponibilizar aos órgãos de fiscalização um cadastro de ornitólogos que possam auxiliar na identificação de exemplares das espécies alvo do PAN.          </t>
  </si>
  <si>
    <t>Banco de dados disponibilizado</t>
  </si>
  <si>
    <t>Marcio Repenning (PUC RS)</t>
  </si>
  <si>
    <t>Patricia Serafini (CEMAVE / ICMBIO), Claiton M. Ferreira (UFRGS), Glayson Bencke (FZB), Adrian Eisen Rupp, Marcos Bornschein (Mater Natura), Carla Suertegaray Fontana (PUC RS)</t>
  </si>
  <si>
    <t>não houve andamento conhecido</t>
  </si>
  <si>
    <t>Glayson A.. Bencke (FZB)</t>
  </si>
  <si>
    <t>2.10 Criar uma estratégia de rastreamento das notas fiscais  com os órgãos de receita a fim de melhorar o controle do comércio de espécies-alvo do PAN.</t>
  </si>
  <si>
    <t xml:space="preserve">Estratégia de rastreamento das notas fiscais </t>
  </si>
  <si>
    <t>Gabriela Breda (IBAMA-SC), Carlos E.T. Costa (DPF-DEMAPH), Cibele Indrusiak (IBAMA-RS), Tania Muraoka (IBAMA-PR), Patricia Serafini (CEMAVE / ICMBio)</t>
  </si>
  <si>
    <t>Sugestão de exclusão, antes disso, consultar Gabriela Breda (IBAMA)</t>
  </si>
  <si>
    <t>2.11 Promover a integração internacional dos esforços e iniciativas oficiais de conservação do cardeal-amarelo.</t>
  </si>
  <si>
    <t>Oscar Blumetto (UR), Román  Baigun (AR)</t>
  </si>
  <si>
    <t>Oscar Blumetto convidou para evento entre criadouros no Uruguai. Argentina possui projeto de mapeamento de todas as áreas (projeto governamental) - Roman Baigun</t>
  </si>
  <si>
    <t>Necessidade de reunião presencial entre representantes dos três países (2013)</t>
  </si>
  <si>
    <t>Claiton Ferreira</t>
  </si>
  <si>
    <t>Recurso necessário para reunião presencial, representantes dos governos Uruguai e Argentina seriam convidados da reunião de monitoria do PAN</t>
  </si>
  <si>
    <t xml:space="preserve">2. Melhorar a capacidade operativa relacionada à inteligência, interlocução entre atores e a capacitação dos órgãos envolvidos na fiscalização ambiental e na implementação de programas de conservação. </t>
  </si>
  <si>
    <t>3.1 Monitorar  a conversão de campos nativos no bioma Mata Atlântica.</t>
  </si>
  <si>
    <t>Estabelecimento do Programa de monitoramento</t>
  </si>
  <si>
    <t>INPE, IBAMA (SISCON), ICMBio, FZB-RS, IAP, FATMA, Instituições de Ensino e Pesquisa, Marcelo Reis (ICMBio)</t>
  </si>
  <si>
    <t>CSR rotineiramente realiza este monitoramento, contudo abordagem específica para o PAN não foi realizada.</t>
  </si>
  <si>
    <t xml:space="preserve">3.2 Articular junto aos orgãos licenciadores para considerar as espécies alvo deste PAN no licenciamento, exigindo inventários, monitoramento e compensação em campos nativos </t>
  </si>
  <si>
    <t>Processos de licenciamento em que as espécies alvo do PAN foram consideradas</t>
  </si>
  <si>
    <t>MMA, IBAMA, ICMBio, OEMA's</t>
  </si>
  <si>
    <t xml:space="preserve">3.3 Articular para assegurar que Reservas Legais contemplem formações campestres nativas no Bioma Mata Atlântica  </t>
  </si>
  <si>
    <t>Reservas Legais contemplando formações campestres</t>
  </si>
  <si>
    <t>Beloni T. Pauli Marterer (FATMA)</t>
  </si>
  <si>
    <t>MMA, IBAMA, ICMBio, OEMA's, MAPA, Secretarias de Agricultura dos Estados, Poder Legislativo</t>
  </si>
  <si>
    <t xml:space="preserve">A IN 15 de 11/11/2010 já versa sobre averbação de reserva legal recomendando que a mesma seja no mesmo ecosssitema da propriedade. Beloni verificou que esta IN vem sendo aplicada contemplando formações campestres </t>
  </si>
  <si>
    <t>monitoramento da aplicação da IN em SC</t>
  </si>
  <si>
    <t>Contatar Mauro Britto (IAP) e Felipe Rangel (SEMA) para checar situação em outros Estados</t>
  </si>
  <si>
    <t xml:space="preserve">3.4 Promover o Zoneamento de barramentos (irrigação, abastecimento e geração de energia) nos estados de ocorrência dos Campos Sulinos </t>
  </si>
  <si>
    <t>Zoneamento estabelecido</t>
  </si>
  <si>
    <t>Glayson A. Bencke (FZB)</t>
  </si>
  <si>
    <t>MP-RS, FEPAM, Secretarias de Planejamento dos Estados, ICMBio,IBAMA, OEMA's, Federações de Setores envolvidos, Instituições de Ensino e Pesquisa, MME, Comitê de Bacias Regionais</t>
  </si>
  <si>
    <t>O Estado do RS tem recursos para o zoneamento ecológico econômico (ZEE). Não se fariam mais zoneamentos específicos e sim ZEE com metodologia definida com base nas diretrizes estabelecidas nacionalmente. Termo de Referência para estudos está em fase final de elaboração e a recomendação é inserir as prioridades do PAN Campos Sulinos neste termo de referência para que estejam contempladas nos estudos e nas normas e restrições de uso.</t>
  </si>
  <si>
    <t xml:space="preserve">TR pronto até dezembro de 2012 para o RS. </t>
  </si>
  <si>
    <t>Glayson A. Bencke</t>
  </si>
  <si>
    <t>3.4 Promover a elaboração dos Zoneamentos Ecológico-Econômicos nos estados de ocorrência dos Campos Sulinos e incluir as estratégias deste PAN (dando enfoque ao zoneamento de barramentos para irrigação, abastecimento e geração de energia)</t>
  </si>
  <si>
    <t>Zoneamento estabelecido e estratégias incorporadas</t>
  </si>
  <si>
    <t>Inserir Mauro Britto (IAP), CIRAM/EPAGRI, SDS</t>
  </si>
  <si>
    <t>3.5  Finalizar e implementar o zoneamento para Parques eólicos no Rio Grande do Sul e elaborar zoneamentos nos estados de Santa Catarina e Paraná.</t>
  </si>
  <si>
    <t>MP-RS, FEPAM, Secretarias de Planejamento dos Estados, ICMBio,IBAMA, OEMA's, Federações de Setores envolvidos, Instituições de Ensino e Pesquisa, Jan Karel Mähler Jr, Cristian Joenck, Cristiano Rovedder</t>
  </si>
  <si>
    <t xml:space="preserve">Várias tentativas de retomada (60% pronto), estão sendo recontratados técnicos </t>
  </si>
  <si>
    <t>Entraves burocráticos que paralisaram o processo de zoneamento em andamento no RS (tratativas internas da SEMA devem ser retomadas). PR e SC não tem áreas mapeadas.</t>
  </si>
  <si>
    <t>Beloni consultará FATMA sobre o assunto</t>
  </si>
  <si>
    <t>3.6 Implementar programa de Fiscalização conjunta visando inibir a conversão de remanescentes de campos nativos  nos campos da Mata Atlântica especialmente nos Campos de Cima da Serra, Campos Gerais do Paraná, Palmas, Água Doce e Passos Maia</t>
  </si>
  <si>
    <t>Programa de fiscalização implementado</t>
  </si>
  <si>
    <t>Alberto Niederauer Becker (CABM/RS)</t>
  </si>
  <si>
    <t>Policia Ambiental do Paraná, SC, Secretarias Estaduais dos Estados, IBAMA, ICMBio, Policias Estaduais Ambiental, OEMA's, Gabriela IBAMA, João Pedro (PMPR)</t>
  </si>
  <si>
    <t>Operacional da Polícia</t>
  </si>
  <si>
    <t>não foi realizada nenhuma ação específica</t>
  </si>
  <si>
    <t>Restrições orçamentárias</t>
  </si>
  <si>
    <t>Major João</t>
  </si>
  <si>
    <t>Major João (CABM/RS)</t>
  </si>
  <si>
    <t>Incluir sempre que possível as estratégias do PAN nas ações e operações dos órgãos de fiscalização ambiental - redigir ofício CEMAVE/ICMBio com as ações do PAN correlatas - Patricia com ajuda de Major João</t>
  </si>
  <si>
    <t>3.7 Promover Zoneamento Ecológico Econômico nos estados de ocorrência dos Campos Sulinos</t>
  </si>
  <si>
    <t>Zoneamento iniciado</t>
  </si>
  <si>
    <t>Secretarias de Planejamento dos Estados, ICMBio,IBAMA, OEMA's, Federações de Setores envolvidos (Industria, agricultura,...), Instituições de Ensino e Pesquisa, Beloni FATMA, IAP, Leoncio (ICMBio)</t>
  </si>
  <si>
    <t>Ação agrupada à nova ação 3.4 (os três estados RS, PR e SC estão em diferentes estágios de implementação)</t>
  </si>
  <si>
    <t>3.8 Articular para elaboração ou adequação Planos Diretores dos municipios de Rio Grande, São José do Norte, Santa Vitória do Palmar, Tavares e Mostardas, contemplando a conservação dos campos sulinos onde ocorrem as espécies alvo deste PAN.</t>
  </si>
  <si>
    <t>Planos diretores adequados</t>
  </si>
  <si>
    <t>Prefeituras dos Municipios, OEMA's , FURG, UFRGS, FACOS, PARNA Lagoa do Peixe</t>
  </si>
  <si>
    <t>não houve andamento</t>
  </si>
  <si>
    <t>foco para espécies dependentes de banhados e marismas, trabalho com as Secretaria Municipais de Meio Ambiente, consultar Rafael Dias e Andros sobre detalhes em relação a estas estratégias, ajudar na redação de minuta de ofício, e junto com João encaminhar para prefeituras e assembléia</t>
  </si>
  <si>
    <t>3.9  Promover o ecoturismo, em especial o turismo de observação e fotografia de aves, em áreas de campos nativos</t>
  </si>
  <si>
    <t>Número de ações realizadas</t>
  </si>
  <si>
    <t>Claiton Martins-Ferreira (UFRGS)</t>
  </si>
  <si>
    <t>Carla Suertegaray Fontana (PUC RS), Shigueko Ishiy (FATMA/SC - Coordenação Corredores Ecológicos Chapecó e Timbó), Marilise Krügel (UFSM).</t>
  </si>
  <si>
    <t>não houve oportunidade de implementação da ação devido a priorização de outras demandas</t>
  </si>
  <si>
    <t xml:space="preserve">Claiton </t>
  </si>
  <si>
    <t xml:space="preserve">3.10 Articular junto ao Poder legislativo a criação de instrumentos legais de redução fiscal para manutenção dos campos nativos. </t>
  </si>
  <si>
    <t>Instrumentos legais de redução fiscal criados</t>
  </si>
  <si>
    <t>ICMBio, MMA, IBAMA,MAPA, OEMA's, Secretarias de Agricultura , FARSUL, Cooperativas, Federação das Industrias</t>
  </si>
  <si>
    <t>Georgina Buckup (Igré)</t>
  </si>
  <si>
    <t>Carla consulta Georgina Buckup (IGRÉ), O projeto RS-Biodiversidade já engloba esta ação (consultoria para identificação de incentivos para a conservação - existentes e potenciais - no âmbito do RS). Muito complexa.</t>
  </si>
  <si>
    <t>3. Diminuir a taxa de conversão de campos nativos nas áreas de ocorrência das espécies-alvo.</t>
  </si>
  <si>
    <t>4.1 Reconstituir e documentar o histórico de desmatamento da formação parque espinilho e mapear seus remanescentes atuais na região do Parque Estadual do Espinilho (verificar mapeamento dos remanescentes do bioma Pampa e checar em campo).</t>
  </si>
  <si>
    <t>SIG atualizado, mapa disponibilizado aos parceiros do PAN</t>
  </si>
  <si>
    <t>DEFAP-SEMA (Geoprocessamento), FZB, RS-Biodiversidade, UFRGS, Aves Uruguay, Vida Silvestre Uruguay</t>
  </si>
  <si>
    <t>Até o momento nada realizado. Servidores da SEMA (Paola, Ailton, Felipe Blasco, Leonardo - DLF) irão ao Parque final de novembro para iniciar esta ação.</t>
  </si>
  <si>
    <t>Tatiane Uchoa</t>
  </si>
  <si>
    <t>4.2 Intensificar a fiscalização sobre as áreas de remanescentes de parque de espinilho.</t>
  </si>
  <si>
    <t>Relatórios de Fiscalização da Região</t>
  </si>
  <si>
    <t>Brigada Militar (Comandante do 2º Batalhão Ambiental), DEFAP, Ministério Público Estadual</t>
  </si>
  <si>
    <t xml:space="preserve">A presença dos agentes de fiscalização na região não tem sido ostensiva. Tem sido obseervados muitos problemas pela falta de fiscalização, especialmente neste início de verão. Entre eles pesca, caça, roubos de cadeados do parque, entrada de pessoas sem autorização e problemas relacionados à proximidade com a fronteira. </t>
  </si>
  <si>
    <t>Não houve comunicação eficiente a fim de promover a ação dos órgãos de fiscalização na região.</t>
  </si>
  <si>
    <t>Tatiane Uchoa / Major João</t>
  </si>
  <si>
    <t>consultar Tatiane sobre articulação</t>
  </si>
  <si>
    <t>4.3 Consultar os proprietários de áreas que contenham remanescentes de parque de espinilho para verificar o interesse em criar RPPNs.</t>
  </si>
  <si>
    <t>Relatório de consultas</t>
  </si>
  <si>
    <t>CHARRUA ASSOCIAÇÃO DE PROPRIETÁRIOS DE RPPNS DO RIO GRANDE DO SUL , EMATER, Ana Tomazzoni (Coordenação do SEUC)</t>
  </si>
  <si>
    <t>Até o momento nada realizado.</t>
  </si>
  <si>
    <t>4.4 Em caso de haver interesse, auxiliar os proprietários no levantamento da documentação necessária e na elaboração dos estudos para criação de RPPN.</t>
  </si>
  <si>
    <t>Processos de criação de RPPNs abertos</t>
  </si>
  <si>
    <t>DEFAP-SEMA, UNIPAMPA, FZB, Charrua Associação de Proprietários de RPPNs do RS, Ana Tomazzoni (Coordenação do SEUC)</t>
  </si>
  <si>
    <t xml:space="preserve">4. Proteger os remanescentes da formação parque de espinilho existentes fora do Parque Estadual do Espinilho. </t>
  </si>
  <si>
    <t>5.1 Criar e implementar  o Programa de prevenção, controle e erradicação de espécies exóticas invasoras no estado do Rio Grande do Sul.</t>
  </si>
  <si>
    <t>Programa implantado</t>
  </si>
  <si>
    <t>Instituto HORUS, SEMA - RS, ICMBio, FZB, Universidades, AGEFLOR</t>
  </si>
  <si>
    <t xml:space="preserve">Excesso de demanda de trabalho e não priorização </t>
  </si>
  <si>
    <t>5.2 Implementar o Programa de espécies exóticas invasoras do estado de Santa Catarina</t>
  </si>
  <si>
    <t>ICMBio, Instituto HORUS, SDS-SC, EPAGRI</t>
  </si>
  <si>
    <t xml:space="preserve">O texto do Programa está elaborado e a lista foi publicada em setembro de 2012. A implementação do Programa aguarda sua publicação. </t>
  </si>
  <si>
    <t>Atraso motivado pela revisão da lista de espécies exóticas invasoras de SC</t>
  </si>
  <si>
    <t xml:space="preserve">5.3 Articular junto ao programa de espécies exóticas invasoras para intensificação as ações nos campos sulinos no estado do Paraná (Portaria IAP 192/05, 19/09, 125/09)  </t>
  </si>
  <si>
    <t>Instituto HORUS</t>
  </si>
  <si>
    <t>Foi montado um comitê sobre espécies exóticas invasoras com representantes de Ucs federais da região sul. Não conseguimos encontrar os responsáveis pelo programa durante a visita técnica ao IAP em 2012 . Inserção do tema no Plano de Manejo do REVIS-CP que definirá normas para o monitoramento e retirada de Pinus dentro e no entorno desta UC.</t>
  </si>
  <si>
    <t>Assunto debatido com outras instituições.</t>
  </si>
  <si>
    <t>Falta de articulação institucional com o IAP.</t>
  </si>
  <si>
    <t>Leoncio Pedrosa Lima</t>
  </si>
  <si>
    <t>Intensificar as ações para combate a espécies exóticas invasoras nos campos sulinos do estado do Paraná, inclusive realizando articulação junto ao IAP sobre o programa de espécies exóticas invasoras (Portaria IAP 192/05, 19/09, 125/09).</t>
  </si>
  <si>
    <t>Incluir IAP e Comitê de Espécies Exóticas Invasoras da CR-9 ICMBio.</t>
  </si>
  <si>
    <t>Devem ser feitas reuniões presenciasi com o IAP em Pato Branco e em Curitiba, para tratar especificamente sobre essa ação.</t>
  </si>
  <si>
    <t xml:space="preserve">5. Prevenir e controlar a invasão de espécies exóticas que afetam as espécies-alvo. </t>
  </si>
  <si>
    <t>6.1 Fomentar a cooperação técnica entre organizações conservacionistas e de pesquisa dos países que compartilham a formação de parque de espinilho/espinal</t>
  </si>
  <si>
    <t xml:space="preserve">Oficina e Acordos de Cooperação Técnica em Matéria do Espinilho </t>
  </si>
  <si>
    <t>Patricia Serafini (CEMAVE / ICMBio)</t>
  </si>
  <si>
    <t xml:space="preserve">Alejandro Brazeiro - Instituto de Ecología y Ciencias Ambientales (Universidad de la República - Uruguai), Cesar Fagúndez - Centro  Universitario Regional Este - CURE (Universidad de la República Uruguai), Marcelo Pereira (Instituto Plan Agropecuario - Uruguai), Iván Grela (Forestal Oriental-UPM - Uruguai) Pablo Boggiano - EEMAC-Facultad de Agronomía (Universidad de la República - Uruguai), UNIPAMPA, Marilise Krügel (UFSM), Rogério Jaworski dos Santos (Save Brasil), CONICET (Argentina), Vida Silvestre Uruguay, Fundación Vida Silvestre Argentina, SEMA -RS, Aves Argentinas, Aves Uruguay, GRUPAMA 
</t>
  </si>
  <si>
    <t>Ação em curso, sendo que até o momento as instituições foram informadas apenas sobre a elaboração do PAN Campos sulinos e Espinilho, novas e constantes iniciativas de contato devem ter continuidade</t>
  </si>
  <si>
    <t>contatos de emails realizados</t>
  </si>
  <si>
    <t>Ausência de respostas ativas de algumas instituições</t>
  </si>
  <si>
    <t>Patricia Pereira Serafini (CEMAVE)</t>
  </si>
  <si>
    <t>6.2 Identificar e analisar os acordos internacionais vigentes entre os países que compartilham a formação de parque de espinilho/espinal e levantar as oportunidades para o estabelecimento de novos instrumentos de cooperação</t>
  </si>
  <si>
    <t>Estratégia desenvolvida para novos acordos e projetos na área</t>
  </si>
  <si>
    <t>Assessoria de Cooperação e Relações Internacionais do Gabinete do Governador do RS, DINAMA - Diréccion Nacional de Medio Ambiente de Uruguay, GRUPAMA - Uruguay, Secretaria de Ambiente y Desarrollo Sustentable (Argentina), Províncias de Corrientes e Entre Ríos (Argentina, pegar no google o nome das secretarias de meio ambiente), Itamaraty</t>
  </si>
  <si>
    <t>Contatos realizados apenas em relação ao "Memorando de Entendimento de las Aves de los Pastizales" no âmbito da CMS, outros acordos internacionais vigentes ainda não foram abordados.</t>
  </si>
  <si>
    <t>Contatos de e-mail realizados e convite presencial para representantes governamentais que aprticiparam da elaboração do PAN Campos sulinos e Espinilho e estão recebendo todas as informações sobre sua implementação e monitoria.</t>
  </si>
  <si>
    <t>Ausência de respostas ativas de algumas instituições. Necessidade de reuniões presenciais, contudo restrição orcamnetária não permitiu sua viabilização até o momento, apesar de projeto ter sido submetido à DIBIO/ICMBio sobre o tema.</t>
  </si>
  <si>
    <t xml:space="preserve">6. Desenvolver instrumentos de cooperação internacional para a conservação da formação parque de espinilho. </t>
  </si>
  <si>
    <t>7.1 Realizar campanhas de conscientização e sensibilização sobre a importância do Parque Estadual do Espinilho e as ameaças potenciais à área</t>
  </si>
  <si>
    <t>Palestras para alunos do ensino fundamental e médio, material de comunicação impresso e distribuído, programas de rádio.</t>
  </si>
  <si>
    <t>Rodrigo Vargas Damiani (ONG Neochen)</t>
  </si>
  <si>
    <t xml:space="preserve">Comunicação Social da SEMA, Secretaria de Meio Ambiente de Barra do Quaraí, UNIPAMPA, GRUPAMA (Uruguay), Tatiane Uchoa (Parque Estadual do Espinilho SEMA), Glayson A. Bencke (FZB), Franco Jonas S. da Rosa, Alberto Niederauer Becker (CABM RS)) </t>
  </si>
  <si>
    <t>7.2 Investigar os efeitos da ausência de pastejo sobre as aves ameaçadas no interior do Parque Estadual do Espinilho</t>
  </si>
  <si>
    <t>Pesquisa executada</t>
  </si>
  <si>
    <t>FZB - SEMA - RS, Save Brasil, Alianza del Pastizal, Carla Suertegaray Fontana (PUC-RS), Claiton Martins-Ferreira (UFRGS)</t>
  </si>
  <si>
    <t>Orientado da Carla Fontana está desenvolvendo dissertação de mestrado sobre o tema no Parque Estadual do Espinilho</t>
  </si>
  <si>
    <t>dissertação a ser defendida em 2014</t>
  </si>
  <si>
    <t>Carla Fontana (PUC)</t>
  </si>
  <si>
    <t>consultar Carla</t>
  </si>
  <si>
    <t>7.3 Avaliar a extensão da invasão por espécies exóticas, a taxa de propagação e efetividade das medidas de controle no Parque Estadual do Espinilho</t>
  </si>
  <si>
    <t>Plano de controle executado</t>
  </si>
  <si>
    <t>Tatiane Uchoa (DUC/SEMA)</t>
  </si>
  <si>
    <t xml:space="preserve">Marilise Krügel (UFSM), UNIPAMPA, </t>
  </si>
  <si>
    <t>Outras demandas de trabalho prioritárias da gestora</t>
  </si>
  <si>
    <t>7.4 Implementar um programa de monitoramento dos animais atropelados no Parque Estadual do Espinilho.</t>
  </si>
  <si>
    <t>Relatórios periódicos</t>
  </si>
  <si>
    <t>UNIPAMPA, Inst. Biociências - UFRGS, Marcio, lab. Ornitologia da PUC (Carla)</t>
  </si>
  <si>
    <t>Desde abril de 2012 se realizam monitoramentos diários de fauna atropelada na rodovia e estradas vicinais do entorno do parque além de outros trechos da estrada de Barra do Quaraí a Uruguaiana. Projeto em conjunto com UNIPAMPA/URUGUAIANA.</t>
  </si>
  <si>
    <t>Monitoramentos diários realizados</t>
  </si>
  <si>
    <t>7.5 Treinar monitores da comunidade local para acompanhamento de visitantes no Parque Estadual do Espinilho.</t>
  </si>
  <si>
    <t>10 Monitores capacitados</t>
  </si>
  <si>
    <t>Comunicação Social da SEMA, Secretaria de Meio Ambiente de Barra do Quaraí, UNIPAMPA, GruPAmA (Uruguay)</t>
  </si>
  <si>
    <t>Estão sendo treinados alunos da UNOPAR (curso de Gestão Ambiental) para acompanhamento de alunos da rede pública de ensino da Barra do Quaraí. Assim como alunos do ensino médio, brigada e bombeiros mirins.</t>
  </si>
  <si>
    <t>Treinamentos realizados</t>
  </si>
  <si>
    <t>A visitação no Parque é relacionada a atividades de educação ambiental monitorada</t>
  </si>
  <si>
    <t xml:space="preserve">7. Implementar o plano de manejo do Parque Estadual do Espinilho, em especial os programas e ações relevantes à conservação dos passeriformes ameaçados. </t>
  </si>
  <si>
    <t>8.1 Elaboração e impressão de materiais de comunicação voltados a diferentes públicos-alvo (divulgação/educação ambiental)</t>
  </si>
  <si>
    <t>Quantidade de material impresso</t>
  </si>
  <si>
    <t>Claiton M. Ferreira (UFRGS), Henrique de Sá Ribas (BPAMB/PMPR), Gabriela Breda (IBAMA-SC), Marcio Repenning (PUC RS), Glayson A. Bencke (FZB), Carla Suertegaray Fontana (PUC RS), Cibele Indrusiak (IBAMA-RS), Rodrigo Vargas Damiani (ONG NEOCHEN), Rosane Marques (DAT MPE RS), João José Correa da Silva (CABM/RS)</t>
  </si>
  <si>
    <t xml:space="preserve">Desde a publicação do PAN no início de 2012, material de divulgação referente ao Sumário Executivo do PAN para a Conservação dos Passeriformes Ameaçados dos Campos Sulinos e Espinilho foi elaborado, diagramado e impresso. Foi distribuído a todos os participantes do PAN e outros atores-chave. </t>
  </si>
  <si>
    <t>500 exemplares de sumário executivo impressos e distribuídos</t>
  </si>
  <si>
    <t>Outros públicos também devem ser abordados nesta ação, ou seja, há necessidade de elaborar e imprimir material específico para crianças, produtores rurais, etc...</t>
  </si>
  <si>
    <t>Patricia Serafini (CEMAVE/ICMBio)</t>
  </si>
  <si>
    <t>8.2 Subsidiar as Assessorias de Comunicação com a mídia na divulgação das ações do PAN Campos Sulinos</t>
  </si>
  <si>
    <t>Releases publicados (impressos e online)</t>
  </si>
  <si>
    <t>Claiton M. Ferreira (UFRGS), Henrique de Sá Ribas (BPAMB/PMPR), Gabriela Breda (IBAMA-SC), Marcio Repenning (PUC RS), Glayson A. Bencke (FZB), Carla Suertegaray Fontana (PUC RS), Cibele Indrusiak (IBAMA-RS), Rodrigo Vargas Damiani (ONG NEOCHEN), Rosane Marques (DAT MPE RS), João José Correa da Silva (CABM/RS), Marilise Krügel (UFSM)</t>
  </si>
  <si>
    <t xml:space="preserve">Desde a publicação do PAN no iníico de 2012, todas as informações veiculadas no site do ICMBio, ICMBio em foco e o material de divulgação referente ao PAN para a Conservação dos Passeriformes Ameaçados dos Campos Sulinos e Espinilho tem sido elaborado após consulta ao participantes da oficina que elaboraram o PAN. As assessorias de comunicação do ICMBio, IBAMA e outras instituições vem sistematicamente recebendo as informações relativas a este PAN. </t>
  </si>
  <si>
    <t>Veiculação de notícias do PAN nos informativos ICMBio em foco e do IBAMA RS, ASCOMs municiadas de informações e divulgando releases quando demandadas.</t>
  </si>
  <si>
    <t>Implementar rotina periódica de envio de informações do PAN às ASCOMs mesmo quando eventos marcantes não ocorrem (oficinas, etc...). Estabelecer qual a periodicidade ideal para este envio de informações. Demanda espontânea.</t>
  </si>
  <si>
    <t>8.3 Realizar ações de educação nas comunidades de ocorrência das espécies alvo do PAN através de parcerias locais nos municipios apontados na ação 2.1</t>
  </si>
  <si>
    <t>Número de ações de educação realizadas</t>
  </si>
  <si>
    <t>Rodrigo Vargas Damiani (ONG NEOCHEN)</t>
  </si>
  <si>
    <t>Claiton M. Ferreira (UFRGS), Henrique de Sá Ribas (BPAMB/PMPR), Gabriela Breda (IBAMA-SC), Marcio Repenning (PUC RS), Glayson A. Bencke (FZB), Carla Suertegaray Fontana (PUC RS), Cibele Indrusiak (IBAMA-RS), Rodrigo Vargas Damiani (ONG Neochen), Rosane Marques (DAT MPE RS), João José Correa da Silva (CABM/RS), Giovani Nachtigall Maurício, Patricia Serafini (CEMAVE/ICMBio)</t>
  </si>
  <si>
    <t>8.4 Realizar palestras e/ou audiências para sensibilização de  representantes dos órgãos judiciais quanto a importância da conservaçao das espécies-alvo e seus ambientes.</t>
  </si>
  <si>
    <t>Número de palestras ministradas e/ou audiências marcadas</t>
  </si>
  <si>
    <t>João José Correa da Silva  (CABM/RS)</t>
  </si>
  <si>
    <t>Claiton M. Ferreira (UFRGS), Henrique de Sá Ribas (BPAMB/PMPR), Gabriela Breda (IBAMA-SC), Marcio Repenning (PUC RS), Glayson A. Bencke (FZB), Carla Suertegaray Fontana (PUC RS), Cibele Indrusiak (IBAMA-RS), Rodrigo Vargas Damiani (ONG NEOCHEN), Rosane Marques (DAT MPE RS), Patricia Serafini (CEMAVE / ICMBio), Marilise Krügel (UFSM)</t>
  </si>
  <si>
    <t>consultar Major João sobre audiências, Consultar Glayson sobre órgão que reúne Ministérios Públicos</t>
  </si>
  <si>
    <t>OBJETIVO 11</t>
  </si>
  <si>
    <t>8. Promover a divulgação contínua e transversal de informações sobre a importância da conservação das espécies-alvo do PAN a todos os setores/atores</t>
  </si>
  <si>
    <t>9.1 Gestionar junto à coordenação do Projeto RS-Biodiversidade (SEMA/BIRD) a elaboração e execução de projeto que contemple ações de restauração e o uso sustentável de áreas de formação parque de espinilho em propriedades privadas no entorno do Parque Estadual do Espinilho.</t>
  </si>
  <si>
    <t>Consultor Contratado, Projeto Elaborado e Executado</t>
  </si>
  <si>
    <t>Glayson Bencke (FZB)</t>
  </si>
  <si>
    <t>FZB, RS-Biodiversidade, SEMA - RS</t>
  </si>
  <si>
    <t>Foi feita seleção, consultoria foi selecionada, mas ainda não houve contratação por dificuldades administrativas do processo</t>
  </si>
  <si>
    <t>Consultor selecionado</t>
  </si>
  <si>
    <t>restrições de ordem administrativa</t>
  </si>
  <si>
    <t>Glayson</t>
  </si>
  <si>
    <t>9.2 Promover o reconhecimento oficial do parque de espinilho/espinal como uma formação especial e singular no âmbito nacional.</t>
  </si>
  <si>
    <t>Formação espinilho identificada adequadamente nos mapas de Bioma e no de Vegetação do IBGE</t>
  </si>
  <si>
    <t>MMA, IBGE (MP), Sociedade Brasileira de Botânica, SAVE Brasil</t>
  </si>
  <si>
    <t xml:space="preserve">ação em processo de articulação com parceiros para elaboração da justificativa </t>
  </si>
  <si>
    <t xml:space="preserve">Articulação deve ser iniciada junto ao IBGE a fim de levantar os procedimentos necessários a este reconhecimento. </t>
  </si>
  <si>
    <t>Moção ao IBGE (Sociedade Botânica - SBB). Solicitação a ser elaborada pela UFRGS e FZB, encabeçando esta petição à SBB que encaminha ao IBGE.</t>
  </si>
  <si>
    <t>9.3 Avaliar a viabilidade de implantar corredores de parque de espinilho ao longo das faixas de domínio de rodovias e estradas da região</t>
  </si>
  <si>
    <t xml:space="preserve">Consultor Contratado, Estudo Técnico Elaborado </t>
  </si>
  <si>
    <t>Tatiane Uchoa (Parque Estadual do Espinilho - SEMA)</t>
  </si>
  <si>
    <t>DEFAP-SEMA</t>
  </si>
  <si>
    <t>ação não iniciada</t>
  </si>
  <si>
    <t>Inserir DNIT como colaborador</t>
  </si>
  <si>
    <t>9.4 Criar plano de incentivo financeiro e fiscal a produtores  que mantenham e recuperem áreas de habitat apropriados às aves típicas da formação parque espinilho em suas propriedades e adotem práticas de manejo compatíveis com a sobrevivência das aves ameaçadas</t>
  </si>
  <si>
    <t>Plano de Incentivos Elaborado</t>
  </si>
  <si>
    <t>Paola Stumpf (DUC/SEMA)</t>
  </si>
  <si>
    <t>Ministério da Agricultura, Ministério da Fazenda, Ministério do Planejamento, Ministério do Meio Ambiente, Alianza del Pastizal, IRGA (Instituto Rio Grandense do Arroz), FEPAM - RS, DRH (Departamento de Recursos Hídricos da SEMA) - RS</t>
  </si>
  <si>
    <t>Parte dela esta sendo implementada na ação 1.13</t>
  </si>
  <si>
    <t xml:space="preserve">9. Propor e fomentar políticas públicas e mecanismos de incentivo não governamentais para a conservação e o restabelecimento da conectividade dos remanescentes da formação parque de espinilho em toda a sua área de ocorrência original. </t>
  </si>
  <si>
    <t>10.1 Subsidiar tecnicamente os órgãos normatizadores em relação às condicionantes necessárias à criação em cativeiro das espécies do PAN</t>
  </si>
  <si>
    <t>Documentos técnicos</t>
  </si>
  <si>
    <t>fev/2012  (contínuo)</t>
  </si>
  <si>
    <t>Gabriela Breda (IBAMA SC)</t>
  </si>
  <si>
    <t>João José Correa da Silva (CABM/RS), Claiton Martins-Ferreira (UFRGS), Henrique de Sá Ribas, Elenice Zucuni Franco (IBAMA-SC), Glayson A. Bencke (FZB), Carla Suertegaray Fontana (PUC RS), Cibele Indrusiak (IBAMA-RS), Jan Karel Mähler Jr., Adrian Eisen Rupp, Fernando Straube (Horus)</t>
  </si>
  <si>
    <t>Consultar Gabriela Breda para alterar prazos e entender implementação e objetivo final da ação</t>
  </si>
  <si>
    <t xml:space="preserve">11.1 Realizar e/ou detalhar estudos sobre seleção de habitat, demografia, biologia reprodutiva, estrutura populacional e migração de aves dos campos sulinos. </t>
  </si>
  <si>
    <t>Estudos publicados ou em andamento</t>
  </si>
  <si>
    <t>Carla Suertegaray Fontana (PUC RS)</t>
  </si>
  <si>
    <t>Glayson A. Bencke (FZB),Claiton Martins-Ferreira (UFRGS), Marilise Krügel (UFSM)</t>
  </si>
  <si>
    <t>Duas dissertações de mestrado foram concluídas com Sporophilas em 2012, duas dissertações de mestrado estão sendo conduzidas com selação de habitat de espécies de espinilho (final em 2014) e outra está sendo elaborada com Limnoctites rectirostris. O acompanhamento populacional de Gubernatrix cristata está sendo realizado e um projeto de monitoramento da população silvestre do Parque Estadual do Espinilho está sendo delineado. Um trabalho foi publicado versando sobre a conservação dos campos sulinos. Estudos sendo iniciados também no Parque Estadual do Tainhas.</t>
  </si>
  <si>
    <t xml:space="preserve">Repenning, Marcio (2012). História natural, com ênfase na biologia reprodutiva, de uma população migratória de Sporophila aff. plumbea (AVES, EMBERIZIDAE) do sul do Brasil. Dissertação de mestrado PUCRS. Orientador Carla S. Fontana. Franz, Ismael (2012) História natural de Sporophila hypoxantha Cabanis, 1851 (Aves: Emberizidae) em campos de altitude no sul do Brasil. Dissertação de mestrado. Orientador Carla Suertegaray Fontana. Adrian B. Azpiroz,Juan Pablo Isacch,Rafael A. Dias, Adri´an S. Di Giacomo,
Carla Suertegaray Fontana, and Cristina Morales Palarea. Ecology and conservation of grassland birds in
southeastern South America: a review. J. Field Ornithol. 83(3):217–246, 2012 </t>
  </si>
  <si>
    <t>Carla Suertegaray Fontana</t>
  </si>
  <si>
    <t xml:space="preserve">11.2 Promover a integração dos estudos e das iniciativas de monitoramento do movimento das espécies de aves campestres dos campos temperados do sul da América do Sul </t>
  </si>
  <si>
    <t>Estudos publicados e iniciativas de monitoramento em conjunto em andamento</t>
  </si>
  <si>
    <r>
      <t xml:space="preserve">A realização da oficina do Pan Campos Sulinos em setembro de 2011 propiciou o encontro presencial de pesquisadores e órgãos públicos de diversos países que já trabalhavam integradamente e de outros que estão iniciando esta cooperação internacional. As discussões sobre o PAN incluindo participantes de todos os países que integram o </t>
    </r>
    <r>
      <rPr>
        <i/>
        <sz val="11"/>
        <color indexed="8"/>
        <rFont val="Calibri"/>
        <family val="2"/>
      </rPr>
      <t>MdE Aves de los Pastizales (CMS)</t>
    </r>
    <r>
      <rPr>
        <sz val="11"/>
        <color theme="1"/>
        <rFont val="Calibri"/>
        <family val="2"/>
        <scheme val="minor"/>
      </rPr>
      <t xml:space="preserve"> fomenta esta maior integração de estudos e iniciativas entre pesquisadores e países. </t>
    </r>
    <r>
      <rPr>
        <sz val="11"/>
        <color indexed="10"/>
        <rFont val="Calibri"/>
        <family val="2"/>
      </rPr>
      <t>Existe ainda uma iniciativa de cooperação internacional entre Brasil, Argentina, Paraguai, Uruguai e Bolívia formando uma rede para o hemisfério sul de monitoramento de aves de campos.</t>
    </r>
  </si>
  <si>
    <t xml:space="preserve">Adrian B. Azpiroz,Juan Pablo Isacch,Rafael A. Dias, Adrian S. Di Giacomo,
Carla Suertegaray Fontana, and Cristina Morales Palarea. Ecology and conservation of grassland birds in
southeastern South America: a review. J. Field Ornithol. 83(3):217–246, 2012 </t>
  </si>
  <si>
    <t>Faz-se necessário incluir mais pesquisadores e instituições governamentais nesta iniciativa de integração e troca constante de informações. Betina Mahler da Argentina (UBA) entre outros pesquisadores argentinos precisam ser agregados ao PAN.</t>
  </si>
  <si>
    <t xml:space="preserve">10. Aprimorar tecnicamente a edição e implementação de normas relacionadas ao controle e manutenção em cativeiro das espécies-alvo que sofrem captura ilegal. </t>
  </si>
  <si>
    <t>11. Aumentar o conhecimento científico sobre as espécies-alvo deste PAN.</t>
  </si>
  <si>
    <t>2012: Acesso à página da ONG Curicaca para manifestações sobre Paiquerê. Possíveis ações - MPE/MPF Parecer DILIC IBAMA/ COPAN ICMBio</t>
  </si>
  <si>
    <t>Consultar processo de licenciamento de Paiquerê na DILIC (Ibama), pesquisar porque não o instruíram com parecer, verificar porque está parado. Não deveria haver vinculação do licenciamento da usina com a criação da UC, mas a criação está posta como condicionante. Verificar parecer da COIMP no processo</t>
  </si>
  <si>
    <t xml:space="preserve">1.2 Iniciar ou dar andamento aos processos de criação das seguintes unidades de conservação: Banhado do Maçarico (CCUC)  e REVIS do Rio Tibagi (MMA) </t>
  </si>
  <si>
    <t>Eduardo Vélez, Rafael Dias (UCPel)</t>
  </si>
  <si>
    <t>2012: Verificar processo de ampliação da ESEC do Taim, verificar se existe processo de criação próprio para o Banhado do Maçarico e como está a instrução deste processo. Recomendar que este último seja desvinculado do Taim. 2013: zoneamento de parques eólicos no banhado do maçarico. Contatar Giovanni Mauricio, Rafael Dias (UFPEL), Christian Andretti (PUC), Eduardo Vélez (UFRGS) e Instituto Curicaca</t>
  </si>
  <si>
    <t>2013: Com relação à REVIS do Rio Tibagi, confirmar se há dúvidas quanto a adequação desta categoria dentro da CCUC; ICMBio deve informar oficialmente FEPAM a respeito do interesse específico no banhado do Maçarico em função da existência de passeriformes ameaçados e solicitar informações sobre licenciamentos de empreendimentos eólicos na região (enviar cópias para técnicos e envolvidos).</t>
  </si>
  <si>
    <t>O FUNBIO está analisando o Acordo de Cooperação Técnica (FUNBIO, IBAMA, SENAR, SAVE). As ações determinadas na Câmara Setorial dependem da criação do Instituto Gaúcho da Carne</t>
  </si>
  <si>
    <t xml:space="preserve">Rogério </t>
  </si>
  <si>
    <t>1.3 Cooperar na captação de recursos para os projetos  de pecuária sustentável e certificação promovidos pelo FUNBIO/IBAMA/SENAR-RS/SAVE-Brasil e Câmara Setorial da Cadeia da Carne Bovina do RS.</t>
  </si>
  <si>
    <t>Ação iniciada</t>
  </si>
  <si>
    <t>Falta de articulação entre as instituições; custo inerente à pesquisa (necessita de recursos e pesquisadores interessados). Falta inserir o componente fauna nos estudos em andamento (como da EPAGRI, por exemplo)</t>
  </si>
  <si>
    <t>Rogério/Glayson</t>
  </si>
  <si>
    <t>Manual de boas práticas</t>
  </si>
  <si>
    <t xml:space="preserve">Propor Seminário para verificar o Estado da Arte no Manejo Sustentável dos Campos com vistas à conservação da biodiversidade (Porto Alegre ou Lavras do Sul, coincidente com a próxima reunião de monitoria) visando elaboração do manual </t>
  </si>
  <si>
    <t>Ação não iniciada</t>
  </si>
  <si>
    <t>Não priorização</t>
  </si>
  <si>
    <t>Rogério</t>
  </si>
  <si>
    <t>O articulador minuta um ofício para ICMBio cientificar INCRA sobre existência deste PAN e da necessídade de adoção de índice de lotação máxima na área de abrangência do PAN</t>
  </si>
  <si>
    <t>Ações pontuais de capacitação tem sido realizadas. Dentro da EMATER estão sendo realizadas capacitações graças ao projeto RS Biodiversidade; foi realizado um treinamento para aplicação do índice de conservação dos campos nativos (ICP), desenvolvido no âmbito do projeto Incentivos Governamentais para a Conservação... (ação 1.13)</t>
  </si>
  <si>
    <t>Ofícios enviados às agências de extensão rural</t>
  </si>
  <si>
    <t>junho de 2014</t>
  </si>
  <si>
    <t>junho de 2015</t>
  </si>
  <si>
    <t>Envio de minutas para encaminhamento via coordenação do PAN após discussão de boas práticas no seminário previsto na ação 1.4</t>
  </si>
  <si>
    <t>A REVIS Campos de Palmas iniciou em 2012 a elaboração de seu Plano de Manejo, sede estruturada em conjunto com outras Ucs federais,  possui compensação ambiental prevista para pesquisas na UC, conselho... PARNA Campos Gerais implementou seu Conselho Gestor, aumento o número de servidores e terceirizados. Rebio São Donato está em situação precária e com problemas de gestão. Há lavouras de arroz dentro dessa Unidade, que demandam providências. Rebio Mato Grande, gestor efetivo designado, UC sendo implementada, possui compensação ambiental para implementação da sede e equipamentos. Aquisição de nova viatura otimizará esforços de fiscalização</t>
  </si>
  <si>
    <t xml:space="preserve">PARNA Campos Gerais é hostilizado na região devido ao não regularização fundiária. Falta divulgação sobre o PAN Campos Sulinos entre os gestores das Ucs estaduais. </t>
  </si>
  <si>
    <t>Danielle Paludo (ICMBio) e Felipe Rangel (SEMA)</t>
  </si>
  <si>
    <t xml:space="preserve">Na REBIO São Donato é urgente a fiscalização contra incêndios, invasão pelo gado, caça, pesca. Cientificar Ministério Público Estadual (CAOMA) sobre a situação atual da REBIO São Donato e sobre a proposta de adequação de limites da Fundação Zoobotânica (2001).  Implementar ações urgentes e contínuas de fiscalização conjunta com o pelotão ambiental de São Borja na Rebio São Donato </t>
  </si>
  <si>
    <t>Felipe ficou de consultar Daniel Slomp sobre esta articulação (era de Tatiane Uchoa)</t>
  </si>
  <si>
    <t>Daniel Slomp (SEMA PE Tainhas), Ana Tomazzoni (Coordenação do SEUC -SEMA RS), Carla Suertegaray Fontana (PUC RS), Claiton M. Ferreira (UFRGS)</t>
  </si>
  <si>
    <t>240.000,00 (regularização Fundiária</t>
  </si>
  <si>
    <t>Não há nenhum processo de ampliação em andamento. O plano de manejo existe e está sendo parcialmente implementado</t>
  </si>
  <si>
    <t>Em 27 de maio de 2013 foi assinado pelo Governador um novo Decreto que revoga o Decreto 47.729/10 que havia reduzido os limites do PET</t>
  </si>
  <si>
    <t>Falta de regularização fundiária potencializa demais problemas, tais como silvicultura dentro da UC, cultivos anuais etc</t>
  </si>
  <si>
    <t>Daniel Slomp (Sema)</t>
  </si>
  <si>
    <t>No momento o PET possui 3,05 da área regularizada. 15% da área do PET é Silvicutura</t>
  </si>
  <si>
    <t>1.9 Redefinir os limites do Parque Estadual do Ibitiriá com vistas a contemplar áreas importantes para a conservação dos passeriformes ameaçados do PAN (sentido sudeste, a montante do Rio Pelotas e Rio Santana, campos de encosta).</t>
  </si>
  <si>
    <t xml:space="preserve">Não há nenhum processo em andamento para esta finalidade no momento. </t>
  </si>
  <si>
    <t xml:space="preserve">  </t>
  </si>
  <si>
    <t>Unidade sem Gestor designado.</t>
  </si>
  <si>
    <t>Felipe Rangel (Sema)</t>
  </si>
  <si>
    <t>Parque possui 30% da área com Sivilcutura; Aquisição de 90 há até o final do ano de 2013 na região nordeste no Município de Bom Jesus através de reposição florestal - Licenciado pelo IBAMA - empresa BAESA. Oficiar Sema sobre importância desta e outras unidades para o PAN. Consulta ao plano de manejo para verificar se este identificou existência de áreas contíguas de interesse para conservação de espécies do PAN e se propõe ações de conservação. Oficiar SEMA para abertura de processo reunindo todos os estudos que permitam caracterizar a importância da área proposta para anexação (Carla e Adrian reúnem os estudos)</t>
  </si>
  <si>
    <t>Adrian Rupp</t>
  </si>
  <si>
    <t>Rafael Dias (UCPel), Carla Suertegaray Fontana (PUC RS), Marilise Krügel (UFSM), Ana Tomazzoni (Coordenação do SEUC - SEMA RS), Cibele Indrusiak (IBAMA RS), Municípios, INCRA.</t>
  </si>
  <si>
    <t>Processos de criação não abertos</t>
  </si>
  <si>
    <t>Danielle Paludo</t>
  </si>
  <si>
    <t xml:space="preserve">Verificar junto a Rafael onde seriam as áreas de Pedras Altas e Campos de Jaguarão. Existência de estudos realizados por Eduardo Velez (Campos de Jaguarão) e Marilise Krugel (Ibicuí). Avaliar viabilidade de criação no âmbito municipal </t>
  </si>
  <si>
    <t xml:space="preserve"> Elaborar propostas de criação de UCs nas seguintes áreas: Reserva Legal do Assentamento Santa Maria do Ibicuí (Manoel Viana), Pedras Altas e Campos de Jaguarão (RS) e nas áreas apontadas pelos estudos no Corredor Ecológico Chapecó (Campos de Água Doce e Passos Maia) e também na região da Coxilha Rica (SC)</t>
  </si>
  <si>
    <t xml:space="preserve">Repenning et al., 2010. Fontana et al., 2008. Marilise (resumo de congresso); </t>
  </si>
  <si>
    <t>Os estudos em andamento são os do Corredor do Chapecó e do Timbó</t>
  </si>
  <si>
    <t xml:space="preserve">trata-se de ação muito ampla, difusa. </t>
  </si>
  <si>
    <t>Adrian</t>
  </si>
  <si>
    <t>Articular publicação descrevendo importância das áreas e proponto estratégias sugeridas para cada uma delas. Readaptar projeto aprovado na chamada para contemplar esta ação</t>
  </si>
  <si>
    <t>Elaboração de um diretório de áreas prioritárias para a conservação de espécies de aves campestres do sul do Brasil</t>
  </si>
  <si>
    <t>dezembro de 2014</t>
  </si>
  <si>
    <t>dar continuidade aos estudos até janeiro de 2017, quando terão sido geradas novas publicações do PPBio e do SISBIOTA. Readaptar projeto aprovado na chamada para contemplar esta ação</t>
  </si>
  <si>
    <t>EPAGRI está realizando espontaneamente cadastro dos pecuaristas que produzem em pastagens nativas</t>
  </si>
  <si>
    <t>No Paraná não foi dado andamento a esta ação. O sistema existente carece de informações específicas relacionadas ao PAN</t>
  </si>
  <si>
    <t>Articular com EPAGRI (Cassiano), Adrian minutará oficio para EPAGRI. Leoncio verificará junto a EMATER o melhor canal para aproximação</t>
  </si>
  <si>
    <t>1.13 Implementar sistema de reconhecimento oficial aos serviços ambientais no Pampa em propriedades privadas  (Projeto BID-Bens Públicos Regionais dos Campos Nativos do Cone Sul).</t>
  </si>
  <si>
    <t>Sistemas implementados</t>
  </si>
  <si>
    <t xml:space="preserve">SEMA-RS </t>
  </si>
  <si>
    <t xml:space="preserve">Foi desenvolvido o índice de conservação dos pastiçais (ICP) e o primeiro teste do mesmo foi feito em fevereiro, há mais um teste previsto para a primavera de 2013. </t>
  </si>
  <si>
    <t>Não foi identificado consultor que conheça as políticas de incentivo/desencentivo à conservação dos campos</t>
  </si>
  <si>
    <t>Rogerio</t>
  </si>
  <si>
    <t>não foi iniciada</t>
  </si>
  <si>
    <t xml:space="preserve">houve novidades na política estadual pertinente a esta matéria (decreto regulamentando a Lei sobre serviços ambientais), não foi feita nenhuma articulação no âmbito da secretaria </t>
  </si>
  <si>
    <t>Beloni</t>
  </si>
  <si>
    <t>ampliar a cooperação, verificar quais alterações foram feitas na política estadual e procurar adequar a ação</t>
  </si>
  <si>
    <t>junho de 2013</t>
  </si>
  <si>
    <t>No PR e SC os projetos de pagamentos por serviços ambientais ainda não consideram as regiões com campos sulinos. ICMBio tem atuado politicamente junto à  prefeitura de Palmas e outros órgãos, no sentido de se repassarem  recursos a título de pagamento por serviços ambientais aos proprietários cujas áreas estão desempenhando tal função. No RS, o recurso do ICMS ecológico não é discriminado no repasse feito pelo estado às prefeituras, o que dificulta a adoção de mecanismo semelhante ao que tem sido tentado em Palmas</t>
  </si>
  <si>
    <t>minuta de lei municipal em Palmas</t>
  </si>
  <si>
    <t xml:space="preserve">Problemas de articulação entre as instituições, falta de normas estaduais específicas para os campos sulinos. Órgãos licenciadores, fiscalizadores ou responsáveis pela conservação da biodiversidade parecem não dar a devida importância aos campos sulinos  </t>
  </si>
  <si>
    <t>Leoncio Pedrosa Lima (ICMBio)</t>
  </si>
  <si>
    <t>Acionar a CR-9 para articulação e discussão sobre o assunto com órgãos estaduais. Estudar participação do MPF ou MPE. Sugerir modificação de legislação no estado de SC. Várias áreas cobertas com campos de altitude na região da divisa entre SC e PR estão sendo convertidos em lavouras e silvicultura indiscriminadamente, pois os órgãos ambientais estaduais não estão executando vistorias e fornecem documento "dispensa de licenciamento". No Plano de Manejo do RVS-CP será criada uma zona específica para a proteção de habitat do caminheiro-grande (Anthus nattereri). O ICMBio só fiscaliza as UCs e zona de amortecimento e a fiscalização de outros órgãos não está sendo eficiente para impedir a supressão dos campos nesta região</t>
  </si>
  <si>
    <t>Incluir alguém da CR-9) a princípio, a Caren e retirar a Vivian Uhlig</t>
  </si>
  <si>
    <t>foi enviado ofício ao DNIT confirmado o recebimento e aguardando resposta</t>
  </si>
  <si>
    <t>Cibele</t>
  </si>
  <si>
    <t>Enviar ofício de mesmo teor aos departamentos estaduais e, na ausência de resposta, minutar ofício para que presidente do ICMBio assine e encaminhe à presidência do DNIT</t>
  </si>
  <si>
    <r>
      <t xml:space="preserve">2.1 Intensificar interlocução e o trabalho de inteligência para a fiscalização nas localidades de maior pressão para a captura de </t>
    </r>
    <r>
      <rPr>
        <i/>
        <sz val="11"/>
        <rFont val="Calibri"/>
        <family val="2"/>
      </rPr>
      <t>Sporophila spp</t>
    </r>
    <r>
      <rPr>
        <sz val="11"/>
        <rFont val="Calibri"/>
        <family val="2"/>
      </rPr>
      <t xml:space="preserve"> (patativas e caboclinhos), prioritariamente nos municípios de Castro, Tibagi, Ponta Grossa e Arapoti no Paraná; nos municípios de Pelotas, Rio Grande, Vacaria e Caxias do Sul no Rio Grande do Sul e em São Joaquim e Lages, Santa Catarina.</t>
    </r>
  </si>
  <si>
    <t>Dificuldade em encarar plano de ação como um compromisso interinstitucional no âmbito do IBAMA</t>
  </si>
  <si>
    <r>
      <t xml:space="preserve">Ampliar o que foi feito para o cardeal amarelo para os </t>
    </r>
    <r>
      <rPr>
        <i/>
        <sz val="11"/>
        <color indexed="8"/>
        <rFont val="Calibri"/>
        <family val="2"/>
      </rPr>
      <t xml:space="preserve">Sporophila spp </t>
    </r>
    <r>
      <rPr>
        <sz val="11"/>
        <color indexed="8"/>
        <rFont val="Calibri"/>
        <family val="2"/>
      </rPr>
      <t>(ordem de serviço/recomendação</t>
    </r>
    <r>
      <rPr>
        <i/>
        <sz val="11"/>
        <color indexed="8"/>
        <rFont val="Calibri"/>
        <family val="2"/>
      </rPr>
      <t xml:space="preserve">). </t>
    </r>
    <r>
      <rPr>
        <sz val="11"/>
        <color indexed="8"/>
        <rFont val="Calibri"/>
        <family val="2"/>
      </rPr>
      <t>Adotar estratégia para melhor integração entre IBAMA e ICMBio. Após o trabalho de inteligência, envidar esforços para operações conjuntas entre os estados e órgãos públicos</t>
    </r>
  </si>
  <si>
    <t>Maj. João José Correa da Silva</t>
  </si>
  <si>
    <t>Adriana Nunes (FATMA SC), Cibele (IBAMA)</t>
  </si>
  <si>
    <t>Após a LC 140, a situação de delegação da gestão da fauna em cativeiro tem dificultado a implementação desta ação</t>
  </si>
  <si>
    <t>Glayson (FZBRS)</t>
  </si>
  <si>
    <t>Cibele (IBAMA), Adriana Nunes</t>
  </si>
  <si>
    <t>dezembro-16 (continuo)</t>
  </si>
  <si>
    <t>Publicada a Instrução Normativa nº 22 /2012 sobre programa de cativeiro de espécies ameaçadas e, programa de cativeiro do cardeal amarelo foi finalizado logo depois, encaminhado para parecer da CGESP/DIBIO, que se pronunciou favoravelmente. No aguardo de adesão ao programa de cativeiro por parte dos mantenedores e posterior publicação no DOU</t>
  </si>
  <si>
    <t>Programa de cativeiro do cardeal-amarelo elaborado</t>
  </si>
  <si>
    <t>Patricia Serafini</t>
  </si>
  <si>
    <t>falta de priorização</t>
  </si>
  <si>
    <t>Carla Fontana</t>
  </si>
  <si>
    <t>Marcio Reppening (PUC)</t>
  </si>
  <si>
    <r>
      <t xml:space="preserve">2.7 Desenvolver análises genéticas para comprovar paternidade de exemplares de </t>
    </r>
    <r>
      <rPr>
        <i/>
        <sz val="11"/>
        <rFont val="Calibri"/>
        <family val="2"/>
      </rPr>
      <t>Sporophila melanogaster</t>
    </r>
    <r>
      <rPr>
        <sz val="11"/>
        <rFont val="Calibri"/>
        <family val="2"/>
      </rPr>
      <t xml:space="preserve">, </t>
    </r>
    <r>
      <rPr>
        <i/>
        <sz val="11"/>
        <rFont val="Calibri"/>
        <family val="2"/>
      </rPr>
      <t>S. hypoxantha</t>
    </r>
    <r>
      <rPr>
        <sz val="11"/>
        <rFont val="Calibri"/>
        <family val="2"/>
      </rPr>
      <t xml:space="preserve"> e </t>
    </r>
    <r>
      <rPr>
        <i/>
        <sz val="11"/>
        <rFont val="Calibri"/>
        <family val="2"/>
      </rPr>
      <t>S. plumbea</t>
    </r>
    <r>
      <rPr>
        <sz val="11"/>
        <rFont val="Calibri"/>
        <family val="2"/>
      </rPr>
      <t xml:space="preserve"> utilizando inclusive animais mantidos em cativeiro.</t>
    </r>
  </si>
  <si>
    <t>Já foram enviadas amostras para C. Myiaki, que ainda não retornou todos os resultados necessários</t>
  </si>
  <si>
    <t>dificuldades de coleta de amostras em campo, logística do laboratório parceiro</t>
  </si>
  <si>
    <t>Levantar recursos para contratar laboratório particular</t>
  </si>
  <si>
    <t>falta de oportunidade para abordar esta prioridade</t>
  </si>
  <si>
    <t>João José Correa da Silva (CABM-RS)</t>
  </si>
  <si>
    <t>verificar possibilidade de conduzir esta ação em nível federal</t>
  </si>
  <si>
    <t xml:space="preserve">2.9 Criar e disponibilizar aos órgãos de fiscalização um cadastro de ornitólogos que possam auxiliar na identificação de exemplares das espécies alvo do PAN.                        </t>
  </si>
  <si>
    <t>Após a publicação da LC 140, aguardou-se a  celebração de convenio que transfere a competência de gestão de fauna ao estado. Uma vez publicado o convenio, a primeira categoria a ser tratada será a dos criadores amadoristas e a iniciativa do cadastro será retomada. Posteriormente, será firmado convênio entre a SEMA e CABM</t>
  </si>
  <si>
    <t xml:space="preserve">Glayson </t>
  </si>
  <si>
    <t>Ampliar articulação, gerando cadastro único para os 3 estados, que deverá ser alimentado no sítio do CEMAVE na Internet</t>
  </si>
  <si>
    <t>Adriana Nunes (FATMA)</t>
  </si>
  <si>
    <t>2. 10 Criar uma estratégia de rastreamento das notas fiscais  com os órgãos de receita a fim de melhorar o controle do comércio de espécies-alvo do PAN.</t>
  </si>
  <si>
    <t>iniciar ação após a celebração de convênios previstos na LC 140</t>
  </si>
  <si>
    <t>2. 11 Promover a integração internacional dos esforços e iniciativas oficiais de conservação do cardeal-amarelo.</t>
  </si>
  <si>
    <t>Até o momento não fizemos nada em conjunto. Ano passado Oscar organizou um evento no UY, sem participação minha.</t>
  </si>
  <si>
    <t>Até o momento nada.</t>
  </si>
  <si>
    <t>Principalmente falta de recursos para visitas e promoção da discussão in loco.</t>
  </si>
  <si>
    <t>Claiton</t>
  </si>
  <si>
    <t>Precisamos de recursos para isso; a colaboração tem ocorrido a partir de eventos pontuais tais como a solicitação do envio de amostras de tecidos. Grupo ressalta a importancia da realização de um workshop para implementar esta ação.</t>
  </si>
  <si>
    <t>Programar realização de workshop</t>
  </si>
  <si>
    <t>dificuldade de receber informação sobre o monitoramento do bioma feito pelo CSR IBAMA. Não tem havido boa interlocução com a Superintendência do IBAMA.</t>
  </si>
  <si>
    <t>Regionalizar o monitoramento da conversão dos campos. Articular com laboratório de geoprocessamento do Centro de Ecologia da UFRGS. Seria prioridade para o pAN?</t>
  </si>
  <si>
    <t>Foi realizado contato intrainstitucional, porém articulação entre órgãos deve ser realizada;</t>
  </si>
  <si>
    <t>Cibele vai enviar minuta de ofício para ser encaminhada via coordenação do PAN. Observar espécies alvo do PAN dentro do licenciamento</t>
  </si>
  <si>
    <t>Em SC, uma IN estipula que a averbação de reserva legal deverá preservar expressão máxima da vegetação na propriedade. No PR e no RS, a localização da reserva depende da escolha do proprietário que geralmente recai sobre área de floresta nativa</t>
  </si>
  <si>
    <t>Articular no PR e no RS para implementar a ação</t>
  </si>
  <si>
    <t xml:space="preserve">3.4 Promover a elaboração dos Zoneamentos Ecológico-Econômicos nos  estados de ocorrência dos Campos Sulinos e incluir as estratégias deste PAN (dando enfoque ao zoneamento de barramentos para irrigação, abastecimento e geração de energia). </t>
  </si>
  <si>
    <t>No RS, está quase pronto termo de referência para o zoneamento e será inserida estratégia do PAN. PR já dispõe de ZEE, não havendo possibilidade de inserir estratégias do PAN. Sem informações para SC</t>
  </si>
  <si>
    <t>No RS, tem havido demora na elaboração do termo de referência.</t>
  </si>
  <si>
    <t>Levantar situação em SC</t>
  </si>
  <si>
    <t>3.5 Finalizar e implementar o zoneamento para Parques eólicos no Rio Grande do Sul e elaborar zoneamentos nos estados de Santa Catarina e Paraná.</t>
  </si>
  <si>
    <t>Em novembro de 2012 foi firmado contrato com empresa para finalizar o zoneamento no RS para implantação de parques eólicos. Em SC, o potencial produtivo foi levantado</t>
  </si>
  <si>
    <t>falta de articulação em PR e SC</t>
  </si>
  <si>
    <t>Levantar situação em SC e PR</t>
  </si>
  <si>
    <t>Fernando Straube</t>
  </si>
  <si>
    <t>operacional da Polícia</t>
  </si>
  <si>
    <t xml:space="preserve">No RS, realizada Operação Queimadas, 15 dias com ações de proteção dos campos. </t>
  </si>
  <si>
    <t>A operação foi mais voltada a coibir queimadas</t>
  </si>
  <si>
    <t>Maj. João José Correa Dias</t>
  </si>
  <si>
    <r>
      <t xml:space="preserve">Priorizar ações de fiscalização que previnam a conversão de campos em plantios de </t>
    </r>
    <r>
      <rPr>
        <i/>
        <sz val="11"/>
        <color indexed="8"/>
        <rFont val="Calibri"/>
        <family val="2"/>
      </rPr>
      <t>Pinus</t>
    </r>
    <r>
      <rPr>
        <sz val="11"/>
        <color theme="1"/>
        <rFont val="Calibri"/>
        <family val="2"/>
        <scheme val="minor"/>
      </rPr>
      <t>, arroz, trigo, batata, maçã, tomate e outras formas de silvicultura e agricultura. Promover a observância da Resolução CONAMA que trata de estágios sucessionais da mata atlântica. Capacitar agentes</t>
    </r>
  </si>
  <si>
    <t>João José Correa da Silva</t>
  </si>
  <si>
    <r>
      <t>Existe proposta para transformar a faixa litorânea entre Santa Vitória do Palmar e o Chuí em zona urbana (</t>
    </r>
    <r>
      <rPr>
        <i/>
        <sz val="11"/>
        <color indexed="8"/>
        <rFont val="Calibri"/>
        <family val="2"/>
      </rPr>
      <t xml:space="preserve">Asthenes hudsoni </t>
    </r>
    <r>
      <rPr>
        <sz val="11"/>
        <color indexed="8"/>
        <rFont val="Calibri"/>
        <family val="2"/>
      </rPr>
      <t>e</t>
    </r>
    <r>
      <rPr>
        <i/>
        <sz val="11"/>
        <color indexed="8"/>
        <rFont val="Calibri"/>
        <family val="2"/>
      </rPr>
      <t xml:space="preserve"> Spartanoica maluroides</t>
    </r>
    <r>
      <rPr>
        <sz val="11"/>
        <color theme="1"/>
        <rFont val="Calibri"/>
        <family val="2"/>
        <scheme val="minor"/>
      </rPr>
      <t>). Minutar ofício para câmara dos vereadores dos municípios divulgando o PAN.</t>
    </r>
  </si>
  <si>
    <t>3.9 Promover o ecoturismo, em especial o turismo de observação e fotografia de aves, em áreas de campos nativos</t>
  </si>
  <si>
    <t>No RS, será realizado 1º curso de fotografia da natureza em setembro de 2013, com foco em ambientes nativos. No Parna Lagoa do Peixe, é crescente o turismo de observação de aves (Festival Brasileiro de Aves Migratórias). Em Urupema e Capão Alto (SC) está se consolidando o turismo de observação de aves campestres. No PR não existe esse turismo consolidado</t>
  </si>
  <si>
    <t>pessoas capacitadas em fotografia da natureza, consolidação da atividade de observação de aves como atrativo turístico</t>
  </si>
  <si>
    <t>Disponibilidade das pessoas e espaços.</t>
  </si>
  <si>
    <t xml:space="preserve">Promover cursos de observação e fotografia com o COA POA. </t>
  </si>
  <si>
    <t>Foi realizado em novembro de 2012 saída a campo de técnicos da DUC para realizar levantamento das áreas do entorno/limites do Parque e verificar as áreas atualmente desmatadas.</t>
  </si>
  <si>
    <t xml:space="preserve">Falta de imagens de satélites atualizadas </t>
  </si>
  <si>
    <t>Tatiane Uchoa (SEMA)</t>
  </si>
  <si>
    <t>novembro de 2014</t>
  </si>
  <si>
    <t>Carla Fontana (PUC-RS), Tatiane Uchoa (DUC/SEMA)</t>
  </si>
  <si>
    <t>Intensificar a que linha de base? Se há uma fiscalização e se aumenta para duas, será que isso é suficiente?</t>
  </si>
  <si>
    <t>??</t>
  </si>
  <si>
    <t xml:space="preserve">Sugerir fiscalização semanal e um monitoramento da efetividade da mesma. Ampliar a presença do gestor na fiscalização no Parque e entorno. </t>
  </si>
  <si>
    <t>Através do RS Biodiversidade estão sendo verificados os proprietários interessados em contribuir para a preservação de remanescentes. Assim , estabelecer interações para a criação de RPPNs .</t>
  </si>
  <si>
    <t>Há uma reunião marcada com os proprietários do entorno que será realizaa nos próximos dias</t>
  </si>
  <si>
    <t>Depende da ação anterior.</t>
  </si>
  <si>
    <t>dezembro de 2016</t>
  </si>
  <si>
    <t>Alguém da Fundação Boticário (Adrian sugerirá)</t>
  </si>
  <si>
    <t>Em andamento, o RS Biodiversidade está elaborando uma lista de espécies exóticas invasoras através de consultoria para oficializá-la. Recentemente, houve reunião de validação da lista</t>
  </si>
  <si>
    <t>em andamento</t>
  </si>
  <si>
    <t>Foi publicada a lista de EEIs em 2011 por meio de resolução do CONSEMA, a qual foi suspensa para nova redação. Após ter sido revista, foi publicada novamente (Resolução CONSEMA 08/12). Existe uma estratégia de implementação do programa que está sendo discutida com a casa civil. Nas UCs estaduais existem planos de trabalho específicos para EEIs</t>
  </si>
  <si>
    <r>
      <t xml:space="preserve">5.3 Articular junto ao programa de espécies exóticas invasoras para intensificação as ações nos campos sulinos no estado do Paraná (Portaria IAP 192/05, 19/09, 125/09)  </t>
    </r>
    <r>
      <rPr>
        <sz val="11"/>
        <color indexed="49"/>
        <rFont val="Calibri"/>
        <family val="2"/>
      </rPr>
      <t/>
    </r>
  </si>
  <si>
    <t>Plano de Manejo do REVIS-CP estabelecerá zonas de proteção que irão recuperar áreas de campo ocupadas (plantio) com Pinus. Áreas com plantio de Pinus, embargadas pelo IBAMA, estão sendo estudadas para que seja exigido a retirada dos mesmos e a recuperação da vegetação. Uma pesquisa está sendo realizada com parceria não oficial entre UFPR, IFPR e UFSC para avaliar a capacidade de recuperação de campos nativos em áreas dentro do RVS-CP onde os Pinus foram retirados.</t>
  </si>
  <si>
    <t>Problema de articulação entre instituições. Os plantios de pinus estão sendo intensificados em áreas de campo nativo no PR, do ano passado até agora várias áreas próximas à UC foram plantadas com Pinus. Falta legislação clara estadual sobre o licenciamento de plantio de pinus, sobretudo em áreas de campo.</t>
  </si>
  <si>
    <t>Leoncio Pedrosa Lima (REVIS-CP/ICMBio)</t>
  </si>
  <si>
    <t>Realizar reuniões presenciais com IAP e batalhões de polícia ambiental. Estudar a possibilidade de participação do MPF e MPE. Solicitar à CR-9 apoio para realização de articulação entre IAP e FATMA. Falta articular com a pessoa responsável pelo Programa de espécies exóticas invasoras no PR</t>
  </si>
  <si>
    <t xml:space="preserve">Alejandro Brazeiro - Instituto de Ecología y Ciencias Ambientales (Universidad de la República - Uruguai), Cesar Fagúndez - Centro  Universitario Regional Este - CURE (Universidad de la República Uruguai), Marcelo Pereira (Instituto Plan Agropecuario - Uruguai), Iván Grela (Forestal Oriental-UPM - Uruguai)
Pablo Boggiano - EEMAC-Facultad de Agronomía (Universidad de la República - Uruguai), UNIPAMPA, Marilise Krügel (UFSM), Rogério Jaworski dos Santos (Save Brasil), CONICET (Argentina), Vida Silvestre Uruguay, Fundación Vida Silvestre Argentina, SEMA -RS, Aves Argentinas, Aves Uruguay, GRUPAMA 
</t>
  </si>
  <si>
    <t>não se conseguiram os recursos necessários</t>
  </si>
  <si>
    <t>Patricia</t>
  </si>
  <si>
    <t>Informações tem sido trocadas entre os atores envolvidos no MdE (CMS)</t>
  </si>
  <si>
    <t>SEMA-RS (FZBRS e DUC), Carla Fontana (PUC-RS), José Newton Marchiori, Eduardo Velez</t>
  </si>
  <si>
    <t>Embora se tenha iniciado discussões com dois dos colaboradores, ainda não foram identificados acordos internacionais que resultassem em oportunidades para novos instrumentos de cooperação</t>
  </si>
  <si>
    <t>formalizar relação com SNAP UY (Sistema Nacional de Áreas Protegidas do Uruguai com Guillermo Scarlatto). Contatar Anibal Parrera em Corrientes e Entre Rios (Arg)</t>
  </si>
  <si>
    <t>não disponibilidade de recurso específico</t>
  </si>
  <si>
    <t>Verificar se Tatiane não iniciou esta ação e rever cor de status de implementação; Carla possui projeto aprovado junto ao PPBio em 9 municípios do PAN, e uma das atividades envolverá a comunidade local; pode-se adaptá-la ao objetivo desta ação</t>
  </si>
  <si>
    <t>Rodrigo Vargas Damiani; Carla Fontana</t>
  </si>
  <si>
    <t>Carla Suertegaray Fontana (PUC-RS) foi sugerida ano passado como articuladora desta ações no lugar de Glayson A. Bencke (FZB)</t>
  </si>
  <si>
    <t>teremos algumas respostas indiretas dos efeitos do pastejo a partir do teste de outras hipóteses (de outros projetos em curso da PUC-RS)</t>
  </si>
  <si>
    <t>ausência de pesquisa abordando este foco específico</t>
  </si>
  <si>
    <t>Carla</t>
  </si>
  <si>
    <t>Carla não conduz projeto específico para investigar tais efeitos (e sem condições de iniciar um com este objetivo no momento); dados das unidades amostrais de outros projetos deverão ser aproveitados para gerar resultados indiretos nesta ação</t>
  </si>
  <si>
    <t>Avaliação está sendo iniciada</t>
  </si>
  <si>
    <t>Consultoria do RS Biodiversidade  - Instituto Hórus - sobre invasão de espécies exóticas em todo o Estado.</t>
  </si>
  <si>
    <t>Falta de estrutura para pesquisas, distância do Parque para os centros de pesquisas (UFRGS, UFSM, etc...)</t>
  </si>
  <si>
    <t>Implementado o programa desde de 2012 com monitoramentos diários das estradas em torno do Parque, além de outros trechos da região em conjunto com a universidade Unipampa</t>
  </si>
  <si>
    <t>Verificar: se relatórios estão sendo gerados; aproveitamento de carcaças e/ou material biológico; quem de fato está fazendo o monitoramento diário</t>
  </si>
  <si>
    <t>Não se iniciou um programa específico de treinamento de condutores de visitantes, apesar de a brigada de Barra do Quaraí estar desenvolvendo trabalho de educação ambiental</t>
  </si>
  <si>
    <t>Serão selecionados alguns alunos para desenvolvimento de educação ambiental no PEES</t>
  </si>
  <si>
    <t>O programa de uso público não foi implantado no Parque Estadual</t>
  </si>
  <si>
    <t>Felipe verificará se plano de manejo já prevê programa de uso público</t>
  </si>
  <si>
    <t>8. Promover a divulgação contínua e transversal de informações sobre a importância da conservação das espécies-alvo do PAN a todos os setores/atores.</t>
  </si>
  <si>
    <t xml:space="preserve">Em dezembro, Patricia apresentou projeto para implementação das ações 8.1 e 8.2 para impressão de material (que foi aprovado),sendo necessário definir o que se vai imprimir com o recurso de R$10.000,00. </t>
  </si>
  <si>
    <t>projeto aprovado</t>
  </si>
  <si>
    <t>Ação agrupada com a 8.3</t>
  </si>
  <si>
    <t xml:space="preserve">Releases sobre as oficinas tem sido distribuídos </t>
  </si>
  <si>
    <t>Os releases tem sido feitos somente nas ocasiões das oficinas, o que não é o ideal. .</t>
  </si>
  <si>
    <t>Devemos começar a divulgar ações interessantes que tem sido implementadas</t>
  </si>
  <si>
    <t>Há ordem de serviço criando o núcleo de educação ambiental do 1º BABM</t>
  </si>
  <si>
    <t>vide aprovação de projeto mencionada na ação 8.1 acima</t>
  </si>
  <si>
    <t>Realizar ações de educação nas comunidades de ocorrência das espécies alvo do PAN através de parcerias locais, prioritariamente nos municípios apontados na ação 2.1</t>
  </si>
  <si>
    <t>Rodrigo Damiani, Adrian Rupp</t>
  </si>
  <si>
    <t xml:space="preserve">Conversas com ministério público estadual de Pelotas, Camaquã e Procuradoria da República de Rio Grande (RS) e Florianópolis (SC) </t>
  </si>
  <si>
    <t>reenviar material (sumários) para o Maj. João</t>
  </si>
  <si>
    <t>não iniciada</t>
  </si>
  <si>
    <t>Glayson vai consultar sociedade brasileira de botânica para verificar critérios, bem como procedimento e trâmite junto ao IBGE</t>
  </si>
  <si>
    <t>Ação planejada para início em 2014</t>
  </si>
  <si>
    <t>Fevereiro de 2012 (primeiro documento ver obs.) - continuo</t>
  </si>
  <si>
    <t>Adriana Nunes (Fatma)</t>
  </si>
  <si>
    <t>17 e 18 de junho de 2013</t>
  </si>
  <si>
    <t>PLANO DE AÇÃO NACIONAL DOS PASSERIFORMES AMEAÇADOS DOS CAMPOS SULINOS E ESPINILHO</t>
  </si>
  <si>
    <t>Melhorar o estado de conservação das espécies-alvo do PAN, reduzindo a perda, degradação e fragmentação dos seus hábitats e a captura ilegal das aves de interesse para manutenção em cativeiro.</t>
  </si>
  <si>
    <t>ação em andamento</t>
  </si>
  <si>
    <t>tese defendida (Rafael Dias), projetos em andamento, publicações, projeto de aves da rede campos sulinos (coordenado por Carla Fontana), aprovado para os próximos 3 anos. Há Projeto SISBIOTA em andamento coordenado por Carla Fontana.</t>
  </si>
  <si>
    <t>Faz-se necessário incluir mais pesquisadores e instituições governamentais nesta iniciativa de integração e troca constante de informações. Betina Mahler da Argentina (UBA) entre outros pesquisadores argentinos, uruguaios e brasileiros precisam ser agregados ao PAN.</t>
  </si>
  <si>
    <t>Adrian, Giovanni Mauricio, Glayson, Rafael Dias, Tony Bichinski, Betina Mahler, Pablo Rocca, Joaquin Aldabe, Oscar Blumetto, Adrian Azpiroz, Graziela Dotta, Elsimar Silveira</t>
  </si>
  <si>
    <t>Andrea Lamberts (CR9/ICMBio)</t>
  </si>
  <si>
    <t xml:space="preserve">1.4. Realizar e dar continuidade a estudos para identificar práticas de manejo do rebanho compatíveis com a conservação de campos nativos </t>
  </si>
  <si>
    <t xml:space="preserve">1.6. Sugerir a inclusão do tema "práticas agropecuárias compatíveis com a conservação das aves e seus ambientes" em  programas de capacitação de técnicos das agências de extensão rural estaduais </t>
  </si>
  <si>
    <t>29 de setembro a 01 de outubro de 2014</t>
  </si>
  <si>
    <t>Ana Tomazzoni (Coordenação do SEUC -SEMA-RS), Chefes das UCs, IAP, Leoncio Pedrosa Lima (RESEX Pirajubaé ICMBio)</t>
  </si>
  <si>
    <t>1.10  Elaborar propostas de criação de UCs nas seguintes áreas: Reserva Legal do Assentamento Santa Maria do Ibicuí (Manoel Viana), Pedras Altas e Campos de Jaguarão (RS) e nas áreas apontadas pelos estudos no Corredor Ecológico Chapecó (Campos de Água Doce e Passos Maia) e também na região da Coxilha Rica (SC).</t>
  </si>
  <si>
    <t>Marcelo Fett (SAVE BRASIL)</t>
  </si>
  <si>
    <t>Daniel Slomp (SEMA/RS)</t>
  </si>
  <si>
    <t xml:space="preserve">1.11 Elaboração de um diretório de áreas prioritárias para a conservação de espécies de aves campestres do sul do Brasil. </t>
  </si>
  <si>
    <t>Articular publicação descrevendo importância das áreas e proponto estratégias sugeridas para cada uma delas. Readaptar projeto aprovado na chamada para contemplar esta ação. Avaliar estratégias de conservação para as seguintes áreas prioritárias para a conservação das espécies alvo deste PAN: Butiazal do Coatepe (Quaraí e Alegrete, RS), Campos de Água Doce e Passos Maia (SC), Coxilha Rica (SC), Serrinha de Dom Pedrito/Leões e região dos Três Cerros (Dom Pedrito, RS), Nascentes do Arroio Candiota (Candiota), Ilha da Torotama (Estuário da Lagoa dos Patos, Rio Grande), Várzea do Canal São Gonçalo (Rio Grande, Arroio Grande e Capão do Leão, RS), Campos do Rio Tibagi (Tibagi, PR).</t>
  </si>
  <si>
    <t>Cibele Indrusiak (IBAMA-RS), Henrique de Sá Ribas e Alvaro Gruntoski (BPAMB/PMPR), Gabriela Breda e Elenice Franco (IBAMA-SC), Marcelo Duarte (BPMA/SC), Fernando Falcão (IBAMA-RS), Carla Fontana e Marcio Repenning (PUC/RS), Adriana Nunes (FATMA SC)</t>
  </si>
  <si>
    <t>Glayson Ariel Bencke (FZBRS)</t>
  </si>
  <si>
    <t>Cibele Indrusiak (IBAMA-RS), Eduardo Carrano (CETAS PUC/PR), Tânia Muraoka (IBAMA-PR), Gabriela Breda (IBAMA-SC), Carla Fontana e Marcio Repenning (PUC/RS), Adriana Nunes (FATMA)</t>
  </si>
  <si>
    <t>Marcio Reppening (PUC), Patricia Serafini (CEMAVE / ICMBio), Claiton M. Ferreira (UFRGS), Glayson Bencke (FZB), Adrian Rupp, Marcos Bornschein, Rafael Dias (UCPel), Giovanni Nachtigall Maurício, Bianca Reinert e Eduardo Carrano (CETAS PUC/PR), Cibele Indrusiak (IBAMA-RS)</t>
  </si>
  <si>
    <t>João José Correa da Silva (CABM/RS), Patricia Serafini (CEMAVE / ICMBio), Glayson Bencke (FZB), Marcelo Reis (ICMBio), Cibele Indrusiak (IBAMA-RS), Adriana Nunes (FATMA)</t>
  </si>
  <si>
    <t>MP-RS, FEPAM, Secretarias de Planejamento dos Estados, ICMBio,IBAMA, OEMA's, Federações de Setores envolvidos, Instituições de Ensino e Pesquisa, Jan Karel Mähler Jr, Cristian Joenck, Cristiano Rovedder, Fernando Straube</t>
  </si>
  <si>
    <t>Carla Suertegaray Fontana (PUC RS), Shigueko Ishiy (FATMA/SC - Coordenação Corredores Ecológicos Chapecó e Timbó), Marilise Krügel (UFSM), Adrian Eisen Rupp.</t>
  </si>
  <si>
    <t>DEFAP-SEMA, UNIPAMPA, FZB, Charrua Associação de Proprietários de RPPNs do RS, Ana Tomazzoni (Coordenação do SEUC), Emerson (Fundação Grupo O Boticário)</t>
  </si>
  <si>
    <t>Escassez de recursos para eventos presenciais que fomentem a cooperação.</t>
  </si>
  <si>
    <t xml:space="preserve">Alejandro Brazeiro - Instituto de Ecología y Ciencias Ambientales (Universidad de la República - Uruguai), Cesar Fagúndez - Centro  Universitario Regional Este - CURE (Universidad de la República Uruguai), Marcelo Pereira (Instituto Plan Agropecuario - Uruguai), Iván Grela (Forestal Oriental-UPM - Uruguai)
Pablo Boggiano - EEMAC-Facultad de Agronomía (Universidad de la República - Uruguai), UNIPAMPA, Marilise Krügel (UFSM), Rogério Jaworski dos Santos (Save Brasil), CONICET (Argentina), Vida Silvestre Uruguay, Fundación Vida Silvestre Argentina, SEMA -RS, Aves Argentinas, Aves Uruguay, GRUPAMA, SEMA-RS (FZBRS e DUC), Carla Fontana (PUC-RS), José Newton Marchiori, Eduardo Velez
</t>
  </si>
  <si>
    <t>Comunicação Social da SEMA, Secretaria de Meio Ambiente de Barra do Quaraí, UNIPAMPA, GRUPAMA (Uruguay), Rodrigo Vargas Damiani (ONG Neochen), Glayson A. Bencke (FZB), Franco Jonas S. da Rosa, Alberto Niederauer Becker (CABM RS), Carla Fontana (PUC RS).</t>
  </si>
  <si>
    <t xml:space="preserve">Carla Suertegaray Fontana (PUC-RS) </t>
  </si>
  <si>
    <t>Claiton M. Ferreira (UFRGS), Henrique de Sá Ribas (BPAMB/PMPR), Gabriela Breda (IBAMA-SC), Marcio Repenning (PUC RS), Glayson A. Bencke (FZB), Rodrigo Vargas Damiani (ONG NEOCHEN), Cibele Indrusiak (IBAMA-RS), Rodrigo Vargas Damiani (ONG Neochen), Rosane Marques (DAT MPE RS), João José Correa da Silva (CABM/RS), Giovani Nachtigall Maurício, Patricia Serafini (CEMAVE/ICMBio)</t>
  </si>
  <si>
    <t>Carla Fontana (PUC RS)</t>
  </si>
  <si>
    <t>Número de ações de educação realizadas e material educativo produzido</t>
  </si>
  <si>
    <t>Adrian Eisen Rupp, Giovanni Mauricio, Glayson A. Bencke, Rafael Dias, Tony Bichinski, Betina Mahler, Pablo Rocca, Joaquin Aldabe, Oscar Blumetto, Adrian Azpiroz, Graziela Dotta, Elsimar Silveira, Claiton Martins-Ferreira (UFRGS)</t>
  </si>
  <si>
    <t>Não houve avanço. A unidade de conservação conta apenas com sua gestora e muitas atividades não podem ser realizadas devido a falta de pessoal e recursos.</t>
  </si>
  <si>
    <t>Melhorar o estado de conservação das espécies-alvo do PAN, reduzindo a perda, degradação e fragmentação dos                                                                                                                                                                                                seus hábitats e a captura ilegal das aves de interesse para manutenção em cativeiro.</t>
  </si>
  <si>
    <t xml:space="preserve"> Internamente as entidades (SEMA e FATMA) irão investigar como está a manifestação em relação ao processo. </t>
  </si>
  <si>
    <t xml:space="preserve"> Estudos de impacto ambiental da UHE do Paiquerê,  levaram em conta a proposta da UC e o estudo de avaliação integrada da Bacia do Rio Uruguai, contudo,  a licença relativa ao  EIA  foi negada. E a criação da UC  está desvinculada do processo de licenciamento.</t>
  </si>
  <si>
    <t>Processo em fase final,  MME e Governo de SC: teve manifestação contrária . FUNAI, MT, Governo RS, MTUR:  está aguardando manifestação. Este processo retornou a ICMBio em junho deste ano e está na DIMAN.</t>
  </si>
  <si>
    <t>Eduardo Vélez  (UFRGS), Rafael Dias (UFPel)</t>
  </si>
  <si>
    <t xml:space="preserve">Captação de recurso: 1- O Remate Alianza del Pastizal foi concluído com sucesso, com a venda 1.115 animais provenientes de propriedades membros da Alianza. 2- Convênio com o frigorífico Marfrig para o Programa Carnes del Pastizal para comercialização de carne certificada, ou seja, proveniente de propriedade que possui no mínino 50% de campos nativos. 3- Envio de proposta ao Edital da Fundação Grupo Boticário para a captação de recurso para certificação das propriedadaes e avaliação da avifauna. 4- Ferramenta advinda do fianciamento do BID ao projeto de ''Incentivo a  La Conservacíon de los Pastizales del Cone Sur'' está pronta (ICP- Índice de Conservação do Pastizal). O Paraguai está utilizando  na lei de serviços ambientais, e a província de Entre Rios da Argentina passou a utilizar o ICP na equação de cálculo do ''Impuesto Imobiliário''. No Estado do Rio Grande do Sul existe uma minuta de projeto de lei para tornar o ICP um instrumento oficial para fins de concessão de incentivos.   </t>
  </si>
  <si>
    <t xml:space="preserve">Estabelecer contatos com universidades para implementar Unidade Demostrativa de Manejo de campos nativos.  </t>
  </si>
  <si>
    <t>Ação iniciada através do Projeto  ''Incentivos a la Conservacíon del Pastizal'' do BID   pelo qual já  foi elaborado  um  manual de boas práticas.  Todos os anos acontece em um dos países membros  da Alianza o ''Encuentro de Ganaderos de Pastizales Naturales del Cono Sur''. No Brasil acontecerá em 2015, no Rio Grande do Sul , além disso um outro eventro chamado ''O Pampa e o Gado'',  que  aborda  a Pecuária Sustentável  realizado pelo  Sindicato Rural de Lavras do Sul, no qual a Alianza del Pastizal  foi uma das patrocinadoras em 2014. Em outubro de 2014 estará sendo realizada  uma visita técnica para compreender  e demostrar a necessidade e viabilidade de uso da reserva legal com a Pecuária Sustentável, tema já abordado em minuta  elaborada pelo IBAMA em conjunto com universidades.</t>
  </si>
  <si>
    <t xml:space="preserve">1.5 Articular conjuntamente com legisladores e INCRA a adequação dos instrumentos legais para adotar os índices de lotação pecuária para produção recomendados na literatura. </t>
  </si>
  <si>
    <t xml:space="preserve">Sugerir que um técnico de cada regional do Pampa vinculado a  EMATER faça os Cursos de Capacitação da Alianza del Pastizal em Pecuária Sustentável. </t>
  </si>
  <si>
    <t>Voluntariamente em 2013 técnicos da EMATER  assistiram ao curso de Capacitação da Alianza del Pastizal sobre o ICP.</t>
  </si>
  <si>
    <t xml:space="preserve">1.8 Implementar o Parque Estadual do Tainhas. </t>
  </si>
  <si>
    <t xml:space="preserve">A fiscalização deve ser intensificada  na zona de amortecimento do Parque para evitar a conversão dos campos principalmente nas regiões a direção da Foz do Rio Tainhas e a Sudoeste do Passo da Ilha. A coordenação do PAN enviará ofício  a DEFAP/SEMA ressaltando a importância do instrumento legal criado e a necessidade de divulgação para sua efetiva implementação. </t>
  </si>
  <si>
    <t>A coordenação do PAN enviará ofício para  a SEMA solicitando que o concurso realizado possibilite a alocação de gestor para o Parque.</t>
  </si>
  <si>
    <t>Felipe Rangel (SEMA).</t>
  </si>
  <si>
    <t xml:space="preserve">Luthiana Carbonel (FATMA) </t>
  </si>
  <si>
    <r>
      <t xml:space="preserve">2.1 Intensificar interlocução e o trabalho de inteligência para a fiscalização nas localidades de maior pressão para a captura de </t>
    </r>
    <r>
      <rPr>
        <i/>
        <sz val="11"/>
        <rFont val="Calibri"/>
        <family val="2"/>
      </rPr>
      <t>Sporophila</t>
    </r>
    <r>
      <rPr>
        <sz val="11"/>
        <rFont val="Calibri"/>
        <family val="2"/>
      </rPr>
      <t xml:space="preserve"> spp. (patativas e caboclinhos), prioritariamente nos municípios de Castro, Tibagi, Ponta Grossa e Arapoti no Paraná; nos municípios de Pelotas, Rio Grande, Vacaria e Caxias do Sul no Rio Grande do Sul e em São Joaquim e Lages, Santa Catarina.</t>
    </r>
  </si>
  <si>
    <t>Tenente Simone</t>
  </si>
  <si>
    <t>Guilherme Oliveira (FIOCRUZ)</t>
  </si>
  <si>
    <t xml:space="preserve"> Tatiane Leite (SEFAU)</t>
  </si>
  <si>
    <t>Ação excluída devido ao baixo retorno frente a forte demanda.</t>
  </si>
  <si>
    <t xml:space="preserve">Foi realizado contato intrainstitucional e interinstitucional, porém articulação entre órgãos deve ser ampliada. CEMAVE/ICMBio enviou ofício à DILIC/IBAMA solicitando a consideração das espécies de PANs em licenciamentos. </t>
  </si>
  <si>
    <t>Luthiana Carbonel    (FATMA)</t>
  </si>
  <si>
    <t xml:space="preserve">3.3  Assegurar que Reservas Legais contemplem formações  Campestres na área de abrangência dos Campos Sulinos. </t>
  </si>
  <si>
    <t>A operação foi mais voltada a coibir queimadas e conversões de campos nativos.</t>
  </si>
  <si>
    <t>3.6 Implementar programa de Fiscalização visando inibir a conversão de remanescentes de campos naturais na área de abrangência dos  Campos Sulinos.</t>
  </si>
  <si>
    <t>Substituir a Shigueto Ishiy  pela Luthiana Carbonel (FATMA)</t>
  </si>
  <si>
    <t>Existe um manual  de orientação aos produtores rurais no site do IAP para implementação de RPPN.</t>
  </si>
  <si>
    <t>Em andamento, o RS Biodiversidade elaborou uma lista de espécies exóticas invasoras através de consultoria para oficializá-la. Recentemente, houve reunião de validação da lista. A lista está Publicada (Portaria SEMA 79/2013).</t>
  </si>
  <si>
    <t>Lista elaborada.</t>
  </si>
  <si>
    <t xml:space="preserve">Foi publicada a lista de EEIs em 2011 por meio de resolução do CONSEMA, a qual foi suspensa para nova redação. Após ter sido revista, foi publicada novamente (Resolução CONSEMA 08/12). Existe uma estratégia de implementação do programa. Nas UCs estaduais existem planos de trabalho específicos para EEIs. </t>
  </si>
  <si>
    <t>Luthiana Carbonel (FATMA)</t>
  </si>
  <si>
    <t>Encaminhar ao Comitê o pedido de intensificação das ações nos Campos Sulinos.</t>
  </si>
  <si>
    <t xml:space="preserve">Dar um enfoque para o Espinilho promovendo o intercâmbio científico. </t>
  </si>
  <si>
    <t xml:space="preserve">Os releases tem sido feitos somente nas ocasiões das oficinas, o que não é o ideal. </t>
  </si>
  <si>
    <t xml:space="preserve">Releases sobre as oficinas, divulgação da disponibilização on-line do livro do PAN Campos Sulinos e das atividades do Programa de Cativeiro do cardeal-amarelo tem sido distribuídos e sempre são publicados no site do ICMBio e ICMBio Em Foco. </t>
  </si>
  <si>
    <t>Encaminhar o livro do PAN para todos os Representantes do Judiciario (Estadual) para sensibilizá-los e informá-los</t>
  </si>
  <si>
    <t>Glayson vai consultar Sociedade Brasileira de Botânica para verificar critérios, bem como procedimento e trâmite junto ao IBGE</t>
  </si>
  <si>
    <t>João José Correa da Silva (CABM/RS), Claiton Martins-Ferreira (UFRGS), Henrique de Sá Ribas, Elenice Zucuni Franco (IBAMA-SC), Adriana Nunes (Fatma), Carla Suertegaray Fontana (PUC RS), Cibele Indrusiak (IBAMA-RS), Jan Karel Mähler Jr., Adrian Eisen Rupp, Fernando Straube (Hori)</t>
  </si>
  <si>
    <t>A coordenação do PAN enviará ofício a Casa Civil  em Santa Catarina para maiores informações sobre o projeto de lei relativo ao repasse da gestão da fauna (LC-140/11).  Devemos permitir a criação em cativeiro das espécies do PAN?  Não, exceto para Programas Científicos de manejo da espécie ( Opinião do grupo presente na reunião). Iniciar um grupo de discussão de pesquisadores do PAN a fim de obter subsídios técnicos  sobre o tema( até dez de 2014).</t>
  </si>
  <si>
    <t>Faz-se necessário incluir mais pesquisadores e instituições governamentais nesta iniciativa de integração e troca constante de informações.  Por exemplo: Betina Mahler da Argentina (UBA) entre outros pesquisadores argentinos, uruguaios e brasileiros precisam ser agregados ao PAN.</t>
  </si>
  <si>
    <t>Necessidades de operações específicas para conversão e não apenas queimadas, através de operações conjuntas (OEMA e Batalhão da Polícia Militar Ambiental).  É necessário criar roteiros de licenciamento nos Estados de Santa Catarina e Paraná. Necessidade  de definição formal dos ''estágios sucessionais'' do Bioma Pampa utilizando, por exemplo, parâmetros do ICP.</t>
  </si>
  <si>
    <r>
      <rPr>
        <b/>
        <sz val="11"/>
        <color theme="1"/>
        <rFont val="Calibri"/>
        <family val="2"/>
        <scheme val="minor"/>
      </rPr>
      <t xml:space="preserve">Banhado do Maçarico: </t>
    </r>
    <r>
      <rPr>
        <sz val="11"/>
        <color theme="1"/>
        <rFont val="Calibri"/>
        <family val="2"/>
        <scheme val="minor"/>
      </rPr>
      <t xml:space="preserve">Processo teve estudos contratados pela consultoria via MMA concluídos, foram realizados os estudos ambientais.  Há a intenção do Estado do Rio Grande do Sul em criar imediatamente a UC em decorrência de compensação ambiental de Parques Eólicos. Para a  agilidade  do processo é importante  que as informações presentes no processo instruído sejam compartilhadas pela Esfera Federal com a Estadual.  O procedimento está sendo realizado pela SEMA.  A coordenação do PAN deve enviar memorando a DIMAM, solicitando apoio a este processo de criação de UC. </t>
    </r>
    <r>
      <rPr>
        <b/>
        <sz val="11"/>
        <color theme="1"/>
        <rFont val="Calibri"/>
        <family val="2"/>
        <scheme val="minor"/>
      </rPr>
      <t xml:space="preserve">REVIS Rio Tibagi: </t>
    </r>
    <r>
      <rPr>
        <sz val="11"/>
        <color theme="1"/>
        <rFont val="Calibri"/>
        <family val="2"/>
        <scheme val="minor"/>
      </rPr>
      <t xml:space="preserve">Processo conduzido pela DAP/MMA. Proteção aos últimos remanescentes de floresta com araucárias e ecossistemas associados - portarias MMA 507 e 508. Pendências com o MME devido à concessões de lavra de areia no leito e margens do Rio Tibagi.
</t>
    </r>
  </si>
  <si>
    <t xml:space="preserve">Verificar processo de ampliação da ESEC do Taim. 2013: zoneamento de parques eólicos no Banhado do Maçarico. </t>
  </si>
  <si>
    <t>A Coordenação do PAN Campos Sulinos deve fazer ofício circular ao Gabinete do Estado do Rio Grande do Sul, SDR, SEMA, Embrapa, Emater, solicitando o reconhecimento e  adoção do ICP como instrumento oficial para concessão de incentivos. Solicitar também o Índice de Cobertura Verde Normalizado (NDVI)  a SEMA, imprecindível para o cálculo do ICP no mesmo ofício.</t>
  </si>
  <si>
    <t>Índices de lotação estabelecidos e Manual de Boas Práticas</t>
  </si>
  <si>
    <t xml:space="preserve"> Retirar a Marilise Krügel (UFSM)</t>
  </si>
  <si>
    <t xml:space="preserve">O articulador minutará um ofício para ICMBio cientificar INCRA sobre existência deste PAN e da necessidade de adoção de índice de lotação máxima na área de abrangência do PAN. </t>
  </si>
  <si>
    <t>1.6. Sugerir a inclusão do tema "Práticas agropecuárias compatíveis com a conservação das aves e seus ambientes" em  programas de capacitação de técnicos das agências de extensão rural estaduais.</t>
  </si>
  <si>
    <t xml:space="preserve">O Marcelo Fett (SAVE BRASIL) entrará em contato com o Prof. Carlos Nabiger, José Fernando Piva Lobato,  ambos da UFRGS e Dr. Danilo Santana da Embrapa Pecuária Sul para  verificar a viabilidade e processos para os próximos passos para implementação desta ação. </t>
  </si>
  <si>
    <t>Falta de regularização fundiária potencializa demais problemas. Tais como silvicultura dentro da UC, cultivos anuais etc</t>
  </si>
  <si>
    <t>Daniel Slomp (Sema/RS)</t>
  </si>
  <si>
    <t>No momento o PET possui 3,05 da área regularizada. 15% da área do PET é silvicutura</t>
  </si>
  <si>
    <t>Felipe Rangel (SEMA/RS)</t>
  </si>
  <si>
    <t>Felipe Rangel (Sema/RS)</t>
  </si>
  <si>
    <t>Foi encaminhada proposta à Fundação Grupo O Boticário de Proteção à Natureza uma vez que o Edital Regional para Floresta com Araucária, Campos Sulinos e Pampa atende especificamente as metas do PAN. A proposta tem como objetivo geral obter subsídios técnicos, conforme o Roteiro para criação de RPPN Federal, para que a Reserva Legal do Assentamento Santa Maria possa ser convertida em UC. Sendo assim, estamos no aguardo do resultado deste edital para a execução ou não desta proposta.  Na região dos Campos de Jaguarão foi criada uma UC municipal, a  REBIO BIOPAMPA, município de Candiota. Na região de Coxilha Rica existe uma proposta de APA. Para a região de Campos de Agua Doce foi destinado ao município de Agua Doce recurso de compensação ambiental de campo eólico para criação de UC.</t>
  </si>
  <si>
    <t xml:space="preserve">Avaliar a importância da REBIO Municipal (REBIO BIOPAMPA), para as espécies do PAN, através de vistoria de campo. Consultar no LIVE( Sistema de Informações de espécies ameaçadas do Rio Grande do Sul),  onde seriam as áreas de Pedras Altas e Campos de Jaguarão. </t>
  </si>
  <si>
    <t>Acrescentar  Shigueko Ishy e a  Ana Cimardi (FATMA).</t>
  </si>
  <si>
    <t xml:space="preserve">Trata-se de ação muito ampla, difusa. </t>
  </si>
  <si>
    <t>Carla Suertegaray Fontana(PUC RS)</t>
  </si>
  <si>
    <t>Dar continuidade aos estudos até janeiro de 2017, quando terão sido geradas novas publicações do PPBio e do SISBIOTA. Readaptar projeto aprovado na chamada para contemplar esta ação.</t>
  </si>
  <si>
    <t>Marcia Abraão(ICMBio)</t>
  </si>
  <si>
    <t>Foi desenvolvido o Índice de Conservação de Campos Nativos (ICP) e o primeiro teste do mesmo foi feito em fevereiro 2013. O ICP foi testado  pela segunda vez , validado e é uma ferramenta útil para orientar pagamentos por serviços ambientais. Foi contratado consultor para estudar a legislação e identificar vias de captação de recursos para incentivos. Relatório Elaborado. Existe minuta  de decreto para adoção oficial do ICP no  Estado do Rio Grande do Sul.  O projeto BID foi encerrado e o produto final é a ferramenta estatística ICP e o manual de boas práticas conservacionistas para o produtor rural.</t>
  </si>
  <si>
    <t>Junho de 2015</t>
  </si>
  <si>
    <t>1.15 Articular junto a  OEMA's para o pagamento de serviços ambientais levando em consideração a manutenção de habitat apropriado nos Campos Sulinos no Estado do Paraná e Rio Grande do Sul.</t>
  </si>
  <si>
    <t xml:space="preserve">Programa de pagamento de serviço ambiental sendo realizada levando em consideração os Campos Sulinos </t>
  </si>
  <si>
    <t>Minuta de lei municipal em Palmas</t>
  </si>
  <si>
    <t xml:space="preserve">Problemas de articulação entre as instituições, falta de normas estaduais específicas para os Campos Sulinos. Órgãos licenciadores, fiscalizadores ou responsáveis pela conservação da biodiversidade parecem não dar a devida importância aos Campos Sulinos. O grupo entendeu que é necessária o agrupamento da 1.15 a 1.14  </t>
  </si>
  <si>
    <t>Áreas de domínio público sem cultivo e moradias</t>
  </si>
  <si>
    <t>Foi enviado ofício ao DNIT confirmado o recebimento e aguardando resposta.</t>
  </si>
  <si>
    <t>Luthiana Carbonel(FATMA) , Mauro Britto (IAP PR), Daniel Slomp(SEMA/RS)</t>
  </si>
  <si>
    <t>Cadastro de locais de destinação e documento impresso com  fluxograma.</t>
  </si>
  <si>
    <t>dezembro-16 (contínuo)</t>
  </si>
  <si>
    <t>Programa de Cativeiro do cardeal-amarelo elaborado.</t>
  </si>
  <si>
    <t>Tenente Simone (CABM/RS), Retirar Marcelo Reis (ICMBio),  Guilherme Oliveira    (FIOCRUZ).</t>
  </si>
  <si>
    <t xml:space="preserve">Deve ser disponibilizado um material  de identificação das aves constantes na IN 10 (IBAMA/ACRE) para SEFAU/SEMA e CABM/RS.  Deve ser realizada uma orientação da SEFAU para os funcionários das UC's.  </t>
  </si>
  <si>
    <t>Falta de oportunidade para abordar esta prioridade</t>
  </si>
  <si>
    <t>Verificar possibilidade de conduzir esta ação em nível federal.</t>
  </si>
  <si>
    <t>Tenente Simone(CBPM RS) .</t>
  </si>
  <si>
    <t xml:space="preserve"> Glayson A. Bencke (FZB)</t>
  </si>
  <si>
    <t>Ampliar articulação, gerando cadastro único para os 3 Estados, que deverá ser alimentado no sítio do CEMAVE na Internet.</t>
  </si>
  <si>
    <t>Iniciar ação após a celebração de convênios previstos na LC 140.</t>
  </si>
  <si>
    <t xml:space="preserve">RS Biodiversidade possui recurso para um Programa de Monitoramento Ambiental amplo que inclui a atualização de monitoramento da cobertura vegetal dos biomas do Rio Grande do Sul.  Este será realizado ao longo de 2015.  Não há perspectiva de recurso para continuidade de monitoramento pelo RS Biodiversidade, porém há necessidade de articular sua continuidade pelo Estado do Rio Grande do Sul . Possível interface com o CAR. Em Santa Catarina o inventário florístico florestal incluirá Campos a partir de 2014. </t>
  </si>
  <si>
    <t>3.1 Monitorar  a conversão de campos nativos do Sul do Brasil  (Campos Sulinos)</t>
  </si>
  <si>
    <t xml:space="preserve">Luthiana Carbonel(FATMA) </t>
  </si>
  <si>
    <t>Os responsáveis  por assegurar são os homologadores do CAR. FATMA, Secretaria de  Agricultura de Santa Catarina, OEMAS.</t>
  </si>
  <si>
    <t xml:space="preserve">3.4 Promover a elaboração dos Zoneamentos Ecológico-Econômicos nos  Estados de ocorrência dos Campos Sulinos e incluir as estratégias deste PAN (dando enfoque ao zoneamento de barramentos para irrigação, abastecimento e geração de energia). </t>
  </si>
  <si>
    <t>No Rio Grande do Sul o zoneamento está em fase de contratação. Paraná já dispõe de ZEE, não havendo possibilidade de inserir estratégias do PAN. Sem informações para Santa Catarina. O SIRAM é iniciativa complementar no Rio Grande do Sul que está em fase de planejamento e contratação consultorias para elaboração do banco de dados.</t>
  </si>
  <si>
    <t>3.5 Finalizar e implementar o zoneamento para Parques eólicos no Rio Grande do Sul e elaborar zoneamentos nos Estados de Santa Catarina e Paraná.</t>
  </si>
  <si>
    <t xml:space="preserve">Em novembro de 2012 foi firmado contrato com empresa para finalizar o zoneamento no RS para implantação de parques eólicos. Em Santa Catarina, o potencial produtivo foi levantado. O zoneamento do Rio Grande do Sul está concluído, mas ainda  não implementado e contempla as espécies do PAN e seus habitats.  </t>
  </si>
  <si>
    <t>Falta de articulação no PR e SC</t>
  </si>
  <si>
    <t>Levantar situação em Santa Catarina e Paraná.</t>
  </si>
  <si>
    <t>No Rio Grande do Sul, foram realizada algumas operações Ex: Operação Queimadas, 15 dias com ações de proteção dos campos. Esta operação ocorre todos os anos no Rio Grande do Sul.</t>
  </si>
  <si>
    <t>Maj. João José Correa Dias (CABM/RS)</t>
  </si>
  <si>
    <t>Sugestão de produto: pessoas capacitadas em fotografia da natureza, consolidação da atividade de observação de aves como atrativo turístico.</t>
  </si>
  <si>
    <t>Observar os relatórios do RS Biodiversidade e da vistoria de campo da DUC/ SEMA.</t>
  </si>
  <si>
    <t xml:space="preserve">Ampliar presença de fiscalização da Unidade. Prover a Unidade de Conservação com guarda parque. </t>
  </si>
  <si>
    <t>5.1 Criar e implementar  o Programa de prevenção, controle e erradicação de espécies exóticas invasoras no Estado do Rio Grande do Sul.</t>
  </si>
  <si>
    <t>5.2 Implementar o Programa de espécies exóticas invasoras do Estado de Santa Catarina</t>
  </si>
  <si>
    <r>
      <t xml:space="preserve">5.3 Articular junto ao programa de espécies exóticas invasoras para intensificação as ações nos Campos Sulinos no Estado do Paraná (Portaria IAP 192/05, 19/09, 125/09)  </t>
    </r>
    <r>
      <rPr>
        <sz val="11"/>
        <color indexed="49"/>
        <rFont val="Calibri"/>
        <family val="2"/>
      </rPr>
      <t/>
    </r>
  </si>
  <si>
    <t xml:space="preserve"> Existe um Comitê que avalia a situação do programa e seu andamento a cada dois meses.</t>
  </si>
  <si>
    <t xml:space="preserve">Informações tem sido trocadas entre os atores envolvidos no MDE (CMS). </t>
  </si>
  <si>
    <t>Não há disponibilidade de recurso específico.</t>
  </si>
  <si>
    <t>Carla Fontana (PUC RS) possui projeto aprovado junto ao PPBio em nove municípios do PAN, e uma das atividades envolverá a comunidade local; pode-se adaptá-la ao objetivo desta ação.</t>
  </si>
  <si>
    <t>Analisar o Plano de Manejo do Parque Estadual do Espinilho, para identificar as demandas presentes  e estratégias que vinculem a necessidade de guarda parque para ações de manejo e controle de espécies exóticas. Encaminhar ofício do PAN ao Dennis  Patrocínio da RS Biodiversidade  solicitando informações sobre o Parque Estadual do Espinilho e recomendações sobre estratégias, além de verificar interfaces.</t>
  </si>
  <si>
    <t>Verificar: se relatórios estão sendo gerados; aproveitamento de carcaças e/ou material biológico; quem de fato está fazendo o monitoramento diário.</t>
  </si>
  <si>
    <t>Observar que o passa fauna tem efetividade nula para as espécies do PAN ressaltando a necessidade de redutores  de velocidade. Solicitar relatórios periódicos Verificar: se relatórios estão sendo gerados; aproveitamento de carcaças e/ou material biológico; quem de fato está fazendo o monitoramento diário.  Solicitar que os dados gerados sejam analisados no software Siriema da UFRGS.</t>
  </si>
  <si>
    <t>Devemos começar a divulgar ações interessantes que tem sido implementadas.</t>
  </si>
  <si>
    <t>Existe um projeto de educação ambiental executado pelo Comando Ambiental que abrange o Estado do Rio Grande do Sul  e que aborda também os objetivos específicos do PAN.  Financiamento do edital PROEXT 2015  para o  Projeto ''Olha o Passarinho'' (UFSM), que atenderá escolas estaduais e municipais dos municípios de Manoel Viana e São Francisco de Assis e a produção de dois livros infantis (um sobre observação de aves e outro sobre as espécies do PAN). Há ainda previsão por parte do projeto PPBIO/CNPq, coordenado pela Profa. Carla S. Fontana, de algum trabalho de educação sobre aves campestres alvo do PAN. Essas ações serão encabeçadas pelos parceiros do projeto Marilise M Krügel e Anderson Bueno da UFSM e Instituto Federal Farroupilha, respectivamente.</t>
  </si>
  <si>
    <t xml:space="preserve">O material poderia versar sobre tráfico de passeriformes silvestres; não considerar somente material impresso, prever outras mídias. </t>
  </si>
  <si>
    <t>Tenente Simone (CABM/RS)</t>
  </si>
  <si>
    <t>Aproveitar a publicação do livro do PAN e encaminhar  a todos os representantes do judiciários contatados a fim de  sensibilizá-los e informá-los.</t>
  </si>
  <si>
    <t>Foi consultada a representante da Sociedade Brasileira de Botânica para verificar critérios e encaminhamentos necessários.</t>
  </si>
  <si>
    <t>Tatiane Leite e Hosana  Piccardi                    (SEMA/ RS)</t>
  </si>
  <si>
    <t xml:space="preserve">11.1 Realizar e/ou detalhar estudos sobre seleção de habitat, demografia, biologia reprodutiva, estrutura populacional e migração de aves dos Campos Sulinos. </t>
  </si>
  <si>
    <t>Estudos publicados ou em andamento.</t>
  </si>
  <si>
    <t>Tese defendida (Rafael Dias), projetos em andamento, publicações, projeto de aves da rede Campos Sulinos (coordenado por Carla Fontana), aprovado para os próximos 3 anos. Há Projeto SISBIOTA em andamento coordenado por Carla Fontana (PUC RS).</t>
  </si>
  <si>
    <t xml:space="preserve">Poucos orientadores ou instituições de ensino que promovam este tipo de pesquisa. </t>
  </si>
  <si>
    <t xml:space="preserve">Carla Suertegaray Fontana (PUC RS) </t>
  </si>
  <si>
    <t xml:space="preserve">11.2 Promover a integração dos estudos e das iniciativas de monitoramento do movimento das espécies de aves campestres dos campos temperados do sul da América do Sul. </t>
  </si>
  <si>
    <t>Estudos publicados e iniciativas de monitoramento em conjunto em andamento.</t>
  </si>
  <si>
    <t>Ação em andamento, inclusive no ambito da CMS/ memorando de entendimento  para conservação das aves das migratórias  dos campos nativos da América do Sul. Contudo, não foi realizado um projeto específico para integrar iniciativas de monitoramento de indivíduos, além da liderada pelo CEMAVE através do anilhamento (SNA), mas há alguns resultados provenientes de encontros fortuitos de observadores amadores de aves com aves anilhadas pela Equipe da PUCRS, relatados via sites de internet como o Wikiaves. O anilhamento continua sendo realizado em duas áreas campestre e no P.E. Espinilho.</t>
  </si>
  <si>
    <t>Daniel Slomp (SEMA PE Tainhas)</t>
  </si>
  <si>
    <t>Incluir gestores e equipes das unidades de conservação                                     (Municipais, Estaduais e Federais) neste monitoramento. Avaliar a inclusão de iniciativas de  Citizen Science com o Wiki Aves na obtenção de dados para monitoramento.</t>
  </si>
  <si>
    <r>
      <rPr>
        <sz val="11"/>
        <rFont val="Calibri"/>
        <family val="2"/>
        <scheme val="minor"/>
      </rPr>
      <t>Felipe Rangel (SEMA PE Tainhas),</t>
    </r>
    <r>
      <rPr>
        <sz val="11"/>
        <color theme="1"/>
        <rFont val="Calibri"/>
        <family val="2"/>
        <scheme val="minor"/>
      </rPr>
      <t xml:space="preserve"> Ana Tomazzoni (Coordenação do SEUC -SEMA RS), Carla Suertegaray Fontana (PUC RS), Claiton M. Ferreira (UFRGS)</t>
    </r>
  </si>
  <si>
    <t xml:space="preserve">Adrian Eisen Rupp </t>
  </si>
  <si>
    <r>
      <t>Hosana Maria Piccardi</t>
    </r>
    <r>
      <rPr>
        <sz val="11"/>
        <color rgb="FFFF0000"/>
        <rFont val="Calibri"/>
        <family val="2"/>
        <scheme val="minor"/>
      </rPr>
      <t xml:space="preserve"> </t>
    </r>
    <r>
      <rPr>
        <sz val="11"/>
        <color theme="1"/>
        <rFont val="Calibri"/>
        <family val="2"/>
        <scheme val="minor"/>
      </rPr>
      <t xml:space="preserve"> e Tatiane Ongaratto Lei</t>
    </r>
    <r>
      <rPr>
        <sz val="11"/>
        <rFont val="Calibri"/>
        <family val="2"/>
        <scheme val="minor"/>
      </rPr>
      <t>te (SEFAU/SEMA).</t>
    </r>
  </si>
  <si>
    <t>Hosana  Piccardi (SEFAU/SEMA)</t>
  </si>
  <si>
    <t>Mauro de Moura Britto (IAP/ PR), RS Biodiversidade.</t>
  </si>
  <si>
    <r>
      <t xml:space="preserve">Em SC, uma IN estipula que a averbação de reserva legal deverá preservar expressão máxima da vegetação na propriedade. No PR e no RS, a localização da reserva </t>
    </r>
    <r>
      <rPr>
        <sz val="11"/>
        <rFont val="Calibri"/>
        <family val="2"/>
        <scheme val="minor"/>
      </rPr>
      <t xml:space="preserve">legal </t>
    </r>
    <r>
      <rPr>
        <sz val="11"/>
        <color theme="1"/>
        <rFont val="Calibri"/>
        <family val="2"/>
        <scheme val="minor"/>
      </rPr>
      <t>depende da escolha do proprietário que geralmente recai sobre área de floresta nativa.</t>
    </r>
  </si>
  <si>
    <t>Carla Fontana (PUC-RS), Tatiane Uchôa (DUC/SEMA), DEFAP-SEMA (Geoprocessamento), FZB, RS-Biodiversidade, UFRGS, Aves Uruguay, Vida Silvestre Uruguay</t>
  </si>
  <si>
    <t>Tatiane Uchôa (SEMA)</t>
  </si>
  <si>
    <t>Tatiane Uchôa (Parque Estadual do Espinilho - SEMA)</t>
  </si>
  <si>
    <t>8.3 Realizar ações de educação nas comunidades de ocorrência das espécies-alvo do PAN através de parcerias locais.  Prioritariamente nos municípios apontados na ação 2.1</t>
  </si>
  <si>
    <r>
      <t xml:space="preserve">9.3 Avaliar a viabilidade de implantar corredores de parque de espinilho ao longo das faixas de domínio de rodovias e estradas da </t>
    </r>
    <r>
      <rPr>
        <sz val="11"/>
        <color rgb="FFFF0000"/>
        <rFont val="Calibri"/>
        <family val="2"/>
      </rPr>
      <t>região.</t>
    </r>
  </si>
  <si>
    <r>
      <t xml:space="preserve">10.1 Subsidiar tecnicamente os órgãos normatizadores em relação às condicionantes necessárias à criação em cativeiro das espécies do </t>
    </r>
    <r>
      <rPr>
        <sz val="11"/>
        <color rgb="FFFF0000"/>
        <rFont val="Calibri"/>
        <family val="2"/>
      </rPr>
      <t>PAN.</t>
    </r>
  </si>
  <si>
    <r>
      <t>8.1 Elaboração e impressão de</t>
    </r>
    <r>
      <rPr>
        <sz val="11"/>
        <color rgb="FFFF0000"/>
        <rFont val="Calibri"/>
        <family val="2"/>
      </rPr>
      <t xml:space="preserve"> material</t>
    </r>
    <r>
      <rPr>
        <sz val="11"/>
        <rFont val="Calibri"/>
        <family val="2"/>
      </rPr>
      <t xml:space="preserve"> de comunicação voltados a diferentes públicos-alvo (divulgação/educação </t>
    </r>
    <r>
      <rPr>
        <sz val="11"/>
        <color rgb="FFFF0000"/>
        <rFont val="Calibri"/>
        <family val="2"/>
      </rPr>
      <t>ambiental).</t>
    </r>
  </si>
  <si>
    <r>
      <t xml:space="preserve">Folders e panfletos costumam ser inúteis </t>
    </r>
    <r>
      <rPr>
        <sz val="11"/>
        <color rgb="FFFF0000"/>
        <rFont val="Calibri"/>
        <family val="2"/>
        <scheme val="minor"/>
      </rPr>
      <t>porque</t>
    </r>
    <r>
      <rPr>
        <sz val="11"/>
        <color theme="1"/>
        <rFont val="Calibri"/>
        <family val="2"/>
        <scheme val="minor"/>
      </rPr>
      <t xml:space="preserve"> as pessoas não </t>
    </r>
    <r>
      <rPr>
        <sz val="11"/>
        <color rgb="FFFF0000"/>
        <rFont val="Calibri"/>
        <family val="2"/>
        <scheme val="minor"/>
      </rPr>
      <t>lêem</t>
    </r>
    <r>
      <rPr>
        <sz val="11"/>
        <color theme="1"/>
        <rFont val="Calibri"/>
        <family val="2"/>
        <scheme val="minor"/>
      </rPr>
      <t xml:space="preserve"> e jogam fora. Tem </t>
    </r>
    <r>
      <rPr>
        <sz val="11"/>
        <color rgb="FFFF0000"/>
        <rFont val="Calibri"/>
        <family val="2"/>
        <scheme val="minor"/>
      </rPr>
      <t xml:space="preserve">que </t>
    </r>
    <r>
      <rPr>
        <sz val="11"/>
        <color theme="1"/>
        <rFont val="Calibri"/>
        <family val="2"/>
        <scheme val="minor"/>
      </rPr>
      <t xml:space="preserve">ser algo com maior valor de uso, como por exemplo, um calendário; Ação agrupada com a </t>
    </r>
    <r>
      <rPr>
        <sz val="11"/>
        <color rgb="FFFF0000"/>
        <rFont val="Calibri"/>
        <family val="2"/>
        <scheme val="minor"/>
      </rPr>
      <t>8.3.</t>
    </r>
  </si>
  <si>
    <r>
      <t xml:space="preserve">8.2 Subsidiar as Assessorias de Comunicação com a mídia na divulgação das ações do PAN Campos </t>
    </r>
    <r>
      <rPr>
        <sz val="11"/>
        <color rgb="FFFF0000"/>
        <rFont val="Calibri"/>
        <family val="2"/>
      </rPr>
      <t>Sulinos.</t>
    </r>
  </si>
  <si>
    <r>
      <t xml:space="preserve">Releases publicados (impressos e </t>
    </r>
    <r>
      <rPr>
        <sz val="11"/>
        <color rgb="FFFF0000"/>
        <rFont val="Calibri"/>
        <family val="2"/>
      </rPr>
      <t>on line</t>
    </r>
    <r>
      <rPr>
        <sz val="11"/>
        <rFont val="Calibri"/>
        <family val="2"/>
      </rPr>
      <t>)</t>
    </r>
  </si>
  <si>
    <r>
      <t xml:space="preserve">8.3 Realizar ações de educação nas comunidades de ocorrência das espécies alvo do PAN através de parcerias locais nos municipios apontados na ação </t>
    </r>
    <r>
      <rPr>
        <sz val="11"/>
        <color rgb="FFFF0000"/>
        <rFont val="Calibri"/>
        <family val="2"/>
      </rPr>
      <t>2.1.</t>
    </r>
  </si>
  <si>
    <r>
      <rPr>
        <sz val="11"/>
        <color rgb="FFFF0000"/>
        <rFont val="Calibri"/>
        <family val="2"/>
        <scheme val="minor"/>
      </rPr>
      <t>O</t>
    </r>
    <r>
      <rPr>
        <sz val="11"/>
        <color theme="1"/>
        <rFont val="Calibri"/>
        <family val="2"/>
        <scheme val="minor"/>
      </rPr>
      <t xml:space="preserve"> material poderia versar sobre tráfico de passeriformes silvestres; não considerar somente material impresso, prever outras mídias; </t>
    </r>
  </si>
  <si>
    <r>
      <rPr>
        <sz val="11"/>
        <color rgb="FFFF0000"/>
        <rFont val="Calibri"/>
        <family val="2"/>
        <scheme val="minor"/>
      </rPr>
      <t xml:space="preserve">Nº </t>
    </r>
    <r>
      <rPr>
        <sz val="11"/>
        <color theme="1"/>
        <rFont val="Calibri"/>
        <family val="2"/>
        <scheme val="minor"/>
      </rPr>
      <t xml:space="preserve">de ações de educação realizadas e material educativo </t>
    </r>
    <r>
      <rPr>
        <sz val="11"/>
        <color rgb="FFFF0000"/>
        <rFont val="Calibri"/>
        <family val="2"/>
        <scheme val="minor"/>
      </rPr>
      <t>produzido.</t>
    </r>
  </si>
  <si>
    <r>
      <rPr>
        <sz val="11"/>
        <color rgb="FFFF0000"/>
        <rFont val="Calibri"/>
        <family val="2"/>
        <scheme val="minor"/>
      </rPr>
      <t>Consultor</t>
    </r>
    <r>
      <rPr>
        <sz val="11"/>
        <color theme="1"/>
        <rFont val="Calibri"/>
        <family val="2"/>
        <scheme val="minor"/>
      </rPr>
      <t xml:space="preserve"> contratado, estudo em execução que começou há cerca de 3 semanas. Este projeto foi iniciado para este foco por causa do</t>
    </r>
    <r>
      <rPr>
        <sz val="11"/>
        <color rgb="FFFF0000"/>
        <rFont val="Calibri"/>
        <family val="2"/>
        <scheme val="minor"/>
      </rPr>
      <t xml:space="preserve"> PAN.</t>
    </r>
  </si>
  <si>
    <r>
      <t xml:space="preserve">Formação espinilho identificada adequadamente nos mapas de Bioma e no de Vegetação do </t>
    </r>
    <r>
      <rPr>
        <sz val="11"/>
        <color rgb="FFFF0000"/>
        <rFont val="Calibri"/>
        <family val="2"/>
      </rPr>
      <t>IBGE.</t>
    </r>
  </si>
  <si>
    <r>
      <rPr>
        <sz val="11"/>
        <color rgb="FFFF0000"/>
        <rFont val="Calibri"/>
        <family val="2"/>
        <scheme val="minor"/>
      </rPr>
      <t>Não</t>
    </r>
    <r>
      <rPr>
        <sz val="11"/>
        <color theme="1"/>
        <rFont val="Calibri"/>
        <family val="2"/>
        <scheme val="minor"/>
      </rPr>
      <t xml:space="preserve"> é tão simples quanto parece, não é a área de especialidade de atuação da </t>
    </r>
    <r>
      <rPr>
        <sz val="11"/>
        <color rgb="FFFF0000"/>
        <rFont val="Calibri"/>
        <family val="2"/>
        <scheme val="minor"/>
      </rPr>
      <t>Daniele.</t>
    </r>
  </si>
  <si>
    <r>
      <rPr>
        <sz val="11"/>
        <color rgb="FFFF0000"/>
        <rFont val="Calibri"/>
        <family val="2"/>
        <scheme val="minor"/>
      </rPr>
      <t>Tem que ser considerada</t>
    </r>
    <r>
      <rPr>
        <sz val="11"/>
        <color theme="1"/>
        <rFont val="Calibri"/>
        <family val="2"/>
        <scheme val="minor"/>
      </rPr>
      <t xml:space="preserve"> a delegação de competência de gestão de fauna para os estados. Normas deverão ser revistas, modificadas ou aprimoradas. Devemos permitir a criação em cativeiro das espécies do PAN? Redigir ofício circular a pesquisadores do PAN afim de obter subsídios técnicos para a elaboração das normas ou permissionamento para criação em cativeiro; demandas virão após as normativas internas de cada estado (zoológicos; criadouros</t>
    </r>
    <r>
      <rPr>
        <sz val="11"/>
        <color rgb="FFFF0000"/>
        <rFont val="Calibri"/>
        <family val="2"/>
        <scheme val="minor"/>
      </rPr>
      <t xml:space="preserve"> etc.).</t>
    </r>
  </si>
  <si>
    <r>
      <t>11.2 Promover a integração dos estudos e das iniciativas de monitoramento do movimento das espécies de aves campestres dos campos temperados do sul da América</t>
    </r>
    <r>
      <rPr>
        <sz val="11"/>
        <color rgb="FFFF0000"/>
        <rFont val="Calibri"/>
        <family val="2"/>
      </rPr>
      <t xml:space="preserve"> do Sul.</t>
    </r>
    <r>
      <rPr>
        <sz val="11"/>
        <rFont val="Calibri"/>
        <family val="2"/>
      </rPr>
      <t xml:space="preserve"> </t>
    </r>
  </si>
  <si>
    <r>
      <rPr>
        <sz val="11"/>
        <color rgb="FFFF0000"/>
        <rFont val="Calibri"/>
        <family val="2"/>
        <scheme val="minor"/>
      </rPr>
      <t>Poucos</t>
    </r>
    <r>
      <rPr>
        <sz val="11"/>
        <color theme="1"/>
        <rFont val="Calibri"/>
        <family val="2"/>
        <scheme val="minor"/>
      </rPr>
      <t xml:space="preserve"> orientadores ou instituições de ensino que promovam este tipo de </t>
    </r>
    <r>
      <rPr>
        <sz val="11"/>
        <color rgb="FFFF0000"/>
        <rFont val="Calibri"/>
        <family val="2"/>
        <scheme val="minor"/>
      </rPr>
      <t>pesquisa.</t>
    </r>
    <r>
      <rPr>
        <sz val="11"/>
        <color theme="1"/>
        <rFont val="Calibri"/>
        <family val="2"/>
        <scheme val="minor"/>
      </rPr>
      <t xml:space="preserve"> </t>
    </r>
  </si>
  <si>
    <r>
      <rPr>
        <b/>
        <sz val="11"/>
        <color theme="1"/>
        <rFont val="Calibri"/>
        <family val="2"/>
        <scheme val="minor"/>
      </rPr>
      <t xml:space="preserve">REVIS Campos de Palmas: </t>
    </r>
    <r>
      <rPr>
        <sz val="11"/>
        <color theme="1"/>
        <rFont val="Calibri"/>
        <family val="2"/>
        <scheme val="minor"/>
      </rPr>
      <t>plano de manejo em fase de finalização. UC conta no momento com apenas uma funcionária, Conselho Consultivo foi formado, sede compartilhada com mais duas</t>
    </r>
    <r>
      <rPr>
        <sz val="11"/>
        <rFont val="Calibri"/>
        <family val="2"/>
        <scheme val="minor"/>
      </rPr>
      <t xml:space="preserve"> UCs</t>
    </r>
    <r>
      <rPr>
        <sz val="11"/>
        <color theme="1"/>
        <rFont val="Calibri"/>
        <family val="2"/>
        <scheme val="minor"/>
      </rPr>
      <t xml:space="preserve"> na cidade de Palmas/PR.  A viabilidade econômica da pecuária em relação </t>
    </r>
    <r>
      <rPr>
        <sz val="11"/>
        <rFont val="Calibri"/>
        <family val="2"/>
        <scheme val="minor"/>
      </rPr>
      <t>à outras atividades econômicas mais impactantes está sendo</t>
    </r>
    <r>
      <rPr>
        <sz val="11"/>
        <color theme="1"/>
        <rFont val="Calibri"/>
        <family val="2"/>
        <scheme val="minor"/>
      </rPr>
      <t xml:space="preserve"> questionada pelos proprietários. </t>
    </r>
    <r>
      <rPr>
        <b/>
        <sz val="11"/>
        <color theme="1"/>
        <rFont val="Calibri"/>
        <family val="2"/>
        <scheme val="minor"/>
      </rPr>
      <t>PARNA dos Campos Gerais:</t>
    </r>
    <r>
      <rPr>
        <sz val="11"/>
        <color theme="1"/>
        <rFont val="Calibri"/>
        <family val="2"/>
        <scheme val="minor"/>
      </rPr>
      <t xml:space="preserve"> equipe de três funcionários, sede compartilhada com outra UC em Ponta Grossa/PR. Não há conselho formado nem plano de manejo em elaboração. Falta de regularização fundiária compromete a efetividade da UC. Projeto de educação ambiental em andamento.  </t>
    </r>
    <r>
      <rPr>
        <b/>
        <sz val="11"/>
        <color theme="1"/>
        <rFont val="Calibri"/>
        <family val="2"/>
        <scheme val="minor"/>
      </rPr>
      <t>REBIOs  Mato Grande</t>
    </r>
    <r>
      <rPr>
        <sz val="11"/>
        <color theme="1"/>
        <rFont val="Calibri"/>
        <family val="2"/>
        <scheme val="minor"/>
      </rPr>
      <t xml:space="preserve">:  Além das informações já constantes no CNUC, estamos com processo de criação do Conselho Consultivo em andamento, com previsão de encaminhamento de Portaria para o final do ano. Hoje a UC possui três servidores, que desenvolvem atividade administrativas, técnicas e de fiscalização. Temos um processo de regularização  que abrange área de aproximadamente 38% . Além da demarcação dos limites da unidade que ocorreu no estudo fundiário, estamos instalando placas de </t>
    </r>
    <r>
      <rPr>
        <sz val="11"/>
        <rFont val="Calibri"/>
        <family val="2"/>
        <scheme val="minor"/>
      </rPr>
      <t>advertências na poligo</t>
    </r>
    <r>
      <rPr>
        <sz val="11"/>
        <color theme="1"/>
        <rFont val="Calibri"/>
        <family val="2"/>
        <scheme val="minor"/>
      </rPr>
      <t xml:space="preserve">nal da UC, para auxiliar no processo de fiscalização. </t>
    </r>
    <r>
      <rPr>
        <b/>
        <sz val="11"/>
        <color theme="1"/>
        <rFont val="Calibri"/>
        <family val="2"/>
        <scheme val="minor"/>
      </rPr>
      <t>REBIO São Donato</t>
    </r>
    <r>
      <rPr>
        <sz val="11"/>
        <color theme="1"/>
        <rFont val="Calibri"/>
        <family val="2"/>
        <scheme val="minor"/>
      </rPr>
      <t>: Tem gestor, nao possui fiscalização, nem Plano de Manejo, nem Conselho Gestor, contudo possui recurso para iniciar  regularização fundiária ( abertura de processo para avaliação das terras).</t>
    </r>
  </si>
  <si>
    <r>
      <t>Difícil estimar o custo de implementação. Baseado e</t>
    </r>
    <r>
      <rPr>
        <sz val="11"/>
        <rFont val="Calibri"/>
        <family val="2"/>
        <scheme val="minor"/>
      </rPr>
      <t>m estudos feitos pelo Instituto de Conservação e Desenvolvimento Sustentável do Amazonas (Idesam)</t>
    </r>
    <r>
      <rPr>
        <sz val="11"/>
        <color theme="1"/>
        <rFont val="Calibri"/>
        <family val="2"/>
        <scheme val="minor"/>
      </rPr>
      <t xml:space="preserve"> para UC no Amazonas, onde é estimado o custo de implementação de U$ 5.7/                Há 3 anos, e sem considerar as especificidades de cada: 76.825,oo Rebio São Donato + 90.317,00 Rebio Mata grande+ 290.185,00 VER</t>
    </r>
  </si>
  <si>
    <t xml:space="preserve"> UCs implementadas (Conselho Ativo, Plano de Manejo em implementação e regularização fundiária realizada ou em  andamento, se couber).</t>
  </si>
  <si>
    <t xml:space="preserve">A Coordenação do PAN enviará oficio à SEMA questionando sobre a regularização fundiária da REBIO São Donato. </t>
  </si>
  <si>
    <t>Não há nenhum processo de ampliação em andamento. O plano de manejo existe e está sendo parcialmente implementado. Aproximadamente 500 ha já estão regularizados e existe um processo de regularização no interior da UC de mais de 500 ha.                                             Atualmente todos os processos de licenciamento de silvicultura localizados  na zona de amortecimento passam por análise do gestor do Parque. Existe instrumento legal (Roteiro de Licenciamento/ CONAMA 432) para o licenciamento de atividades que envolvam a conversão do campo na  DEFAP/SEMA.  Contudo, falta uma ampla divulgação do instrumento em secretarias municipais, EMATER, orgãos financiadores, todos simultanemente.</t>
  </si>
  <si>
    <r>
      <t>Quan</t>
    </r>
    <r>
      <rPr>
        <sz val="11"/>
        <rFont val="Calibri"/>
        <family val="2"/>
        <scheme val="minor"/>
      </rPr>
      <t>to à</t>
    </r>
    <r>
      <rPr>
        <sz val="11"/>
        <color theme="1"/>
        <rFont val="Calibri"/>
        <family val="2"/>
        <scheme val="minor"/>
      </rPr>
      <t xml:space="preserve"> ação 1.9: Não há nenhum processo neste sentido e</t>
    </r>
    <r>
      <rPr>
        <sz val="11"/>
        <rFont val="Calibri"/>
        <family val="2"/>
        <scheme val="minor"/>
      </rPr>
      <t>m andamento. O Plano de Manejo do Parque relata em relação à</t>
    </r>
    <r>
      <rPr>
        <sz val="11"/>
        <color theme="1"/>
        <rFont val="Calibri"/>
        <family val="2"/>
        <scheme val="minor"/>
      </rPr>
      <t xml:space="preserve"> redefinição de limites que a propriedade da empresa Doux Frangosul que tem aproximadamente 100 hectares dentro dos limites da unidade tem como possível solução: 
"Avaliar se a área da Doux Frangosul deve ser realocada ou não. Em seguida, mudar os limites do parque, realocando as instalações da Doux Frangosul para outra área e recuperando a área degradada ou permitindo que o empreendimento permaneça na área desde que ajustado à presença do parque. No caso da permanência do empreendimento, devem-se estender os limites do parque incluindo áreas que ainda estão razoavelmente preservadas".  </t>
    </r>
    <r>
      <rPr>
        <sz val="11"/>
        <rFont val="Calibri"/>
        <family val="2"/>
        <scheme val="minor"/>
      </rPr>
      <t xml:space="preserve">
No caso da ação 1.9,</t>
    </r>
    <r>
      <rPr>
        <sz val="11"/>
        <color theme="1"/>
        <rFont val="Calibri"/>
        <family val="2"/>
        <scheme val="minor"/>
      </rPr>
      <t xml:space="preserve"> a não ser este pequeno trecho </t>
    </r>
    <r>
      <rPr>
        <sz val="11"/>
        <rFont val="Calibri"/>
        <family val="2"/>
        <scheme val="minor"/>
      </rPr>
      <t>abordado no PM, não temos perspectiva para os próximos anos de redefinição dos limites da Unidade.
Quanto ao que foi informado no ano passado sobre a compra de 90 hectares da área do Ibitiriá, e que seria até o final de 2013, informo que o Estado ainda não comprou a área por ter "travado" no novo sistema do INCRA que está havendo problemas no momento da transferência do imóvel, por ser área de unidade de conservação. Até a data desta  monitoria (01/10/2014) não há gestor na UC.</t>
    </r>
  </si>
  <si>
    <t>Coordenação do PAN enviará ofício à FATMA sobre  iniciativa de criação de UC no Corredor Ecológico Chapecó e região da Coxilha Rica.</t>
  </si>
  <si>
    <t>Mauro de Moura Britto (IAP/PR),  Marcelo Fett(SAVE BRASIL) e Daniel Slomp( SEMA/RS).</t>
  </si>
  <si>
    <r>
      <t>Não foi identificado consultor que conheça as políticas de incentivo</t>
    </r>
    <r>
      <rPr>
        <sz val="11"/>
        <color theme="1"/>
        <rFont val="Calibri"/>
        <family val="2"/>
        <scheme val="minor"/>
      </rPr>
      <t xml:space="preserve"> à conservação dos campos</t>
    </r>
  </si>
  <si>
    <t xml:space="preserve">1.13 Implementar sistema de reconhecimento oficial aos serviços ambientais no Pampa em propriedades privadas  (Projeto BID- Incentivos a la Conservación de los Pastizales Naturales del Cono Sur). </t>
  </si>
  <si>
    <t>Programa de pagamento de serviço ambiental sendo realizado levando em consideração os Campos Sulinos.</t>
  </si>
  <si>
    <t>Não foi iniciada.</t>
  </si>
  <si>
    <t xml:space="preserve">Houve novidades na política estadual pertinente a esta matéria (decreto regulamentando a Lei sobre serviços ambientais), não foi feita nenhuma articulação no âmbito da secretaria. </t>
  </si>
  <si>
    <t>Ampliar a cooperação, verificar quais alterações foram feitas na política estadual e procurar adequar a ação.</t>
  </si>
  <si>
    <t>1.14 Articular junto a OEMAS para o pagamento de serviços ambientais levando em consideração a manutenção de Campos Sulinos nos Estados de Santa Catarina, Paraná e Rio Grande do Sul.</t>
  </si>
  <si>
    <t>No PR e SC os projetos de pagamentos por serviços ambientais ainda não consideram as regiões com Campos Sulinos. O ICMBio tem atuado politicamente junto à  prefeitura de Palmas e outros órgãos, no sentido de se repassarem  recursos a título de pagamento por serviços ambientais aos proprietários cujas áreas estão desempenhando tal função. No RS, o recurso do ICMS ecológico não é discriminado no repasse feito pelo Estado às prefeituras, o que dificulta a adoção de mecanismo semelhante ao que tem sido tentado em Palmas.</t>
  </si>
  <si>
    <t xml:space="preserve"> A recomendação é que não sejam apenas encaminhados ofícios , mas também agendadas reuniões sobre o assunto.</t>
  </si>
  <si>
    <r>
      <t xml:space="preserve">Ampliar o que foi feito para o cardeal amarelo para os </t>
    </r>
    <r>
      <rPr>
        <i/>
        <sz val="11"/>
        <rFont val="Calibri"/>
        <family val="2"/>
      </rPr>
      <t xml:space="preserve">Sporophila </t>
    </r>
    <r>
      <rPr>
        <sz val="11"/>
        <rFont val="Calibri"/>
        <family val="2"/>
      </rPr>
      <t>spp.</t>
    </r>
    <r>
      <rPr>
        <i/>
        <sz val="11"/>
        <rFont val="Calibri"/>
        <family val="2"/>
      </rPr>
      <t xml:space="preserve"> </t>
    </r>
    <r>
      <rPr>
        <sz val="11"/>
        <rFont val="Calibri"/>
        <family val="2"/>
      </rPr>
      <t>(ordem de serviço/recomendação</t>
    </r>
    <r>
      <rPr>
        <i/>
        <sz val="11"/>
        <rFont val="Calibri"/>
        <family val="2"/>
      </rPr>
      <t xml:space="preserve">). </t>
    </r>
    <r>
      <rPr>
        <sz val="11"/>
        <rFont val="Calibri"/>
        <family val="2"/>
      </rPr>
      <t>Adotar estratégia para melhor integração entre IBAMA e ICMBio. Após o trabalho de inteligência, envidar esforços para operações conjuntas entre os Estados e órgãos públicos.</t>
    </r>
  </si>
  <si>
    <t>Os colaboradores deverão se articular ( grupo de e-mails, skype, telefone etc.) entre si para a execução da ação. A coordenação  do PAN deve emitir ofício para a DEMA (Polícia Civil) do Rio Grande do Sul alertando quanto à necessidade de capacitação no SISPASS e a necessidade de  perito no Estado para identificação de anilhas falsas.</t>
  </si>
  <si>
    <t xml:space="preserve">Em decorrência da LC 140/2011 o período de transição da esfera Federal para a Estadual permanece dificultando acesso e atualização do cadastro                  (SISFAUNA).  Até final de 2014 será realizado seminário da SEMA promovido pela SEFAU/FZB  para definição de uma Política Estadual de Destinação de Fauna. </t>
  </si>
  <si>
    <t>Após a LC 140/2011, a situação de delegação da gestão da fauna em cativeiro tem dificultado a implementação desta ação.</t>
  </si>
  <si>
    <t>Mauro de Moura Britto (IAP/PR), Tatiane Leite(SEFAU/SEMA) e Glayson Bencke(FZB)</t>
  </si>
  <si>
    <t>2.3 Oficializar e implementar o Programa de Conservação do cardeal-amarelo.</t>
  </si>
  <si>
    <t>Publicada a Instrução Normativa nº 22 /2012 sobre programa de cativeiro de espécies ameaçadas e, programa de cativeiro do cardeal-amarelo foi finalizado logo depois, encaminhado para parecer da CGESP/DIBIO, que se pronunciou favoravelmente  e foi publicada a portaria que oficializa o Programa de Cativeiro em 2014. No aguardo de adesão ao Programa de Cativeiro por parte dos mantenedores e posterior publicação no DOU. No criadouro Onça Pintada foi realizado estudo da estrutura genética do plantel, recomendações de pareamento e exames completos de saúde das suas aves. O Gramado Zoo é um parceiro importante e para publicação da portaria do grupo de trabalho é necessário o encaminhamento da documentação pertinente. Foi enviada proposta à Fundação Grupo Boticário para ser realizado  o sequenciamento do genoma da espécie e parceria da FIOCRUZ com a UFRGS para genotipagem dos cardeais-amarelos.</t>
  </si>
  <si>
    <t>Claiton  Martins (UFRGS) fará uma minuta e enviará à SEFAU/SEMA para encaminhamento ao Gramado Zoo para que seja viabilizada a  publicação da portaria do grupo de trabalho.</t>
  </si>
  <si>
    <t>2.4 Capacitar agentes de fiscalização para identificação das espécies do PAN que são capturadas.</t>
  </si>
  <si>
    <t>Cursos de capacitação realizados.</t>
  </si>
  <si>
    <t>Foi realizado em setembro de 2014 um curso de 50h aula,  sobre Captura, Identificação e Manejo de animais na Sede do Comando Ambiental da Brigada Militar do Rio Grande do Sul.</t>
  </si>
  <si>
    <t>Número de espécimes com análise genética concluída.</t>
  </si>
  <si>
    <r>
      <t xml:space="preserve">A parceria com a Prof. Cristina Miyaki da USP resultou em análises de paternidade de </t>
    </r>
    <r>
      <rPr>
        <i/>
        <sz val="11"/>
        <rFont val="Calibri"/>
        <family val="2"/>
        <scheme val="minor"/>
      </rPr>
      <t>S. plumbea</t>
    </r>
    <r>
      <rPr>
        <sz val="11"/>
        <rFont val="Calibri"/>
        <family val="2"/>
        <scheme val="minor"/>
      </rPr>
      <t xml:space="preserve"> somente. As demais amostras encaminhadas não foram analisadas e não mais o serão pois não há disponibilidade de pessoal para cumprir essa tarefa, tampouco recursos.</t>
    </r>
  </si>
  <si>
    <t>Logística do laboratório parceiro.</t>
  </si>
  <si>
    <r>
      <t xml:space="preserve">S. </t>
    </r>
    <r>
      <rPr>
        <i/>
        <sz val="11"/>
        <rFont val="Calibri"/>
        <family val="2"/>
        <scheme val="minor"/>
      </rPr>
      <t xml:space="preserve">plumbea </t>
    </r>
    <r>
      <rPr>
        <sz val="11"/>
        <rFont val="Calibri"/>
        <family val="2"/>
        <scheme val="minor"/>
      </rPr>
      <t>refere-se à</t>
    </r>
    <r>
      <rPr>
        <i/>
        <sz val="11"/>
        <rFont val="Calibri"/>
        <family val="2"/>
        <scheme val="minor"/>
      </rPr>
      <t xml:space="preserve"> S. beltoni.</t>
    </r>
  </si>
  <si>
    <t>Após a publicação da LC 140/2011, aguardou-se a  celebração de convênio que transfere a competência de gestão de fauna ao estado. Uma vez publicado o convênio, a primeira categoria a ser tratada será a dos criadores amadoristas e a iniciativa do cadastro será retomada. Posteriormente, será firmado convênio entre a SEMA e CABM.</t>
  </si>
  <si>
    <t>Retirar o Marcelo Reis( ICMBio) e Acrescentar o Mauro de Moura Britto(IAP/PR) e Hosana Piccardi(SEFAU/  SEMA).</t>
  </si>
  <si>
    <t xml:space="preserve">Está prevista uma Reunião  do Programa de Cativeiro em 2015  com a participação de representantes de outros países (Criadouro Onça Pintada). </t>
  </si>
  <si>
    <t xml:space="preserve">A coordenação do PAN  enviará ofício às OEMAS  para que os orgãos licenciadores considerem as espécies alvo deste PAN no licenciamento.     </t>
  </si>
  <si>
    <t xml:space="preserve">3.3 Articular para assegurar que Reservas Legais contemplem formações campestres nativas no Bioma Mata Atlântica.  </t>
  </si>
  <si>
    <t>Mauro de Moura Britto (IAP/PR) e Felipe Kohls (SEMA RS)</t>
  </si>
  <si>
    <r>
      <t xml:space="preserve">Priorizar ações de fiscalização que previnam a conversão de campos em plantios de </t>
    </r>
    <r>
      <rPr>
        <i/>
        <sz val="11"/>
        <rFont val="Calibri"/>
        <family val="2"/>
      </rPr>
      <t>Pinus</t>
    </r>
    <r>
      <rPr>
        <sz val="11"/>
        <rFont val="Calibri"/>
        <family val="2"/>
        <scheme val="minor"/>
      </rPr>
      <t>, soja, trigo, batata, maçã, tomate e outras formas de silvicultura e agricultura. Promover a observância da Resolução CONAMA que trata de estágios sucessionais da Mata atlântica e capacitar agentes.</t>
    </r>
  </si>
  <si>
    <t>Mauro de Moura Britto (IAP/PR), Daniel Slomp ( SEMA/RS), Luthiana Carbonel (FATMA)</t>
  </si>
  <si>
    <t>3.9 Promover o ecoturismo, em especial o turismo de observação e fotografia de aves, em áreas de campos nativos.</t>
  </si>
  <si>
    <t xml:space="preserve"> No Parna Lagoa do Peixe, é crescente o turismo de observação de aves (Festival Brasileiro de Aves Migratórias). Em Urupema e Capão Alto (SC) está se consolidando o turismo de observação de aves campestres com incentivos municipais (Festival do Papagaio Charão).  No Paraná existe um evento chamado IPAVE e estes dados irão para o levantamento estadual, sendo produzido um livro digital. A prefeitura de Lavras do Sul tem mostrado interesse no turismo de observação de aves na região, inclusive trazendo o tema para  a última edição do Evento o Pampa e o Gado. O Parque Estadual Tainhas  possui infraestrutura para receber turistas para observação de aves. </t>
  </si>
  <si>
    <t>Foi realizada em novembro de 2012 saída a campo de técnicos da DUC para realizar levantamento das áreas do entorno/limites do Parque e verificar as áreas atualmente desmatadas.</t>
  </si>
  <si>
    <t>Falta de imagens de satélites atualizadas.</t>
  </si>
  <si>
    <t>A fiscalização do parque e entorno é realizada pelos guardas quando fornecem apoio à unidade de conservação. A unidade de conservação conta apenas com sua gestora e muitas atividades da unidade de conservação não podem ser realizadas devido à falta de pessoal e recursos.(Quando são realizadas fiscalizações no entorno e guardas não efetivos fornecem apoio a UC).</t>
  </si>
  <si>
    <t>Verificar relatório                   RS Biodiversidade.</t>
  </si>
  <si>
    <t xml:space="preserve">A unidade de conservação conta apenas com sua gestora e muitas atividades não podem ser realizadas devido à falta de pessoal e recursos.                                                                                                                             OBS - Através do RS Biodiversidade estão sendo verificados os proprietários interessados em contribuir para a preservação de remanescentes. Assim , há esta oportunidade de estabelecer interações para a criação de RPPNs .  </t>
  </si>
  <si>
    <t xml:space="preserve">Não houve avanço. A unidade de conservação conta apenas com sua gestora e muitas atividades não podem ser realizadas devido à falta de pessoal e recursos. </t>
  </si>
  <si>
    <t>Mauro de Moura Britto (IAP/PR)</t>
  </si>
  <si>
    <t>6.1 Fomentar a cooperação técnica entre organizações conservacionistas e de pesquisa dos países que compartilham a formação de parque de espinilho/espinal.</t>
  </si>
  <si>
    <t>6.2 Identificar e analisar os acordos internacionais vigentes entre os países que compartilham a formação de parque de espinilho/espinal e levantar as oportunidades para o estabelecimento de novos instrumentos de cooperação.</t>
  </si>
  <si>
    <t>Estratégia desenvolvida para novos acordos e projetos na área.</t>
  </si>
  <si>
    <t>Discussões com colaboradores internacionais sobre o tema ocorreram, contudo ainda não foram recomendadas oportunidades de acordos internacionais que resultassem em novos instrumentos de cooperação. Ao contrário, foi sugerido o fortalecimento de acordos internacionais já existentes e não a criação de novos, notadamente aqueles vinculados à CMS. Foram analisados e identificados acordos existentes e não foram levantadas oportunidades para novos instrumentos de cooperação.</t>
  </si>
  <si>
    <t>As escolas de Uruguaiana seguem visitando o Parque e visitas de observadores de aves. Atividades com grupo de escoteiros mirins de Uruguaiana.O projeto com escolas e palestras não está ocorrendo pois o técnico parceiro no ano de 2013 não pôde participar. Este ano, foram realizadas palestras em cursos no município da Barra do Quaraí.</t>
  </si>
  <si>
    <t>Dados das unidades amostrais de outros projetos deverão ser aproveitados para gerar resultados indiretos nesta ação.</t>
  </si>
  <si>
    <t>A dissertação de Mestrado de Maurício Pereira da Silveira está em andamento com previsão de término em março de 2015. O aluno apresentou seus resultados parciais no XXX Congresso de Zoologia em Porto Alegre, em fevereiro de 2014 concluindo que para muitas espécies ameaçadas de vegetação Parque Espinilho (e.g. os furnarídeos endêmicos) o campo baixo, pastejado, é adequado. O projeto de mestrado de Christian Beier está em andamento e tentará elucidar a preferência de habitat do cardeal-amarelo no P.E.Espinilho.</t>
  </si>
  <si>
    <t>7.2 Investigar os efeitos da ausência de pastejo sobre as aves ameaçadas no interior do Parque Estadual do Espinilho.</t>
  </si>
  <si>
    <t>Implementado o programa desde de 2012 com monitoramentos diários das estradas no entorno do Parque, além de outros trechos da região em conjunto com a universidade Unipampa. 2014 - As atividades de monitoramento seguem sendo realizadas. Recentemente o Ministério Público entrou em contato com Tatiane Uchôa para informar que estão solicitando ao DNIT a construção de passagem de fauna na região do Parque Estadual do Espinilho.</t>
  </si>
  <si>
    <t>Incluir o ICMBio para receber todas as divulgações da Alianza del Pastizal e continuar enviando releases ao articuladores do PAN visando  maior capilaridade junto à imprensa local.</t>
  </si>
  <si>
    <t xml:space="preserve"> Houve conversas com ministério público estadual de Pelotas, Camaquã e Procuradoria da República de Rio Grande (RS) e Florianópolis (SC). </t>
  </si>
  <si>
    <t>9.3 Avaliar a viabilidade de implantar corredores de parque de espinilho ao longo das faixas de domínio de rodovias e estradas da região.</t>
  </si>
  <si>
    <t xml:space="preserve">O consultor foi contratado e o projeto foi elaborado, contudo não existem recursos para sua implementação. </t>
  </si>
  <si>
    <r>
      <rPr>
        <sz val="11"/>
        <rFont val="Calibri"/>
        <family val="2"/>
        <scheme val="minor"/>
      </rPr>
      <t>Deve ser considerada a delegação de competência de gestão de fauna para os estados. Normas deverão ser revistas, modificadas ou aprimoradas. Devemos permitir a criação em cativeiro das espécies do PAN? Redigir ofício circular a pesquisadores do PAN a fim de obter subsídios técnicos para a elaboração das normas ou permissão para criação em cativeiro; demand</t>
    </r>
    <r>
      <rPr>
        <sz val="11"/>
        <color theme="1"/>
        <rFont val="Calibri"/>
        <family val="2"/>
        <scheme val="minor"/>
      </rPr>
      <t>as virão após as normativas internas de cada estado (zoológicos; criadouros etc).</t>
    </r>
  </si>
  <si>
    <t>10.1 Subsidiar tecnicamente os órgãos normatizadores em relação às condicionantes necessárias à criação em cativeiro das espécies do PAN.</t>
  </si>
  <si>
    <r>
      <t xml:space="preserve">Ação em andamento. Foi finalizada a dissertação de Eduardo Chiarani sobre biologia reprodutiva e seleção de habitat de </t>
    </r>
    <r>
      <rPr>
        <i/>
        <sz val="11"/>
        <rFont val="Calibri"/>
        <family val="2"/>
        <scheme val="minor"/>
      </rPr>
      <t>Emberizoides ypiranganus</t>
    </r>
    <r>
      <rPr>
        <sz val="11"/>
        <rFont val="Calibri"/>
        <family val="2"/>
        <scheme val="minor"/>
      </rPr>
      <t xml:space="preserve"> mostrando um padrão semelhante de ocupação dos campos ao de outras espécies estudadas, ameaçadas, como </t>
    </r>
    <r>
      <rPr>
        <i/>
        <sz val="11"/>
        <rFont val="Calibri"/>
        <family val="2"/>
        <scheme val="minor"/>
      </rPr>
      <t>Sporophila melanogaster</t>
    </r>
    <r>
      <rPr>
        <sz val="11"/>
        <rFont val="Calibri"/>
        <family val="2"/>
        <scheme val="minor"/>
      </rPr>
      <t xml:space="preserve">. A espécie nidifica em campos secos ou úmidos de mais de 50 cm em média. O fogo e o pastejo excessivo tem efeito negativo sobre os campos selecionados para nidificação.
Está sendo estudada por Marilia Muñoz a biologia reprodutiva do príncipe, </t>
    </r>
    <r>
      <rPr>
        <i/>
        <sz val="11"/>
        <rFont val="Calibri"/>
        <family val="2"/>
        <scheme val="minor"/>
      </rPr>
      <t>Pyrocephalus rubinus</t>
    </r>
    <r>
      <rPr>
        <sz val="11"/>
        <rFont val="Calibri"/>
        <family val="2"/>
        <scheme val="minor"/>
      </rPr>
      <t>, no P.E.E e foi observada uma sobrevivência baixíssima de filhotes e um efeito da altura na predação do ninho. A predação é supostam</t>
    </r>
    <r>
      <rPr>
        <sz val="11"/>
        <color theme="1"/>
        <rFont val="Calibri"/>
        <family val="2"/>
        <scheme val="minor"/>
      </rPr>
      <t>ente realizada por aves. Este projeto e o projeto de mestrado com cardeal-amarelo terão seus resultados resumidos nas respectivas dissertações em março de 2015.O projeto maior com cardeal-amarelo, financiado pela Fundação Grupo o Boticário de Proteção a Natureza, findará no meio de 2015.
O projeto de doutorado de Márcio Repenning está contemplando aspectos demográficos de grupos de caboclinhos (Sporophila) e verificando se há estrutura entre as diferentes populações brasileiras. Esse projeto tem prazo previsto de finalização em março de 2016.
Não há muita expectativa de conseguirmos em curto prazo informações sobre migração de aves campestres, pois os estudos com isótopos estáveis de Carbono e Nitrogênio previstos para auxiliar o anilhamento que vem sendo realizado de espécies migratórias estão em fase de coletas de dados (penas) até o presente. Geolocators serão usados, assim que possível, em uma espécie que ainda não foi escolhida.</t>
    </r>
  </si>
  <si>
    <t>Glayson Bencke(FZB RS),Marilise Krügel (UFSM) e Rafael Dias ( UFPEL)</t>
  </si>
  <si>
    <t>3.2  Propor aos orgãos licenciadores para considerar as espécies alvo deste PAN no licenciamento, exigindo inventários, monitoramento e compensação em campos nativos.</t>
  </si>
  <si>
    <t>1.14 Propor à Secretaria de Estado de Desenvolvimento Sustentável para realizar o pagamento de serviços ambientais levando em consideração a manutenção de Campos Sulinos no Estado de Santa Catarina</t>
  </si>
  <si>
    <r>
      <t>7.1 Realizar campanhas de</t>
    </r>
    <r>
      <rPr>
        <sz val="11"/>
        <rFont val="Calibri"/>
        <family val="2"/>
      </rPr>
      <t xml:space="preserve"> sensibilização sobre a importância do Parque Estadual do Espinilho e as ameaças potenciais à área</t>
    </r>
  </si>
  <si>
    <t>8.4 Realizar palestras e/ou audiências para sensibilização de  representantes dos órgãos judiciais quanto à importância da conservação das espécies-alvo e seus ambientes.</t>
  </si>
  <si>
    <t>Documento impresso constando os locais de destinação e o fluxograma a ser enviado para todos os órgãos de fiscalização nas áreas de interesse.</t>
  </si>
  <si>
    <t>8.2 Subsidiar as Assessorias de Comunicação com a mídia local na divulgação das ações do PAN Campos Sulinos.</t>
  </si>
  <si>
    <t>Retirar o Marcelos Reis (ICMbio) e Instituições de Ensino e Pesquisa. Acrescentar Mauro de Moura Britto (IAP/PR) e Luthiana Carbonel         (FATMA) e consultar Vivian Uhlig.</t>
  </si>
  <si>
    <r>
      <t>Existe proposta para transformar a faixa litorânea entre Santa Vitória do Palmar e o Chuí em zona urbana (</t>
    </r>
    <r>
      <rPr>
        <i/>
        <sz val="11"/>
        <rFont val="Calibri"/>
        <family val="2"/>
        <scheme val="minor"/>
      </rPr>
      <t>Asthenes hudsoni</t>
    </r>
    <r>
      <rPr>
        <sz val="11"/>
        <rFont val="Calibri"/>
        <family val="2"/>
        <scheme val="minor"/>
      </rPr>
      <t xml:space="preserve"> e </t>
    </r>
    <r>
      <rPr>
        <i/>
        <sz val="11"/>
        <rFont val="Calibri"/>
        <family val="2"/>
        <scheme val="minor"/>
      </rPr>
      <t>Spartanoica maluroides</t>
    </r>
    <r>
      <rPr>
        <sz val="11"/>
        <rFont val="Calibri"/>
        <family val="2"/>
        <scheme val="minor"/>
      </rPr>
      <t>). Necessidade de consultar planos diretores municipais.</t>
    </r>
  </si>
  <si>
    <t>29/09 a 01/10/2014</t>
  </si>
  <si>
    <t xml:space="preserve">O programa de uso público não foi implantado no Parque Estadual. Não houve avanço. A unidade de conservação conta apenas com sua gestora e muitas atividades não podem ser realizadas devido à falta de pessoal e recursos. </t>
  </si>
  <si>
    <r>
      <rPr>
        <b/>
        <sz val="11"/>
        <color theme="1"/>
        <rFont val="Calibri"/>
        <family val="2"/>
        <scheme val="minor"/>
      </rPr>
      <t xml:space="preserve">Banhado do Maçarico: </t>
    </r>
    <r>
      <rPr>
        <sz val="11"/>
        <color theme="1"/>
        <rFont val="Calibri"/>
        <family val="2"/>
        <scheme val="minor"/>
      </rPr>
      <t>A coordenação do PAN deve entrar em contato com a DIMAM/ICMBio, solicitando apoio a este processo de criação de UC, assim que solicitado formalmente pela SEMA</t>
    </r>
    <r>
      <rPr>
        <b/>
        <sz val="11"/>
        <color theme="1"/>
        <rFont val="Calibri"/>
        <family val="2"/>
        <scheme val="minor"/>
      </rPr>
      <t>. Revis do Rio Tibagi</t>
    </r>
    <r>
      <rPr>
        <sz val="11"/>
        <color theme="1"/>
        <rFont val="Calibri"/>
        <family val="2"/>
        <scheme val="minor"/>
      </rPr>
      <t>: Obter mais informações com a DAP/MMA e acompanhar o andamento do processo. .</t>
    </r>
  </si>
  <si>
    <t>Agrupada à 1.14</t>
  </si>
  <si>
    <r>
      <t xml:space="preserve">2.7 Desenvolver análises genéticas para comprovar paternidade de exemplares de </t>
    </r>
    <r>
      <rPr>
        <i/>
        <sz val="11"/>
        <rFont val="Calibri"/>
        <family val="2"/>
      </rPr>
      <t>Sporophila melanogaster, S. hypoxantha</t>
    </r>
    <r>
      <rPr>
        <sz val="11"/>
        <rFont val="Calibri"/>
        <family val="2"/>
      </rPr>
      <t xml:space="preserve"> e </t>
    </r>
    <r>
      <rPr>
        <i/>
        <sz val="11"/>
        <rFont val="Calibri"/>
        <family val="2"/>
      </rPr>
      <t xml:space="preserve">S. beltoni </t>
    </r>
    <r>
      <rPr>
        <sz val="11"/>
        <rFont val="Calibri"/>
        <family val="2"/>
      </rPr>
      <t>utilizando inclusive animais mantidos em cativeiro.</t>
    </r>
  </si>
  <si>
    <t xml:space="preserve">PLANO DE AÇÃO NACIONAL PARA A CONSERVAÇÃO DOS PASSERIFORMES AMEAÇADOS DOS CAMPOS SULINOS E ESPINILHO </t>
  </si>
  <si>
    <t>Luthiana Carbonell dos Santos (FATMA/SC)</t>
  </si>
  <si>
    <t xml:space="preserve">Foram retomadas as atividades para implementação do Programa de Estadual de Espécies Exóticas Invasoras- PEEI em Santa Catarina.
A partir da Portaria Nº 048/2015 de 06.03.2015, publicada no DOE/SC em 13.04.2015, foi criada comissão técnica para revisar e formalizar o PEEI, e para regulamentar normas e procedimentos previstos do Art. 8º da Resolução CONSEMA Nº 08 de 2012, a qual estabelece a lista de espécies exóticas invasoras no Estado de Santa Catarina. 
Esta comissão possui um plano de trabalho que visa regulamentação, normatização e elaboração de procedimentos para o controle das espécies exóticas invasoras. 
Dentre as espécies e temas prioritários foram incluídas as espécies invasoras de ecossistemas de campestres, devido à suscetibilidade destes ambientes.
</t>
  </si>
  <si>
    <t>Programa sendo implantado</t>
  </si>
  <si>
    <t>Será encaminhado ofício às OEMAS de PR e RS com recomendação, acompanhado de justificativa, para que a reserva legal preserve expressão máxima da vegetação da propriedade, de forma que não dependa exclusivamente da escolha do proprietário. Com auxílio dos colaboradores da ação, serão identificados os setor estratégicos dos órgãos a receberem os ofícios.</t>
  </si>
  <si>
    <t>Em SC, uma IN estipula que a averbação de reserva legal deverá preservar expressão máxima da vegetação na propriedade.</t>
  </si>
  <si>
    <t xml:space="preserve"> No PR e no RS, a localização da reserva legal depende da escolha do proprietário que geralmente recai sobre área de floresta nativa.</t>
  </si>
  <si>
    <t>Mauro de Moura Britto (IAP/ PR), RS Biodiversidade, Daniele Palludo (CEMAVE/ICMBio)</t>
  </si>
  <si>
    <t xml:space="preserve">Em Santa Catarina, as propriedades rurais constituídas em campos naturais podem receber o PSA no âmbito do Projeto Corredores Ecológicos de Santa Catarina/SC Rural. No entanto, segundo a coordenação do projeto, há dificuldade na identificação destas propriedades, considerando o limite atendido pelo projeto, que é de até 4 módulos fiscais. 
Está em fase de articulação o Projeto de Sistema de Crédito em Conservação, este proporcionando o PSA em função do tamanho da propriedade rural que possua ambientes preservados. Também está em articulação a retirada do limite de 4 módulos fiscais. As técnicas responsáveis pela articulação desta ação do PAN auxiliarão na elaboração de justificativa para que sejam considerados Campos Sulinos no âmbito do Plano de Implementação do PSA.
</t>
  </si>
  <si>
    <t xml:space="preserve">Houve novidades na política estadual pertinente a esta matéria (decreto regulamentando a Lei sobre serviços ambientais), </t>
  </si>
  <si>
    <t xml:space="preserve">Fiquei de fazer uma minuta e enviar a SEFAU/SEMA para que entrassem em contato com o Gramado Zoo.
Essa minuta não foi feita em função de dois aspectos: 1) Denúncias de maus tratos sofridos por alguns animais do Gramado Zoo.
Sugiro a necessidade de reavaliar a importânica desse parceiro e buscar novos. 2) Mudanças e reestruturação da SEMA em função da última eleição, ocasionando uma mudança de prioridades dentro do órgão e a dificuldade de articulação interna para o cumprimento da ação. A ação 2.6 (realizar levantamento genético do plantel de cardeais-amarelos mantidos em cativeiro por criadores amadoristas (SISPASS)) foi agrupada nessa ação durante a monitoria anual 1. Então, esse ano foi concluida a dissertação de mestrado da Sandra Bulau focando o plantel de cardeal-amarelo mantido em cativeiro pelos criadores particulares. Em breve publicaremos o artigo. 
</t>
  </si>
  <si>
    <t>Programa de Cativeiro do cardeal-amarelo elaborado e publicado (monitoria anterior). Dissertação de mestrado com caracterização genética finalizada (Sandra Bulau)</t>
  </si>
  <si>
    <t>João José Correa da Silva (CABM/RS), Patricia Serafini (CEMAVE / ICMBio), Glayson Bencke (FZB), Tenente Simone (CABM/RS), Guilherme Oliveira  (FIOCRUZ).</t>
  </si>
  <si>
    <t xml:space="preserve">Infelizmente, devido a grave crise econômica, pouco ou nada foi articulado nesse sentido. Havia a inteção de fazer um encontro internacional, com financiamento do CNPq, mas devido aos cortes, nossa proposta não foi aprovada. Tentaremos novamente por outra fonte. </t>
  </si>
  <si>
    <t>Ações pequenas e individuais, de pouco impacto, tem sido feitas. No início do ano um grupo foi conduzido para observação, contemplação e fotografia de campos nativos, de uma forma geral, na região dos campos de cima da serra. Sugiro que essa ação seja ampliada, com sua redação mudada para "Promover o ecoturismo em áreas de campos nativos, incluindo o turismo de observação de aves e a fotografia de paisagem." Penso que ao estimularmos a fotografia de paisagem nativa, aumentamos nosso público interessado, incluindo aqui o turismo a cavalo.</t>
  </si>
  <si>
    <t xml:space="preserve">"Promover o ecoturismo em áreas de campos nativos, incluindo o turismo de observação de aves e a fotografia de paisagem." </t>
  </si>
  <si>
    <t>Carla Suertegaray Fontana (PUC RS), Luthiana Carbonell (FATMA/SC - Coordenação Corredores Ecológicos Chapecó e Timbó), Marilise Krügel (UFSM), Adrian Eisen Rupp.</t>
  </si>
  <si>
    <t xml:space="preserve">Não há perspectiva para redefinição dos limites do Parque Estadual do Ibitiriá, contudo  sobre a compra de 90 hectares da área do Ibitiriá, foi informado que o Estado ainda não comprou a área por ter "travado" no novo sistema do INCRA que está havendo problemas no momento da transferência do imóvel, por ser área de unidade de conservação. </t>
  </si>
  <si>
    <t xml:space="preserve"> Foi finalizado o processo de contratação de consultoria através do Projeto RS Biodiversidade para tratar a delimitação e planejamento para implantação de corredores ecológicos na Zona de Amortecimento do Parque Estadual do Espinilho. Este trabalho tem como um dos principais objetivos promover estratégias de restabelecimento e proteção da biodiversidade, por meio da implementação de planos de gestão ambiental que contemplem a conservação de ecossistesmas locais e integrados ao desenvolvimento sustentável. O trabalho tem prazo de execução de 6 meses a partir da publicação da súmula do contrato no Diário Oficial do Estado.</t>
  </si>
  <si>
    <t>Cibele Indrusiak (IBAMA-RS), Eduardo Carrano (CETAS PUC/PR), Tânia Muraoka (IBAMA-PR), Gabriela Breda (IBAMA-SC), Carla Fontana e Marcio Repenning (PUC/RS), Adriana Nunes (FATMA), Mauro de Moura Britto (IAP/PR), Tatiane Leite(SEFAU/SEMA) e Glayson Bencke(FZB)</t>
  </si>
  <si>
    <t>Infelizmente a SEMA RS ainda não possui nenhum tipo de  convênio firmado ou local (CETAS) para destinação no Estado, sendo assim, essa ação não foi concluída por forças externas ao Setor de Fauna, que está tentando com máximo empenho conseguir estruturar um CETAS para o Rio Grande do Sul, mas ainda sem sucesso.</t>
  </si>
  <si>
    <t xml:space="preserve"> 1- O Remate Alianza del Pastizal foi concluído com sucesso, com a venda 1.115 animais provenientes de propriedades membros da Alianza. 2- Convênio com o frigorífico Marfrig para o Programa Carnes del Pastizal para comercialização de carne certificada, ou seja, proveniente de propriedade que possui no mínino 50% de campos nativos. </t>
  </si>
  <si>
    <t xml:space="preserve">No Estado do Rio Grande do Sul existe uma minuta de projeto de lei para tornar o ICP um instrumento oficial para fins de concessão de incentivos.   </t>
  </si>
  <si>
    <t xml:space="preserve">Participaremos da capacitação que será em setembro de 2015, onde iremos a principio capacitar e habilitar todos os técnicos de campo como certificadores do programa Carnes del Pastizal. Além disso, vale ressaltar que diversos avanços para esta ação foram alcançados nos últimos anos em relação à captação de recurso 1- O Remate Alianza del Pastizal foi concluído com sucesso, com a venda 1.115 animais provenientes de propriedades membros da Alianza. 2- Convênio com o frigorífico Marfrig para o Programa Carnes del Pastizal para comercialização de carne certificada, ou seja, proveniente de propriedade que possui no mínino 50% de campos nativos. 3- Ferramenta advinda do financiamento do BID ao projeto de ''Incentivo a  La Conservacíon de los Pastizales del Cone Sur'' está pronta (ICP- Índice de Conservação do Pastizal). </t>
  </si>
  <si>
    <t xml:space="preserve">Censo de aves têm sido realizados em propriedades membro da Alianza del Pastizal. Relatórios são produzidos pela FZB. Ação iniciada através do Projeto  ''Incentivos a la Conservacíon del Pastizal'' do BID   pelo qual já  foi elaborado  um  manual de boas práticas.  </t>
  </si>
  <si>
    <t>SEBRAE, UFRGS, EMBRAPA-CPPSUL, Glayson A. Bencke (FZB)</t>
  </si>
  <si>
    <t xml:space="preserve">Acompanhamos uma gira de técnicos do IBAMA de Brasília em propriedades do Bioma Pampa para mostrar-lhes que aqui a Reserva Legal deve ser utilizada com pecuária sustentável para manutenção da biodiversidade. Existe a possibilidade de que pela primeira vez, uma área da União seja certificada, estamos aguardando um "ok" das autoridades. Campo de Instrução Brão de São Borja (aproximadamente 50 mil hectares). Ainda não concretizado. </t>
  </si>
  <si>
    <t>Feitas conjuntamente à capacitação projeto Funbio.</t>
  </si>
  <si>
    <t>Estamos apoiando institucional e funanceiramente um projeto de Mestrado que irá valorar os serviços ecossistêmicos prestados por produtortes rurais que conservam o bioma Pampa. Em fase de execução.</t>
  </si>
  <si>
    <t xml:space="preserve">Felipe Rangel (SEMA-RS) </t>
  </si>
  <si>
    <t xml:space="preserve">1 - O Refúgio de Vida Silvestre dos Campos de Palmas está localizado nos municípios de Palmas e General Carneiro, no estado do Paraná. Criado em 2006, com vistas à conservação dessa porção do ecossistema de Campos Naturais, pelo Decreto s/n de 03 de abril, protege 16.582 hectares, representando cerca de 9,42% do município de Palmas e 1,4% do município de General Carneiro. Sua zona de amortecimento (ZA) é definida no próprio decreto em 500 metros em projeção horizontal, a partir de seu perímetro. A Unidade de Conservação - UC e seu entorno abrangem ecossistemas típicos das porções elevadas do Planalto de Palmas e biogeograficamente sua área se insere na região de predomínio da Floresta Ombrófila Mista (ou Floresta com Araucárias), apresentando remanescentes de campos de altitude entremeados por capões e ambientes alagadiços (banhados e várzeas). Além desses sistemas ecológicos terrestres, a região abrange as nascentes do rio Chopim e Iratim. O nome do Refúgio tem sua origem baseada na história do major Atanagildo Pinto Martins que comandou uma expedição organizada pela Real Expedição de Conquista dos Campos de Guarapuava, nos anos de 1817-1819. Esta tinha como missão buscar uma vereda que ligasse os Campos de Guarapuava aos do Rio Grande e teve como guia o Cacique Yongong, profundo conhecedor da região, que os índios denominavam de Campos de “Bituruna” ou “Ibituruna” - “Terra Alta ou Terra das Palmeiras”. Daí a denominação “Campos de Palmas” e hoje, Palmas. Porém, segundo Roselys Velloso Roderjan, em trabalho publicado no Boletim no Instituto Histórico e Geográfico e Etnográfico do Paraná, num relatório escrito por Atanagildo, o mesmo teria afirmado que o nome Palmas foi dado em homenagem ao Conde de Palma, na época presidente da Província de São Paulo, e a qual as terras do Paraná pertenciam, estendendo-se além dos Campos de Palmas até alcançar as margens do rio Uruguai ao Sul (IBGE, 2010 &amp; Prefeitura de Palmas). 
2 – Dentro, na Zona de Amortecimento e entorno do RVS-CP os proprietários e ou arrendatários fazem usos múltiplos do território, sendo as principais atividades: a pecuária, atividades agrícolas (plantio de soja convencional, milho, trigo, aveia, azevem, cevada, batata-inglesa), silvicultura (de pinus), ovinocultura, extração da erva-mate, pinhão e bracatinga. Considerando o total geral de propriedades existentes no interior do RVS-CP a agricultura ocupa 31,9% das áreas e a silvicultura 68,1%% das terras. Os silvicultores de pinus são majoritariamente empresários, com terras e empresas em outros municípios da região. As fazendas são ocupadas principalmente por funcionários. Poucos são os proprietários que residem nas propriedades, os demais residem em cidades próximas como Palmas, União da Vitória, Pato Branco, Abelardo Luz, Joaçaba, Lages, Porto União e Curitiba. As tendências de crescimento populacional na região de influência do RVS-CP demonstram um processo acentuado de urbanização dos municípios em análise. Não há pressão para ocupação de áreas no interior ou entorno da UC. Os assentamentos do INCRA estão consolidados na região e há rotatividade de moradores em algumas propriedades, sem alteração na estrutura demográfica dos assentamentos. Na Zona de Amortecimento e entorno do Refúgio há também a presença de parques eólicos pertencente ao município de Água Doce, estado de Santa Catarina, que foram instalados antes da criação da Unidade. Neste momento esta aberto no Instituto Ambiental do Paraná – IAP um licenciamento para instalação de um Parque Eólico dentro e Zona de Amortecimento da Unidade, sendo que a área pretendida dentro fica nos morros em que os campos estão mais preservados. O último capítulo do plano de manejo da Unidade foi concluído em dezembro de 2014. E segundo informações do SGDOC e da Coordenação de Elaboração e Revisão de Plano de Manejo o mesmo foi aprovado pela coordenação e esta na Diretoria de Criação e Manejo de Unidades de Conservação para publicação da portaria.
3 – O Conselho Gestor do Refúgio foi criado pela Portaria nº 36 de 20 de maio de 2011. As duas reuniões ordinárias previstas no estatuto estão sendo realizadas. Em junho deste ano foi publicado a portaria de renovação do conselho. Além disso, tem sido realizadas reuniões sobre o uso do fogo, sendo a última feita no dia 18 de junho de 2015. Em março deste ano foi realizado reunião com os conselheiros titular e suplente da Prefeitura Municipal de Palmas e o conselheiro representante da Câmara de Vereadores para criar uma lei e designar pelo menos parte do ICMS Ecológico para ações no Refúgio. Os conselheiros, participantes da reunião, ficaram de apresentar a proposta ao Prefeito, no entanto, até o presente momento não houve retorno sobre o tema.
4 – Foi realizado contato com a Save Brasil, pois eles assessoram a Alianza del Pastizal, uma iniciativa em andamento que visa integrar produção pecuária com a conservação dos campos nativos do bioma pampa. No entanto, foi informado que a Alianza trabalha exclusivamente no Pampa e que a Save Brasil não possui pernas para ampliar as ações para outros locais. Foi iniciado uma conversa com a Maria Carolina Camargos para escrevemos com a colaboração da COEM/DIMAN e CECAT/DIBIO um TDR para contratação de pesquisas, com recursos de compensação ambiental, que envolveriam de algum modo o uso do fogo, ou avaliação de alternativas para melhoramento dos campos que não sejam a introdução de exóticas e ou outras alternativas econômicas que sejam mais adequadas a manutenção campos. Foi aventado até a possibilidade de fazer uma oficina durante a reunião de uso do fogo ocorrida no dia 18 com a presença de pesquisadores (Valério da Pata Pilar e Gerhard Overbeck) e o Coordenador Geral de Emergências Ambientais do ICMBio. Foi pensando nestes pesquisadores, pois são especialistas em campos nativos e pertencem a Rede Campos Sulinos. O pesquisador Gerhard manifestou interesse em participar, porém quando informado que o ICMBio não possuía recursos financeiros para custear viagem e hospedagem não respondeu mais o e-mail. Uma semana antes da reunião o Coordenador Geral de Emergências Ambientais informou que o diretor não aprovou sua participação na reunião, apesar de suas argumentações, alegando falta de recursos e priorização de questões emergenciais. Foi também realizado também contato com o pesquisador Carlos Nabinger da UFRGS, ele compõem o programa da Alianza e Rede Campos Sulinos. Suas pesquisas estão relacionadas em técnicas de ganho de peso do rebanho em campo nativo, porém o mesmo não respondeu ao contato. Foram realizados estes convites a outras instituições, posto que o ICMBio tem sempre alegado não haver recursos para realizar estas ações. Na reunião do uso do fogo foi divulgado e proposto aos proprietários de montarmos uma comitiva do Refúgio e participarmos do Encuentro de Ganaderos que ocorrerá em novembro em Santana do Livramento, justamente para conhecermos e vermos se é possível adaptarmos o modelo que a Alianza vem realizando no pampa, porém nenhum proprietário manifestou interesse em participar. Estas ações e pesquisas são imprescindíveis, e, portanto, necessárias que sejam realizadas primeiro para posteriormente chegar a um sistema de certificação da pecuária do Refúgio.
</t>
  </si>
  <si>
    <t>Marcia Abraão (ICMBio)</t>
  </si>
  <si>
    <t>Mauro de Moura Britto (IAP/PR),  Marcelo Fett(SAVE BRASIL) e Daniel Slomp( SEMA/RS), Associação Catarinense de criadores de gado da raça Angus, UDESC</t>
  </si>
  <si>
    <t>Mauro Britto (IAP PR)</t>
  </si>
  <si>
    <t>Devido a falta de apoio e contar apenas com uma servidora/gestora no local sem porte de arma e sem curso adequado, o parque não está sendo realizada a fiscalização adequadamente. Necessita com urgência um guarda parque no local. A Patrulha Ambiental realiza atividades na Barra do Quaraí e fiscaliza área do parque, porém estas ações não são comunicadas previamente e, portanto ocasiona um mal planejamento de ações conjuntas.</t>
  </si>
  <si>
    <t>Ação contemplada ou ao menos parte dela através de consultoria contratada pelo RS Biodiversidade no plano de ação do entorno do Parque Estadual do Espinilho (Contratação de serviço de consultoria visando a delimitação e planejamento para implantação de corredores ecológicos na zona de amortecimento do Parque Estadual do Espinilho).</t>
  </si>
  <si>
    <t xml:space="preserve">A unidade de conservação conta apenas com sua gestora e muitas atividades não podem ser realizadas devido à falta de pessoal e recursos. </t>
  </si>
  <si>
    <t xml:space="preserve">Foram realizadas conversas com comunidade e ONG local para início de atividades em conjunto e formação do conselho do parque. Além disso, são realizadas palestras em escolas do município sobre as atividades do parque e sua importância do mesmo. </t>
  </si>
  <si>
    <t xml:space="preserve">É realizado monitoramento da espécie exótica Axis axis (cervo) através de conversas com vizinhos do parque por relatos de visualizações e por meio de registro de armadilhas fotográficas. Sobre esta espécie RS Biodiversidade possui consultoria. 
</t>
  </si>
  <si>
    <t>.</t>
  </si>
  <si>
    <t>Foi encaminhado no primeiro semestre relatório ao Ministério Público Federal sobre o monitoramento por três anos realizado com registros fotográficos e análises estatísticas dos pontos de maior atropelamento com recomendações. No momento aguardo encaminhamento do MPF ao DNIT para realizar medidas recomendadas.</t>
  </si>
  <si>
    <t>Relatório</t>
  </si>
  <si>
    <t>Esta é outra atividade que resulta do Plano de Ação/ RS Biodiversidade realizado para o Parque Estadual do Espinilho. Uma atividade iria ser realizada no início de setembro para estimular a formação de monitores/guias de observadores de aves, atividade cada vez mais intensa no parque. Porém, foi cancelada devido a situação atual da Fundação Zoobotânica/parceira desta atividade. Apesar disso, conversei com pesquisadores e possíveis colaboradores (pesquisadores PUC/RS Carla Fontana e Christian Beier) para formação de guias locais. O pesquisador Claiton Martins-Ferreira encaminhou projeto a Fundação O Boticario de Proteção a Natureza no qual sugeri que incluísse cursos para a formação de guias com boa aceitação do mesmo. Esta atividade deve ser realizada na Barra do Quaraí.</t>
  </si>
  <si>
    <t>Processo em fase final,  MME e Governo de SC: teve manifestação contrária . FUNAI, MT, Governo RS, MTUR:  está aguardando manifestação. Processo está na DIMAN/ICMBio.</t>
  </si>
  <si>
    <t>Carolina Alvite (CR9/ICMBio)</t>
  </si>
  <si>
    <r>
      <rPr>
        <b/>
        <sz val="11"/>
        <color theme="1"/>
        <rFont val="Calibri"/>
        <family val="2"/>
        <scheme val="minor"/>
      </rPr>
      <t xml:space="preserve">Banhado do Maçarico: </t>
    </r>
    <r>
      <rPr>
        <sz val="11"/>
        <color theme="1"/>
        <rFont val="Calibri"/>
        <family val="2"/>
        <scheme val="minor"/>
      </rPr>
      <t xml:space="preserve">Criado em dezembro de 2014 pleo Estado do Rio Grande do Sul  </t>
    </r>
    <r>
      <rPr>
        <b/>
        <sz val="11"/>
        <color theme="1"/>
        <rFont val="Calibri"/>
        <family val="2"/>
        <scheme val="minor"/>
      </rPr>
      <t xml:space="preserve">REVIS Rio Tibagi: </t>
    </r>
    <r>
      <rPr>
        <sz val="11"/>
        <color theme="1"/>
        <rFont val="Calibri"/>
        <family val="2"/>
        <scheme val="minor"/>
      </rPr>
      <t xml:space="preserve">Processo conduzido pela DAP/MMA. Proteção aos últimos remanescentes de floresta com araucárias e ecossistemas associados - portarias MMA 507 e 508. Pendências com o MME devido à concessões de lavra de areia no leito e margens do Rio Tibagi.
</t>
    </r>
  </si>
  <si>
    <t>Banhado do Maçarico criado.</t>
  </si>
  <si>
    <t xml:space="preserve">Verificar processo de ampliação da ESEC do Taim. </t>
  </si>
  <si>
    <t>Parque implementado</t>
  </si>
  <si>
    <t>24000000 (regularização Fundiária</t>
  </si>
  <si>
    <t>Na região dos Campos de Jaguarão foi criada uma UC municipal, a  REBIO BIOPAMPA, município de Candiota. Na região de Coxilha Rica existe uma proposta de APA. Para a região de Campos de Agua Doce foi destinado ao município de Agua Doce recurso de compensação ambiental de campo eólico para criação de UC.</t>
  </si>
  <si>
    <t>Rafael Dias (UCPel), Carla Suertegaray Fontana (PUC RS), Marilise Krügel (UFSM), Shigueko Ishy e a  Ana Cimardi (FATMA), Municípios, INCRA.</t>
  </si>
  <si>
    <t>Diretório de áreas prioritárias para a conservação de espécies de aves campestres do sul do Brasil</t>
  </si>
  <si>
    <t>Glayson Bencke(FZB RS),Marilise Krügel (UFSM), Rafael Dias ( UFPEL), Instituições de Ensino e Pesquisa, UNOCHAPECÓ, Shigueko Ishiy (FATMA/SC - Coordenação Corredores Ecológicos Chapecó e Timbó), Marcos Bornschein (MATER NATURA), Corredor das Araucárias</t>
  </si>
  <si>
    <t>Luthiana Carbonel(FATMA) , Mauro Britto (IAP PR), Daniel Slomp(SEMA/RS), PRF, DNIT, Polícias Rodoviárias Estaduais, Concessionarias, Marilise Krügel (UFSM)</t>
  </si>
  <si>
    <t>Ofício enviado</t>
  </si>
  <si>
    <t>Ausência de resposta formal do DNIT.</t>
  </si>
  <si>
    <t>Dificuldade em encarar plano de ação como um compromisso interinstitucional no âmbito do IBAMA e Polícias Federal e Militar Ambiental</t>
  </si>
  <si>
    <t>João José Correa da Silva (CABM/RS), Cibele Indrusiak (IBAMA-RS), Henrique de Sá Ribas e Alvaro Gruntoski (BPAMB/PMPR), Gabriela Breda e Elenice Franco (IBAMA-SC), Marcelo Duarte (BPMA/SC), Fernando Falcão (IBAMA-RS), Carla Fontana e Marcio Repenning (PUC/RS), Adriana Nunes (FATMA SC), Hosana Maria Piccardi  e Tatiane Ongaratto Leite (SEFAU/SEMA).</t>
  </si>
  <si>
    <t>Curso de rotina tem sido realizados, porém foco específico deve ser intensificado.</t>
  </si>
  <si>
    <t>Claiton M. Ferreira (UFRGS), Gabriela Breda (IBAMA SC), Carlos E. T. Costa (DPF-DEMAPH SC), Cibele Indrusiak (IBAMA-RS), Tania Muraoka (IBAMA-PR), Patricia Serafini (CEMAVE / ICMBio), Guilherme Oliveira (FIOCRUZ)</t>
  </si>
  <si>
    <r>
      <t xml:space="preserve">Amostras de  </t>
    </r>
    <r>
      <rPr>
        <i/>
        <sz val="11"/>
        <rFont val="Calibri"/>
        <family val="2"/>
        <scheme val="minor"/>
      </rPr>
      <t xml:space="preserve">Sporophila melanogaster, S. hypoxantha </t>
    </r>
    <r>
      <rPr>
        <sz val="11"/>
        <rFont val="Calibri"/>
        <family val="2"/>
        <scheme val="minor"/>
      </rPr>
      <t>foram encaminhadas ao laboratório parceiro, contudo não foram analisadas e não mais o serão pois não há disponibilidade de pessoal para cumprir essa tarefa, tampouco recursos.</t>
    </r>
  </si>
  <si>
    <r>
      <t xml:space="preserve">2.7 Desenvolver análises genéticas para comprovar paternidade de exemplares de </t>
    </r>
    <r>
      <rPr>
        <i/>
        <sz val="11"/>
        <rFont val="Calibri"/>
        <family val="2"/>
      </rPr>
      <t>Sporophila melanogaster, S. hypoxantha e S. beltoni</t>
    </r>
    <r>
      <rPr>
        <sz val="11"/>
        <rFont val="Calibri"/>
        <family val="2"/>
      </rPr>
      <t xml:space="preserve"> utilizando inclusive animais mantidos em cativeiro.</t>
    </r>
  </si>
  <si>
    <t>Tenente Simone (CBPM/RS)</t>
  </si>
  <si>
    <t>Tatiane Leite (SEFAU)</t>
  </si>
  <si>
    <t>João José Correa da Silva (CABM/RS), Patricia Serafini (CEMAVE / ICMBio), Glayson Bencke (FZB),  Mauro de Moura Britto(IAP/PR) , Hosana Piccardi(SEFAU/  SEMA), Adriana Nunes (FATMA)</t>
  </si>
  <si>
    <t>INPE, IBAMA (SISCON), ICMBio, FZB-RS, IAP, FATMA, Instituições de Ensino e Pesquisa, Mauro de Moura Britto (IAP/PR) e Luthiana Carbonel  (FATMA)</t>
  </si>
  <si>
    <t xml:space="preserve">RS Biodiversidade possui recurso para um Programa de Monitoramento Ambiental amplo que inclui a atualização de monitoramento da cobertura vegetal dos biomas do Rio Grande do Sul.  Não há perspectiva de recurso para continuidade de monitoramento pelo RS Biodiversidade, porém há necessidade de articular sua continuidade pelo Estado do Rio Grande do Sul . Possível interface com o CAR. Em Santa Catarina o inventário florístico florestal incluiu Campos a partir de 2014. </t>
  </si>
  <si>
    <t xml:space="preserve">Foi realizado contato intrainstitucional e interinstitucional, porém articulação entre órgãos deve ser ampliada. CEMAVE/ICMBio enviou ofício à DILIC/IBAMA solicitando a consideração das espécies de PANs em licenciamentos. A coordenação do CEMAVE enviou ofício às OEMAS  para que os orgãos licenciadores considerem as espécies alvo deste PAN no licenciamento.     </t>
  </si>
  <si>
    <t>Luthiana Carbonel(FATMA), MMA, IBAMA, ICMBio, OEMA's</t>
  </si>
  <si>
    <t xml:space="preserve">Paraná já dispõe de ZEE, não havendo possibilidade de inserir estratégias do PAN.  O SIRAM é iniciativa complementar no Rio Grande do Sul que está em fase de planejamento e contratação consultorias para elaboração do banco de dados. </t>
  </si>
  <si>
    <t>Falta articulação no PR e SC</t>
  </si>
  <si>
    <t xml:space="preserve">Em Santa Catarina, o potencial produtivo foi levantado. O zoneamento do Rio Grande do Sul está concluído, mas ainda  não implementado e contempla as espécies do PAN e seus habitats.  </t>
  </si>
  <si>
    <t xml:space="preserve">Zoneamento no Rio Grande do Sul está concluído e contempla as espécies do PAN e seus habitats. </t>
  </si>
  <si>
    <r>
      <t xml:space="preserve">Necessidades de operações específicas para conversão e não apenas queimadas, através de operações conjuntas (OEMA e Batalhão da Polícia Militar Ambiental).  É necessário criar roteiros de licenciamento nos Estados de Santa Catarina e Paraná. Necessidade  de definição formal dos ''estágios sucessionais'' do Bioma Pampa utilizando, por exemplo, parâmetros do ICP.Priorizar ações de fiscalização que previnam a conversão de campos em plantios de </t>
    </r>
    <r>
      <rPr>
        <i/>
        <sz val="11"/>
        <rFont val="Calibri"/>
        <family val="2"/>
      </rPr>
      <t>Pinus</t>
    </r>
    <r>
      <rPr>
        <sz val="11"/>
        <rFont val="Calibri"/>
        <family val="2"/>
        <scheme val="minor"/>
      </rPr>
      <t>, soja, trigo, batata, maçã, tomate e outras formas de silvicultura e agricultura. Promover a observância da Resolução CONAMA que trata de estágios sucessionais da Mata atlântica e capacitar agentes.</t>
    </r>
  </si>
  <si>
    <t>No Rio Grande do Sul, foram realizada algumas operações Ex: Operação Queimadas que ocorre todos os anos no Rio Grande do Sul.</t>
  </si>
  <si>
    <t>Mauro de Moura Britto (IAP/PR), Daniel Slomp ( SEMA/RS), Luthiana Carbonel (FATMA), Policia Ambiental do Paraná, SC, Secretarias Estaduais dos Estados, IBAMA, ICMBio, Policias Estaduais Ambiental, OEMA's, Gabriela IBAMA, João Pedro (PMPR)</t>
  </si>
  <si>
    <t>Informações estão disponíveis para subsidiar em parte esta ação nos relatórios do RS Biodiversidade e no resultado da vistoria de técnicos da DUC/SEMA RS para realizar levantamento das áreas do entorno/limites do Parque e verificar as áreas atualmente desmatadas.</t>
  </si>
  <si>
    <t>RS Biodiversidade elaborou uma lista de espécies exóticas invasoras através de consultoria para oficializá-la. A lista está Publicada (Portaria SEMA 79/2013).</t>
  </si>
  <si>
    <t>Lista elaborada e publicada (Portaria SEMA 79/2013).</t>
  </si>
  <si>
    <t xml:space="preserve">Os releases tem sido feitos somente nas ocasiões de eventos marcantes e das oficinas, o que não é o ideal. </t>
  </si>
  <si>
    <t>Releases sobre as oficinas e eventos marcantes do PAN, a divulgação da disponibilização on-line do livro do PAN Campos Sulinos e das atividades do Programa de Cativeiro do cardeal-amarelo tem sido distribuídos e sempre são publicados no site do ICMBio e ICMBio Em Foco, sendo também encaminhadas a mailing lists de jornalistas pela ASCOM ICMBio.</t>
  </si>
  <si>
    <t>MMA, IBGE (MP), Sociedade Brasileira de Botânica, SAVE Brasil, Patricia Serafini (CEMAVE/ICMBio)</t>
  </si>
  <si>
    <t>João José Correa da Silva (CABM/RS), Claiton Martins-Ferreira (UFRGS), Henrique de Sá Ribas, Elenice Zucuni Franco (IBAMA-SC), Adriana Nunes (Fatma), Carla Suertegaray Fontana (PUC RS), Cibele Indrusiak (IBAMA-RS), Jan Karel Mähler Jr., Adrian Eisen Rupp, Fernando Straube (Hori), Tatiane Leite e Hosana  Piccardi (SEMA/ RS)</t>
  </si>
  <si>
    <t xml:space="preserve">Deve ser considerada a delegação de competência de gestão de fauna para os estados. </t>
  </si>
  <si>
    <t xml:space="preserve">Normas estão sendo revistas, modificadas ou aprimoradas por cada Estado após a publicação da LC 140/2011. Devemos permitir a criação em cativeiro das espécies do PAN? </t>
  </si>
  <si>
    <t>Adrian Eisen Rupp, Giovanni Mauricio, Glayson A. Bencke, Rafael Dias, Tony Bichinski, Betina Mahler, Pablo Rocca, Joaquin Aldabe, Oscar Blumetto, Adrian Azpiroz, Graziela Dotta, Elsimar Silveira, Claiton Martins-Ferreira (UFRGS), Daniel Slomp (SEMA PE Tainhas)</t>
  </si>
  <si>
    <r>
      <t xml:space="preserve">Ação em andamento. Foi finalizada a dissertação de Eduardo Chiarani sobre biologia reprodutiva e seleção de habitat de </t>
    </r>
    <r>
      <rPr>
        <i/>
        <sz val="11"/>
        <rFont val="Calibri"/>
        <family val="2"/>
        <scheme val="minor"/>
      </rPr>
      <t>Emberizoides ypiranganus</t>
    </r>
    <r>
      <rPr>
        <sz val="11"/>
        <rFont val="Calibri"/>
        <family val="2"/>
        <scheme val="minor"/>
      </rPr>
      <t xml:space="preserve"> mostrando um padrão semelhante de ocupação dos campos ao de outras espécies estudadas, ameaçadas, como </t>
    </r>
    <r>
      <rPr>
        <i/>
        <sz val="11"/>
        <rFont val="Calibri"/>
        <family val="2"/>
        <scheme val="minor"/>
      </rPr>
      <t>Sporophila melanogaster</t>
    </r>
    <r>
      <rPr>
        <sz val="11"/>
        <rFont val="Calibri"/>
        <family val="2"/>
        <scheme val="minor"/>
      </rPr>
      <t xml:space="preserve">. A espécie nidifica em campos secos ou úmidos de mais de 50 cm em média. O fogo e o pastejo excessivo tem efeito negativo sobre os campos selecionados para nidificação.
Está sendo estudada por Marilia Muñoz a biologia reprodutiva do príncipe, </t>
    </r>
    <r>
      <rPr>
        <i/>
        <sz val="11"/>
        <rFont val="Calibri"/>
        <family val="2"/>
        <scheme val="minor"/>
      </rPr>
      <t>Pyrocephalus rubinus</t>
    </r>
    <r>
      <rPr>
        <sz val="11"/>
        <rFont val="Calibri"/>
        <family val="2"/>
        <scheme val="minor"/>
      </rPr>
      <t>, no P.E.E e foi observada uma sobrevivência baixíssima de filhotes e um efeito da altura na predação do ninho. A predação é supostam</t>
    </r>
    <r>
      <rPr>
        <sz val="11"/>
        <color theme="1"/>
        <rFont val="Calibri"/>
        <family val="2"/>
        <scheme val="minor"/>
      </rPr>
      <t>ente realizada por aves. Este projeto e o projeto de mestrado com cardeal-amarelo terão seus resultados resumidos nas respectivas dissertações em março de 2015.O projeto maior com cardeal-amarelo, financiado pela Fundação Grupo o Boticário de Proteção a Natureza, findou em 2015.
O projeto de doutorado de Márcio Repenning está contemplando aspectos demográficos de grupos de caboclinhos (Sporophila) e verificando se há estrutura entre as diferentes populações brasileiras. Esse projeto tem prazo previsto de finalização em março de 2016.
Não há muita expectativa de conseguirmos em curto prazo informações sobre migração de aves campestres, pois os estudos com isótopos estáveis de Carbono e Nitrogênio previstos para auxiliar o anilhamento que vem sendo realizado de espécies migratórias estão em fase de coletas de dados (penas) até o presente. Geolocators serão usados, assim que possível, em uma espécie que ainda não foi escolhida.</t>
    </r>
  </si>
  <si>
    <t>Tenente Simone Bruchiz Silva (CABM/RS)</t>
  </si>
  <si>
    <t>3.9 Promover o ecoturismo em áreas de campos nativos, incluindo o turismo de observação de aves e a fotografia de paisagem.</t>
  </si>
  <si>
    <t>PLANO DE AÇÃO NACIONAL PARA A CONSERVAÇÃO DOS PASSERIFORMES AMEAÇADOS DOS CAMPOS SULINOS E ESPINILHO</t>
  </si>
  <si>
    <t>21 a 23 de novembro de 2016</t>
  </si>
  <si>
    <t xml:space="preserve">O Programa Estadual de Espécies Exóticas Invasoras foi revisado e implantado por meio da Portaria Nº 116/2016 - FATMA de 01.06.2016. O conteúdo está disponível no endereço: http://www.fatma.sc.gov.br/conteudo/especies-exoticas-invasoras
A comissão técnica responsável pela implantação do programa está instituída pela PORTARIA Nº 234/2016 – FATMA de 29.08.2016, apesar de que os membros não possuem dedicação exclusiva.
</t>
  </si>
  <si>
    <t>Programa implementado (Portaria Nº 116/2016 - FATMA de 01.06.2016)</t>
  </si>
  <si>
    <t xml:space="preserve">Devido à mudança dos procedimentos relativos à Reserva Legal, atualmente a FATMA é responsável pela homologação da informação declarada pelo proprietário do imóvel rural no sistema CAR, ou seja, é um procedimento autodeclaratório. Segundo a gerente da Gerência de Licenciamento Agrícola e Florestal - GELAF, setor responsável pela gestão do CAR a preocupação com as formações campestres já foi levantada pelos técnicos que trabalham com vegetação nas regionais da FATMA alocadas nas regiões de campos naturais. De acordo com ela, haverá uma etapa de capacitação dos servidores para esta homologação, onde poderá ser incluída uma estratégia para indicação de áreas de campo em propriedade que ainda não possuam reserva legal. Desta forma, a questão segue sendo acompanhada e a ação em andamento.
Com ajuda do colaborador Mauro Britto, foi realizado contato com a Diretoria de Restauração e Monitoramento Florestal do IAP. Recebemos retorno positivo da servidora Cláudia Sonda, que trabalha no âmbito técnico da implementação do CAR, colocando-se à disposição para discutir e propor estratégias para os campos. No entanto, para maior efetividade da ação, ela sugeriu que conversássemos com a Diretora do setor. Foram encaminhados e-mails mas até o momento não houve retorno. Desta forma, concordamos que, apesar da ação não ter sido completada, houve a divulgação desta ação do PAN junto ao IAP. Considerando que o tema já é discutido no âmbito técnico, o envio de ofício diretamente para a Diretoria de Restauração e Monitoramento Florestal reforçará ações que já estejam em andamento ou em discussão no órgão.
Se a proposta dos ofícios for aceita, faremos os ofícios a serem encaminhados para IAP -PR, SEMA-RS e FATMA-SC, assim como gostaríamos de sugestões sobre como melhorar esta ação tão importante.
</t>
  </si>
  <si>
    <r>
      <rPr>
        <b/>
        <sz val="11"/>
        <color theme="1"/>
        <rFont val="Calibri"/>
        <family val="2"/>
        <scheme val="minor"/>
      </rPr>
      <t>Banhado do Maçarico:</t>
    </r>
    <r>
      <rPr>
        <sz val="11"/>
        <color theme="1"/>
        <rFont val="Calibri"/>
        <family val="2"/>
        <scheme val="minor"/>
      </rPr>
      <t xml:space="preserve"> Criado em dezembro de 2014 pleo Estado do Rio Grande do Sul. Criado como Reserva Biológica, chegaram a acordo para recategorização para REVIS sem modificação no polígono da Reserva Biológica. </t>
    </r>
  </si>
  <si>
    <t>Ação não concluída por ter como produtos a criação de duas Ucs, somente o Banhado do Maçarico foi criado.</t>
  </si>
  <si>
    <t xml:space="preserve">REVIS Rio Tibagi: Processo conduzido pela DAP/MMA. Proteção aos últimos remanescentes de floresta com araucárias e ecossistemas associados - portarias MMA 507 e 508. Pendências com o MME devido à concessões de lavra de areia no leito e margens do Rio Tibagi.
</t>
  </si>
  <si>
    <t>Remates realizados; Cadeia produtiva da carne certificada pela Alianza está concluída; ICP reconhecido oficialmente pelo governo do RS (colocar decreto); 120 propriedade certificadas (em expansão)</t>
  </si>
  <si>
    <t>Índices de lotação não são operacionalmente bons indicadores genéricos.</t>
  </si>
  <si>
    <t>Manual de boas práticas publicado (2014)</t>
  </si>
  <si>
    <t>Considerar ação para o próximo ciclo</t>
  </si>
  <si>
    <t>Falta de recursos humanos e regularização fundiária incompleta, conselho gestor não implementado, falta de plano de prevenção e combate a incêndios tem gerado dificuldades na gestão do Parque.</t>
  </si>
  <si>
    <t>Aumento da área regularizada e iplementação parcial do Plano de Manejo.</t>
  </si>
  <si>
    <r>
      <t>Rafael Dias (UCPel), Carla Suertegaray Fontana (PUC RS), Jeferson Floss (</t>
    </r>
    <r>
      <rPr>
        <sz val="11"/>
        <color rgb="FFFF0000"/>
        <rFont val="Calibri"/>
        <family val="2"/>
      </rPr>
      <t>Chefe da UC)</t>
    </r>
    <r>
      <rPr>
        <sz val="11"/>
        <rFont val="Calibri"/>
        <family val="2"/>
      </rPr>
      <t xml:space="preserve"> Jefferson DFL/SEMA, Ana Tomazzoni (Coordenação do SEUC)</t>
    </r>
  </si>
  <si>
    <t>Falta de recursos humanos e regularização fundiária incompleta, conselho gestor não implementado, conversão total das áreas de campo. Sede distante da UC.</t>
  </si>
  <si>
    <t>UC municipal REBIO BIOPAMPA;</t>
  </si>
  <si>
    <t>Ação a considerar no próximo ciclo, principalmente criação em Coxilha Rica a criação de uma REVIS. Criação de UC em Manoel Viana (Assentamento Santa Maria) que permita manejo do habitat se necessário.</t>
  </si>
  <si>
    <t xml:space="preserve">Falta de articulação e desinteresse político na criação de novas UCs; </t>
  </si>
  <si>
    <t>Ação não realizada</t>
  </si>
  <si>
    <t>Falta de articulação e planejamento para definição de critérios</t>
  </si>
  <si>
    <t>Carla Fontana (PUC-RS)</t>
  </si>
  <si>
    <t>Ação prioritária para próximo ciclo; realização de workshop para elaboração do diretório (critérios para seleção das áreas devem ser definidos previamente).</t>
  </si>
  <si>
    <t>1.12 Promover  sistemas de certificação ambiental para o processo de produção pecuária extensiva nos campos do bioma Mata Atlântica. (Campos de Cima da Serra, Campos Gerais do Paraná, Campos de Palmas e Campos Agua Doce).</t>
  </si>
  <si>
    <t>Para novo ciclo: Pensar  estratégias de consórcio de atividades produtivas para conservação dos campos do bioma Mata Atlântica.</t>
  </si>
  <si>
    <t xml:space="preserve">SC Rural II, em negociação, prevê a inclusão das propriedades em formações campestres para pagamentos por serviços ambientais. No Paraná apenas para a REVIS Campos de Palmas. </t>
  </si>
  <si>
    <t>Nos estados do RS e PR não foi realizada plenamente.</t>
  </si>
  <si>
    <t>Continuidade no contato com equipe dos Corredores Ecológicos, pois há grande potencial de realização no âmbito deste projeto, em SC. Ação continuada para o próximo ciclo para todos os estados de forma independente.</t>
  </si>
  <si>
    <t>Na elaboração das propostas para o SC Rural II foram incluídas ações para a inclusão dos campos naturais. Desta forma, a proposta do SC Rural II, diferentemente do SC Rural I, já prevê a inclusão das propriedades em formações campestres para pagamentos por serviços ambientais. O Programa SC Rural II está em fase de negociação.
De acordo com a equipe do Projeto Corredores Ecológicos, o Paraná possui iniciativas de pagamentos por serviços ambientais no Refúgio de Vida Silvestre dos Campos de Palmas. Sugerimos a discussão com o (a) representante do REVIS na reunião de monitoria do PAN.
O Projeto de Sistema de Crédito em Conservação – CIC não contempla os campos por estar atrelado à Lei da Mata Atlântica e ao procedimento decorrente da compensação por supressão de vegetação.
Das duas consultorias relacionadas a PSA, no âmbito do Projeto RS Biodiversidade, não foram gerados produtos .</t>
  </si>
  <si>
    <t>Não foi concretizada a ação, inclusive com relatos de ampliação da invasão em faixas de domínio, com cercamento.</t>
  </si>
  <si>
    <t>Ação a ser considerada no próximo ciclo, nos mesmos municípios, com  foco nas mesmas sp, com necessárias reformulações.</t>
  </si>
  <si>
    <t>Falta de articulação entre os estados para operações específicas para Sporophilla spp</t>
  </si>
  <si>
    <t xml:space="preserve">Em SC foi criado grupo entre FATMA, IBAMA e R3 Animal para viabilizar pesquisa para identificar locais para destinação de animais apreendidos. Perspectiva de criação de novos CETAS (Araquarí/SC e Chapecó/SC). Infelizmente a SEMA RS ainda não possui nenhum tipo de  convênio firmado ou local (CETAS) para destinação no Estado, sendo assim, essa ação não foi concluída por forças externas ao Setor de Fauna. </t>
  </si>
  <si>
    <t>Falta de local para destinação no RS;</t>
  </si>
  <si>
    <t>Adriana Nunes (FATMA) e Tatiane Leite (SEMA/RS)</t>
  </si>
  <si>
    <t>Programa de Cativeiro do cardeal-amarelo elaborado e publicado.</t>
  </si>
  <si>
    <t>Inclusão do Parque da Aves no Programa de Cativeiro. Diagnóstico realizado por Sandra Bulau demonstra inconsistência entre os dados cadastrados no SisPASS e o real, aparentemente há menos aves em cativeiros do que constante no sistema.</t>
  </si>
  <si>
    <t>Adriana Nunes realizará o mesmo diagnóstico em SC.</t>
  </si>
  <si>
    <t>Sandra Bulau</t>
  </si>
  <si>
    <t>Para o próximo ciclo manter ação para capacitação de agentes de fiscalização. Considerar o desenvolvimento de um app que conecte agentes de fiscalização e especialistas para auxílio na identificação de espécimes apreendidos (considerar parcerias com universidades).</t>
  </si>
  <si>
    <t>Cursos realizados, porém sem foco nas espécies do PAN.</t>
  </si>
  <si>
    <t>A parceria com a Prof. Cristina Miyaki da USP resultou em análises de paternidade de S. plumbea somente.</t>
  </si>
  <si>
    <t>Pelo menos 5 ações integradas realizadas durante o ciclo do PAN.</t>
  </si>
  <si>
    <r>
      <t xml:space="preserve">A parceria com a Prof. Cristina Miyaki da USP resultou em análises de paternidade de </t>
    </r>
    <r>
      <rPr>
        <i/>
        <sz val="11"/>
        <color theme="1"/>
        <rFont val="Calibri"/>
        <family val="2"/>
        <scheme val="minor"/>
      </rPr>
      <t>S. plumbea</t>
    </r>
    <r>
      <rPr>
        <sz val="11"/>
        <color theme="1"/>
        <rFont val="Calibri"/>
        <family val="2"/>
        <scheme val="minor"/>
      </rPr>
      <t xml:space="preserve"> somente.</t>
    </r>
  </si>
  <si>
    <t>Carla enviará complementações</t>
  </si>
  <si>
    <t>Tatiane Leite (SEFAU-SEMA/RS)</t>
  </si>
  <si>
    <t xml:space="preserve">A informação sobre a necessidade de articular internacionalmente as ações de fiscalização com foco nas espécies do PAN foi levado ao Encontro de Segurança Pública entre o Brasil, Uruguai e Argentina (ex. Reuniões em Santa Rosa e Santana do Livramento). Operações integradas foram realizadas no Rio Uruguai, com foco geral em segurança pública. </t>
  </si>
  <si>
    <t>Informações sobre os especialistas por espécie está disponível no livro do PAN, mas a lista não está pronta, tampouco disponibilizada.</t>
  </si>
  <si>
    <t>Desestruturação do SEFAU-SEMA/RS; Falta de articulação para identificação e contactar cada ornitólogo.</t>
  </si>
  <si>
    <t>Ação associada às observações da ação 2.4</t>
  </si>
  <si>
    <t xml:space="preserve">CEMAVE/ICMBio enviou ofício à DILIC/IBAMA solicitando a consideração das espécies de PANs em licenciamentos. A coordenação do CEMAVE enviou ofício às OEMAS  para que os orgãos licenciadores considerem as espécies alvo deste PAN no licenciamento. </t>
  </si>
  <si>
    <t>Parque eólico de Serra Azul/SC</t>
  </si>
  <si>
    <t>Para o próximo ciclo considerar manifestação do PAN na elaboração nos Termos de Referência para licenciamento ambiental.</t>
  </si>
  <si>
    <t>Sugerimos o envio de ofício à Diretoria de Licenciamento com cópia à Gerente da Gerência de Licenciamento Agrícola e Florestal para manifestação de apoio às ações para preservação dos campos na gestão do CAR. Houve pressão do setor produtivo para que áreas de campos nativos fossem consideradas áreas agrícolas consolidadas para fins de cadastramento no CAR, desonerando os proprietários das obrigações legais sobre restauração e reserva legal. No bioma Pampa foi revertido no Ministério Público Federal. Para o Bioma Mata Atântica o problema persiste, necessitando resolução tendo em vista a CONAMA 423/2010.</t>
  </si>
  <si>
    <t>Não há como checar o número de Reservas Legais que possuem formações campestres; Para o Bioma Mata Atlântica, campos nativos ainda são consideradas áreas agrícolas consolidadas, no âmbito do CAR.</t>
  </si>
  <si>
    <t>Paraná já dispõe de ZEE, não havendo possibilidade de inserir estratégias do PAN.  No RS o ZEE foi interrompido, e recentemente retomado, inclusive com contratação de consultoria conforme anunciado e utilizará informações de ocorrência do LIVE para modelar distribuição de espécies ameaçadas, incluindo espécies do PAN.</t>
  </si>
  <si>
    <t>Adriana Nunes repassará informações de SC</t>
  </si>
  <si>
    <t>Colocar link para acesso ao zoneamento</t>
  </si>
  <si>
    <t>Devido a falta de apoio e contar apenas com uma servidora/gestora no local sem porte de arma e sem curso adequado, o parque não está sendo realizada a fiscalização adequadamente. Necessita com urgência guarda-parques no local. Está sendo criado um Setor de Fiscalização dentro da SEMA.</t>
  </si>
  <si>
    <t xml:space="preserve">Ao se confirmar o Setor de Fiscalização da SEMA o PAN deve enviar ofício a fim de resssaltar a importância do planejamento anual de fiscalização do Parque Estadual do Espinilho. </t>
  </si>
  <si>
    <t>Não produto para ação</t>
  </si>
  <si>
    <t>Para o próximo ciclo do PAN pensar em ação(ões) de articulação com o estado do RS para que sejam implementadas políticas públicas que promovam ações para incentivar e subsidiar proprietários sobre a criação de RPPNs.</t>
  </si>
  <si>
    <t>Não há processos para criação de RPPNs abertos no estado do RS. Há dificuldade por parte dos proprietários em todas as etapas do processo de criação de RPPNs e sua posterior implementação, desestimulando a criação dessas áreas.</t>
  </si>
  <si>
    <t>Apesar da lista publicada, não há um Programa de prevenção, controle e erradicação de espécies exóticas invasoras no Estado do RS.</t>
  </si>
  <si>
    <t>Para o próximo ciclo do PAN pensar em ação para criação e implementação de um Programa Estadual de Prevenção, Controle e Erradicação de Espécies Exóticas Invasoras.</t>
  </si>
  <si>
    <t>Para o próximo ciclo elaborar ação que trate de listas PETs estaduais e seu potencial de ameaça para o estabelecimento de espécies exóticas invasoras e para espécies ameaçadas.</t>
  </si>
  <si>
    <t>Conforme Resolução CONSEMA Nº 008/2012, que reconhece a Lista Oficial de Espécies Exóticas Invasoras no Estado de Santa Catarina, a FATMA deverá regulamentar normas e procedimentos para licenciamento, monitoramento, fiscalização, controle e erradicação de espécies exóticas invasoras. Estas normativas foram elaboradas e estão em fase de revisão.
Foram elaboradas duas publicações de materiais informativos sobre o tema, incluindo sugestões de espécies nativas campestres com potencial ornamental para substituição de espécies exóticas (as publicações seguem em anexo). A comissão técnica recebeu capacitação sobre análise de risco para os casos em que for solicitada à FATMA autorização para introdução de novas espécies no Estado. A comissão técnica também desempenha outras atividades como palestras de divulgação, manifestações e pareceres técnicos sobre o tema e projetos de controle de espécies exóticas invasoras em UCs. As INs a serem publicadas devem ser internalizadas pelo licenciamento no estado.</t>
  </si>
  <si>
    <t>Não há produto para ação</t>
  </si>
  <si>
    <t>O SIG não foi realizado por meio do RS Biodiversidade</t>
  </si>
  <si>
    <t>Foram realizadas no âmbito da CMS discussões sobre essa cooperação internacional, contudo não foi realizada oficina com atores internacionais e não foram publicados acordos de cooperação.</t>
  </si>
  <si>
    <t>Monitoramento da fauna atropelada realizado e relatórios produzidos.</t>
  </si>
  <si>
    <t>Apesar dos releases publicados, o grupo entende que ação não é suficiente e efetiva para a divulgação dos passeriformes ameçados dos Campos Sulinos. Pensar para o próximo ciclo em um ação ampla de EA e comunicação, com planejamento estratégico e contínuo. Apresentar no AvisTchê o PAN Campos Sulinos.</t>
  </si>
  <si>
    <t>Marilise M Krügel (UFSM)</t>
  </si>
  <si>
    <t xml:space="preserve">Houve conversas com ministério público estadual de Pelotas, Camaquã e Procuradoria da República de Rio Grande (RS) e Florianópolis (SC). </t>
  </si>
  <si>
    <t>Ação vínculada às observações da ação 8.2, como foco para o judiciário e MPs. Pensar para o próximo ciclo sobre formas de atingir, sensibilizar e subsidiar Ministérios Públicos na destinação de possíveis recursos (TACs, FDD, Fundo de bens lesados) e tomadas de decisões favoráveis que contemplem projetos de conservação.</t>
  </si>
  <si>
    <t>Aconteceram somente conversas pontuais nos estados do Paraná e Santa Catarina.</t>
  </si>
  <si>
    <t>Foi consultada a representante da Sociedade Brasileira de Botânica para verificar critérios e encaminhamentos necessários, contudo não há andamento atualmente.</t>
  </si>
  <si>
    <t>A busca pelo reconhecimento do parque espinilho como  formação especial continua sendo importante para o próximo ciclo do PAN, uma vez que aumenta visibilidade para fins de conservação e gestão.</t>
  </si>
  <si>
    <t>O setor de fauna da SEMA/RS passa por um momento de desestruturação, fragilizando suas atribuições, com consequente impossibilidade de produção e aplicação de documentos técnicos.</t>
  </si>
  <si>
    <t>Houve elaboração de documentos técnicos no âmbito do Programa de Cativeiro do cardeal-amarelo (Diretrizes anexas ao Programa).</t>
  </si>
  <si>
    <t xml:space="preserve">Existiu uma aproximação do setor de fauna da SEMA/RS e FZB no sentido de estabelecer normativas, no entanto não houve elaboração de documentos técnicos. Os processos do IBAMA  no estado de SC ainda estão em transição para a FATMA. O estado do RS está em discussão de sua lista PET. Lista PET do estado do Paraná foi publicada em 2015. </t>
  </si>
  <si>
    <t>Carla repassará produtos</t>
  </si>
  <si>
    <t>Estudos elaborados. Projetos de pesquisa em andamento e concluídos. Trabalhos publicados (Lab. Ornitologia da PUC/RS e Alianza del Pastizal)</t>
  </si>
  <si>
    <t xml:space="preserve">Trabalho de revisão conjunto Brasil/Argentina submetido sobre espécies campestres migratórias. Projeto guarda-chuva "Observatório de Aves" (PUC/RS).  </t>
  </si>
  <si>
    <t>Falta de recursos financeiros</t>
  </si>
  <si>
    <t>Infelizmente, devido a grave crise econômica, pouco ou nada foi articulado nesse sentido. Havia a inteção de fazer um encontro internacional, com financiamento do CNPq, mas devido aos cortes, nossa proposta não foi aprovada. Foi enviado carta proposta para programa junto a FGB e não houve sucesso em sua aprovação no ano de 2015. Houve iniciativa por parte do parceiro Oscar Blumetto (Uruguai), convidando membros do PAN para criação e conservação do cardeal-amarelo.</t>
  </si>
  <si>
    <t xml:space="preserve">O mapeamento (ano base 2009) da RS Biodiversidade foi concluído para o Bioma Pampa, dados estão disponibilizados. Não está previsto o mapeamento atual, impossibilitando o monitoramento da conversão de campos nativos. Inicialmente o mapeamento periódico estava previsto pelo RS BioMonitora, cuja a continuidade é incerta. </t>
  </si>
  <si>
    <t>No RS Biodiversidade foram incluídas ações, incluindo uma oficina para desenvolver o turismo de observação de aves na região do Parque Estadual do Espinilho, envolvendo proprietários, grupos locais de observadores e órgãos públicos.</t>
  </si>
  <si>
    <t>Ações pontuais que não levaram ao alcance do objetivo da ação.</t>
  </si>
  <si>
    <t>Documentos com recomendações técnicas sobre o manejo dos campos no Parque Estadual do Espinilho</t>
  </si>
  <si>
    <t>O documento produzido pela equipe de Carla Fontana circulará entre membros do GAT para conhecimento. O documento será encaminhado, via coordenação do PAN, para os órgãos competentes, enfatizando a necessidade imediata da realização de um seminário sobre a importância e urgência do manejo dos campos nativos no Parque Estadual do Espinilho.</t>
  </si>
  <si>
    <t>Vídeo cardel-amarelo (PUC-RS);</t>
  </si>
  <si>
    <t>Ações gerais realizadas no município de Tibagi. Ações realizadas pela equipe de Marilise M Krügel em quatro escolas de Manoel Viana e três em São Francisco de Assis (455 alunos). Os textos dos livros infantis foram elaborados, mas para o primeiro deles o produto oferecido pela empresa ganhadora do pregão não foi satisfatório. Marilise tentará viabilizar a digramação e impressão por outras fontes. Desenvolvimento de software, com lançamento em meados de dezembro. Exposição foram realizadas com tema aves campestres ameaçadas do Sul do Brasil. Tiago Steffen elaborará Manual de Boas práticas para proprietários rurais como parte de sua dissertaçaõ de mestrado. No âmbito da Alianza, resultados são apresentados em forma de palestras, encontros de produtores rurais e diretamente a eles. Projeto RS Biodiversidade na APA Ibirapuitã contemplou apresentação de resultados para produtores, alunos de graduação e socuiedade em geral, com ênfase em manejo dos campos nativos e conservação de espécie ameaçadas. Elaborado guia eletrônico de aves para campeiros "Aves campestres do sul do Brasil", no âmbito do PPBio, da rede Campos Sulinos.</t>
  </si>
  <si>
    <t>REVIS Campos de Palmas: plano de manejo em fase de finalização. UC conta no momento com apenas uma funcionária, Conselho Consultivo foi formado, sede compartilhada com mais duas UCs na cidade de Palmas/PR. A viabilidade econômica da pecuária em relação à outras atividades econômicas mais impactantes está sendo questionada pelos proprietários. 
PARNA dos Campos Gerais: equipe de três funcionários, sede compartilhada com outra UC em Ponta Grossa/PR. Não há conselho formado nem plano de manejo em elaboração. Falta de regularização fundiária compromete a efetividade da UC. Projeto de educação ambiental em andamento.  
REBIO Mato Grande:  Além das informações já constantes no CNUC, o Conselho Consultivo formado e ativo. Hoje a UC possui três servidores, que desenvolvem atividades administrativas, técnicas e de fiscalização. Temos um processo de regularização que abrange área de aproximadamente 38%. Além da demarcação dos limites da unidade que ocorreu no estudo fundiário, estamos instalando placas de advertências na poligonal da UC, para auxiliar no processo de fiscalização. Plano de fiscalização elaborado.
REBIO São Donato: Possui gestor, mas não tem Plano de Manejo, nem Conselho Gestor. A fiscalização é deficiente. Ação civil pública movida contra o estado para implementação da UC, tornando-a prioridade. Atualização do estudo fundiário para viabilizar compra de terras, que a princípio existem recursos para aquisição. Contudo a UC sofre ameaças, inclusive com perda de 70% dos banhados em seu interior desde sua criação.</t>
  </si>
  <si>
    <t>Produto genérico.  Tramita (NOV/2016) na assembléia legislativa projeto de lei que transfere a atribuição de licenciamento de atividades de silvicultura da FEPAM para Secretaria de Agricultura/RS, SIGNIFICANDO DIMINUIÇÃO DAS RESTRIÇÕES AMBIENTAIS E DESCOSIDERAÇÕES DO  ZONEAMENTO DA SILVICULTURA (PUBLICADA POR DECRETO DE 2009)</t>
  </si>
  <si>
    <t>Prioritária para próximo ciclo. Pensar em iniciativas não necessariamente oficiais, por meio da Alianza del Pastizal com o apoio de universidades e outros setores, para repensar os índices de lotação sob a luz da conservação.</t>
  </si>
  <si>
    <t>Voluntariamente, em 2013, técnicos da EMATER  assistiram ao curso de Capacitação da Alianza del Pastizal sobre o ICP, mas nem todos concluiram a capacitação.</t>
  </si>
  <si>
    <t>Falta de implementação dos incentivos por parte do governo.</t>
  </si>
  <si>
    <t>Marcelo Fett (SAVE) E Glayson Bencke (FZB/RS)</t>
  </si>
  <si>
    <t>O Projeto BID- Incentivos a la Conservación de los Pastizales Naturales del Cono Sur foi plenamente implementado, inclusive com a criação do ICP e seu reconhecimento oficial regulamentado pelo Decreto Estadual (RS) 51.882, de 03 de outubro de 2014. Contudo, não houve implementação dos incentivos para pagamento de serviços ambientais por parte do governo.</t>
  </si>
  <si>
    <t>O zoneamento do Rio Grande do Sul está concluído e já sendo utilizado (desde 2014) para fins de licenciamento contemplando as espécies do PAN e seus habitats.  Para os estados de SC e PR não há zoneamento.</t>
  </si>
  <si>
    <t>Apesar de ocorrer ações pontuais, a exemplo de São Frascisco de Paula e Cambará do Sul em 2016, não existem programas de fiscalização estaduais.</t>
  </si>
  <si>
    <r>
      <t xml:space="preserve">5.3 Articular junto ao programa de espécies exóticas invasoras para intensificação das ações nos Campos Sulinos no Estado do Paraná (Portaria IAP 192/05, 19/09, 125/09)  </t>
    </r>
    <r>
      <rPr>
        <sz val="11"/>
        <color indexed="49"/>
        <rFont val="Calibri"/>
        <family val="2"/>
      </rPr>
      <t/>
    </r>
  </si>
  <si>
    <t>No Parque Estadual de Vilha Velha o programa é implementado de forma intesificada para os campos. Mas para o restante do estado essa intensificação não ocorreu.</t>
  </si>
  <si>
    <t>Falta de açõe específicas para atingir outras áreas de campos nativos.</t>
  </si>
  <si>
    <t>Não priorização da ação para os municípios</t>
  </si>
  <si>
    <t>Não há disponibilidade de recurso específico. Falta de mobilização, recursos financeiras e humanos. Estrutura precária do Parque</t>
  </si>
  <si>
    <t>Consultoria feita através do RS Biodiversidade, para elaboração de um Plano de Ação da Zona de Amortecimento do Parque a ser implantado por outros atores e parceiros. Uma das ações apontadas resultou na contratação de consultoria específica (RS Biodiversidade) para planejar e implementar os corredores ecológicos do espinilho (Curicaca).</t>
  </si>
  <si>
    <t>Relatório da consultoria</t>
  </si>
  <si>
    <t xml:space="preserve">A faixa de domínio das rodovias foi considerada como potencial corredor ecológico para região em projeto de consultoria contratada pela RS Biodiversidade e tem sido implementado como tal. </t>
  </si>
  <si>
    <t>Ação prioritária para o pórximo ciclo, envolvendo clube de observadores de aves e foto clubes dos municípios abrangidos pelo PAN</t>
  </si>
  <si>
    <t>Jan Karel Mähler Jr</t>
  </si>
  <si>
    <t>tranquilo</t>
  </si>
  <si>
    <t>Glayson A. Bencke (FZB) e Marcelo Fett (SAVE/Brasil)</t>
  </si>
  <si>
    <t>Projeto FUNBIO/IBAMA/SENAR-RS e SAVE não foi implementado. Ações relacionadas a Alianza foram implementadas: 2 Remates Alianza del Pastizal foi concluído com sucesso (em torno de 120 propriedades certificadas, somando XX hectares de área de campo nativos mantidos, sem conversão. 2- Está em vigor o convênio com o frigorífico Marfrig do Programa Carnes del Pastizal para comercialização de carne certificada, ou seja, proveniente de propriedade que possui no mínino 50% de campos nativo. A comercialização é feita pelo Carrefour com grande demanda do público. A cadeia produtiva da carne certificada pela Alianza está concluída. 3- Ferramenta advinda do financiamento do BID ao projeto de ''Incentivo a  La Conservacíon de los Pastizales del Cone Sur'' está pronta (ICP- Índice de Conservação do Pastizal).  ICP reconhecido oficialmente pelo governo do RS (colocar decreto)</t>
  </si>
  <si>
    <t>Manual de boas práticas publicado (2014), já propõe práticas de manejo que  conduzem a uma lotação adequada nos campos, substituindo índices regionais genéricos.</t>
  </si>
  <si>
    <t>O plano de manejo existe e está sendo parcialmente implementado. Atualmente cerca de 800 ha já estão regularizados. Recurso de compensação para compra de 200 -300 ha. Regularização em andamento. Conselho não implementado.  90 % processos de licenciamento de silvicultura localizados  na zona de amortecimento passaram por análise e manifestação (apresentação de um plano de combate a incêndios) do gestor do Parque e retornaram para FEPAM. Em relação à questão da conversão de campo nativo para agricultura no entorno do Parque, no ano de 2016 houve ações de fiscalização conjuntas, culminando na procura do setor agrícola aos órgãos licenciadores para adequação ao roteiro de licenciamento do DEFAP/SEMA.</t>
  </si>
  <si>
    <t>Reserva Legal do Assentamento Santa Maria do Ibicuí (Manoel Viana), proposta não elaborada; Pedras Altas (proposta não elaborada) e Campos de Jaguarão (RS), (criada UC municipal REBIO BIOPAMPA) e nas áreas apontadas pelos estudos no Corredor Ecológico Chapecó (Campos de Água Doce e Passos Maia), em Campos de Água Doce foi elaborada proposta para criação de APA, rejeitada pela prefeitura; e também na região da Coxilha Rica (SC).</t>
  </si>
  <si>
    <t>Adriana Nunes (FATMA) e Marilise Krügel (UFSM)</t>
  </si>
  <si>
    <t>O Paraguai implementou seus incentivos após criação do ICP. A EMBRAPA Pecuária Sul constatou que a pecuária em campos nativos, com boas práticas de manejo, colabora com a redução do lançamento dos gases do efeito estufa.</t>
  </si>
  <si>
    <t>Apesar de processo isntruído a criação da UC não depende apenas de questões técnicas e, por diversos motivos não foi consolidado o processo de criação desta Unidade de Conservação na esfera federal.</t>
  </si>
  <si>
    <t>Cada UC com cenários e realidades distintas, impossibiltam a conclusão da ação, pelo menos nesse momento. Para o próximo ciclo do PAN, propor reabertura do processo de redefinição dos limites da UC, com base na proposta do relatório da FZB.</t>
  </si>
  <si>
    <t>http://www.biodiversidade.rs.gov.br/portal/index.php?acao=downloads&amp;id=2</t>
  </si>
  <si>
    <t>Consultas realizadas informalmente, relatos foram feitos para a reunião de monitoria e não geraram relatórios formais.</t>
  </si>
  <si>
    <r>
      <t>A d</t>
    </r>
    <r>
      <rPr>
        <sz val="11"/>
        <rFont val="Calibri"/>
        <family val="2"/>
        <scheme val="minor"/>
      </rPr>
      <t>issertação de Mestrado de Maurício Pereira da Silveira está foi concluída em 2015</t>
    </r>
    <r>
      <rPr>
        <sz val="11"/>
        <color theme="1"/>
        <rFont val="Calibri"/>
        <family val="2"/>
        <scheme val="minor"/>
      </rPr>
      <t xml:space="preserve">. O aluno apresentou seus resultados parciais no XXX Congresso de Zoologia em Porto Alegre, em fevereiro de 2014 concluindo que para muitas espécies ameaçadas de vegetação Parque Espinilho (e.g. os furnarídeos endêmicos) o campo baixo, pastejado, é adequado. </t>
    </r>
  </si>
  <si>
    <t xml:space="preserve">Execução de plano de controle não apresentada </t>
  </si>
  <si>
    <t>O monitoramento foi realizado em parceria com Universidade.</t>
  </si>
  <si>
    <t>As capacitações não ocorreram conforme planejado</t>
  </si>
  <si>
    <t xml:space="preserve">Curso de rotina tem sido realizados, porém sem foco nas espécies do PAN. </t>
  </si>
  <si>
    <t>Plano de manejo publicado, mas não implementado. Parque não ampliado</t>
  </si>
  <si>
    <t>ação realizada parcialmente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</si>
</sst>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R$&quot;\ * #,##0.00_-;\-&quot;R$&quot;\ * #,##0.00_-;_-&quot;R$&quot;\ * &quot;-&quot;??_-;_-@_-"/>
    <numFmt numFmtId="165" formatCode="#,##0.0_ ;\-#,##0.0\ "/>
    <numFmt numFmtId="166" formatCode="mm/yy"/>
    <numFmt numFmtId="167" formatCode="[$-416]mmmm\-yy;@"/>
    <numFmt numFmtId="168" formatCode="&quot;R$&quot;\ #,##0.00"/>
    <numFmt numFmtId="169" formatCode="#,##0.0"/>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sz val="14"/>
      <name val="Calibri"/>
      <family val="2"/>
      <scheme val="minor"/>
    </font>
    <font>
      <b/>
      <sz val="12"/>
      <color theme="1"/>
      <name val="Calibri"/>
      <family val="2"/>
      <scheme val="minor"/>
    </font>
    <font>
      <b/>
      <sz val="12"/>
      <name val="Calibri"/>
      <family val="2"/>
      <scheme val="minor"/>
    </font>
    <font>
      <b/>
      <sz val="14"/>
      <color theme="0"/>
      <name val="Calibri"/>
      <family val="2"/>
      <scheme val="minor"/>
    </font>
    <font>
      <i/>
      <sz val="11"/>
      <color theme="1"/>
      <name val="Calibri"/>
      <family val="2"/>
      <scheme val="minor"/>
    </font>
    <font>
      <b/>
      <sz val="12"/>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u/>
      <sz val="10"/>
      <color theme="10"/>
      <name val="Arial"/>
      <family val="2"/>
    </font>
    <font>
      <sz val="11"/>
      <color rgb="FFFF0000"/>
      <name val="Calibri"/>
      <family val="2"/>
      <scheme val="minor"/>
    </font>
    <font>
      <sz val="9"/>
      <color indexed="81"/>
      <name val="Tahoma"/>
      <family val="2"/>
    </font>
    <font>
      <b/>
      <sz val="9"/>
      <color indexed="81"/>
      <name val="Tahoma"/>
      <family val="2"/>
    </font>
    <font>
      <b/>
      <sz val="11"/>
      <color rgb="FFFF0000"/>
      <name val="Calibri"/>
      <family val="2"/>
      <scheme val="minor"/>
    </font>
    <font>
      <sz val="12"/>
      <color indexed="8"/>
      <name val="Calibri"/>
      <family val="2"/>
    </font>
    <font>
      <sz val="11"/>
      <name val="Calibri"/>
      <family val="2"/>
    </font>
    <font>
      <sz val="11"/>
      <color indexed="10"/>
      <name val="Calibri"/>
      <family val="2"/>
    </font>
    <font>
      <i/>
      <sz val="11"/>
      <color indexed="8"/>
      <name val="Calibri"/>
      <family val="2"/>
    </font>
    <font>
      <i/>
      <sz val="11"/>
      <name val="Calibri"/>
      <family val="2"/>
    </font>
    <font>
      <sz val="11"/>
      <color indexed="8"/>
      <name val="Calibri"/>
      <family val="2"/>
    </font>
    <font>
      <sz val="12"/>
      <name val="Calibri"/>
      <family val="2"/>
    </font>
    <font>
      <sz val="10"/>
      <name val="Arial"/>
      <family val="2"/>
    </font>
    <font>
      <sz val="11"/>
      <color indexed="49"/>
      <name val="Calibri"/>
      <family val="2"/>
    </font>
    <font>
      <sz val="11"/>
      <color indexed="60"/>
      <name val="Calibri"/>
      <family val="2"/>
    </font>
    <font>
      <sz val="11"/>
      <color rgb="FFFF0000"/>
      <name val="Calibri"/>
      <family val="2"/>
    </font>
    <font>
      <sz val="11"/>
      <name val="Calibri"/>
      <family val="2"/>
      <scheme val="minor"/>
    </font>
    <font>
      <sz val="12"/>
      <name val="Calibri"/>
      <family val="2"/>
      <scheme val="minor"/>
    </font>
    <font>
      <i/>
      <sz val="11"/>
      <color rgb="FFFF0000"/>
      <name val="Calibri"/>
      <family val="2"/>
      <scheme val="minor"/>
    </font>
    <font>
      <i/>
      <sz val="11"/>
      <name val="Calibri"/>
      <family val="2"/>
      <scheme val="minor"/>
    </font>
    <font>
      <b/>
      <sz val="11"/>
      <color indexed="60"/>
      <name val="Calibri"/>
      <family val="2"/>
    </font>
    <font>
      <sz val="11"/>
      <color theme="1"/>
      <name val="Times New Roman"/>
      <family val="1"/>
    </font>
  </fonts>
  <fills count="30">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15407"/>
        <bgColor indexed="64"/>
      </patternFill>
    </fill>
    <fill>
      <patternFill patternType="solid">
        <fgColor theme="8" tint="0.79998168889431442"/>
        <bgColor indexed="64"/>
      </patternFill>
    </fill>
    <fill>
      <patternFill patternType="solid">
        <fgColor theme="3"/>
        <bgColor indexed="64"/>
      </patternFill>
    </fill>
    <fill>
      <patternFill patternType="solid">
        <fgColor theme="4" tint="-0.249977111117893"/>
        <bgColor indexed="64"/>
      </patternFill>
    </fill>
    <fill>
      <patternFill patternType="solid">
        <fgColor rgb="FFFF99CC"/>
        <bgColor indexed="64"/>
      </patternFill>
    </fill>
    <fill>
      <patternFill patternType="solid">
        <fgColor theme="6" tint="0.79998168889431442"/>
        <bgColor indexed="43"/>
      </patternFill>
    </fill>
    <fill>
      <patternFill patternType="solid">
        <fgColor indexed="42"/>
        <bgColor indexed="64"/>
      </patternFill>
    </fill>
    <fill>
      <patternFill patternType="solid">
        <fgColor indexed="42"/>
        <bgColor indexed="43"/>
      </patternFill>
    </fill>
    <fill>
      <patternFill patternType="solid">
        <fgColor indexed="13"/>
        <bgColor indexed="64"/>
      </patternFill>
    </fill>
    <fill>
      <patternFill patternType="solid">
        <fgColor indexed="60"/>
        <bgColor indexed="64"/>
      </patternFill>
    </fill>
    <fill>
      <patternFill patternType="solid">
        <fgColor theme="6" tint="0.59999389629810485"/>
        <bgColor indexed="64"/>
      </patternFill>
    </fill>
    <fill>
      <patternFill patternType="solid">
        <fgColor theme="6" tint="0.59996337778862885"/>
        <bgColor indexed="64"/>
      </patternFill>
    </fill>
  </fills>
  <borders count="54">
    <border>
      <left/>
      <right/>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64"/>
      </left>
      <right/>
      <top/>
      <bottom/>
      <diagonal/>
    </border>
    <border>
      <left style="double">
        <color indexed="64"/>
      </left>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style="double">
        <color indexed="64"/>
      </right>
      <top/>
      <bottom/>
      <diagonal/>
    </border>
    <border>
      <left/>
      <right style="double">
        <color indexed="64"/>
      </right>
      <top/>
      <bottom/>
      <diagonal/>
    </border>
    <border>
      <left/>
      <right style="hair">
        <color indexed="64"/>
      </right>
      <top/>
      <bottom style="hair">
        <color indexed="64"/>
      </bottom>
      <diagonal/>
    </border>
    <border>
      <left/>
      <right style="double">
        <color indexed="64"/>
      </right>
      <top/>
      <bottom style="hair">
        <color indexed="64"/>
      </bottom>
      <diagonal/>
    </border>
    <border>
      <left style="double">
        <color indexed="64"/>
      </left>
      <right style="hair">
        <color indexed="64"/>
      </right>
      <top/>
      <bottom style="hair">
        <color indexed="64"/>
      </bottom>
      <diagonal/>
    </border>
    <border>
      <left/>
      <right style="double">
        <color indexed="64"/>
      </right>
      <top/>
      <bottom style="double">
        <color indexed="64"/>
      </bottom>
      <diagonal/>
    </border>
    <border>
      <left style="thin">
        <color indexed="64"/>
      </left>
      <right/>
      <top/>
      <bottom style="double">
        <color indexed="64"/>
      </bottom>
      <diagonal/>
    </border>
  </borders>
  <cellStyleXfs count="6">
    <xf numFmtId="0" fontId="0" fillId="0" borderId="0"/>
    <xf numFmtId="9" fontId="1" fillId="0" borderId="0" applyFont="0" applyFill="0" applyBorder="0" applyAlignment="0" applyProtection="0"/>
    <xf numFmtId="0" fontId="1" fillId="0" borderId="0"/>
    <xf numFmtId="0" fontId="18" fillId="0" borderId="0" applyNumberFormat="0" applyFill="0" applyBorder="0" applyAlignment="0" applyProtection="0"/>
    <xf numFmtId="164" fontId="1" fillId="0" borderId="0" applyFont="0" applyFill="0" applyBorder="0" applyAlignment="0" applyProtection="0"/>
    <xf numFmtId="0" fontId="30" fillId="0" borderId="0"/>
  </cellStyleXfs>
  <cellXfs count="419">
    <xf numFmtId="0" fontId="0" fillId="0" borderId="0" xfId="0"/>
    <xf numFmtId="0" fontId="0" fillId="3" borderId="0" xfId="0" applyFill="1"/>
    <xf numFmtId="0" fontId="0" fillId="4" borderId="0" xfId="0" applyFill="1"/>
    <xf numFmtId="0" fontId="2" fillId="4" borderId="0" xfId="0" applyFont="1" applyFill="1"/>
    <xf numFmtId="0" fontId="0" fillId="6" borderId="0" xfId="0" applyFill="1"/>
    <xf numFmtId="0" fontId="0" fillId="3" borderId="1" xfId="0" applyFill="1" applyBorder="1"/>
    <xf numFmtId="0" fontId="0" fillId="3" borderId="0" xfId="0" applyFill="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0" fillId="3" borderId="4" xfId="0" applyFill="1" applyBorder="1" applyAlignment="1"/>
    <xf numFmtId="0" fontId="0" fillId="3" borderId="2" xfId="0" applyFill="1" applyBorder="1" applyAlignment="1"/>
    <xf numFmtId="0" fontId="0" fillId="3" borderId="5" xfId="0" applyFill="1" applyBorder="1" applyAlignment="1"/>
    <xf numFmtId="0" fontId="7" fillId="3" borderId="2" xfId="0" applyFont="1" applyFill="1" applyBorder="1" applyAlignment="1">
      <alignment vertical="center" wrapText="1"/>
    </xf>
    <xf numFmtId="0" fontId="7" fillId="3" borderId="5" xfId="0" applyFont="1" applyFill="1" applyBorder="1" applyAlignment="1">
      <alignment vertical="center" wrapText="1"/>
    </xf>
    <xf numFmtId="0" fontId="0" fillId="3" borderId="9" xfId="0" applyFill="1" applyBorder="1"/>
    <xf numFmtId="0" fontId="0" fillId="4" borderId="0" xfId="0" applyFill="1" applyAlignment="1">
      <alignment wrapText="1"/>
    </xf>
    <xf numFmtId="0" fontId="0" fillId="6" borderId="0" xfId="0" applyFill="1" applyAlignment="1">
      <alignment wrapText="1"/>
    </xf>
    <xf numFmtId="0" fontId="0" fillId="3" borderId="0" xfId="0" applyFill="1" applyAlignment="1">
      <alignment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1" fontId="9" fillId="13" borderId="6" xfId="0" applyNumberFormat="1" applyFont="1" applyFill="1" applyBorder="1" applyAlignment="1">
      <alignment horizontal="center" vertical="center" wrapText="1"/>
    </xf>
    <xf numFmtId="0" fontId="9" fillId="14" borderId="6" xfId="0" applyFont="1" applyFill="1" applyBorder="1" applyAlignment="1">
      <alignment horizontal="center" vertical="center" wrapText="1"/>
    </xf>
    <xf numFmtId="0" fontId="6" fillId="10" borderId="8" xfId="0" applyFont="1" applyFill="1" applyBorder="1" applyAlignment="1">
      <alignment horizontal="center" vertical="center"/>
    </xf>
    <xf numFmtId="0" fontId="6" fillId="19" borderId="10"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6" fillId="17" borderId="10" xfId="0" applyFont="1" applyFill="1" applyBorder="1" applyAlignment="1">
      <alignment horizontal="center" vertical="center" wrapText="1"/>
    </xf>
    <xf numFmtId="0" fontId="6" fillId="3" borderId="9" xfId="0" applyFont="1" applyFill="1" applyBorder="1" applyAlignment="1">
      <alignment horizontal="center"/>
    </xf>
    <xf numFmtId="0" fontId="4" fillId="15" borderId="0" xfId="0" applyFont="1" applyFill="1"/>
    <xf numFmtId="0" fontId="0" fillId="15" borderId="0" xfId="0" applyFill="1"/>
    <xf numFmtId="0" fontId="0" fillId="11" borderId="12" xfId="0" applyFill="1" applyBorder="1"/>
    <xf numFmtId="0" fontId="0" fillId="12" borderId="12" xfId="0" applyFill="1" applyBorder="1"/>
    <xf numFmtId="0" fontId="0" fillId="13" borderId="12" xfId="0" applyFill="1" applyBorder="1"/>
    <xf numFmtId="0" fontId="0" fillId="14" borderId="13" xfId="0" applyFill="1" applyBorder="1"/>
    <xf numFmtId="0" fontId="2" fillId="21" borderId="17" xfId="0" applyFont="1" applyFill="1" applyBorder="1" applyAlignment="1">
      <alignment vertical="center" wrapText="1"/>
    </xf>
    <xf numFmtId="0" fontId="2" fillId="21" borderId="17" xfId="0" applyFont="1" applyFill="1" applyBorder="1" applyAlignment="1">
      <alignment horizontal="center" vertical="center" wrapText="1"/>
    </xf>
    <xf numFmtId="0" fontId="3" fillId="7" borderId="0" xfId="0" applyFont="1" applyFill="1" applyAlignment="1">
      <alignment horizontal="center" vertical="center"/>
    </xf>
    <xf numFmtId="0" fontId="0" fillId="5" borderId="12" xfId="0" applyFill="1" applyBorder="1"/>
    <xf numFmtId="0" fontId="0" fillId="18" borderId="23" xfId="0" applyFill="1" applyBorder="1"/>
    <xf numFmtId="0" fontId="0" fillId="5" borderId="24" xfId="0" applyFill="1" applyBorder="1"/>
    <xf numFmtId="0" fontId="0" fillId="11" borderId="24" xfId="0" applyFill="1" applyBorder="1"/>
    <xf numFmtId="0" fontId="0" fillId="12" borderId="24" xfId="0" applyFill="1" applyBorder="1"/>
    <xf numFmtId="0" fontId="0" fillId="13" borderId="24" xfId="0" applyFill="1" applyBorder="1"/>
    <xf numFmtId="0" fontId="0" fillId="14" borderId="25" xfId="0" applyFill="1" applyBorder="1"/>
    <xf numFmtId="0" fontId="11" fillId="2" borderId="27" xfId="0" applyFont="1" applyFill="1" applyBorder="1"/>
    <xf numFmtId="0" fontId="11" fillId="2" borderId="28" xfId="0" applyFont="1" applyFill="1" applyBorder="1"/>
    <xf numFmtId="0" fontId="11" fillId="2" borderId="14" xfId="0" applyFont="1" applyFill="1" applyBorder="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3" fillId="0" borderId="26" xfId="0" applyFont="1" applyBorder="1" applyAlignment="1">
      <alignment horizontal="center"/>
    </xf>
    <xf numFmtId="0" fontId="2" fillId="21" borderId="0" xfId="0" applyFont="1" applyFill="1" applyAlignment="1">
      <alignment horizontal="center" vertical="center" wrapText="1"/>
    </xf>
    <xf numFmtId="0" fontId="10" fillId="20" borderId="0" xfId="0" applyFont="1" applyFill="1" applyAlignment="1">
      <alignment vertical="center"/>
    </xf>
    <xf numFmtId="0" fontId="4" fillId="18" borderId="12" xfId="0" applyFont="1" applyFill="1" applyBorder="1"/>
    <xf numFmtId="0" fontId="11" fillId="2" borderId="16" xfId="0" applyFont="1" applyFill="1" applyBorder="1" applyAlignment="1">
      <alignment horizontal="left"/>
    </xf>
    <xf numFmtId="0" fontId="0" fillId="6" borderId="3" xfId="0" applyFill="1" applyBorder="1"/>
    <xf numFmtId="0" fontId="13" fillId="6" borderId="29" xfId="0" applyFont="1" applyFill="1" applyBorder="1" applyAlignment="1">
      <alignment horizontal="center" vertical="center"/>
    </xf>
    <xf numFmtId="0" fontId="14" fillId="6" borderId="0" xfId="0" applyFont="1" applyFill="1" applyAlignment="1">
      <alignment horizontal="left"/>
    </xf>
    <xf numFmtId="0" fontId="15" fillId="6" borderId="0" xfId="0" applyFont="1" applyFill="1" applyAlignment="1">
      <alignment horizontal="left"/>
    </xf>
    <xf numFmtId="0" fontId="1" fillId="6" borderId="0" xfId="2" applyFont="1" applyFill="1"/>
    <xf numFmtId="0" fontId="1" fillId="6" borderId="0" xfId="2" applyFont="1" applyFill="1" applyAlignment="1">
      <alignment wrapText="1"/>
    </xf>
    <xf numFmtId="0" fontId="16" fillId="6" borderId="0" xfId="0" applyFont="1" applyFill="1"/>
    <xf numFmtId="0" fontId="17" fillId="6" borderId="0" xfId="0" applyFont="1" applyFill="1"/>
    <xf numFmtId="0" fontId="18" fillId="6" borderId="0" xfId="3" applyFill="1"/>
    <xf numFmtId="0" fontId="12" fillId="9" borderId="2" xfId="0" applyFont="1" applyFill="1" applyBorder="1" applyAlignment="1">
      <alignment horizontal="center"/>
    </xf>
    <xf numFmtId="0" fontId="12" fillId="9" borderId="5" xfId="0" applyFont="1" applyFill="1" applyBorder="1" applyAlignment="1">
      <alignment horizontal="center"/>
    </xf>
    <xf numFmtId="0" fontId="5" fillId="3" borderId="1" xfId="0" applyFont="1" applyFill="1" applyBorder="1" applyAlignment="1">
      <alignment horizontal="left"/>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19" fillId="0" borderId="0" xfId="0" applyFont="1"/>
    <xf numFmtId="0" fontId="0" fillId="6" borderId="20" xfId="0" applyFill="1" applyBorder="1" applyAlignment="1">
      <alignment horizontal="center" vertical="center"/>
    </xf>
    <xf numFmtId="0" fontId="9" fillId="18" borderId="6" xfId="0" applyFont="1" applyFill="1" applyBorder="1" applyAlignment="1">
      <alignment horizontal="center" vertical="center" wrapText="1"/>
    </xf>
    <xf numFmtId="0" fontId="9" fillId="8" borderId="2" xfId="0" applyFont="1" applyFill="1" applyBorder="1" applyAlignment="1">
      <alignment horizontal="center"/>
    </xf>
    <xf numFmtId="0" fontId="0" fillId="0" borderId="0" xfId="0" applyAlignment="1">
      <alignment vertical="center"/>
    </xf>
    <xf numFmtId="0" fontId="2" fillId="7" borderId="11" xfId="0" applyFont="1" applyFill="1" applyBorder="1" applyAlignment="1">
      <alignment vertical="center"/>
    </xf>
    <xf numFmtId="0" fontId="2" fillId="7" borderId="11" xfId="0" applyFont="1" applyFill="1" applyBorder="1" applyAlignment="1">
      <alignment horizontal="center" vertical="center"/>
    </xf>
    <xf numFmtId="0" fontId="2" fillId="7" borderId="11" xfId="0" applyFont="1" applyFill="1" applyBorder="1" applyAlignment="1">
      <alignment horizontal="center" vertical="center" wrapText="1"/>
    </xf>
    <xf numFmtId="0" fontId="4" fillId="18" borderId="0" xfId="0" applyFont="1" applyFill="1"/>
    <xf numFmtId="0" fontId="9" fillId="8" borderId="2" xfId="0" applyFont="1" applyFill="1" applyBorder="1" applyAlignment="1">
      <alignment horizontal="center"/>
    </xf>
    <xf numFmtId="0" fontId="2" fillId="21" borderId="17" xfId="0" applyFont="1" applyFill="1" applyBorder="1" applyAlignment="1">
      <alignment horizontal="center" vertical="center" wrapText="1"/>
    </xf>
    <xf numFmtId="0" fontId="5" fillId="3" borderId="1" xfId="0" applyFont="1" applyFill="1" applyBorder="1" applyAlignment="1">
      <alignment horizontal="left"/>
    </xf>
    <xf numFmtId="0" fontId="9" fillId="8" borderId="2" xfId="0" applyFont="1" applyFill="1" applyBorder="1" applyAlignment="1">
      <alignment horizontal="center"/>
    </xf>
    <xf numFmtId="0" fontId="2" fillId="21" borderId="17" xfId="0" applyFont="1" applyFill="1" applyBorder="1" applyAlignment="1">
      <alignment horizontal="center" vertical="center" wrapText="1"/>
    </xf>
    <xf numFmtId="0" fontId="5" fillId="3" borderId="1" xfId="0" applyFont="1" applyFill="1" applyBorder="1" applyAlignment="1">
      <alignment horizontal="left"/>
    </xf>
    <xf numFmtId="0" fontId="0" fillId="22" borderId="13" xfId="0" applyFill="1" applyBorder="1"/>
    <xf numFmtId="0" fontId="8" fillId="22" borderId="8" xfId="0" applyFont="1" applyFill="1" applyBorder="1" applyAlignment="1">
      <alignment horizontal="center" vertical="center"/>
    </xf>
    <xf numFmtId="0" fontId="8" fillId="22" borderId="20" xfId="0" applyFont="1" applyFill="1" applyBorder="1" applyAlignment="1">
      <alignment horizontal="center" vertical="center"/>
    </xf>
    <xf numFmtId="0" fontId="6" fillId="0" borderId="14" xfId="0" applyFont="1" applyBorder="1" applyAlignment="1">
      <alignment horizontal="center"/>
    </xf>
    <xf numFmtId="9" fontId="6" fillId="0" borderId="14" xfId="1" applyFont="1" applyBorder="1" applyAlignment="1">
      <alignment horizontal="center"/>
    </xf>
    <xf numFmtId="0" fontId="6" fillId="0" borderId="22" xfId="0" applyFont="1" applyBorder="1" applyAlignment="1">
      <alignment horizontal="center"/>
    </xf>
    <xf numFmtId="9" fontId="6" fillId="0" borderId="22" xfId="1" applyFont="1" applyBorder="1" applyAlignment="1">
      <alignment horizontal="center"/>
    </xf>
    <xf numFmtId="0" fontId="6" fillId="0" borderId="15" xfId="0" applyFont="1" applyBorder="1" applyAlignment="1">
      <alignment horizontal="center"/>
    </xf>
    <xf numFmtId="9" fontId="6" fillId="0" borderId="15" xfId="1" applyFont="1" applyBorder="1" applyAlignment="1">
      <alignment horizontal="center"/>
    </xf>
    <xf numFmtId="9" fontId="0" fillId="0" borderId="11" xfId="0" applyNumberFormat="1" applyBorder="1" applyAlignment="1">
      <alignment horizontal="center"/>
    </xf>
    <xf numFmtId="0" fontId="2" fillId="21" borderId="30" xfId="0" applyFont="1" applyFill="1" applyBorder="1" applyAlignment="1">
      <alignment vertical="center" wrapText="1"/>
    </xf>
    <xf numFmtId="0" fontId="0" fillId="0" borderId="31" xfId="0" applyBorder="1" applyAlignment="1">
      <alignment horizontal="center"/>
    </xf>
    <xf numFmtId="9" fontId="0" fillId="0" borderId="31" xfId="0" applyNumberFormat="1" applyBorder="1" applyAlignment="1">
      <alignment horizontal="center"/>
    </xf>
    <xf numFmtId="0" fontId="0" fillId="0" borderId="30" xfId="0" applyBorder="1"/>
    <xf numFmtId="0" fontId="0" fillId="0" borderId="12" xfId="0" applyBorder="1"/>
    <xf numFmtId="0" fontId="4" fillId="18" borderId="11" xfId="0" applyFont="1" applyFill="1" applyBorder="1" applyAlignment="1">
      <alignment horizontal="center"/>
    </xf>
    <xf numFmtId="0" fontId="2" fillId="7" borderId="32" xfId="0" applyFont="1" applyFill="1" applyBorder="1" applyAlignment="1">
      <alignment horizontal="center" vertical="center" wrapText="1"/>
    </xf>
    <xf numFmtId="0" fontId="2" fillId="7" borderId="32" xfId="0" applyFont="1" applyFill="1" applyBorder="1" applyAlignment="1">
      <alignment horizontal="center" vertical="center"/>
    </xf>
    <xf numFmtId="0" fontId="0" fillId="3" borderId="9" xfId="0" applyFill="1" applyBorder="1" applyAlignment="1">
      <alignment horizontal="left" vertical="center" wrapText="1"/>
    </xf>
    <xf numFmtId="0" fontId="0" fillId="3" borderId="9" xfId="0" applyFill="1" applyBorder="1" applyAlignment="1">
      <alignment horizontal="center" vertical="center" wrapText="1"/>
    </xf>
    <xf numFmtId="17" fontId="0" fillId="3" borderId="9" xfId="0" applyNumberFormat="1" applyFill="1" applyBorder="1" applyAlignment="1">
      <alignment horizontal="center" vertical="center" wrapText="1"/>
    </xf>
    <xf numFmtId="165" fontId="0" fillId="3" borderId="9" xfId="4" applyNumberFormat="1" applyFont="1" applyFill="1" applyBorder="1" applyAlignment="1">
      <alignment horizontal="center" vertical="center" wrapText="1"/>
    </xf>
    <xf numFmtId="0" fontId="23" fillId="3" borderId="9" xfId="0" applyFont="1" applyFill="1" applyBorder="1" applyAlignment="1">
      <alignment horizontal="center" vertical="center" wrapText="1"/>
    </xf>
    <xf numFmtId="0" fontId="0" fillId="3" borderId="3" xfId="0" applyFill="1" applyBorder="1" applyAlignment="1">
      <alignment horizontal="center" vertical="center" wrapText="1"/>
    </xf>
    <xf numFmtId="0" fontId="24" fillId="3" borderId="3" xfId="0" applyFont="1" applyFill="1" applyBorder="1" applyAlignment="1">
      <alignment horizontal="center" vertical="center" wrapText="1"/>
    </xf>
    <xf numFmtId="17" fontId="0" fillId="3" borderId="3" xfId="0" applyNumberFormat="1" applyFill="1" applyBorder="1" applyAlignment="1">
      <alignment horizontal="center" vertical="center" wrapText="1"/>
    </xf>
    <xf numFmtId="0" fontId="0" fillId="3" borderId="0" xfId="0" applyFill="1" applyAlignment="1">
      <alignment horizontal="center" vertical="center" wrapText="1"/>
    </xf>
    <xf numFmtId="4" fontId="0" fillId="3" borderId="9" xfId="0" applyNumberFormat="1" applyFill="1" applyBorder="1" applyAlignment="1">
      <alignment horizontal="center" vertical="center" wrapText="1"/>
    </xf>
    <xf numFmtId="0" fontId="0" fillId="3" borderId="20" xfId="0" applyFill="1" applyBorder="1" applyAlignment="1">
      <alignment horizontal="center" vertical="center" wrapText="1"/>
    </xf>
    <xf numFmtId="0" fontId="0" fillId="3" borderId="3" xfId="0" applyFill="1" applyBorder="1" applyAlignment="1">
      <alignment vertical="center" wrapText="1"/>
    </xf>
    <xf numFmtId="4" fontId="0" fillId="3" borderId="3" xfId="0" applyNumberFormat="1" applyFill="1" applyBorder="1" applyAlignment="1">
      <alignment horizontal="center" vertical="center" wrapText="1"/>
    </xf>
    <xf numFmtId="0" fontId="0" fillId="23" borderId="3" xfId="0" applyFill="1" applyBorder="1" applyAlignment="1">
      <alignment horizontal="center" vertical="center" wrapText="1"/>
    </xf>
    <xf numFmtId="0" fontId="0" fillId="3" borderId="3" xfId="0" applyFill="1" applyBorder="1" applyAlignment="1">
      <alignment horizontal="center" vertical="center"/>
    </xf>
    <xf numFmtId="0" fontId="0" fillId="23" borderId="9" xfId="0" applyFont="1" applyFill="1" applyBorder="1" applyAlignment="1">
      <alignment horizontal="center" vertical="center" wrapText="1"/>
    </xf>
    <xf numFmtId="0" fontId="0" fillId="23" borderId="3" xfId="0" applyFont="1" applyFill="1" applyBorder="1" applyAlignment="1">
      <alignment horizontal="center" vertical="center" wrapText="1"/>
    </xf>
    <xf numFmtId="17" fontId="0" fillId="23" borderId="3" xfId="0" applyNumberFormat="1" applyFill="1" applyBorder="1" applyAlignment="1">
      <alignment horizontal="center" vertical="center" wrapText="1"/>
    </xf>
    <xf numFmtId="0" fontId="0" fillId="23" borderId="9" xfId="0" applyFill="1" applyBorder="1" applyAlignment="1">
      <alignment horizontal="center" vertical="center" wrapText="1"/>
    </xf>
    <xf numFmtId="17" fontId="0" fillId="23" borderId="3" xfId="0" applyNumberFormat="1" applyFont="1" applyFill="1" applyBorder="1" applyAlignment="1">
      <alignment horizontal="center" vertical="center" wrapText="1"/>
    </xf>
    <xf numFmtId="0" fontId="0" fillId="3" borderId="3" xfId="0" applyFill="1" applyBorder="1" applyAlignment="1">
      <alignment horizontal="left" vertical="center" wrapText="1"/>
    </xf>
    <xf numFmtId="17" fontId="24" fillId="3" borderId="3" xfId="0" applyNumberFormat="1" applyFont="1" applyFill="1" applyBorder="1" applyAlignment="1">
      <alignment horizontal="center" vertical="center" wrapText="1"/>
    </xf>
    <xf numFmtId="166" fontId="24" fillId="3" borderId="3" xfId="0" applyNumberFormat="1" applyFont="1" applyFill="1" applyBorder="1" applyAlignment="1">
      <alignment horizontal="center" vertical="center" wrapText="1"/>
    </xf>
    <xf numFmtId="17" fontId="0" fillId="3" borderId="3" xfId="0" applyNumberFormat="1" applyFill="1" applyBorder="1" applyAlignment="1">
      <alignment horizontal="center" vertical="center"/>
    </xf>
    <xf numFmtId="4" fontId="0" fillId="3" borderId="3" xfId="0" applyNumberFormat="1" applyFill="1" applyBorder="1" applyAlignment="1">
      <alignment horizontal="center" vertical="center"/>
    </xf>
    <xf numFmtId="0" fontId="0" fillId="3" borderId="37" xfId="0" applyFont="1" applyFill="1" applyBorder="1" applyAlignment="1">
      <alignment horizontal="center" vertical="center" wrapText="1"/>
    </xf>
    <xf numFmtId="0" fontId="2" fillId="4" borderId="0" xfId="0" applyFont="1" applyFill="1" applyAlignment="1">
      <alignment wrapText="1"/>
    </xf>
    <xf numFmtId="0" fontId="2" fillId="4" borderId="2" xfId="0" applyFont="1" applyFill="1" applyBorder="1" applyAlignment="1">
      <alignment vertical="center" wrapText="1"/>
    </xf>
    <xf numFmtId="0" fontId="12" fillId="9" borderId="4" xfId="0" applyFont="1" applyFill="1" applyBorder="1" applyAlignment="1">
      <alignment horizontal="center" wrapText="1"/>
    </xf>
    <xf numFmtId="0" fontId="6" fillId="10" borderId="8"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21" xfId="0" applyFill="1" applyBorder="1" applyAlignment="1">
      <alignment horizontal="center" vertical="center" wrapText="1"/>
    </xf>
    <xf numFmtId="0" fontId="8" fillId="22" borderId="8" xfId="0" applyFont="1" applyFill="1" applyBorder="1" applyAlignment="1">
      <alignment horizontal="center" vertical="center" wrapText="1"/>
    </xf>
    <xf numFmtId="0" fontId="0" fillId="6" borderId="20" xfId="0" applyFill="1" applyBorder="1" applyAlignment="1">
      <alignment horizontal="center" vertical="center" wrapText="1"/>
    </xf>
    <xf numFmtId="0" fontId="0" fillId="6" borderId="7" xfId="0" applyFill="1" applyBorder="1" applyAlignment="1">
      <alignment horizontal="center" vertical="center" wrapText="1"/>
    </xf>
    <xf numFmtId="0" fontId="0" fillId="6" borderId="9" xfId="0" applyFill="1" applyBorder="1" applyAlignment="1">
      <alignment horizontal="center" vertical="center" wrapText="1"/>
    </xf>
    <xf numFmtId="0" fontId="8" fillId="22" borderId="20" xfId="0" applyFont="1" applyFill="1" applyBorder="1" applyAlignment="1">
      <alignment horizontal="center" vertical="center" wrapText="1"/>
    </xf>
    <xf numFmtId="0" fontId="24" fillId="24" borderId="3" xfId="0" applyFont="1" applyFill="1" applyBorder="1" applyAlignment="1">
      <alignment horizontal="left" vertical="center" wrapText="1"/>
    </xf>
    <xf numFmtId="0" fontId="24" fillId="24" borderId="3" xfId="0" applyFont="1" applyFill="1" applyBorder="1" applyAlignment="1">
      <alignment horizontal="center" vertical="center" wrapText="1"/>
    </xf>
    <xf numFmtId="167" fontId="24" fillId="24" borderId="3" xfId="0" applyNumberFormat="1" applyFont="1" applyFill="1" applyBorder="1" applyAlignment="1">
      <alignment horizontal="center" vertical="center" wrapText="1"/>
    </xf>
    <xf numFmtId="17" fontId="0" fillId="24" borderId="9" xfId="0" applyNumberFormat="1" applyFill="1" applyBorder="1" applyAlignment="1">
      <alignment horizontal="center" vertical="center" wrapText="1"/>
    </xf>
    <xf numFmtId="4" fontId="24" fillId="24" borderId="3" xfId="0" applyNumberFormat="1" applyFont="1" applyFill="1" applyBorder="1" applyAlignment="1">
      <alignment horizontal="center" vertical="center" wrapText="1"/>
    </xf>
    <xf numFmtId="0" fontId="0" fillId="24" borderId="9" xfId="0" applyFill="1" applyBorder="1" applyAlignment="1">
      <alignment wrapText="1"/>
    </xf>
    <xf numFmtId="0" fontId="23" fillId="24" borderId="9" xfId="0" applyFont="1" applyFill="1" applyBorder="1" applyAlignment="1">
      <alignment horizontal="center" wrapText="1"/>
    </xf>
    <xf numFmtId="0" fontId="0" fillId="24" borderId="9" xfId="0" applyFill="1" applyBorder="1" applyAlignment="1">
      <alignment horizontal="center" vertical="center" wrapText="1"/>
    </xf>
    <xf numFmtId="0" fontId="23" fillId="24" borderId="9" xfId="0" applyFont="1" applyFill="1" applyBorder="1" applyAlignment="1">
      <alignment horizontal="center" vertical="center" wrapText="1"/>
    </xf>
    <xf numFmtId="17" fontId="0" fillId="24" borderId="3" xfId="0" applyNumberFormat="1" applyFill="1" applyBorder="1" applyAlignment="1">
      <alignment horizontal="center" vertical="center" wrapText="1"/>
    </xf>
    <xf numFmtId="0" fontId="0" fillId="24" borderId="3" xfId="0" applyFill="1" applyBorder="1" applyAlignment="1">
      <alignment horizontal="center" vertical="center" wrapText="1"/>
    </xf>
    <xf numFmtId="17" fontId="24" fillId="24" borderId="3" xfId="0" applyNumberFormat="1" applyFont="1" applyFill="1" applyBorder="1" applyAlignment="1">
      <alignment horizontal="center" vertical="center" wrapText="1"/>
    </xf>
    <xf numFmtId="0" fontId="0" fillId="24" borderId="9" xfId="0" applyFill="1" applyBorder="1" applyAlignment="1">
      <alignment horizontal="center" wrapText="1"/>
    </xf>
    <xf numFmtId="166" fontId="24" fillId="24" borderId="3" xfId="0" applyNumberFormat="1" applyFont="1" applyFill="1" applyBorder="1" applyAlignment="1">
      <alignment horizontal="left" vertical="center" wrapText="1"/>
    </xf>
    <xf numFmtId="0" fontId="0" fillId="24" borderId="0" xfId="0" applyFill="1" applyAlignment="1">
      <alignment wrapText="1"/>
    </xf>
    <xf numFmtId="166" fontId="24" fillId="24" borderId="3" xfId="0" applyNumberFormat="1" applyFont="1" applyFill="1" applyBorder="1" applyAlignment="1">
      <alignment horizontal="center" vertical="center" wrapText="1"/>
    </xf>
    <xf numFmtId="0" fontId="24" fillId="24" borderId="38" xfId="0" applyFont="1" applyFill="1" applyBorder="1" applyAlignment="1">
      <alignment horizontal="left" vertical="center" wrapText="1"/>
    </xf>
    <xf numFmtId="0" fontId="0" fillId="24" borderId="3" xfId="0" applyFill="1" applyBorder="1" applyAlignment="1">
      <alignment wrapText="1"/>
    </xf>
    <xf numFmtId="0" fontId="0" fillId="24" borderId="3" xfId="0" applyFill="1" applyBorder="1" applyAlignment="1">
      <alignment wrapText="1" shrinkToFit="1"/>
    </xf>
    <xf numFmtId="0" fontId="0" fillId="24" borderId="9" xfId="0" applyFill="1" applyBorder="1" applyAlignment="1">
      <alignment vertical="top" wrapText="1"/>
    </xf>
    <xf numFmtId="17" fontId="0" fillId="25" borderId="3" xfId="0" applyNumberFormat="1" applyFill="1" applyBorder="1" applyAlignment="1">
      <alignment horizontal="center" vertical="center" wrapText="1"/>
    </xf>
    <xf numFmtId="17" fontId="0" fillId="25" borderId="3" xfId="0" applyNumberFormat="1" applyFont="1" applyFill="1" applyBorder="1" applyAlignment="1">
      <alignment horizontal="center" vertical="center" wrapText="1"/>
    </xf>
    <xf numFmtId="0" fontId="24" fillId="26" borderId="3" xfId="0" applyFont="1" applyFill="1" applyBorder="1" applyAlignment="1">
      <alignment horizontal="center" vertical="center" wrapText="1"/>
    </xf>
    <xf numFmtId="4" fontId="24" fillId="26" borderId="3" xfId="0" applyNumberFormat="1" applyFont="1" applyFill="1" applyBorder="1" applyAlignment="1">
      <alignment horizontal="center" vertical="center" wrapText="1"/>
    </xf>
    <xf numFmtId="0" fontId="0" fillId="26" borderId="9" xfId="0" applyFill="1" applyBorder="1" applyAlignment="1">
      <alignment wrapText="1"/>
    </xf>
    <xf numFmtId="0" fontId="29" fillId="24" borderId="0" xfId="0" applyFont="1" applyFill="1" applyBorder="1" applyAlignment="1">
      <alignment horizontal="left" vertical="center" wrapText="1"/>
    </xf>
    <xf numFmtId="168" fontId="24" fillId="24" borderId="3" xfId="0" applyNumberFormat="1" applyFont="1" applyFill="1" applyBorder="1" applyAlignment="1">
      <alignment horizontal="center" vertical="center" wrapText="1"/>
    </xf>
    <xf numFmtId="0" fontId="24" fillId="24" borderId="3" xfId="5" applyFont="1" applyFill="1" applyBorder="1" applyAlignment="1">
      <alignment horizontal="center" vertical="center" wrapText="1"/>
    </xf>
    <xf numFmtId="0" fontId="0" fillId="24" borderId="3" xfId="0" applyFill="1" applyBorder="1" applyAlignment="1">
      <alignment vertical="center" wrapText="1"/>
    </xf>
    <xf numFmtId="0" fontId="0" fillId="24" borderId="3" xfId="0" applyFill="1" applyBorder="1" applyAlignment="1">
      <alignment vertical="top" wrapText="1"/>
    </xf>
    <xf numFmtId="0" fontId="24" fillId="24" borderId="3" xfId="0" applyFont="1" applyFill="1" applyBorder="1" applyAlignment="1">
      <alignment vertical="center" wrapText="1"/>
    </xf>
    <xf numFmtId="169" fontId="24" fillId="24" borderId="3" xfId="0" applyNumberFormat="1" applyFont="1" applyFill="1" applyBorder="1" applyAlignment="1">
      <alignment horizontal="center" vertical="center" wrapText="1"/>
    </xf>
    <xf numFmtId="0" fontId="23" fillId="27" borderId="9" xfId="0" applyFont="1" applyFill="1" applyBorder="1" applyAlignment="1">
      <alignment horizontal="center" wrapText="1"/>
    </xf>
    <xf numFmtId="0" fontId="0" fillId="24" borderId="2" xfId="0" applyFill="1" applyBorder="1" applyAlignment="1">
      <alignment wrapText="1"/>
    </xf>
    <xf numFmtId="0" fontId="0" fillId="3" borderId="0" xfId="0" applyFill="1" applyBorder="1" applyAlignment="1">
      <alignment horizontal="center" vertical="center" wrapText="1"/>
    </xf>
    <xf numFmtId="0" fontId="24" fillId="24" borderId="0" xfId="0" applyFont="1" applyFill="1" applyBorder="1" applyAlignment="1">
      <alignment horizontal="left" vertical="center" wrapText="1"/>
    </xf>
    <xf numFmtId="167" fontId="24" fillId="24" borderId="0" xfId="0" applyNumberFormat="1" applyFont="1" applyFill="1" applyBorder="1" applyAlignment="1">
      <alignment horizontal="center" vertical="center" wrapText="1"/>
    </xf>
    <xf numFmtId="0" fontId="24" fillId="24" borderId="0" xfId="0" applyFont="1" applyFill="1" applyBorder="1" applyAlignment="1">
      <alignment horizontal="center" vertical="center" wrapText="1"/>
    </xf>
    <xf numFmtId="17" fontId="24" fillId="24" borderId="0" xfId="0" applyNumberFormat="1" applyFont="1" applyFill="1" applyBorder="1" applyAlignment="1">
      <alignment horizontal="center" vertical="center" wrapText="1"/>
    </xf>
    <xf numFmtId="4" fontId="24" fillId="24" borderId="0" xfId="0" applyNumberFormat="1" applyFont="1" applyFill="1" applyBorder="1" applyAlignment="1">
      <alignment horizontal="center" vertical="center" wrapText="1"/>
    </xf>
    <xf numFmtId="0" fontId="0" fillId="24" borderId="0" xfId="0" applyFill="1" applyBorder="1" applyAlignment="1">
      <alignment wrapText="1"/>
    </xf>
    <xf numFmtId="0" fontId="23" fillId="24" borderId="0" xfId="0" applyFont="1" applyFill="1" applyBorder="1" applyAlignment="1">
      <alignment horizontal="center" wrapText="1"/>
    </xf>
    <xf numFmtId="0" fontId="11" fillId="2" borderId="40" xfId="0" applyFont="1" applyFill="1" applyBorder="1"/>
    <xf numFmtId="0" fontId="11" fillId="2" borderId="41" xfId="0" applyFont="1" applyFill="1" applyBorder="1" applyAlignment="1">
      <alignment horizontal="center"/>
    </xf>
    <xf numFmtId="0" fontId="11" fillId="2" borderId="42" xfId="0" applyFont="1" applyFill="1" applyBorder="1"/>
    <xf numFmtId="0" fontId="11" fillId="2" borderId="40" xfId="0" applyFont="1" applyFill="1" applyBorder="1" applyAlignment="1">
      <alignment horizontal="center"/>
    </xf>
    <xf numFmtId="0" fontId="11" fillId="2" borderId="42" xfId="0" applyFont="1" applyFill="1" applyBorder="1" applyAlignment="1">
      <alignment horizontal="center"/>
    </xf>
    <xf numFmtId="0" fontId="11" fillId="2" borderId="13" xfId="0" applyFont="1" applyFill="1" applyBorder="1"/>
    <xf numFmtId="0" fontId="11" fillId="2" borderId="13" xfId="0" applyFont="1" applyFill="1" applyBorder="1" applyAlignment="1">
      <alignment horizontal="center"/>
    </xf>
    <xf numFmtId="0" fontId="11" fillId="2" borderId="32" xfId="0" applyFont="1" applyFill="1" applyBorder="1" applyAlignment="1">
      <alignment horizontal="center"/>
    </xf>
    <xf numFmtId="0" fontId="0" fillId="24" borderId="9" xfId="0" applyFill="1" applyBorder="1" applyAlignment="1">
      <alignment vertical="center" wrapText="1"/>
    </xf>
    <xf numFmtId="0" fontId="9" fillId="8" borderId="2" xfId="0" applyFont="1" applyFill="1" applyBorder="1" applyAlignment="1">
      <alignment horizontal="center"/>
    </xf>
    <xf numFmtId="0" fontId="5" fillId="3" borderId="1" xfId="0" applyFont="1" applyFill="1" applyBorder="1" applyAlignment="1">
      <alignment horizontal="left"/>
    </xf>
    <xf numFmtId="0" fontId="34" fillId="4" borderId="0" xfId="0" applyFont="1" applyFill="1"/>
    <xf numFmtId="0" fontId="34" fillId="6" borderId="0" xfId="0" applyFont="1" applyFill="1"/>
    <xf numFmtId="0" fontId="34" fillId="3" borderId="1" xfId="0" applyFont="1" applyFill="1" applyBorder="1" applyAlignment="1">
      <alignment horizontal="left"/>
    </xf>
    <xf numFmtId="0" fontId="34" fillId="3" borderId="0" xfId="0" applyFont="1" applyFill="1"/>
    <xf numFmtId="0" fontId="34" fillId="3" borderId="2" xfId="0" applyFont="1" applyFill="1" applyBorder="1" applyAlignment="1"/>
    <xf numFmtId="0" fontId="9" fillId="9" borderId="2" xfId="0" applyFont="1" applyFill="1" applyBorder="1" applyAlignment="1">
      <alignment horizontal="center"/>
    </xf>
    <xf numFmtId="0" fontId="35" fillId="10" borderId="8" xfId="0" applyFont="1" applyFill="1" applyBorder="1" applyAlignment="1">
      <alignment horizontal="center" vertical="center"/>
    </xf>
    <xf numFmtId="166" fontId="24" fillId="26" borderId="3" xfId="0" applyNumberFormat="1" applyFont="1" applyFill="1" applyBorder="1" applyAlignment="1">
      <alignment horizontal="center" vertical="center" wrapText="1"/>
    </xf>
    <xf numFmtId="0" fontId="9" fillId="22" borderId="20" xfId="0" applyFont="1" applyFill="1" applyBorder="1" applyAlignment="1">
      <alignment horizontal="center" vertical="center"/>
    </xf>
    <xf numFmtId="0" fontId="34" fillId="6" borderId="3" xfId="0" applyFont="1" applyFill="1" applyBorder="1"/>
    <xf numFmtId="0" fontId="9" fillId="22" borderId="8" xfId="0" applyFont="1" applyFill="1" applyBorder="1" applyAlignment="1">
      <alignment horizontal="center" vertical="center"/>
    </xf>
    <xf numFmtId="0" fontId="0" fillId="28" borderId="2" xfId="0" applyFill="1" applyBorder="1" applyAlignment="1">
      <alignment vertical="top"/>
    </xf>
    <xf numFmtId="0" fontId="0" fillId="28" borderId="2" xfId="0" applyFill="1" applyBorder="1" applyAlignment="1"/>
    <xf numFmtId="0" fontId="34" fillId="28" borderId="2" xfId="0" applyFont="1" applyFill="1" applyBorder="1" applyAlignment="1"/>
    <xf numFmtId="0" fontId="0" fillId="28" borderId="5" xfId="0" applyFill="1" applyBorder="1" applyAlignment="1"/>
    <xf numFmtId="0" fontId="2" fillId="4" borderId="0" xfId="0" applyFont="1" applyFill="1" applyAlignment="1"/>
    <xf numFmtId="0" fontId="24" fillId="24" borderId="3" xfId="0" applyFont="1" applyFill="1" applyBorder="1" applyAlignment="1">
      <alignment horizontal="left" wrapText="1"/>
    </xf>
    <xf numFmtId="166" fontId="24" fillId="24" borderId="3" xfId="0" applyNumberFormat="1" applyFont="1" applyFill="1" applyBorder="1" applyAlignment="1">
      <alignment horizontal="left" wrapText="1"/>
    </xf>
    <xf numFmtId="167" fontId="24" fillId="24" borderId="3" xfId="0" applyNumberFormat="1" applyFont="1" applyFill="1" applyBorder="1" applyAlignment="1">
      <alignment horizontal="left" wrapText="1"/>
    </xf>
    <xf numFmtId="0" fontId="0" fillId="24" borderId="9" xfId="0" applyFill="1" applyBorder="1" applyAlignment="1">
      <alignment horizontal="left" wrapText="1"/>
    </xf>
    <xf numFmtId="4" fontId="24" fillId="24" borderId="3" xfId="0" applyNumberFormat="1" applyFont="1" applyFill="1" applyBorder="1" applyAlignment="1">
      <alignment horizontal="left" wrapText="1"/>
    </xf>
    <xf numFmtId="0" fontId="23" fillId="24" borderId="9" xfId="0" applyFont="1" applyFill="1" applyBorder="1" applyAlignment="1">
      <alignment horizontal="left" wrapText="1"/>
    </xf>
    <xf numFmtId="17" fontId="0" fillId="24" borderId="9" xfId="0" applyNumberFormat="1" applyFill="1" applyBorder="1" applyAlignment="1">
      <alignment horizontal="left" wrapText="1"/>
    </xf>
    <xf numFmtId="0" fontId="0" fillId="3" borderId="0" xfId="0" applyFill="1" applyAlignment="1">
      <alignment horizontal="left"/>
    </xf>
    <xf numFmtId="0" fontId="0" fillId="3" borderId="7" xfId="0" applyFill="1" applyBorder="1" applyAlignment="1">
      <alignment horizontal="left" wrapText="1"/>
    </xf>
    <xf numFmtId="0" fontId="0" fillId="24" borderId="3" xfId="0" applyFill="1" applyBorder="1" applyAlignment="1">
      <alignment horizontal="left" wrapText="1"/>
    </xf>
    <xf numFmtId="17" fontId="0" fillId="24" borderId="3" xfId="0" applyNumberFormat="1" applyFill="1" applyBorder="1" applyAlignment="1">
      <alignment horizontal="left" wrapText="1"/>
    </xf>
    <xf numFmtId="17" fontId="24" fillId="24" borderId="3" xfId="0" applyNumberFormat="1" applyFont="1" applyFill="1" applyBorder="1" applyAlignment="1">
      <alignment horizontal="left" wrapText="1"/>
    </xf>
    <xf numFmtId="0" fontId="2" fillId="21" borderId="19" xfId="0" applyFont="1" applyFill="1" applyBorder="1" applyAlignment="1">
      <alignment horizontal="center" vertical="center" wrapText="1"/>
    </xf>
    <xf numFmtId="0" fontId="36" fillId="2" borderId="15" xfId="0" applyFont="1" applyFill="1" applyBorder="1" applyAlignment="1">
      <alignment horizontal="center"/>
    </xf>
    <xf numFmtId="0" fontId="37" fillId="2" borderId="15" xfId="0" applyFont="1" applyFill="1" applyBorder="1" applyAlignment="1">
      <alignment horizontal="center"/>
    </xf>
    <xf numFmtId="0" fontId="11" fillId="2" borderId="46" xfId="0" applyFont="1" applyFill="1" applyBorder="1" applyAlignment="1">
      <alignment horizontal="center"/>
    </xf>
    <xf numFmtId="0" fontId="11" fillId="2" borderId="47" xfId="0" applyFont="1" applyFill="1" applyBorder="1"/>
    <xf numFmtId="0" fontId="11" fillId="2" borderId="32" xfId="0" applyFont="1" applyFill="1" applyBorder="1" applyAlignment="1">
      <alignment horizontal="left"/>
    </xf>
    <xf numFmtId="0" fontId="0" fillId="0" borderId="48" xfId="0" applyBorder="1"/>
    <xf numFmtId="0" fontId="11" fillId="2" borderId="41" xfId="0" applyFont="1" applyFill="1" applyBorder="1"/>
    <xf numFmtId="0" fontId="11" fillId="2" borderId="15" xfId="0" applyFont="1" applyFill="1" applyBorder="1"/>
    <xf numFmtId="0" fontId="11" fillId="2" borderId="22" xfId="0" applyFont="1" applyFill="1" applyBorder="1"/>
    <xf numFmtId="0" fontId="11" fillId="2" borderId="15" xfId="0" applyFont="1" applyFill="1" applyBorder="1" applyAlignment="1">
      <alignment horizontal="left"/>
    </xf>
    <xf numFmtId="0" fontId="11" fillId="2" borderId="50" xfId="0" applyFont="1" applyFill="1" applyBorder="1" applyAlignment="1">
      <alignment horizontal="center"/>
    </xf>
    <xf numFmtId="0" fontId="0" fillId="0" borderId="51" xfId="0" applyFont="1" applyBorder="1" applyAlignment="1">
      <alignment horizontal="center"/>
    </xf>
    <xf numFmtId="0" fontId="3" fillId="0" borderId="22" xfId="0" applyFont="1" applyBorder="1" applyAlignment="1">
      <alignment horizontal="center"/>
    </xf>
    <xf numFmtId="0" fontId="2" fillId="21" borderId="11" xfId="0" applyFont="1" applyFill="1" applyBorder="1" applyAlignment="1">
      <alignment vertical="center" wrapText="1"/>
    </xf>
    <xf numFmtId="0" fontId="36" fillId="2" borderId="46" xfId="0" applyFont="1" applyFill="1" applyBorder="1" applyAlignment="1">
      <alignment horizontal="center"/>
    </xf>
    <xf numFmtId="0" fontId="0" fillId="18" borderId="11" xfId="0" applyFill="1" applyBorder="1"/>
    <xf numFmtId="0" fontId="0" fillId="0" borderId="49" xfId="0" applyFont="1" applyBorder="1" applyAlignment="1">
      <alignment horizontal="center"/>
    </xf>
    <xf numFmtId="0" fontId="0" fillId="5" borderId="11" xfId="0" applyFill="1" applyBorder="1"/>
    <xf numFmtId="0" fontId="0" fillId="11" borderId="11" xfId="0" applyFill="1" applyBorder="1"/>
    <xf numFmtId="0" fontId="0" fillId="12" borderId="11" xfId="0" applyFill="1" applyBorder="1"/>
    <xf numFmtId="0" fontId="0" fillId="14" borderId="18" xfId="0" applyFill="1" applyBorder="1"/>
    <xf numFmtId="0" fontId="3" fillId="0" borderId="50" xfId="0" applyFont="1" applyBorder="1" applyAlignment="1">
      <alignment horizontal="center"/>
    </xf>
    <xf numFmtId="0" fontId="0" fillId="13" borderId="11" xfId="0" applyFill="1" applyBorder="1"/>
    <xf numFmtId="0" fontId="0" fillId="0" borderId="22" xfId="0" applyFont="1" applyBorder="1" applyAlignment="1">
      <alignment horizontal="center"/>
    </xf>
    <xf numFmtId="0" fontId="11" fillId="2" borderId="52" xfId="0" applyFont="1" applyFill="1" applyBorder="1" applyAlignment="1">
      <alignment horizontal="center"/>
    </xf>
    <xf numFmtId="14" fontId="0" fillId="3" borderId="4" xfId="0" applyNumberFormat="1" applyFill="1" applyBorder="1" applyAlignment="1"/>
    <xf numFmtId="0" fontId="5" fillId="3" borderId="1" xfId="0" applyFont="1" applyFill="1" applyBorder="1" applyAlignment="1">
      <alignment horizontal="left"/>
    </xf>
    <xf numFmtId="0" fontId="12" fillId="9" borderId="53" xfId="0" applyFont="1" applyFill="1" applyBorder="1" applyAlignment="1">
      <alignment horizontal="center" wrapText="1"/>
    </xf>
    <xf numFmtId="0" fontId="12" fillId="9" borderId="1" xfId="0" applyFont="1" applyFill="1" applyBorder="1" applyAlignment="1">
      <alignment horizontal="center"/>
    </xf>
    <xf numFmtId="0" fontId="9" fillId="9" borderId="1" xfId="0" applyFont="1" applyFill="1" applyBorder="1" applyAlignment="1">
      <alignment horizontal="center"/>
    </xf>
    <xf numFmtId="0" fontId="12" fillId="9" borderId="10" xfId="0" applyFont="1" applyFill="1" applyBorder="1" applyAlignment="1">
      <alignment horizontal="center"/>
    </xf>
    <xf numFmtId="0" fontId="9" fillId="8" borderId="53" xfId="0" applyFont="1" applyFill="1" applyBorder="1" applyAlignment="1">
      <alignment horizontal="center"/>
    </xf>
    <xf numFmtId="0" fontId="9" fillId="8" borderId="1" xfId="0" applyFont="1" applyFill="1" applyBorder="1" applyAlignment="1">
      <alignment horizontal="center"/>
    </xf>
    <xf numFmtId="0" fontId="9" fillId="8" borderId="10" xfId="0" applyFont="1" applyFill="1" applyBorder="1" applyAlignment="1">
      <alignment horizontal="center"/>
    </xf>
    <xf numFmtId="0" fontId="9" fillId="16" borderId="53" xfId="0" applyFont="1" applyFill="1" applyBorder="1" applyAlignment="1">
      <alignment horizontal="center"/>
    </xf>
    <xf numFmtId="0" fontId="9" fillId="16" borderId="1" xfId="0" applyFont="1" applyFill="1" applyBorder="1" applyAlignment="1">
      <alignment horizontal="center"/>
    </xf>
    <xf numFmtId="0" fontId="9" fillId="16" borderId="10" xfId="0" applyFont="1" applyFill="1" applyBorder="1" applyAlignment="1">
      <alignment horizontal="center"/>
    </xf>
    <xf numFmtId="0" fontId="0" fillId="4" borderId="0" xfId="0" applyFill="1" applyAlignment="1">
      <alignment vertical="center"/>
    </xf>
    <xf numFmtId="0" fontId="0" fillId="6" borderId="0" xfId="0" applyFill="1" applyAlignment="1">
      <alignment vertical="center"/>
    </xf>
    <xf numFmtId="0" fontId="12" fillId="9" borderId="2" xfId="0" applyFont="1" applyFill="1" applyBorder="1" applyAlignment="1">
      <alignment horizontal="center" vertical="center"/>
    </xf>
    <xf numFmtId="0" fontId="12" fillId="9" borderId="1" xfId="0" applyFont="1" applyFill="1" applyBorder="1" applyAlignment="1">
      <alignment horizontal="center" vertical="center"/>
    </xf>
    <xf numFmtId="0" fontId="0" fillId="6" borderId="3" xfId="0" applyFill="1" applyBorder="1" applyAlignment="1">
      <alignment vertical="center"/>
    </xf>
    <xf numFmtId="0" fontId="2" fillId="4" borderId="2" xfId="0" applyFont="1" applyFill="1" applyBorder="1" applyAlignment="1">
      <alignment horizontal="left" vertical="center"/>
    </xf>
    <xf numFmtId="0" fontId="0" fillId="24" borderId="0" xfId="0" applyFill="1" applyAlignment="1">
      <alignment horizontal="left" wrapText="1"/>
    </xf>
    <xf numFmtId="0" fontId="34" fillId="24" borderId="3" xfId="0" applyFont="1" applyFill="1" applyBorder="1" applyAlignment="1">
      <alignment horizontal="left" wrapText="1"/>
    </xf>
    <xf numFmtId="0" fontId="0" fillId="3" borderId="20" xfId="0" applyFill="1" applyBorder="1" applyAlignment="1">
      <alignment horizontal="left" wrapText="1"/>
    </xf>
    <xf numFmtId="0" fontId="34" fillId="24" borderId="9" xfId="0" applyFont="1" applyFill="1" applyBorder="1" applyAlignment="1">
      <alignment horizontal="left" wrapText="1"/>
    </xf>
    <xf numFmtId="3" fontId="0" fillId="24" borderId="9" xfId="0" applyNumberFormat="1" applyFill="1" applyBorder="1" applyAlignment="1">
      <alignment horizontal="left" wrapText="1"/>
    </xf>
    <xf numFmtId="0" fontId="24" fillId="24" borderId="38" xfId="0" applyFont="1" applyFill="1" applyBorder="1" applyAlignment="1">
      <alignment horizontal="left" wrapText="1"/>
    </xf>
    <xf numFmtId="0" fontId="0" fillId="24" borderId="3" xfId="0" applyFill="1" applyBorder="1" applyAlignment="1">
      <alignment horizontal="left" wrapText="1" shrinkToFit="1"/>
    </xf>
    <xf numFmtId="0" fontId="0" fillId="3" borderId="21" xfId="0" applyFill="1" applyBorder="1" applyAlignment="1">
      <alignment horizontal="left" wrapText="1"/>
    </xf>
    <xf numFmtId="4" fontId="0" fillId="24" borderId="9" xfId="0" applyNumberFormat="1" applyFill="1" applyBorder="1" applyAlignment="1">
      <alignment horizontal="left" wrapText="1"/>
    </xf>
    <xf numFmtId="0" fontId="0" fillId="26" borderId="9" xfId="0" applyFill="1" applyBorder="1" applyAlignment="1">
      <alignment horizontal="left" wrapText="1"/>
    </xf>
    <xf numFmtId="0" fontId="24" fillId="24" borderId="0" xfId="0" applyFont="1" applyFill="1" applyBorder="1" applyAlignment="1">
      <alignment horizontal="left" wrapText="1"/>
    </xf>
    <xf numFmtId="168" fontId="24" fillId="24" borderId="3" xfId="0" applyNumberFormat="1" applyFont="1" applyFill="1" applyBorder="1" applyAlignment="1">
      <alignment horizontal="left" wrapText="1"/>
    </xf>
    <xf numFmtId="0" fontId="24" fillId="24" borderId="3" xfId="5" applyFont="1" applyFill="1" applyBorder="1" applyAlignment="1">
      <alignment horizontal="left" wrapText="1"/>
    </xf>
    <xf numFmtId="0" fontId="0" fillId="29" borderId="9" xfId="0" applyFill="1" applyBorder="1" applyAlignment="1">
      <alignment horizontal="left" wrapText="1"/>
    </xf>
    <xf numFmtId="0" fontId="0" fillId="3" borderId="0" xfId="0" applyFill="1" applyBorder="1" applyAlignment="1">
      <alignment horizontal="left" wrapText="1"/>
    </xf>
    <xf numFmtId="167" fontId="24" fillId="24" borderId="0" xfId="0" applyNumberFormat="1" applyFont="1" applyFill="1" applyBorder="1" applyAlignment="1">
      <alignment horizontal="left" wrapText="1"/>
    </xf>
    <xf numFmtId="17" fontId="24" fillId="24" borderId="0" xfId="0" applyNumberFormat="1" applyFont="1" applyFill="1" applyBorder="1" applyAlignment="1">
      <alignment horizontal="left" wrapText="1"/>
    </xf>
    <xf numFmtId="4" fontId="24" fillId="24" borderId="0" xfId="0" applyNumberFormat="1" applyFont="1" applyFill="1" applyBorder="1" applyAlignment="1">
      <alignment horizontal="left" wrapText="1"/>
    </xf>
    <xf numFmtId="0" fontId="0" fillId="24" borderId="0" xfId="0" applyFill="1" applyBorder="1" applyAlignment="1">
      <alignment horizontal="left" wrapText="1"/>
    </xf>
    <xf numFmtId="0" fontId="23" fillId="24" borderId="0" xfId="0" applyFont="1" applyFill="1" applyBorder="1" applyAlignment="1">
      <alignment horizontal="left" wrapText="1"/>
    </xf>
    <xf numFmtId="0" fontId="0" fillId="3" borderId="0" xfId="0" applyFill="1" applyAlignment="1">
      <alignment horizontal="left" wrapText="1"/>
    </xf>
    <xf numFmtId="0" fontId="34" fillId="3" borderId="0" xfId="0" applyFont="1" applyFill="1" applyAlignment="1">
      <alignment horizontal="left"/>
    </xf>
    <xf numFmtId="0" fontId="0" fillId="24" borderId="3" xfId="0" applyFill="1" applyBorder="1" applyAlignment="1">
      <alignment horizontal="left" vertical="top" wrapText="1"/>
    </xf>
    <xf numFmtId="17" fontId="0" fillId="3" borderId="2" xfId="0" applyNumberFormat="1" applyFill="1" applyBorder="1" applyAlignment="1"/>
    <xf numFmtId="0" fontId="7" fillId="3" borderId="2" xfId="0" applyFont="1" applyFill="1" applyBorder="1" applyAlignment="1">
      <alignment vertical="center"/>
    </xf>
    <xf numFmtId="0" fontId="0" fillId="3" borderId="20" xfId="0" applyFill="1" applyBorder="1" applyAlignment="1">
      <alignment horizontal="left" vertical="top" wrapText="1"/>
    </xf>
    <xf numFmtId="0" fontId="0" fillId="24" borderId="9" xfId="0" applyFill="1" applyBorder="1" applyAlignment="1">
      <alignment horizontal="left" vertical="top" wrapText="1"/>
    </xf>
    <xf numFmtId="0" fontId="0" fillId="3" borderId="21" xfId="0" applyFill="1" applyBorder="1" applyAlignment="1">
      <alignment horizontal="left" vertical="top" wrapText="1"/>
    </xf>
    <xf numFmtId="0" fontId="24" fillId="3" borderId="3" xfId="0" applyFont="1" applyFill="1" applyBorder="1" applyAlignment="1">
      <alignment horizontal="left" vertical="center" wrapText="1"/>
    </xf>
    <xf numFmtId="167" fontId="24" fillId="3" borderId="3" xfId="0" applyNumberFormat="1" applyFont="1" applyFill="1" applyBorder="1" applyAlignment="1">
      <alignment horizontal="left" vertical="center" wrapText="1"/>
    </xf>
    <xf numFmtId="4" fontId="24" fillId="3" borderId="3" xfId="0" applyNumberFormat="1" applyFont="1" applyFill="1" applyBorder="1" applyAlignment="1">
      <alignment horizontal="left" vertical="center" wrapText="1"/>
    </xf>
    <xf numFmtId="0" fontId="0" fillId="3" borderId="9" xfId="0" applyFill="1" applyBorder="1" applyAlignment="1">
      <alignment horizontal="left" wrapText="1"/>
    </xf>
    <xf numFmtId="0" fontId="23" fillId="3" borderId="9" xfId="0" applyFont="1" applyFill="1" applyBorder="1" applyAlignment="1">
      <alignment horizontal="left" wrapText="1"/>
    </xf>
    <xf numFmtId="0" fontId="0" fillId="3" borderId="3" xfId="0" applyFill="1" applyBorder="1" applyAlignment="1">
      <alignment horizontal="left" wrapText="1"/>
    </xf>
    <xf numFmtId="166" fontId="24" fillId="3" borderId="3" xfId="0" applyNumberFormat="1" applyFont="1" applyFill="1" applyBorder="1" applyAlignment="1">
      <alignment horizontal="left" wrapText="1"/>
    </xf>
    <xf numFmtId="167" fontId="24" fillId="3" borderId="3" xfId="0" applyNumberFormat="1" applyFont="1" applyFill="1" applyBorder="1" applyAlignment="1">
      <alignment horizontal="left" wrapText="1"/>
    </xf>
    <xf numFmtId="0" fontId="24" fillId="3" borderId="3" xfId="0" applyFont="1" applyFill="1" applyBorder="1" applyAlignment="1">
      <alignment horizontal="left" wrapText="1"/>
    </xf>
    <xf numFmtId="4" fontId="24" fillId="3" borderId="3" xfId="0" applyNumberFormat="1" applyFont="1" applyFill="1" applyBorder="1" applyAlignment="1">
      <alignment horizontal="left" wrapText="1"/>
    </xf>
    <xf numFmtId="166" fontId="24" fillId="3" borderId="3"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39" fillId="3" borderId="0" xfId="0" applyFont="1" applyFill="1" applyAlignment="1">
      <alignment horizontal="justify" vertical="center"/>
    </xf>
    <xf numFmtId="0" fontId="34" fillId="3" borderId="3" xfId="0" applyFont="1" applyFill="1" applyBorder="1" applyAlignment="1">
      <alignment horizontal="left" vertical="center" wrapText="1"/>
    </xf>
    <xf numFmtId="0" fontId="24" fillId="3" borderId="38" xfId="0" applyFont="1" applyFill="1" applyBorder="1" applyAlignment="1">
      <alignment horizontal="left" wrapText="1"/>
    </xf>
    <xf numFmtId="0" fontId="34" fillId="3" borderId="9" xfId="0" applyFont="1" applyFill="1" applyBorder="1" applyAlignment="1">
      <alignment horizontal="left" wrapText="1"/>
    </xf>
    <xf numFmtId="17" fontId="0" fillId="3" borderId="9" xfId="0" applyNumberFormat="1" applyFill="1" applyBorder="1" applyAlignment="1">
      <alignment horizontal="left" wrapText="1"/>
    </xf>
    <xf numFmtId="166" fontId="24" fillId="3" borderId="3" xfId="0" applyNumberFormat="1" applyFont="1" applyFill="1" applyBorder="1" applyAlignment="1">
      <alignment horizontal="left" vertical="top" wrapText="1"/>
    </xf>
    <xf numFmtId="4" fontId="0" fillId="3" borderId="9" xfId="0" applyNumberFormat="1" applyFill="1" applyBorder="1" applyAlignment="1">
      <alignment horizontal="left" wrapText="1"/>
    </xf>
    <xf numFmtId="0" fontId="34" fillId="3" borderId="3" xfId="0" applyFont="1" applyFill="1" applyBorder="1" applyAlignment="1">
      <alignment horizontal="left" wrapText="1"/>
    </xf>
    <xf numFmtId="0" fontId="24" fillId="3" borderId="3" xfId="0" applyFont="1" applyFill="1" applyBorder="1" applyAlignment="1">
      <alignment horizontal="left" vertical="top" wrapText="1"/>
    </xf>
    <xf numFmtId="167" fontId="24" fillId="3" borderId="3" xfId="0" applyNumberFormat="1" applyFont="1" applyFill="1" applyBorder="1" applyAlignment="1">
      <alignment horizontal="left" vertical="top" wrapText="1"/>
    </xf>
    <xf numFmtId="17" fontId="24" fillId="3" borderId="3" xfId="0" applyNumberFormat="1" applyFont="1" applyFill="1" applyBorder="1" applyAlignment="1">
      <alignment horizontal="left" vertical="top" wrapText="1"/>
    </xf>
    <xf numFmtId="4" fontId="24" fillId="3" borderId="3" xfId="0" applyNumberFormat="1" applyFont="1" applyFill="1" applyBorder="1" applyAlignment="1">
      <alignment horizontal="left" vertical="top" wrapText="1"/>
    </xf>
    <xf numFmtId="0" fontId="0" fillId="3" borderId="9" xfId="0" applyFill="1" applyBorder="1" applyAlignment="1">
      <alignment horizontal="left" vertical="top" wrapText="1"/>
    </xf>
    <xf numFmtId="0" fontId="23" fillId="3" borderId="9" xfId="0" applyFont="1" applyFill="1" applyBorder="1" applyAlignment="1">
      <alignment horizontal="left" vertical="top" wrapText="1"/>
    </xf>
    <xf numFmtId="17" fontId="24" fillId="3" borderId="3" xfId="0" applyNumberFormat="1" applyFont="1" applyFill="1" applyBorder="1" applyAlignment="1">
      <alignment horizontal="left" wrapText="1"/>
    </xf>
    <xf numFmtId="17" fontId="0" fillId="3" borderId="3" xfId="0" applyNumberFormat="1" applyFill="1" applyBorder="1" applyAlignment="1">
      <alignment horizontal="left" wrapText="1"/>
    </xf>
    <xf numFmtId="168" fontId="24" fillId="3" borderId="3" xfId="0" applyNumberFormat="1" applyFont="1" applyFill="1" applyBorder="1" applyAlignment="1">
      <alignment horizontal="left" wrapText="1"/>
    </xf>
    <xf numFmtId="0" fontId="24" fillId="3" borderId="3" xfId="5" applyFont="1" applyFill="1" applyBorder="1" applyAlignment="1">
      <alignment horizontal="left" wrapText="1"/>
    </xf>
    <xf numFmtId="0" fontId="0" fillId="3" borderId="3" xfId="0" applyFill="1" applyBorder="1" applyAlignment="1">
      <alignment horizontal="left" vertical="top" wrapText="1"/>
    </xf>
    <xf numFmtId="17" fontId="0" fillId="3" borderId="3" xfId="0" applyNumberFormat="1" applyFill="1" applyBorder="1" applyAlignment="1">
      <alignment horizontal="left" vertical="top" wrapText="1"/>
    </xf>
    <xf numFmtId="0" fontId="34" fillId="3" borderId="3" xfId="0" applyFont="1" applyFill="1" applyBorder="1" applyAlignment="1">
      <alignment horizontal="left" vertical="top" wrapText="1"/>
    </xf>
    <xf numFmtId="3" fontId="0" fillId="3" borderId="9" xfId="0" applyNumberFormat="1" applyFill="1" applyBorder="1" applyAlignment="1">
      <alignment horizontal="left" wrapText="1"/>
    </xf>
    <xf numFmtId="0" fontId="0" fillId="3" borderId="3" xfId="0" applyFill="1" applyBorder="1" applyAlignment="1">
      <alignment horizontal="left" wrapText="1" shrinkToFit="1"/>
    </xf>
    <xf numFmtId="0" fontId="24" fillId="3" borderId="38" xfId="0" applyFont="1" applyFill="1" applyBorder="1" applyAlignment="1">
      <alignment horizontal="left" vertical="top" wrapText="1"/>
    </xf>
    <xf numFmtId="0" fontId="24" fillId="3" borderId="0" xfId="0" applyFont="1" applyFill="1" applyBorder="1" applyAlignment="1">
      <alignment horizontal="left" wrapText="1"/>
    </xf>
    <xf numFmtId="17" fontId="0" fillId="3" borderId="4" xfId="0" applyNumberFormat="1" applyFill="1" applyBorder="1" applyAlignment="1"/>
    <xf numFmtId="0" fontId="5" fillId="3" borderId="1" xfId="0" applyFont="1" applyFill="1" applyBorder="1" applyAlignment="1">
      <alignment horizontal="left" vertical="center"/>
    </xf>
    <xf numFmtId="0" fontId="12" fillId="9" borderId="5" xfId="0" applyFont="1" applyFill="1" applyBorder="1" applyAlignment="1">
      <alignment horizontal="center" vertical="center"/>
    </xf>
    <xf numFmtId="0" fontId="24" fillId="3" borderId="0" xfId="0" applyFont="1" applyFill="1" applyBorder="1" applyAlignment="1">
      <alignment horizontal="left" vertical="center" wrapText="1"/>
    </xf>
    <xf numFmtId="0" fontId="0" fillId="4" borderId="0" xfId="0" applyFill="1" applyAlignment="1">
      <alignment horizontal="center" vertical="center"/>
    </xf>
    <xf numFmtId="0" fontId="0" fillId="6" borderId="0" xfId="0" applyFill="1" applyAlignment="1">
      <alignment horizontal="center" vertical="center"/>
    </xf>
    <xf numFmtId="0" fontId="5" fillId="3" borderId="1" xfId="0" applyFont="1" applyFill="1" applyBorder="1" applyAlignment="1">
      <alignment horizontal="center" vertical="center"/>
    </xf>
    <xf numFmtId="0" fontId="0" fillId="3" borderId="0" xfId="0" applyFill="1" applyAlignment="1">
      <alignment horizontal="center" vertical="center"/>
    </xf>
    <xf numFmtId="0" fontId="0" fillId="3" borderId="2" xfId="0" applyFill="1" applyBorder="1" applyAlignment="1">
      <alignment horizontal="center" vertical="center"/>
    </xf>
    <xf numFmtId="0" fontId="0" fillId="3" borderId="5" xfId="0" applyFill="1" applyBorder="1" applyAlignment="1">
      <alignment horizontal="center" vertical="center"/>
    </xf>
    <xf numFmtId="167" fontId="24" fillId="3" borderId="3" xfId="0" applyNumberFormat="1" applyFont="1" applyFill="1" applyBorder="1" applyAlignment="1">
      <alignment horizontal="center" vertical="center" wrapText="1"/>
    </xf>
    <xf numFmtId="4" fontId="24" fillId="3" borderId="3" xfId="0" applyNumberFormat="1" applyFont="1" applyFill="1" applyBorder="1" applyAlignment="1">
      <alignment horizontal="center" vertical="center" wrapText="1"/>
    </xf>
    <xf numFmtId="168" fontId="24" fillId="3" borderId="3" xfId="0" applyNumberFormat="1" applyFont="1" applyFill="1" applyBorder="1" applyAlignment="1">
      <alignment horizontal="center" vertical="center" wrapText="1"/>
    </xf>
    <xf numFmtId="0" fontId="24" fillId="3" borderId="3" xfId="5" applyFont="1" applyFill="1" applyBorder="1" applyAlignment="1">
      <alignment horizontal="center" vertical="center" wrapText="1"/>
    </xf>
    <xf numFmtId="0" fontId="0" fillId="6" borderId="3" xfId="0" applyFill="1" applyBorder="1" applyAlignment="1">
      <alignment horizontal="center" vertical="center"/>
    </xf>
    <xf numFmtId="0" fontId="0" fillId="4" borderId="0" xfId="0" applyFill="1" applyAlignment="1">
      <alignment horizontal="left" vertical="center"/>
    </xf>
    <xf numFmtId="0" fontId="0" fillId="4" borderId="0" xfId="0" applyFill="1" applyAlignment="1">
      <alignment horizontal="left" vertical="center" wrapText="1"/>
    </xf>
    <xf numFmtId="0" fontId="0" fillId="6" borderId="0" xfId="0" applyFill="1" applyAlignment="1">
      <alignment horizontal="left" vertical="center"/>
    </xf>
    <xf numFmtId="0" fontId="0" fillId="6" borderId="0" xfId="0" applyFill="1" applyAlignment="1">
      <alignment horizontal="left" vertical="center" wrapText="1"/>
    </xf>
    <xf numFmtId="0" fontId="0" fillId="3" borderId="1" xfId="0" applyFill="1" applyBorder="1" applyAlignment="1">
      <alignment horizontal="left" vertical="center"/>
    </xf>
    <xf numFmtId="0" fontId="0" fillId="3" borderId="0" xfId="0" applyFill="1" applyAlignment="1">
      <alignment horizontal="left" vertical="center"/>
    </xf>
    <xf numFmtId="0" fontId="0" fillId="3" borderId="0" xfId="0" applyFill="1" applyAlignment="1">
      <alignment horizontal="left" vertical="center" wrapText="1"/>
    </xf>
    <xf numFmtId="0" fontId="2" fillId="4" borderId="5" xfId="0" applyFont="1" applyFill="1" applyBorder="1" applyAlignment="1">
      <alignment horizontal="left" vertical="center"/>
    </xf>
    <xf numFmtId="0" fontId="7" fillId="3" borderId="2" xfId="0" applyFont="1" applyFill="1" applyBorder="1" applyAlignment="1">
      <alignment horizontal="left" vertical="center" wrapText="1"/>
    </xf>
    <xf numFmtId="0" fontId="7" fillId="3" borderId="5" xfId="0" applyFont="1" applyFill="1" applyBorder="1" applyAlignment="1">
      <alignment horizontal="left" vertical="center" wrapText="1"/>
    </xf>
    <xf numFmtId="0" fontId="12" fillId="9" borderId="2" xfId="0" applyFont="1" applyFill="1" applyBorder="1" applyAlignment="1">
      <alignment horizontal="left" vertical="center"/>
    </xf>
    <xf numFmtId="0" fontId="0" fillId="3" borderId="9" xfId="0" applyFill="1" applyBorder="1" applyAlignment="1">
      <alignment horizontal="left" vertical="center"/>
    </xf>
    <xf numFmtId="0" fontId="6" fillId="3" borderId="9" xfId="0" applyFont="1" applyFill="1" applyBorder="1" applyAlignment="1">
      <alignment horizontal="left" vertical="center"/>
    </xf>
    <xf numFmtId="0" fontId="0" fillId="3" borderId="3" xfId="0" applyFill="1" applyBorder="1" applyAlignment="1">
      <alignment horizontal="left" vertical="center"/>
    </xf>
    <xf numFmtId="0" fontId="13" fillId="6" borderId="29" xfId="0" applyFont="1" applyFill="1" applyBorder="1" applyAlignment="1">
      <alignment horizontal="left" vertical="center"/>
    </xf>
    <xf numFmtId="0" fontId="8" fillId="22" borderId="8" xfId="0" applyFont="1" applyFill="1" applyBorder="1" applyAlignment="1">
      <alignment horizontal="left" vertical="center"/>
    </xf>
    <xf numFmtId="0" fontId="8" fillId="22" borderId="20" xfId="0" applyFont="1" applyFill="1" applyBorder="1" applyAlignment="1">
      <alignment horizontal="left" vertical="center"/>
    </xf>
    <xf numFmtId="0" fontId="0" fillId="6" borderId="3" xfId="0" applyFill="1" applyBorder="1" applyAlignment="1">
      <alignment horizontal="left" vertical="center"/>
    </xf>
    <xf numFmtId="0" fontId="0" fillId="3" borderId="39" xfId="0" applyFill="1" applyBorder="1" applyAlignment="1">
      <alignment horizontal="center" vertical="center"/>
    </xf>
    <xf numFmtId="0" fontId="0" fillId="3" borderId="33" xfId="0" applyFill="1" applyBorder="1" applyAlignment="1">
      <alignment horizontal="center" vertical="center" wrapText="1"/>
    </xf>
    <xf numFmtId="0" fontId="24" fillId="3" borderId="45" xfId="0" applyFont="1" applyFill="1" applyBorder="1" applyAlignment="1">
      <alignment horizontal="left" vertical="center" wrapText="1"/>
    </xf>
    <xf numFmtId="166" fontId="24" fillId="3" borderId="45" xfId="0" applyNumberFormat="1" applyFont="1" applyFill="1" applyBorder="1" applyAlignment="1">
      <alignment horizontal="left" vertical="center" wrapText="1"/>
    </xf>
    <xf numFmtId="0" fontId="24" fillId="3" borderId="2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9" fillId="8" borderId="2" xfId="0" applyFont="1" applyFill="1" applyBorder="1" applyAlignment="1">
      <alignment horizontal="left" vertical="center" wrapText="1"/>
    </xf>
    <xf numFmtId="0" fontId="34" fillId="3" borderId="9" xfId="0" applyFont="1" applyFill="1" applyBorder="1" applyAlignment="1">
      <alignment horizontal="left" vertical="center" wrapText="1"/>
    </xf>
    <xf numFmtId="0" fontId="0" fillId="4" borderId="0" xfId="0" applyFill="1" applyAlignment="1">
      <alignment horizontal="center" vertical="center" wrapText="1"/>
    </xf>
    <xf numFmtId="0" fontId="0" fillId="6" borderId="0" xfId="0" applyFill="1" applyAlignment="1">
      <alignment horizontal="center" vertical="center" wrapText="1"/>
    </xf>
    <xf numFmtId="0" fontId="0" fillId="3" borderId="1" xfId="0" applyFill="1" applyBorder="1" applyAlignment="1">
      <alignment horizontal="center" vertical="center" wrapText="1"/>
    </xf>
    <xf numFmtId="0" fontId="0" fillId="3" borderId="3" xfId="0" applyFont="1" applyFill="1" applyBorder="1" applyAlignment="1">
      <alignment horizontal="left" vertical="center" wrapText="1"/>
    </xf>
    <xf numFmtId="0" fontId="18" fillId="3" borderId="3" xfId="3" applyFill="1" applyBorder="1" applyAlignment="1">
      <alignment horizontal="left" vertical="center" wrapText="1"/>
    </xf>
    <xf numFmtId="0" fontId="19" fillId="0" borderId="0" xfId="0" applyFont="1" applyAlignment="1">
      <alignment horizontal="left" vertical="top" wrapText="1"/>
    </xf>
    <xf numFmtId="0" fontId="9" fillId="8" borderId="4" xfId="0" applyFont="1" applyFill="1" applyBorder="1" applyAlignment="1">
      <alignment horizontal="center"/>
    </xf>
    <xf numFmtId="0" fontId="9" fillId="8" borderId="2" xfId="0" applyFont="1" applyFill="1" applyBorder="1" applyAlignment="1">
      <alignment horizontal="center"/>
    </xf>
    <xf numFmtId="0" fontId="9" fillId="8" borderId="5" xfId="0" applyFont="1" applyFill="1" applyBorder="1" applyAlignment="1">
      <alignment horizontal="center"/>
    </xf>
    <xf numFmtId="0" fontId="9" fillId="16" borderId="4" xfId="0" applyFont="1" applyFill="1" applyBorder="1" applyAlignment="1">
      <alignment horizontal="center"/>
    </xf>
    <xf numFmtId="0" fontId="9" fillId="16" borderId="2" xfId="0" applyFont="1" applyFill="1" applyBorder="1" applyAlignment="1">
      <alignment horizontal="center"/>
    </xf>
    <xf numFmtId="0" fontId="9" fillId="16" borderId="5" xfId="0" applyFont="1" applyFill="1" applyBorder="1" applyAlignment="1">
      <alignment horizontal="center"/>
    </xf>
    <xf numFmtId="0" fontId="5" fillId="3" borderId="1" xfId="0" applyFont="1" applyFill="1" applyBorder="1" applyAlignment="1">
      <alignment horizont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2" fillId="21" borderId="17" xfId="0" applyFont="1" applyFill="1" applyBorder="1" applyAlignment="1">
      <alignment horizontal="center" vertical="center" wrapText="1"/>
    </xf>
    <xf numFmtId="0" fontId="2" fillId="21" borderId="19" xfId="0" applyFont="1" applyFill="1" applyBorder="1" applyAlignment="1">
      <alignment horizontal="center" vertical="center" wrapText="1"/>
    </xf>
    <xf numFmtId="0" fontId="5" fillId="3" borderId="1" xfId="0" applyFont="1" applyFill="1" applyBorder="1" applyAlignment="1">
      <alignment horizontal="left"/>
    </xf>
    <xf numFmtId="0" fontId="4" fillId="18" borderId="11" xfId="0" applyFont="1" applyFill="1" applyBorder="1" applyAlignment="1">
      <alignment horizontal="center"/>
    </xf>
    <xf numFmtId="0" fontId="19" fillId="0" borderId="35" xfId="0" applyFont="1" applyBorder="1" applyAlignment="1">
      <alignment horizontal="center" wrapText="1"/>
    </xf>
    <xf numFmtId="0" fontId="19" fillId="0" borderId="36" xfId="0" applyFont="1" applyBorder="1" applyAlignment="1">
      <alignment horizontal="center" wrapText="1"/>
    </xf>
    <xf numFmtId="0" fontId="22" fillId="0" borderId="33" xfId="0" applyFont="1" applyBorder="1" applyAlignment="1">
      <alignment horizontal="center"/>
    </xf>
    <xf numFmtId="0" fontId="22" fillId="0" borderId="34" xfId="0" applyFont="1" applyBorder="1" applyAlignment="1">
      <alignment horizontal="center"/>
    </xf>
    <xf numFmtId="0" fontId="0" fillId="24" borderId="39" xfId="0" applyFill="1" applyBorder="1" applyAlignment="1">
      <alignment horizontal="center" wrapText="1"/>
    </xf>
    <xf numFmtId="0" fontId="0" fillId="24" borderId="0" xfId="0" applyFill="1" applyAlignment="1">
      <alignment horizontal="center" wrapText="1"/>
    </xf>
    <xf numFmtId="0" fontId="32" fillId="24" borderId="1" xfId="0" applyFont="1" applyFill="1" applyBorder="1" applyAlignment="1">
      <alignment horizontal="center" wrapText="1"/>
    </xf>
    <xf numFmtId="0" fontId="0" fillId="24" borderId="3" xfId="0" applyFill="1" applyBorder="1" applyAlignment="1">
      <alignment horizontal="center" vertical="center" wrapText="1"/>
    </xf>
    <xf numFmtId="0" fontId="2" fillId="21" borderId="18"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0" fillId="24" borderId="43" xfId="0" applyFill="1" applyBorder="1" applyAlignment="1">
      <alignment horizontal="left" vertical="center" wrapText="1"/>
    </xf>
    <xf numFmtId="0" fontId="0" fillId="24" borderId="44" xfId="0" applyFill="1" applyBorder="1" applyAlignment="1">
      <alignment horizontal="left" vertical="center" wrapText="1"/>
    </xf>
    <xf numFmtId="0" fontId="0" fillId="24" borderId="45" xfId="0" applyFill="1" applyBorder="1" applyAlignment="1">
      <alignment horizontal="left" vertical="center" wrapText="1"/>
    </xf>
    <xf numFmtId="0" fontId="0" fillId="24" borderId="3" xfId="0" applyFill="1" applyBorder="1" applyAlignment="1">
      <alignment horizontal="left" wrapText="1"/>
    </xf>
    <xf numFmtId="0" fontId="38" fillId="24" borderId="1" xfId="0" applyFont="1" applyFill="1" applyBorder="1" applyAlignment="1">
      <alignment horizontal="left"/>
    </xf>
    <xf numFmtId="0" fontId="0" fillId="24" borderId="39" xfId="0" applyFill="1" applyBorder="1" applyAlignment="1">
      <alignment horizontal="left" wrapText="1"/>
    </xf>
    <xf numFmtId="0" fontId="0" fillId="24" borderId="0" xfId="0" applyFill="1" applyAlignment="1">
      <alignment horizontal="left" wrapText="1"/>
    </xf>
    <xf numFmtId="0" fontId="9" fillId="8" borderId="4" xfId="0" applyFont="1" applyFill="1" applyBorder="1" applyAlignment="1">
      <alignment horizontal="left" vertical="center"/>
    </xf>
    <xf numFmtId="0" fontId="9" fillId="8" borderId="2" xfId="0" applyFont="1" applyFill="1" applyBorder="1" applyAlignment="1">
      <alignment horizontal="left" vertical="center"/>
    </xf>
    <xf numFmtId="0" fontId="9" fillId="8" borderId="5" xfId="0" applyFont="1" applyFill="1" applyBorder="1" applyAlignment="1">
      <alignment horizontal="left" vertical="center"/>
    </xf>
    <xf numFmtId="0" fontId="9" fillId="16" borderId="4" xfId="0" applyFont="1" applyFill="1" applyBorder="1" applyAlignment="1">
      <alignment horizontal="left" vertical="center"/>
    </xf>
    <xf numFmtId="0" fontId="9" fillId="16" borderId="2" xfId="0" applyFont="1" applyFill="1" applyBorder="1" applyAlignment="1">
      <alignment horizontal="left" vertical="center"/>
    </xf>
    <xf numFmtId="0" fontId="9" fillId="16" borderId="5" xfId="0" applyFont="1" applyFill="1" applyBorder="1" applyAlignment="1">
      <alignment horizontal="left" vertical="center"/>
    </xf>
    <xf numFmtId="0" fontId="0" fillId="24" borderId="39" xfId="0" applyFill="1" applyBorder="1" applyAlignment="1">
      <alignment horizontal="left" vertical="center" wrapText="1"/>
    </xf>
    <xf numFmtId="0" fontId="0" fillId="24" borderId="0" xfId="0" applyFill="1" applyAlignment="1">
      <alignment horizontal="left" vertical="center" wrapText="1"/>
    </xf>
  </cellXfs>
  <cellStyles count="6">
    <cellStyle name="Hiperlink" xfId="3" builtinId="8"/>
    <cellStyle name="Moeda" xfId="4" builtinId="4"/>
    <cellStyle name="Normal" xfId="0" builtinId="0"/>
    <cellStyle name="Normal 2" xfId="2"/>
    <cellStyle name="Normal_Plan1" xfId="5"/>
    <cellStyle name="Porcentagem" xfId="1" builtinId="5"/>
  </cellStyles>
  <dxfs count="202">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colors>
    <mruColors>
      <color rgb="FFC6D9A3"/>
      <color rgb="FFDFEACC"/>
      <color rgb="FFBDD395"/>
      <color rgb="FFFF99CC"/>
      <color rgb="FFB154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0369-4560-969E-0C35B23CB2A3}"/>
              </c:ext>
            </c:extLst>
          </c:dPt>
          <c:dPt>
            <c:idx val="1"/>
            <c:bubble3D val="0"/>
            <c:spPr>
              <a:solidFill>
                <a:srgbClr val="FF0000"/>
              </a:solidFill>
            </c:spPr>
            <c:extLst>
              <c:ext xmlns:c16="http://schemas.microsoft.com/office/drawing/2014/chart" uri="{C3380CC4-5D6E-409C-BE32-E72D297353CC}">
                <c16:uniqueId val="{00000003-0369-4560-969E-0C35B23CB2A3}"/>
              </c:ext>
            </c:extLst>
          </c:dPt>
          <c:dPt>
            <c:idx val="2"/>
            <c:bubble3D val="0"/>
            <c:spPr>
              <a:solidFill>
                <a:srgbClr val="FFC000"/>
              </a:solidFill>
            </c:spPr>
            <c:extLst>
              <c:ext xmlns:c16="http://schemas.microsoft.com/office/drawing/2014/chart" uri="{C3380CC4-5D6E-409C-BE32-E72D297353CC}">
                <c16:uniqueId val="{00000005-0369-4560-969E-0C35B23CB2A3}"/>
              </c:ext>
            </c:extLst>
          </c:dPt>
          <c:dPt>
            <c:idx val="3"/>
            <c:bubble3D val="0"/>
            <c:spPr>
              <a:solidFill>
                <a:srgbClr val="92D050"/>
              </a:solidFill>
            </c:spPr>
            <c:extLst>
              <c:ext xmlns:c16="http://schemas.microsoft.com/office/drawing/2014/chart" uri="{C3380CC4-5D6E-409C-BE32-E72D297353CC}">
                <c16:uniqueId val="{00000007-0369-4560-969E-0C35B23CB2A3}"/>
              </c:ext>
            </c:extLst>
          </c:dPt>
          <c:dPt>
            <c:idx val="4"/>
            <c:bubble3D val="0"/>
            <c:spPr>
              <a:solidFill>
                <a:srgbClr val="0070C0"/>
              </a:solidFill>
            </c:spPr>
            <c:extLst>
              <c:ext xmlns:c16="http://schemas.microsoft.com/office/drawing/2014/chart" uri="{C3380CC4-5D6E-409C-BE32-E72D297353CC}">
                <c16:uniqueId val="{00000009-0369-4560-969E-0C35B23CB2A3}"/>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0369-4560-969E-0C35B23CB2A3}"/>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10</c:v>
                </c:pt>
                <c:pt idx="1">
                  <c:v>18</c:v>
                </c:pt>
                <c:pt idx="2">
                  <c:v>17</c:v>
                </c:pt>
                <c:pt idx="3">
                  <c:v>17</c:v>
                </c:pt>
                <c:pt idx="4">
                  <c:v>0</c:v>
                </c:pt>
              </c:numCache>
            </c:numRef>
          </c:val>
          <c:extLst>
            <c:ext xmlns:c16="http://schemas.microsoft.com/office/drawing/2014/chart" uri="{C3380CC4-5D6E-409C-BE32-E72D297353CC}">
              <c16:uniqueId val="{0000000A-0369-4560-969E-0C35B23CB2A3}"/>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356"/>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52" footer="0.3149606200000015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9204-4CBA-B849-EF6A925E6F5C}"/>
              </c:ext>
            </c:extLst>
          </c:dPt>
          <c:dPt>
            <c:idx val="1"/>
            <c:bubble3D val="0"/>
            <c:spPr>
              <a:solidFill>
                <a:srgbClr val="FF0000"/>
              </a:solidFill>
            </c:spPr>
            <c:extLst>
              <c:ext xmlns:c16="http://schemas.microsoft.com/office/drawing/2014/chart" uri="{C3380CC4-5D6E-409C-BE32-E72D297353CC}">
                <c16:uniqueId val="{00000003-9204-4CBA-B849-EF6A925E6F5C}"/>
              </c:ext>
            </c:extLst>
          </c:dPt>
          <c:dPt>
            <c:idx val="2"/>
            <c:bubble3D val="0"/>
            <c:spPr>
              <a:solidFill>
                <a:srgbClr val="FFC000"/>
              </a:solidFill>
            </c:spPr>
            <c:extLst>
              <c:ext xmlns:c16="http://schemas.microsoft.com/office/drawing/2014/chart" uri="{C3380CC4-5D6E-409C-BE32-E72D297353CC}">
                <c16:uniqueId val="{00000005-9204-4CBA-B849-EF6A925E6F5C}"/>
              </c:ext>
            </c:extLst>
          </c:dPt>
          <c:dPt>
            <c:idx val="3"/>
            <c:bubble3D val="0"/>
            <c:spPr>
              <a:solidFill>
                <a:srgbClr val="92D050"/>
              </a:solidFill>
            </c:spPr>
            <c:extLst>
              <c:ext xmlns:c16="http://schemas.microsoft.com/office/drawing/2014/chart" uri="{C3380CC4-5D6E-409C-BE32-E72D297353CC}">
                <c16:uniqueId val="{00000007-9204-4CBA-B849-EF6A925E6F5C}"/>
              </c:ext>
            </c:extLst>
          </c:dPt>
          <c:dPt>
            <c:idx val="4"/>
            <c:bubble3D val="0"/>
            <c:spPr>
              <a:solidFill>
                <a:srgbClr val="0070C0"/>
              </a:solidFill>
            </c:spPr>
            <c:extLst>
              <c:ext xmlns:c16="http://schemas.microsoft.com/office/drawing/2014/chart" uri="{C3380CC4-5D6E-409C-BE32-E72D297353CC}">
                <c16:uniqueId val="{00000009-9204-4CBA-B849-EF6A925E6F5C}"/>
              </c:ext>
            </c:extLst>
          </c:dPt>
          <c:dLbls>
            <c:dLbl>
              <c:idx val="0"/>
              <c:delete val="1"/>
              <c:extLst>
                <c:ext xmlns:c15="http://schemas.microsoft.com/office/drawing/2012/chart" uri="{CE6537A1-D6FC-4f65-9D91-7224C49458BB}"/>
                <c:ext xmlns:c16="http://schemas.microsoft.com/office/drawing/2014/chart" uri="{C3380CC4-5D6E-409C-BE32-E72D297353CC}">
                  <c16:uniqueId val="{00000001-9204-4CBA-B849-EF6A925E6F5C}"/>
                </c:ext>
              </c:extLst>
            </c:dLbl>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9204-4CBA-B849-EF6A925E6F5C}"/>
                </c:ext>
              </c:extLst>
            </c:dLbl>
            <c:dLbl>
              <c:idx val="4"/>
              <c:layout>
                <c:manualLayout>
                  <c:x val="-5.6087540726951969E-2"/>
                  <c:y val="-2.576241834052353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204-4CBA-B849-EF6A925E6F5C}"/>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- 4'!$C$16:$C$20</c:f>
              <c:numCache>
                <c:formatCode>General</c:formatCode>
                <c:ptCount val="5"/>
                <c:pt idx="0">
                  <c:v>0</c:v>
                </c:pt>
                <c:pt idx="1">
                  <c:v>7</c:v>
                </c:pt>
                <c:pt idx="2">
                  <c:v>28</c:v>
                </c:pt>
                <c:pt idx="3">
                  <c:v>18</c:v>
                </c:pt>
                <c:pt idx="4">
                  <c:v>1</c:v>
                </c:pt>
              </c:numCache>
            </c:numRef>
          </c:val>
          <c:extLst>
            <c:ext xmlns:c16="http://schemas.microsoft.com/office/drawing/2014/chart" uri="{C3380CC4-5D6E-409C-BE32-E72D297353CC}">
              <c16:uniqueId val="{0000000A-9204-4CBA-B849-EF6A925E6F5C}"/>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6097411250851525"/>
          <c:y val="0.31031108192593926"/>
          <c:w val="0.43321917808219185"/>
          <c:h val="0.57925086950338434"/>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97" footer="0.3149606200000019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81E7-478B-ABE6-9934165A876B}"/>
              </c:ext>
            </c:extLst>
          </c:dPt>
          <c:dPt>
            <c:idx val="1"/>
            <c:bubble3D val="0"/>
            <c:spPr>
              <a:solidFill>
                <a:srgbClr val="FF0000"/>
              </a:solidFill>
            </c:spPr>
            <c:extLst>
              <c:ext xmlns:c16="http://schemas.microsoft.com/office/drawing/2014/chart" uri="{C3380CC4-5D6E-409C-BE32-E72D297353CC}">
                <c16:uniqueId val="{00000003-81E7-478B-ABE6-9934165A876B}"/>
              </c:ext>
            </c:extLst>
          </c:dPt>
          <c:dPt>
            <c:idx val="2"/>
            <c:bubble3D val="0"/>
            <c:spPr>
              <a:solidFill>
                <a:srgbClr val="FFC000"/>
              </a:solidFill>
            </c:spPr>
            <c:extLst>
              <c:ext xmlns:c16="http://schemas.microsoft.com/office/drawing/2014/chart" uri="{C3380CC4-5D6E-409C-BE32-E72D297353CC}">
                <c16:uniqueId val="{00000005-81E7-478B-ABE6-9934165A876B}"/>
              </c:ext>
            </c:extLst>
          </c:dPt>
          <c:dPt>
            <c:idx val="3"/>
            <c:bubble3D val="0"/>
            <c:spPr>
              <a:solidFill>
                <a:srgbClr val="92D050"/>
              </a:solidFill>
            </c:spPr>
            <c:extLst>
              <c:ext xmlns:c16="http://schemas.microsoft.com/office/drawing/2014/chart" uri="{C3380CC4-5D6E-409C-BE32-E72D297353CC}">
                <c16:uniqueId val="{00000007-81E7-478B-ABE6-9934165A876B}"/>
              </c:ext>
            </c:extLst>
          </c:dPt>
          <c:dPt>
            <c:idx val="4"/>
            <c:bubble3D val="0"/>
            <c:spPr>
              <a:solidFill>
                <a:srgbClr val="0070C0"/>
              </a:solidFill>
            </c:spPr>
            <c:extLst>
              <c:ext xmlns:c16="http://schemas.microsoft.com/office/drawing/2014/chart" uri="{C3380CC4-5D6E-409C-BE32-E72D297353CC}">
                <c16:uniqueId val="{00000009-81E7-478B-ABE6-9934165A876B}"/>
              </c:ext>
            </c:extLst>
          </c:dPt>
          <c:dPt>
            <c:idx val="5"/>
            <c:bubble3D val="0"/>
            <c:spPr>
              <a:solidFill>
                <a:srgbClr val="FF99CC"/>
              </a:solidFill>
            </c:spPr>
            <c:extLst>
              <c:ext xmlns:c16="http://schemas.microsoft.com/office/drawing/2014/chart" uri="{C3380CC4-5D6E-409C-BE32-E72D297353CC}">
                <c16:uniqueId val="{0000000B-81E7-478B-ABE6-9934165A876B}"/>
              </c:ext>
            </c:extLst>
          </c:dPt>
          <c:dLbls>
            <c:dLbl>
              <c:idx val="0"/>
              <c:delete val="1"/>
              <c:extLst>
                <c:ext xmlns:c15="http://schemas.microsoft.com/office/drawing/2012/chart" uri="{CE6537A1-D6FC-4f65-9D91-7224C49458BB}"/>
                <c:ext xmlns:c16="http://schemas.microsoft.com/office/drawing/2014/chart" uri="{C3380CC4-5D6E-409C-BE32-E72D297353CC}">
                  <c16:uniqueId val="{00000001-81E7-478B-ABE6-9934165A876B}"/>
                </c:ext>
              </c:extLst>
            </c:dLbl>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81E7-478B-ABE6-9934165A876B}"/>
                </c:ext>
              </c:extLst>
            </c:dLbl>
            <c:dLbl>
              <c:idx val="4"/>
              <c:layout>
                <c:manualLayout>
                  <c:x val="-6.0296449631099702E-2"/>
                  <c:y val="7.375406445872903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1E7-478B-ABE6-9934165A876B}"/>
                </c:ext>
              </c:extLst>
            </c:dLbl>
            <c:dLbl>
              <c:idx val="5"/>
              <c:delete val="1"/>
              <c:extLst>
                <c:ext xmlns:c15="http://schemas.microsoft.com/office/drawing/2012/chart" uri="{CE6537A1-D6FC-4f65-9D91-7224C49458BB}"/>
                <c:ext xmlns:c16="http://schemas.microsoft.com/office/drawing/2014/chart" uri="{C3380CC4-5D6E-409C-BE32-E72D297353CC}">
                  <c16:uniqueId val="{0000000B-81E7-478B-ABE6-9934165A876B}"/>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6940-4577-9A8F-75211FC5CA41}"/>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- 4'!$E$16:$E$21</c:f>
              <c:numCache>
                <c:formatCode>General</c:formatCode>
                <c:ptCount val="6"/>
                <c:pt idx="0">
                  <c:v>0</c:v>
                </c:pt>
                <c:pt idx="1">
                  <c:v>7</c:v>
                </c:pt>
                <c:pt idx="2">
                  <c:v>28</c:v>
                </c:pt>
                <c:pt idx="3">
                  <c:v>18</c:v>
                </c:pt>
                <c:pt idx="4">
                  <c:v>1</c:v>
                </c:pt>
                <c:pt idx="5">
                  <c:v>0</c:v>
                </c:pt>
              </c:numCache>
            </c:numRef>
          </c:val>
          <c:extLst>
            <c:ext xmlns:c16="http://schemas.microsoft.com/office/drawing/2014/chart" uri="{C3380CC4-5D6E-409C-BE32-E72D297353CC}">
              <c16:uniqueId val="{0000000D-81E7-478B-ABE6-9934165A876B}"/>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617596628217536"/>
          <c:y val="0.25142563246539779"/>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197" footer="0.3149606200000019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- 4'!$D$31:$D$40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3CE6-4E1E-BC6F-DC7B43CFB2B4}"/>
            </c:ext>
          </c:extLst>
        </c:ser>
        <c:ser>
          <c:idx val="1"/>
          <c:order val="1"/>
          <c:spPr>
            <a:solidFill>
              <a:schemeClr val="bg1">
                <a:lumMod val="65000"/>
              </a:schemeClr>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- 4'!$E$31:$E$40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CE6-4E1E-BC6F-DC7B43CFB2B4}"/>
            </c:ext>
          </c:extLst>
        </c:ser>
        <c:ser>
          <c:idx val="2"/>
          <c:order val="2"/>
          <c:spPr>
            <a:solidFill>
              <a:srgbClr val="FF0000"/>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- 4'!$F$31:$F$40</c:f>
              <c:numCache>
                <c:formatCode>General</c:formatCode>
                <c:ptCount val="10"/>
                <c:pt idx="0">
                  <c:v>3</c:v>
                </c:pt>
                <c:pt idx="1">
                  <c:v>3</c:v>
                </c:pt>
                <c:pt idx="2">
                  <c:v>1</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3CE6-4E1E-BC6F-DC7B43CFB2B4}"/>
            </c:ext>
          </c:extLst>
        </c:ser>
        <c:ser>
          <c:idx val="3"/>
          <c:order val="3"/>
          <c:spPr>
            <a:solidFill>
              <a:srgbClr val="FFC000"/>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- 4'!$G$31:$G$40</c:f>
              <c:numCache>
                <c:formatCode>General</c:formatCode>
                <c:ptCount val="10"/>
                <c:pt idx="0">
                  <c:v>7</c:v>
                </c:pt>
                <c:pt idx="1">
                  <c:v>4</c:v>
                </c:pt>
                <c:pt idx="2">
                  <c:v>5</c:v>
                </c:pt>
                <c:pt idx="3">
                  <c:v>4</c:v>
                </c:pt>
                <c:pt idx="4">
                  <c:v>0</c:v>
                </c:pt>
                <c:pt idx="5">
                  <c:v>1</c:v>
                </c:pt>
                <c:pt idx="6">
                  <c:v>2</c:v>
                </c:pt>
                <c:pt idx="7">
                  <c:v>2</c:v>
                </c:pt>
                <c:pt idx="8">
                  <c:v>2</c:v>
                </c:pt>
                <c:pt idx="9">
                  <c:v>1</c:v>
                </c:pt>
              </c:numCache>
            </c:numRef>
          </c:val>
          <c:extLst>
            <c:ext xmlns:c16="http://schemas.microsoft.com/office/drawing/2014/chart" uri="{C3380CC4-5D6E-409C-BE32-E72D297353CC}">
              <c16:uniqueId val="{00000003-3CE6-4E1E-BC6F-DC7B43CFB2B4}"/>
            </c:ext>
          </c:extLst>
        </c:ser>
        <c:ser>
          <c:idx val="4"/>
          <c:order val="4"/>
          <c:spPr>
            <a:solidFill>
              <a:srgbClr val="92D050"/>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- 4'!$H$31:$H$40</c:f>
              <c:numCache>
                <c:formatCode>General</c:formatCode>
                <c:ptCount val="10"/>
                <c:pt idx="0">
                  <c:v>5</c:v>
                </c:pt>
                <c:pt idx="1">
                  <c:v>1</c:v>
                </c:pt>
                <c:pt idx="2">
                  <c:v>2</c:v>
                </c:pt>
                <c:pt idx="3">
                  <c:v>0</c:v>
                </c:pt>
                <c:pt idx="4">
                  <c:v>3</c:v>
                </c:pt>
                <c:pt idx="5">
                  <c:v>0</c:v>
                </c:pt>
                <c:pt idx="6">
                  <c:v>3</c:v>
                </c:pt>
                <c:pt idx="7">
                  <c:v>1</c:v>
                </c:pt>
                <c:pt idx="8">
                  <c:v>1</c:v>
                </c:pt>
                <c:pt idx="9">
                  <c:v>2</c:v>
                </c:pt>
              </c:numCache>
            </c:numRef>
          </c:val>
          <c:extLst>
            <c:ext xmlns:c16="http://schemas.microsoft.com/office/drawing/2014/chart" uri="{C3380CC4-5D6E-409C-BE32-E72D297353CC}">
              <c16:uniqueId val="{00000004-3CE6-4E1E-BC6F-DC7B43CFB2B4}"/>
            </c:ext>
          </c:extLst>
        </c:ser>
        <c:ser>
          <c:idx val="5"/>
          <c:order val="5"/>
          <c:spPr>
            <a:solidFill>
              <a:srgbClr val="0070C0"/>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- 4'!$I$31:$I$40</c:f>
              <c:numCache>
                <c:formatCode>General</c:formatCode>
                <c:ptCount val="10"/>
                <c:pt idx="0">
                  <c:v>0</c:v>
                </c:pt>
                <c:pt idx="1">
                  <c:v>0</c:v>
                </c:pt>
                <c:pt idx="2">
                  <c:v>0</c:v>
                </c:pt>
                <c:pt idx="3">
                  <c:v>0</c:v>
                </c:pt>
                <c:pt idx="4">
                  <c:v>0</c:v>
                </c:pt>
                <c:pt idx="5">
                  <c:v>1</c:v>
                </c:pt>
                <c:pt idx="6">
                  <c:v>0</c:v>
                </c:pt>
                <c:pt idx="7">
                  <c:v>0</c:v>
                </c:pt>
                <c:pt idx="8">
                  <c:v>0</c:v>
                </c:pt>
                <c:pt idx="9">
                  <c:v>0</c:v>
                </c:pt>
              </c:numCache>
            </c:numRef>
          </c:val>
          <c:extLst>
            <c:ext xmlns:c16="http://schemas.microsoft.com/office/drawing/2014/chart" uri="{C3380CC4-5D6E-409C-BE32-E72D297353CC}">
              <c16:uniqueId val="{00000005-3CE6-4E1E-BC6F-DC7B43CFB2B4}"/>
            </c:ext>
          </c:extLst>
        </c:ser>
        <c:dLbls>
          <c:showLegendKey val="0"/>
          <c:showVal val="0"/>
          <c:showCatName val="0"/>
          <c:showSerName val="0"/>
          <c:showPercent val="0"/>
          <c:showBubbleSize val="0"/>
        </c:dLbls>
        <c:gapWidth val="150"/>
        <c:overlap val="100"/>
        <c:axId val="237921936"/>
        <c:axId val="237922496"/>
      </c:barChart>
      <c:catAx>
        <c:axId val="237921936"/>
        <c:scaling>
          <c:orientation val="maxMin"/>
        </c:scaling>
        <c:delete val="0"/>
        <c:axPos val="l"/>
        <c:numFmt formatCode="General" sourceLinked="0"/>
        <c:majorTickMark val="out"/>
        <c:minorTickMark val="none"/>
        <c:tickLblPos val="nextTo"/>
        <c:crossAx val="237922496"/>
        <c:crosses val="autoZero"/>
        <c:auto val="1"/>
        <c:lblAlgn val="ctr"/>
        <c:lblOffset val="100"/>
        <c:noMultiLvlLbl val="0"/>
      </c:catAx>
      <c:valAx>
        <c:axId val="237922496"/>
        <c:scaling>
          <c:orientation val="minMax"/>
        </c:scaling>
        <c:delete val="0"/>
        <c:axPos val="t"/>
        <c:majorGridlines/>
        <c:numFmt formatCode="General" sourceLinked="1"/>
        <c:majorTickMark val="out"/>
        <c:minorTickMark val="none"/>
        <c:tickLblPos val="nextTo"/>
        <c:crossAx val="237921936"/>
        <c:crosses val="autoZero"/>
        <c:crossBetween val="between"/>
      </c:valAx>
    </c:plotArea>
    <c:plotVisOnly val="1"/>
    <c:dispBlanksAs val="gap"/>
    <c:showDLblsOverMax val="0"/>
  </c:chart>
  <c:printSettings>
    <c:headerFooter/>
    <c:pageMargins b="0.78740157499999996" l="0.511811024" r="0.511811024" t="0.78740157499999996" header="0.31496062000000197" footer="0.3149606200000019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2"/>
          <c:order val="0"/>
          <c:spPr>
            <a:solidFill>
              <a:srgbClr val="FF0000"/>
            </a:solidFill>
          </c:spPr>
          <c:invertIfNegative val="0"/>
          <c:cat>
            <c:strRef>
              <c:f>'Painel de Gestão - 5'!$B$26:$B$35</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- 5'!$D$26:$D$35</c:f>
              <c:numCache>
                <c:formatCode>General</c:formatCode>
                <c:ptCount val="10"/>
                <c:pt idx="0">
                  <c:v>13</c:v>
                </c:pt>
                <c:pt idx="1">
                  <c:v>6</c:v>
                </c:pt>
                <c:pt idx="2">
                  <c:v>7</c:v>
                </c:pt>
                <c:pt idx="3">
                  <c:v>4</c:v>
                </c:pt>
                <c:pt idx="4">
                  <c:v>2</c:v>
                </c:pt>
                <c:pt idx="5">
                  <c:v>1</c:v>
                </c:pt>
                <c:pt idx="6">
                  <c:v>3</c:v>
                </c:pt>
                <c:pt idx="7">
                  <c:v>1</c:v>
                </c:pt>
                <c:pt idx="8">
                  <c:v>1</c:v>
                </c:pt>
                <c:pt idx="9">
                  <c:v>1</c:v>
                </c:pt>
              </c:numCache>
            </c:numRef>
          </c:val>
          <c:extLst>
            <c:ext xmlns:c16="http://schemas.microsoft.com/office/drawing/2014/chart" uri="{C3380CC4-5D6E-409C-BE32-E72D297353CC}">
              <c16:uniqueId val="{00000002-A73D-4262-84D6-2DED02FFE0F0}"/>
            </c:ext>
          </c:extLst>
        </c:ser>
        <c:ser>
          <c:idx val="5"/>
          <c:order val="1"/>
          <c:spPr>
            <a:solidFill>
              <a:srgbClr val="0070C0"/>
            </a:solidFill>
          </c:spPr>
          <c:invertIfNegative val="0"/>
          <c:cat>
            <c:strRef>
              <c:f>'Painel de Gestão - 5'!$B$26:$B$35</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- 5'!$E$26:$E$35</c:f>
              <c:numCache>
                <c:formatCode>General</c:formatCode>
                <c:ptCount val="10"/>
                <c:pt idx="0">
                  <c:v>2</c:v>
                </c:pt>
                <c:pt idx="1">
                  <c:v>2</c:v>
                </c:pt>
                <c:pt idx="2">
                  <c:v>1</c:v>
                </c:pt>
                <c:pt idx="3">
                  <c:v>0</c:v>
                </c:pt>
                <c:pt idx="4">
                  <c:v>1</c:v>
                </c:pt>
                <c:pt idx="5">
                  <c:v>1</c:v>
                </c:pt>
                <c:pt idx="6">
                  <c:v>2</c:v>
                </c:pt>
                <c:pt idx="7">
                  <c:v>2</c:v>
                </c:pt>
                <c:pt idx="8">
                  <c:v>2</c:v>
                </c:pt>
                <c:pt idx="9">
                  <c:v>0</c:v>
                </c:pt>
              </c:numCache>
            </c:numRef>
          </c:val>
          <c:extLst>
            <c:ext xmlns:c16="http://schemas.microsoft.com/office/drawing/2014/chart" uri="{C3380CC4-5D6E-409C-BE32-E72D297353CC}">
              <c16:uniqueId val="{00000005-A73D-4262-84D6-2DED02FFE0F0}"/>
            </c:ext>
          </c:extLst>
        </c:ser>
        <c:dLbls>
          <c:showLegendKey val="0"/>
          <c:showVal val="0"/>
          <c:showCatName val="0"/>
          <c:showSerName val="0"/>
          <c:showPercent val="0"/>
          <c:showBubbleSize val="0"/>
        </c:dLbls>
        <c:gapWidth val="150"/>
        <c:overlap val="100"/>
        <c:axId val="237841920"/>
        <c:axId val="238866352"/>
      </c:barChart>
      <c:catAx>
        <c:axId val="237841920"/>
        <c:scaling>
          <c:orientation val="maxMin"/>
        </c:scaling>
        <c:delete val="0"/>
        <c:axPos val="l"/>
        <c:numFmt formatCode="General" sourceLinked="0"/>
        <c:majorTickMark val="out"/>
        <c:minorTickMark val="none"/>
        <c:tickLblPos val="nextTo"/>
        <c:crossAx val="238866352"/>
        <c:crosses val="autoZero"/>
        <c:auto val="1"/>
        <c:lblAlgn val="ctr"/>
        <c:lblOffset val="100"/>
        <c:noMultiLvlLbl val="0"/>
      </c:catAx>
      <c:valAx>
        <c:axId val="238866352"/>
        <c:scaling>
          <c:orientation val="minMax"/>
        </c:scaling>
        <c:delete val="0"/>
        <c:axPos val="t"/>
        <c:majorGridlines/>
        <c:numFmt formatCode="General" sourceLinked="1"/>
        <c:majorTickMark val="out"/>
        <c:minorTickMark val="none"/>
        <c:tickLblPos val="nextTo"/>
        <c:crossAx val="237841920"/>
        <c:crosses val="autoZero"/>
        <c:crossBetween val="between"/>
      </c:valAx>
    </c:plotArea>
    <c:plotVisOnly val="1"/>
    <c:dispBlanksAs val="gap"/>
    <c:showDLblsOverMax val="0"/>
  </c:chart>
  <c:printSettings>
    <c:headerFooter/>
    <c:pageMargins b="0.78740157499999996" l="0.511811024" r="0.511811024" t="0.78740157499999996" header="0.31496062000000208" footer="0.31496062000000208"/>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3213001108862"/>
          <c:y val="0.18005402343097923"/>
          <c:w val="0.43478496795957339"/>
          <c:h val="0.70136516383560499"/>
        </c:manualLayout>
      </c:layout>
      <c:doughnutChart>
        <c:varyColors val="1"/>
        <c:ser>
          <c:idx val="0"/>
          <c:order val="0"/>
          <c:spPr>
            <a:solidFill>
              <a:schemeClr val="accent1"/>
            </a:solidFill>
          </c:spPr>
          <c:dPt>
            <c:idx val="0"/>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E185-4C26-B3F8-5D66EABB087B}"/>
              </c:ext>
            </c:extLst>
          </c:dPt>
          <c:dPt>
            <c:idx val="1"/>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'Painel de Gestão - 5'!$B$15:$B$16</c:f>
              <c:strCache>
                <c:ptCount val="2"/>
                <c:pt idx="0">
                  <c:v>Não concluída ou Não iniciada</c:v>
                </c:pt>
                <c:pt idx="1">
                  <c:v>Concluída</c:v>
                </c:pt>
              </c:strCache>
            </c:strRef>
          </c:cat>
          <c:val>
            <c:numRef>
              <c:f>'Painel de Gestão - 5'!$C$15:$C$16</c:f>
              <c:numCache>
                <c:formatCode>General</c:formatCode>
                <c:ptCount val="2"/>
                <c:pt idx="0">
                  <c:v>39</c:v>
                </c:pt>
                <c:pt idx="1">
                  <c:v>15</c:v>
                </c:pt>
              </c:numCache>
            </c:numRef>
          </c:val>
          <c:extLst>
            <c:ext xmlns:c16="http://schemas.microsoft.com/office/drawing/2014/chart" uri="{C3380CC4-5D6E-409C-BE32-E72D297353CC}">
              <c16:uniqueId val="{00000000-E185-4C26-B3F8-5D66EABB087B}"/>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t"/>
      <c:layout>
        <c:manualLayout>
          <c:xMode val="edge"/>
          <c:yMode val="edge"/>
          <c:x val="0.77583792650918648"/>
          <c:y val="0.3427979008893593"/>
          <c:w val="0.18082270479820695"/>
          <c:h val="0.397781271161373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DC3-4E43-8E4D-075AC90BB421}"/>
              </c:ext>
            </c:extLst>
          </c:dPt>
          <c:dPt>
            <c:idx val="1"/>
            <c:bubble3D val="0"/>
            <c:spPr>
              <a:solidFill>
                <a:srgbClr val="FF0000"/>
              </a:solidFill>
            </c:spPr>
            <c:extLst>
              <c:ext xmlns:c16="http://schemas.microsoft.com/office/drawing/2014/chart" uri="{C3380CC4-5D6E-409C-BE32-E72D297353CC}">
                <c16:uniqueId val="{00000003-1DC3-4E43-8E4D-075AC90BB421}"/>
              </c:ext>
            </c:extLst>
          </c:dPt>
          <c:dPt>
            <c:idx val="2"/>
            <c:bubble3D val="0"/>
            <c:spPr>
              <a:solidFill>
                <a:srgbClr val="FFC000"/>
              </a:solidFill>
            </c:spPr>
            <c:extLst>
              <c:ext xmlns:c16="http://schemas.microsoft.com/office/drawing/2014/chart" uri="{C3380CC4-5D6E-409C-BE32-E72D297353CC}">
                <c16:uniqueId val="{00000005-1DC3-4E43-8E4D-075AC90BB421}"/>
              </c:ext>
            </c:extLst>
          </c:dPt>
          <c:dPt>
            <c:idx val="3"/>
            <c:bubble3D val="0"/>
            <c:spPr>
              <a:solidFill>
                <a:srgbClr val="92D050"/>
              </a:solidFill>
            </c:spPr>
            <c:extLst>
              <c:ext xmlns:c16="http://schemas.microsoft.com/office/drawing/2014/chart" uri="{C3380CC4-5D6E-409C-BE32-E72D297353CC}">
                <c16:uniqueId val="{00000007-1DC3-4E43-8E4D-075AC90BB421}"/>
              </c:ext>
            </c:extLst>
          </c:dPt>
          <c:dPt>
            <c:idx val="4"/>
            <c:bubble3D val="0"/>
            <c:spPr>
              <a:solidFill>
                <a:srgbClr val="0070C0"/>
              </a:solidFill>
            </c:spPr>
            <c:extLst>
              <c:ext xmlns:c16="http://schemas.microsoft.com/office/drawing/2014/chart" uri="{C3380CC4-5D6E-409C-BE32-E72D297353CC}">
                <c16:uniqueId val="{00000009-1DC3-4E43-8E4D-075AC90BB421}"/>
              </c:ext>
            </c:extLst>
          </c:dPt>
          <c:dPt>
            <c:idx val="5"/>
            <c:bubble3D val="0"/>
            <c:spPr>
              <a:solidFill>
                <a:srgbClr val="FF99CC"/>
              </a:solidFill>
            </c:spPr>
            <c:extLst>
              <c:ext xmlns:c16="http://schemas.microsoft.com/office/drawing/2014/chart" uri="{C3380CC4-5D6E-409C-BE32-E72D297353CC}">
                <c16:uniqueId val="{0000000B-1DC3-4E43-8E4D-075AC90BB421}"/>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1DC3-4E43-8E4D-075AC90BB421}"/>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C9E5-46B8-A12C-68E854FC7E68}"/>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9</c:v>
                </c:pt>
                <c:pt idx="1">
                  <c:v>18</c:v>
                </c:pt>
                <c:pt idx="2">
                  <c:v>16</c:v>
                </c:pt>
                <c:pt idx="3">
                  <c:v>15</c:v>
                </c:pt>
                <c:pt idx="4">
                  <c:v>0</c:v>
                </c:pt>
                <c:pt idx="5">
                  <c:v>0</c:v>
                </c:pt>
              </c:numCache>
            </c:numRef>
          </c:val>
          <c:extLst>
            <c:ext xmlns:c16="http://schemas.microsoft.com/office/drawing/2014/chart" uri="{C3380CC4-5D6E-409C-BE32-E72D297353CC}">
              <c16:uniqueId val="{0000000D-1DC3-4E43-8E4D-075AC90BB421}"/>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6175975675517908"/>
          <c:y val="0.25142540138849967"/>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152" footer="0.3149606200000015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- 1'!$B$31:$B$41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- 1'!$D$31:$D$41</c:f>
              <c:numCache>
                <c:formatCode>General</c:formatCode>
                <c:ptCount val="11"/>
                <c:pt idx="0">
                  <c:v>0</c:v>
                </c:pt>
                <c:pt idx="1">
                  <c:v>2</c:v>
                </c:pt>
                <c:pt idx="2">
                  <c:v>2</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1B6A-481A-B91A-6893A79157D3}"/>
            </c:ext>
          </c:extLst>
        </c:ser>
        <c:ser>
          <c:idx val="1"/>
          <c:order val="1"/>
          <c:spPr>
            <a:solidFill>
              <a:schemeClr val="bg1">
                <a:lumMod val="65000"/>
              </a:schemeClr>
            </a:solidFill>
          </c:spPr>
          <c:invertIfNegative val="0"/>
          <c:cat>
            <c:strRef>
              <c:f>'Painel de Gestão - 1'!$B$31:$B$41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- 1'!$E$31:$E$41</c:f>
              <c:numCache>
                <c:formatCode>General</c:formatCode>
                <c:ptCount val="11"/>
                <c:pt idx="0">
                  <c:v>2</c:v>
                </c:pt>
                <c:pt idx="1">
                  <c:v>3</c:v>
                </c:pt>
                <c:pt idx="2">
                  <c:v>1</c:v>
                </c:pt>
                <c:pt idx="3">
                  <c:v>0</c:v>
                </c:pt>
                <c:pt idx="4">
                  <c:v>0</c:v>
                </c:pt>
                <c:pt idx="5">
                  <c:v>0</c:v>
                </c:pt>
                <c:pt idx="6">
                  <c:v>1</c:v>
                </c:pt>
                <c:pt idx="7">
                  <c:v>1</c:v>
                </c:pt>
                <c:pt idx="8">
                  <c:v>2</c:v>
                </c:pt>
                <c:pt idx="9">
                  <c:v>0</c:v>
                </c:pt>
                <c:pt idx="10">
                  <c:v>0</c:v>
                </c:pt>
              </c:numCache>
            </c:numRef>
          </c:val>
          <c:extLst>
            <c:ext xmlns:c16="http://schemas.microsoft.com/office/drawing/2014/chart" uri="{C3380CC4-5D6E-409C-BE32-E72D297353CC}">
              <c16:uniqueId val="{00000001-1B6A-481A-B91A-6893A79157D3}"/>
            </c:ext>
          </c:extLst>
        </c:ser>
        <c:ser>
          <c:idx val="2"/>
          <c:order val="2"/>
          <c:spPr>
            <a:solidFill>
              <a:srgbClr val="FF0000"/>
            </a:solidFill>
          </c:spPr>
          <c:invertIfNegative val="0"/>
          <c:cat>
            <c:strRef>
              <c:f>'Painel de Gestão - 1'!$B$31:$B$41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- 1'!$F$31:$F$41</c:f>
              <c:numCache>
                <c:formatCode>General</c:formatCode>
                <c:ptCount val="11"/>
                <c:pt idx="0">
                  <c:v>4</c:v>
                </c:pt>
                <c:pt idx="1">
                  <c:v>5</c:v>
                </c:pt>
                <c:pt idx="2">
                  <c:v>4</c:v>
                </c:pt>
                <c:pt idx="3">
                  <c:v>2</c:v>
                </c:pt>
                <c:pt idx="4">
                  <c:v>1</c:v>
                </c:pt>
                <c:pt idx="5">
                  <c:v>0</c:v>
                </c:pt>
                <c:pt idx="6">
                  <c:v>0</c:v>
                </c:pt>
                <c:pt idx="7">
                  <c:v>0</c:v>
                </c:pt>
                <c:pt idx="8">
                  <c:v>1</c:v>
                </c:pt>
                <c:pt idx="9">
                  <c:v>1</c:v>
                </c:pt>
                <c:pt idx="10">
                  <c:v>0</c:v>
                </c:pt>
              </c:numCache>
            </c:numRef>
          </c:val>
          <c:extLst>
            <c:ext xmlns:c16="http://schemas.microsoft.com/office/drawing/2014/chart" uri="{C3380CC4-5D6E-409C-BE32-E72D297353CC}">
              <c16:uniqueId val="{00000002-1B6A-481A-B91A-6893A79157D3}"/>
            </c:ext>
          </c:extLst>
        </c:ser>
        <c:ser>
          <c:idx val="3"/>
          <c:order val="3"/>
          <c:spPr>
            <a:solidFill>
              <a:srgbClr val="FFC000"/>
            </a:solidFill>
          </c:spPr>
          <c:invertIfNegative val="0"/>
          <c:cat>
            <c:strRef>
              <c:f>'Painel de Gestão - 1'!$B$31:$B$41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- 1'!$G$31:$G$41</c:f>
              <c:numCache>
                <c:formatCode>General</c:formatCode>
                <c:ptCount val="11"/>
                <c:pt idx="0">
                  <c:v>7</c:v>
                </c:pt>
                <c:pt idx="1">
                  <c:v>1</c:v>
                </c:pt>
                <c:pt idx="2">
                  <c:v>2</c:v>
                </c:pt>
                <c:pt idx="3">
                  <c:v>2</c:v>
                </c:pt>
                <c:pt idx="4">
                  <c:v>2</c:v>
                </c:pt>
                <c:pt idx="5">
                  <c:v>0</c:v>
                </c:pt>
                <c:pt idx="6">
                  <c:v>2</c:v>
                </c:pt>
                <c:pt idx="7">
                  <c:v>1</c:v>
                </c:pt>
                <c:pt idx="8">
                  <c:v>0</c:v>
                </c:pt>
                <c:pt idx="9">
                  <c:v>0</c:v>
                </c:pt>
                <c:pt idx="10">
                  <c:v>0</c:v>
                </c:pt>
              </c:numCache>
            </c:numRef>
          </c:val>
          <c:extLst>
            <c:ext xmlns:c16="http://schemas.microsoft.com/office/drawing/2014/chart" uri="{C3380CC4-5D6E-409C-BE32-E72D297353CC}">
              <c16:uniqueId val="{00000003-1B6A-481A-B91A-6893A79157D3}"/>
            </c:ext>
          </c:extLst>
        </c:ser>
        <c:ser>
          <c:idx val="4"/>
          <c:order val="4"/>
          <c:spPr>
            <a:solidFill>
              <a:srgbClr val="92D050"/>
            </a:solidFill>
          </c:spPr>
          <c:invertIfNegative val="0"/>
          <c:cat>
            <c:strRef>
              <c:f>'Painel de Gestão - 1'!$B$31:$B$41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- 1'!$H$31:$H$41</c:f>
              <c:numCache>
                <c:formatCode>General</c:formatCode>
                <c:ptCount val="11"/>
                <c:pt idx="0">
                  <c:v>3</c:v>
                </c:pt>
                <c:pt idx="1">
                  <c:v>2</c:v>
                </c:pt>
                <c:pt idx="2">
                  <c:v>3</c:v>
                </c:pt>
                <c:pt idx="3">
                  <c:v>0</c:v>
                </c:pt>
                <c:pt idx="4">
                  <c:v>0</c:v>
                </c:pt>
                <c:pt idx="5">
                  <c:v>2</c:v>
                </c:pt>
                <c:pt idx="6">
                  <c:v>2</c:v>
                </c:pt>
                <c:pt idx="7">
                  <c:v>2</c:v>
                </c:pt>
                <c:pt idx="8">
                  <c:v>1</c:v>
                </c:pt>
                <c:pt idx="9">
                  <c:v>0</c:v>
                </c:pt>
                <c:pt idx="10">
                  <c:v>2</c:v>
                </c:pt>
              </c:numCache>
            </c:numRef>
          </c:val>
          <c:extLst>
            <c:ext xmlns:c16="http://schemas.microsoft.com/office/drawing/2014/chart" uri="{C3380CC4-5D6E-409C-BE32-E72D297353CC}">
              <c16:uniqueId val="{00000004-1B6A-481A-B91A-6893A79157D3}"/>
            </c:ext>
          </c:extLst>
        </c:ser>
        <c:ser>
          <c:idx val="5"/>
          <c:order val="5"/>
          <c:spPr>
            <a:solidFill>
              <a:srgbClr val="0070C0"/>
            </a:solidFill>
          </c:spPr>
          <c:invertIfNegative val="0"/>
          <c:cat>
            <c:strRef>
              <c:f>'Painel de Gestão - 1'!$B$31:$B$41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- 1'!$I$31:$I$41</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1B6A-481A-B91A-6893A79157D3}"/>
            </c:ext>
          </c:extLst>
        </c:ser>
        <c:dLbls>
          <c:showLegendKey val="0"/>
          <c:showVal val="0"/>
          <c:showCatName val="0"/>
          <c:showSerName val="0"/>
          <c:showPercent val="0"/>
          <c:showBubbleSize val="0"/>
        </c:dLbls>
        <c:gapWidth val="150"/>
        <c:overlap val="100"/>
        <c:axId val="189185280"/>
        <c:axId val="189185840"/>
      </c:barChart>
      <c:catAx>
        <c:axId val="189185280"/>
        <c:scaling>
          <c:orientation val="maxMin"/>
        </c:scaling>
        <c:delete val="0"/>
        <c:axPos val="l"/>
        <c:numFmt formatCode="General" sourceLinked="0"/>
        <c:majorTickMark val="out"/>
        <c:minorTickMark val="none"/>
        <c:tickLblPos val="nextTo"/>
        <c:crossAx val="189185840"/>
        <c:crosses val="autoZero"/>
        <c:auto val="1"/>
        <c:lblAlgn val="ctr"/>
        <c:lblOffset val="100"/>
        <c:noMultiLvlLbl val="0"/>
      </c:catAx>
      <c:valAx>
        <c:axId val="189185840"/>
        <c:scaling>
          <c:orientation val="minMax"/>
        </c:scaling>
        <c:delete val="0"/>
        <c:axPos val="t"/>
        <c:majorGridlines/>
        <c:numFmt formatCode="General" sourceLinked="1"/>
        <c:majorTickMark val="out"/>
        <c:minorTickMark val="none"/>
        <c:tickLblPos val="nextTo"/>
        <c:crossAx val="189185280"/>
        <c:crosses val="autoZero"/>
        <c:crossBetween val="between"/>
        <c:majorUnit val="1"/>
      </c:valAx>
    </c:plotArea>
    <c:plotVisOnly val="1"/>
    <c:dispBlanksAs val="gap"/>
    <c:showDLblsOverMax val="0"/>
  </c:chart>
  <c:printSettings>
    <c:headerFooter/>
    <c:pageMargins b="0.78740157499999996" l="0.511811024" r="0.511811024" t="0.78740157499999996" header="0.31496062000000152" footer="0.3149606200000015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42D7-4FFF-A4E3-40BC7B150B0E}"/>
              </c:ext>
            </c:extLst>
          </c:dPt>
          <c:dPt>
            <c:idx val="1"/>
            <c:bubble3D val="0"/>
            <c:spPr>
              <a:solidFill>
                <a:srgbClr val="FF0000"/>
              </a:solidFill>
            </c:spPr>
            <c:extLst>
              <c:ext xmlns:c16="http://schemas.microsoft.com/office/drawing/2014/chart" uri="{C3380CC4-5D6E-409C-BE32-E72D297353CC}">
                <c16:uniqueId val="{00000003-42D7-4FFF-A4E3-40BC7B150B0E}"/>
              </c:ext>
            </c:extLst>
          </c:dPt>
          <c:dPt>
            <c:idx val="2"/>
            <c:bubble3D val="0"/>
            <c:spPr>
              <a:solidFill>
                <a:srgbClr val="FFC000"/>
              </a:solidFill>
            </c:spPr>
            <c:extLst>
              <c:ext xmlns:c16="http://schemas.microsoft.com/office/drawing/2014/chart" uri="{C3380CC4-5D6E-409C-BE32-E72D297353CC}">
                <c16:uniqueId val="{00000005-42D7-4FFF-A4E3-40BC7B150B0E}"/>
              </c:ext>
            </c:extLst>
          </c:dPt>
          <c:dPt>
            <c:idx val="3"/>
            <c:bubble3D val="0"/>
            <c:spPr>
              <a:solidFill>
                <a:srgbClr val="92D050"/>
              </a:solidFill>
            </c:spPr>
            <c:extLst>
              <c:ext xmlns:c16="http://schemas.microsoft.com/office/drawing/2014/chart" uri="{C3380CC4-5D6E-409C-BE32-E72D297353CC}">
                <c16:uniqueId val="{00000007-42D7-4FFF-A4E3-40BC7B150B0E}"/>
              </c:ext>
            </c:extLst>
          </c:dPt>
          <c:dPt>
            <c:idx val="4"/>
            <c:bubble3D val="0"/>
            <c:spPr>
              <a:solidFill>
                <a:srgbClr val="0070C0"/>
              </a:solidFill>
            </c:spPr>
            <c:extLst>
              <c:ext xmlns:c16="http://schemas.microsoft.com/office/drawing/2014/chart" uri="{C3380CC4-5D6E-409C-BE32-E72D297353CC}">
                <c16:uniqueId val="{00000009-42D7-4FFF-A4E3-40BC7B150B0E}"/>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42D7-4FFF-A4E3-40BC7B150B0E}"/>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4</c:v>
                </c:pt>
                <c:pt idx="1">
                  <c:v>21</c:v>
                </c:pt>
                <c:pt idx="2">
                  <c:v>14</c:v>
                </c:pt>
                <c:pt idx="3">
                  <c:v>18</c:v>
                </c:pt>
                <c:pt idx="4">
                  <c:v>0</c:v>
                </c:pt>
              </c:numCache>
            </c:numRef>
          </c:val>
          <c:extLst>
            <c:ext xmlns:c16="http://schemas.microsoft.com/office/drawing/2014/chart" uri="{C3380CC4-5D6E-409C-BE32-E72D297353CC}">
              <c16:uniqueId val="{0000000A-42D7-4FFF-A4E3-40BC7B150B0E}"/>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389"/>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63" footer="0.3149606200000016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A4B0-4043-94B4-26D378C6F54C}"/>
              </c:ext>
            </c:extLst>
          </c:dPt>
          <c:dPt>
            <c:idx val="1"/>
            <c:bubble3D val="0"/>
            <c:spPr>
              <a:solidFill>
                <a:srgbClr val="FF0000"/>
              </a:solidFill>
            </c:spPr>
            <c:extLst>
              <c:ext xmlns:c16="http://schemas.microsoft.com/office/drawing/2014/chart" uri="{C3380CC4-5D6E-409C-BE32-E72D297353CC}">
                <c16:uniqueId val="{00000003-A4B0-4043-94B4-26D378C6F54C}"/>
              </c:ext>
            </c:extLst>
          </c:dPt>
          <c:dPt>
            <c:idx val="2"/>
            <c:bubble3D val="0"/>
            <c:spPr>
              <a:solidFill>
                <a:srgbClr val="FFC000"/>
              </a:solidFill>
            </c:spPr>
            <c:extLst>
              <c:ext xmlns:c16="http://schemas.microsoft.com/office/drawing/2014/chart" uri="{C3380CC4-5D6E-409C-BE32-E72D297353CC}">
                <c16:uniqueId val="{00000005-A4B0-4043-94B4-26D378C6F54C}"/>
              </c:ext>
            </c:extLst>
          </c:dPt>
          <c:dPt>
            <c:idx val="3"/>
            <c:bubble3D val="0"/>
            <c:spPr>
              <a:solidFill>
                <a:srgbClr val="92D050"/>
              </a:solidFill>
            </c:spPr>
            <c:extLst>
              <c:ext xmlns:c16="http://schemas.microsoft.com/office/drawing/2014/chart" uri="{C3380CC4-5D6E-409C-BE32-E72D297353CC}">
                <c16:uniqueId val="{00000007-A4B0-4043-94B4-26D378C6F54C}"/>
              </c:ext>
            </c:extLst>
          </c:dPt>
          <c:dPt>
            <c:idx val="4"/>
            <c:bubble3D val="0"/>
            <c:spPr>
              <a:solidFill>
                <a:srgbClr val="0070C0"/>
              </a:solidFill>
            </c:spPr>
            <c:extLst>
              <c:ext xmlns:c16="http://schemas.microsoft.com/office/drawing/2014/chart" uri="{C3380CC4-5D6E-409C-BE32-E72D297353CC}">
                <c16:uniqueId val="{00000009-A4B0-4043-94B4-26D378C6F54C}"/>
              </c:ext>
            </c:extLst>
          </c:dPt>
          <c:dPt>
            <c:idx val="5"/>
            <c:bubble3D val="0"/>
            <c:spPr>
              <a:solidFill>
                <a:srgbClr val="FF99CC"/>
              </a:solidFill>
            </c:spPr>
            <c:extLst>
              <c:ext xmlns:c16="http://schemas.microsoft.com/office/drawing/2014/chart" uri="{C3380CC4-5D6E-409C-BE32-E72D297353CC}">
                <c16:uniqueId val="{0000000B-A4B0-4043-94B4-26D378C6F54C}"/>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A4B0-4043-94B4-26D378C6F54C}"/>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257D-4332-AF15-8DE0C047D1CC}"/>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4</c:v>
                </c:pt>
                <c:pt idx="1">
                  <c:v>21</c:v>
                </c:pt>
                <c:pt idx="2">
                  <c:v>14</c:v>
                </c:pt>
                <c:pt idx="3">
                  <c:v>17</c:v>
                </c:pt>
                <c:pt idx="4">
                  <c:v>0</c:v>
                </c:pt>
                <c:pt idx="5">
                  <c:v>0</c:v>
                </c:pt>
              </c:numCache>
            </c:numRef>
          </c:val>
          <c:extLst>
            <c:ext xmlns:c16="http://schemas.microsoft.com/office/drawing/2014/chart" uri="{C3380CC4-5D6E-409C-BE32-E72D297353CC}">
              <c16:uniqueId val="{0000000D-A4B0-4043-94B4-26D378C6F54C}"/>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617596628217536"/>
          <c:y val="0.25142563246539779"/>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163" footer="0.3149606200000016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- 2'!$B$31:$B$41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- 2'!$D$31:$D$41</c:f>
              <c:numCache>
                <c:formatCode>General</c:formatCode>
                <c:ptCount val="11"/>
                <c:pt idx="0">
                  <c:v>0</c:v>
                </c:pt>
                <c:pt idx="1">
                  <c:v>0</c:v>
                </c:pt>
                <c:pt idx="2">
                  <c:v>0</c:v>
                </c:pt>
                <c:pt idx="3">
                  <c:v>0</c:v>
                </c:pt>
                <c:pt idx="4">
                  <c:v>0</c:v>
                </c:pt>
                <c:pt idx="5">
                  <c:v>0</c:v>
                </c:pt>
                <c:pt idx="6">
                  <c:v>0</c:v>
                </c:pt>
                <c:pt idx="7">
                  <c:v>1</c:v>
                </c:pt>
                <c:pt idx="8">
                  <c:v>0</c:v>
                </c:pt>
                <c:pt idx="9">
                  <c:v>0</c:v>
                </c:pt>
                <c:pt idx="10">
                  <c:v>0</c:v>
                </c:pt>
              </c:numCache>
            </c:numRef>
          </c:val>
          <c:extLst>
            <c:ext xmlns:c16="http://schemas.microsoft.com/office/drawing/2014/chart" uri="{C3380CC4-5D6E-409C-BE32-E72D297353CC}">
              <c16:uniqueId val="{00000000-8FE6-493F-9FE0-3DD41545CD29}"/>
            </c:ext>
          </c:extLst>
        </c:ser>
        <c:ser>
          <c:idx val="1"/>
          <c:order val="1"/>
          <c:spPr>
            <a:solidFill>
              <a:schemeClr val="bg1">
                <a:lumMod val="65000"/>
              </a:schemeClr>
            </a:solidFill>
          </c:spPr>
          <c:invertIfNegative val="0"/>
          <c:cat>
            <c:strRef>
              <c:f>'Painel de Gestão - 2'!$B$31:$B$41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- 2'!$E$31:$E$41</c:f>
              <c:numCache>
                <c:formatCode>General</c:formatCode>
                <c:ptCount val="11"/>
                <c:pt idx="0">
                  <c:v>1</c:v>
                </c:pt>
                <c:pt idx="1">
                  <c:v>0</c:v>
                </c:pt>
                <c:pt idx="2">
                  <c:v>0</c:v>
                </c:pt>
                <c:pt idx="3">
                  <c:v>0</c:v>
                </c:pt>
                <c:pt idx="4">
                  <c:v>0</c:v>
                </c:pt>
                <c:pt idx="5">
                  <c:v>0</c:v>
                </c:pt>
                <c:pt idx="6">
                  <c:v>1</c:v>
                </c:pt>
                <c:pt idx="7">
                  <c:v>0</c:v>
                </c:pt>
                <c:pt idx="8">
                  <c:v>1</c:v>
                </c:pt>
                <c:pt idx="9">
                  <c:v>1</c:v>
                </c:pt>
                <c:pt idx="10">
                  <c:v>0</c:v>
                </c:pt>
              </c:numCache>
            </c:numRef>
          </c:val>
          <c:extLst>
            <c:ext xmlns:c16="http://schemas.microsoft.com/office/drawing/2014/chart" uri="{C3380CC4-5D6E-409C-BE32-E72D297353CC}">
              <c16:uniqueId val="{00000001-8FE6-493F-9FE0-3DD41545CD29}"/>
            </c:ext>
          </c:extLst>
        </c:ser>
        <c:ser>
          <c:idx val="2"/>
          <c:order val="2"/>
          <c:spPr>
            <a:solidFill>
              <a:srgbClr val="FF0000"/>
            </a:solidFill>
          </c:spPr>
          <c:invertIfNegative val="0"/>
          <c:cat>
            <c:strRef>
              <c:f>'Painel de Gestão - 2'!$B$31:$B$41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- 2'!$F$31:$F$41</c:f>
              <c:numCache>
                <c:formatCode>General</c:formatCode>
                <c:ptCount val="11"/>
                <c:pt idx="0">
                  <c:v>6</c:v>
                </c:pt>
                <c:pt idx="1">
                  <c:v>7</c:v>
                </c:pt>
                <c:pt idx="2">
                  <c:v>3</c:v>
                </c:pt>
                <c:pt idx="3">
                  <c:v>3</c:v>
                </c:pt>
                <c:pt idx="4">
                  <c:v>0</c:v>
                </c:pt>
                <c:pt idx="5">
                  <c:v>0</c:v>
                </c:pt>
                <c:pt idx="6">
                  <c:v>1</c:v>
                </c:pt>
                <c:pt idx="7">
                  <c:v>0</c:v>
                </c:pt>
                <c:pt idx="8">
                  <c:v>1</c:v>
                </c:pt>
                <c:pt idx="9">
                  <c:v>0</c:v>
                </c:pt>
                <c:pt idx="10">
                  <c:v>0</c:v>
                </c:pt>
              </c:numCache>
            </c:numRef>
          </c:val>
          <c:extLst>
            <c:ext xmlns:c16="http://schemas.microsoft.com/office/drawing/2014/chart" uri="{C3380CC4-5D6E-409C-BE32-E72D297353CC}">
              <c16:uniqueId val="{00000002-8FE6-493F-9FE0-3DD41545CD29}"/>
            </c:ext>
          </c:extLst>
        </c:ser>
        <c:ser>
          <c:idx val="3"/>
          <c:order val="3"/>
          <c:spPr>
            <a:solidFill>
              <a:srgbClr val="FFC000"/>
            </a:solidFill>
          </c:spPr>
          <c:invertIfNegative val="0"/>
          <c:cat>
            <c:strRef>
              <c:f>'Painel de Gestão - 2'!$B$31:$B$41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- 2'!$G$31:$G$41</c:f>
              <c:numCache>
                <c:formatCode>General</c:formatCode>
                <c:ptCount val="11"/>
                <c:pt idx="0">
                  <c:v>5</c:v>
                </c:pt>
                <c:pt idx="1">
                  <c:v>1</c:v>
                </c:pt>
                <c:pt idx="2">
                  <c:v>4</c:v>
                </c:pt>
                <c:pt idx="3">
                  <c:v>1</c:v>
                </c:pt>
                <c:pt idx="4">
                  <c:v>0</c:v>
                </c:pt>
                <c:pt idx="5">
                  <c:v>1</c:v>
                </c:pt>
                <c:pt idx="6">
                  <c:v>1</c:v>
                </c:pt>
                <c:pt idx="7">
                  <c:v>1</c:v>
                </c:pt>
                <c:pt idx="8">
                  <c:v>0</c:v>
                </c:pt>
                <c:pt idx="9">
                  <c:v>0</c:v>
                </c:pt>
                <c:pt idx="10">
                  <c:v>0</c:v>
                </c:pt>
              </c:numCache>
            </c:numRef>
          </c:val>
          <c:extLst>
            <c:ext xmlns:c16="http://schemas.microsoft.com/office/drawing/2014/chart" uri="{C3380CC4-5D6E-409C-BE32-E72D297353CC}">
              <c16:uniqueId val="{00000003-8FE6-493F-9FE0-3DD41545CD29}"/>
            </c:ext>
          </c:extLst>
        </c:ser>
        <c:ser>
          <c:idx val="4"/>
          <c:order val="4"/>
          <c:spPr>
            <a:solidFill>
              <a:srgbClr val="92D050"/>
            </a:solidFill>
          </c:spPr>
          <c:invertIfNegative val="0"/>
          <c:cat>
            <c:strRef>
              <c:f>'Painel de Gestão - 2'!$B$31:$B$41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- 2'!$H$31:$H$41</c:f>
              <c:numCache>
                <c:formatCode>General</c:formatCode>
                <c:ptCount val="11"/>
                <c:pt idx="0">
                  <c:v>4</c:v>
                </c:pt>
                <c:pt idx="1">
                  <c:v>1</c:v>
                </c:pt>
                <c:pt idx="2">
                  <c:v>1</c:v>
                </c:pt>
                <c:pt idx="3">
                  <c:v>0</c:v>
                </c:pt>
                <c:pt idx="4">
                  <c:v>3</c:v>
                </c:pt>
                <c:pt idx="5">
                  <c:v>1</c:v>
                </c:pt>
                <c:pt idx="6">
                  <c:v>2</c:v>
                </c:pt>
                <c:pt idx="7">
                  <c:v>3</c:v>
                </c:pt>
                <c:pt idx="8">
                  <c:v>1</c:v>
                </c:pt>
                <c:pt idx="9">
                  <c:v>0</c:v>
                </c:pt>
                <c:pt idx="10">
                  <c:v>2</c:v>
                </c:pt>
              </c:numCache>
            </c:numRef>
          </c:val>
          <c:extLst>
            <c:ext xmlns:c16="http://schemas.microsoft.com/office/drawing/2014/chart" uri="{C3380CC4-5D6E-409C-BE32-E72D297353CC}">
              <c16:uniqueId val="{00000004-8FE6-493F-9FE0-3DD41545CD29}"/>
            </c:ext>
          </c:extLst>
        </c:ser>
        <c:ser>
          <c:idx val="5"/>
          <c:order val="5"/>
          <c:spPr>
            <a:solidFill>
              <a:srgbClr val="0070C0"/>
            </a:solidFill>
          </c:spPr>
          <c:invertIfNegative val="0"/>
          <c:cat>
            <c:strRef>
              <c:f>'Painel de Gestão - 2'!$B$31:$B$41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- 2'!$I$31:$I$41</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8FE6-493F-9FE0-3DD41545CD29}"/>
            </c:ext>
          </c:extLst>
        </c:ser>
        <c:dLbls>
          <c:showLegendKey val="0"/>
          <c:showVal val="0"/>
          <c:showCatName val="0"/>
          <c:showSerName val="0"/>
          <c:showPercent val="0"/>
          <c:showBubbleSize val="0"/>
        </c:dLbls>
        <c:gapWidth val="150"/>
        <c:overlap val="100"/>
        <c:axId val="236075248"/>
        <c:axId val="236075808"/>
      </c:barChart>
      <c:catAx>
        <c:axId val="236075248"/>
        <c:scaling>
          <c:orientation val="maxMin"/>
        </c:scaling>
        <c:delete val="0"/>
        <c:axPos val="l"/>
        <c:numFmt formatCode="General" sourceLinked="0"/>
        <c:majorTickMark val="out"/>
        <c:minorTickMark val="none"/>
        <c:tickLblPos val="nextTo"/>
        <c:crossAx val="236075808"/>
        <c:crosses val="autoZero"/>
        <c:auto val="1"/>
        <c:lblAlgn val="ctr"/>
        <c:lblOffset val="100"/>
        <c:noMultiLvlLbl val="0"/>
      </c:catAx>
      <c:valAx>
        <c:axId val="236075808"/>
        <c:scaling>
          <c:orientation val="minMax"/>
        </c:scaling>
        <c:delete val="0"/>
        <c:axPos val="t"/>
        <c:majorGridlines/>
        <c:numFmt formatCode="General" sourceLinked="1"/>
        <c:majorTickMark val="out"/>
        <c:minorTickMark val="none"/>
        <c:tickLblPos val="nextTo"/>
        <c:crossAx val="236075248"/>
        <c:crosses val="autoZero"/>
        <c:crossBetween val="between"/>
      </c:valAx>
    </c:plotArea>
    <c:plotVisOnly val="1"/>
    <c:dispBlanksAs val="gap"/>
    <c:showDLblsOverMax val="0"/>
  </c:chart>
  <c:printSettings>
    <c:headerFooter/>
    <c:pageMargins b="0.78740157499999996" l="0.511811024" r="0.511811024" t="0.78740157499999996" header="0.31496062000000163" footer="0.3149606200000016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C220-440E-ABA6-5BCF33E03450}"/>
              </c:ext>
            </c:extLst>
          </c:dPt>
          <c:dPt>
            <c:idx val="1"/>
            <c:bubble3D val="0"/>
            <c:spPr>
              <a:solidFill>
                <a:srgbClr val="FF0000"/>
              </a:solidFill>
            </c:spPr>
            <c:extLst>
              <c:ext xmlns:c16="http://schemas.microsoft.com/office/drawing/2014/chart" uri="{C3380CC4-5D6E-409C-BE32-E72D297353CC}">
                <c16:uniqueId val="{00000003-C220-440E-ABA6-5BCF33E03450}"/>
              </c:ext>
            </c:extLst>
          </c:dPt>
          <c:dPt>
            <c:idx val="2"/>
            <c:bubble3D val="0"/>
            <c:spPr>
              <a:solidFill>
                <a:srgbClr val="FFC000"/>
              </a:solidFill>
            </c:spPr>
            <c:extLst>
              <c:ext xmlns:c16="http://schemas.microsoft.com/office/drawing/2014/chart" uri="{C3380CC4-5D6E-409C-BE32-E72D297353CC}">
                <c16:uniqueId val="{00000005-C220-440E-ABA6-5BCF33E03450}"/>
              </c:ext>
            </c:extLst>
          </c:dPt>
          <c:dPt>
            <c:idx val="3"/>
            <c:bubble3D val="0"/>
            <c:spPr>
              <a:solidFill>
                <a:srgbClr val="92D050"/>
              </a:solidFill>
            </c:spPr>
            <c:extLst>
              <c:ext xmlns:c16="http://schemas.microsoft.com/office/drawing/2014/chart" uri="{C3380CC4-5D6E-409C-BE32-E72D297353CC}">
                <c16:uniqueId val="{00000007-C220-440E-ABA6-5BCF33E03450}"/>
              </c:ext>
            </c:extLst>
          </c:dPt>
          <c:dPt>
            <c:idx val="4"/>
            <c:bubble3D val="0"/>
            <c:spPr>
              <a:solidFill>
                <a:srgbClr val="0070C0"/>
              </a:solidFill>
            </c:spPr>
            <c:extLst>
              <c:ext xmlns:c16="http://schemas.microsoft.com/office/drawing/2014/chart" uri="{C3380CC4-5D6E-409C-BE32-E72D297353CC}">
                <c16:uniqueId val="{00000009-C220-440E-ABA6-5BCF33E03450}"/>
              </c:ext>
            </c:extLst>
          </c:dPt>
          <c:dLbls>
            <c:dLbl>
              <c:idx val="2"/>
              <c:spPr>
                <a:noFill/>
              </c:spPr>
              <c:txPr>
                <a:bodyPr/>
                <a:lstStyle/>
                <a:p>
                  <a:pPr>
                    <a:defRPr b="1">
                      <a:solidFill>
                        <a:sysClr val="windowText" lastClr="000000"/>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C220-440E-ABA6-5BCF33E03450}"/>
                </c:ext>
              </c:extLst>
            </c:dLbl>
            <c:spPr>
              <a:noFill/>
              <a:ln>
                <a:noFill/>
              </a:ln>
              <a:effectLst/>
            </c:spPr>
            <c:txPr>
              <a:bodyPr/>
              <a:lstStyle/>
              <a:p>
                <a:pPr>
                  <a:defRPr b="1">
                    <a:solidFill>
                      <a:sysClr val="windowText" lastClr="000000"/>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- 3'!$B$16:$B$20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- 3'!$C$16:$C$20</c:f>
              <c:numCache>
                <c:formatCode>General</c:formatCode>
                <c:ptCount val="5"/>
                <c:pt idx="0">
                  <c:v>2</c:v>
                </c:pt>
                <c:pt idx="1">
                  <c:v>8</c:v>
                </c:pt>
                <c:pt idx="2">
                  <c:v>25</c:v>
                </c:pt>
                <c:pt idx="3">
                  <c:v>20</c:v>
                </c:pt>
                <c:pt idx="4">
                  <c:v>1</c:v>
                </c:pt>
              </c:numCache>
            </c:numRef>
          </c:val>
          <c:extLst>
            <c:ext xmlns:c16="http://schemas.microsoft.com/office/drawing/2014/chart" uri="{C3380CC4-5D6E-409C-BE32-E72D297353CC}">
              <c16:uniqueId val="{0000000A-C220-440E-ABA6-5BCF33E03450}"/>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0398343918321462"/>
          <c:y val="0.28097872058212686"/>
          <c:w val="0.39189377495511485"/>
          <c:h val="0.70854591614124562"/>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86" footer="0.3149606200000018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80AC-456D-9398-CECD072FC3D3}"/>
              </c:ext>
            </c:extLst>
          </c:dPt>
          <c:dPt>
            <c:idx val="1"/>
            <c:bubble3D val="0"/>
            <c:spPr>
              <a:solidFill>
                <a:srgbClr val="FF0000"/>
              </a:solidFill>
            </c:spPr>
            <c:extLst>
              <c:ext xmlns:c16="http://schemas.microsoft.com/office/drawing/2014/chart" uri="{C3380CC4-5D6E-409C-BE32-E72D297353CC}">
                <c16:uniqueId val="{00000003-80AC-456D-9398-CECD072FC3D3}"/>
              </c:ext>
            </c:extLst>
          </c:dPt>
          <c:dPt>
            <c:idx val="2"/>
            <c:bubble3D val="0"/>
            <c:spPr>
              <a:solidFill>
                <a:srgbClr val="FFC000"/>
              </a:solidFill>
            </c:spPr>
            <c:extLst>
              <c:ext xmlns:c16="http://schemas.microsoft.com/office/drawing/2014/chart" uri="{C3380CC4-5D6E-409C-BE32-E72D297353CC}">
                <c16:uniqueId val="{00000005-80AC-456D-9398-CECD072FC3D3}"/>
              </c:ext>
            </c:extLst>
          </c:dPt>
          <c:dPt>
            <c:idx val="3"/>
            <c:bubble3D val="0"/>
            <c:spPr>
              <a:solidFill>
                <a:srgbClr val="92D050"/>
              </a:solidFill>
            </c:spPr>
            <c:extLst>
              <c:ext xmlns:c16="http://schemas.microsoft.com/office/drawing/2014/chart" uri="{C3380CC4-5D6E-409C-BE32-E72D297353CC}">
                <c16:uniqueId val="{00000007-80AC-456D-9398-CECD072FC3D3}"/>
              </c:ext>
            </c:extLst>
          </c:dPt>
          <c:dPt>
            <c:idx val="4"/>
            <c:bubble3D val="0"/>
            <c:spPr>
              <a:solidFill>
                <a:srgbClr val="0070C0"/>
              </a:solidFill>
            </c:spPr>
            <c:extLst>
              <c:ext xmlns:c16="http://schemas.microsoft.com/office/drawing/2014/chart" uri="{C3380CC4-5D6E-409C-BE32-E72D297353CC}">
                <c16:uniqueId val="{00000009-80AC-456D-9398-CECD072FC3D3}"/>
              </c:ext>
            </c:extLst>
          </c:dPt>
          <c:dPt>
            <c:idx val="5"/>
            <c:bubble3D val="0"/>
            <c:spPr>
              <a:solidFill>
                <a:srgbClr val="FF99CC"/>
              </a:solidFill>
            </c:spPr>
            <c:extLst>
              <c:ext xmlns:c16="http://schemas.microsoft.com/office/drawing/2014/chart" uri="{C3380CC4-5D6E-409C-BE32-E72D297353CC}">
                <c16:uniqueId val="{0000000B-80AC-456D-9398-CECD072FC3D3}"/>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80AC-456D-9398-CECD072FC3D3}"/>
                </c:ext>
              </c:extLst>
            </c:dLbl>
            <c:dLbl>
              <c:idx val="5"/>
              <c:delete val="1"/>
              <c:extLst>
                <c:ext xmlns:c15="http://schemas.microsoft.com/office/drawing/2012/chart" uri="{CE6537A1-D6FC-4f65-9D91-7224C49458BB}"/>
                <c:ext xmlns:c16="http://schemas.microsoft.com/office/drawing/2014/chart" uri="{C3380CC4-5D6E-409C-BE32-E72D297353CC}">
                  <c16:uniqueId val="{0000000B-80AC-456D-9398-CECD072FC3D3}"/>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1A99-48F4-927E-615157895E63}"/>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2</c:v>
                </c:pt>
                <c:pt idx="1">
                  <c:v>7</c:v>
                </c:pt>
                <c:pt idx="2">
                  <c:v>24</c:v>
                </c:pt>
                <c:pt idx="3">
                  <c:v>20</c:v>
                </c:pt>
                <c:pt idx="4">
                  <c:v>1</c:v>
                </c:pt>
                <c:pt idx="5">
                  <c:v>0</c:v>
                </c:pt>
              </c:numCache>
            </c:numRef>
          </c:val>
          <c:extLst>
            <c:ext xmlns:c16="http://schemas.microsoft.com/office/drawing/2014/chart" uri="{C3380CC4-5D6E-409C-BE32-E72D297353CC}">
              <c16:uniqueId val="{0000000D-80AC-456D-9398-CECD072FC3D3}"/>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63074622825438098"/>
          <c:y val="0.25142563246539779"/>
          <c:w val="0.3642325483913752"/>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186" footer="0.3149606200000018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- 3'!$B$31:$B$41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- 3'!$D$31:$D$41</c:f>
              <c:numCache>
                <c:formatCode>General</c:formatCode>
                <c:ptCount val="11"/>
                <c:pt idx="0">
                  <c:v>0</c:v>
                </c:pt>
                <c:pt idx="1">
                  <c:v>1</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D6D-402F-A830-61BB171DAE0B}"/>
            </c:ext>
          </c:extLst>
        </c:ser>
        <c:ser>
          <c:idx val="1"/>
          <c:order val="1"/>
          <c:spPr>
            <a:solidFill>
              <a:schemeClr val="bg1">
                <a:lumMod val="65000"/>
              </a:schemeClr>
            </a:solidFill>
          </c:spPr>
          <c:invertIfNegative val="0"/>
          <c:cat>
            <c:strRef>
              <c:f>'Painel de Gestão - 3'!$B$31:$B$41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- 3'!$E$31:$E$41</c:f>
              <c:numCache>
                <c:formatCode>General</c:formatCode>
                <c:ptCount val="11"/>
                <c:pt idx="0">
                  <c:v>0</c:v>
                </c:pt>
                <c:pt idx="1">
                  <c:v>0</c:v>
                </c:pt>
                <c:pt idx="2">
                  <c:v>0</c:v>
                </c:pt>
                <c:pt idx="3">
                  <c:v>1</c:v>
                </c:pt>
                <c:pt idx="4">
                  <c:v>0</c:v>
                </c:pt>
                <c:pt idx="5">
                  <c:v>0</c:v>
                </c:pt>
                <c:pt idx="6">
                  <c:v>1</c:v>
                </c:pt>
                <c:pt idx="7">
                  <c:v>0</c:v>
                </c:pt>
                <c:pt idx="8">
                  <c:v>0</c:v>
                </c:pt>
                <c:pt idx="9">
                  <c:v>0</c:v>
                </c:pt>
              </c:numCache>
            </c:numRef>
          </c:val>
          <c:extLst>
            <c:ext xmlns:c16="http://schemas.microsoft.com/office/drawing/2014/chart" uri="{C3380CC4-5D6E-409C-BE32-E72D297353CC}">
              <c16:uniqueId val="{00000001-AD6D-402F-A830-61BB171DAE0B}"/>
            </c:ext>
          </c:extLst>
        </c:ser>
        <c:ser>
          <c:idx val="2"/>
          <c:order val="2"/>
          <c:spPr>
            <a:solidFill>
              <a:srgbClr val="FF0000"/>
            </a:solidFill>
          </c:spPr>
          <c:invertIfNegative val="0"/>
          <c:cat>
            <c:strRef>
              <c:f>'Painel de Gestão - 3'!$B$31:$B$41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- 3'!$F$31:$F$41</c:f>
              <c:numCache>
                <c:formatCode>General</c:formatCode>
                <c:ptCount val="11"/>
                <c:pt idx="0">
                  <c:v>2</c:v>
                </c:pt>
                <c:pt idx="1">
                  <c:v>3</c:v>
                </c:pt>
                <c:pt idx="2">
                  <c:v>1</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AD6D-402F-A830-61BB171DAE0B}"/>
            </c:ext>
          </c:extLst>
        </c:ser>
        <c:ser>
          <c:idx val="3"/>
          <c:order val="3"/>
          <c:spPr>
            <a:solidFill>
              <a:srgbClr val="FFC000"/>
            </a:solidFill>
          </c:spPr>
          <c:invertIfNegative val="0"/>
          <c:cat>
            <c:strRef>
              <c:f>'Painel de Gestão - 3'!$B$31:$B$41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- 3'!$G$31:$G$41</c:f>
              <c:numCache>
                <c:formatCode>General</c:formatCode>
                <c:ptCount val="11"/>
                <c:pt idx="0">
                  <c:v>3</c:v>
                </c:pt>
                <c:pt idx="1">
                  <c:v>4</c:v>
                </c:pt>
                <c:pt idx="2">
                  <c:v>5</c:v>
                </c:pt>
                <c:pt idx="3">
                  <c:v>3</c:v>
                </c:pt>
                <c:pt idx="4">
                  <c:v>3</c:v>
                </c:pt>
                <c:pt idx="5">
                  <c:v>1</c:v>
                </c:pt>
                <c:pt idx="6">
                  <c:v>1</c:v>
                </c:pt>
                <c:pt idx="7">
                  <c:v>2</c:v>
                </c:pt>
                <c:pt idx="8">
                  <c:v>2</c:v>
                </c:pt>
                <c:pt idx="9">
                  <c:v>1</c:v>
                </c:pt>
              </c:numCache>
            </c:numRef>
          </c:val>
          <c:extLst>
            <c:ext xmlns:c16="http://schemas.microsoft.com/office/drawing/2014/chart" uri="{C3380CC4-5D6E-409C-BE32-E72D297353CC}">
              <c16:uniqueId val="{00000003-AD6D-402F-A830-61BB171DAE0B}"/>
            </c:ext>
          </c:extLst>
        </c:ser>
        <c:ser>
          <c:idx val="4"/>
          <c:order val="4"/>
          <c:spPr>
            <a:solidFill>
              <a:srgbClr val="92D050"/>
            </a:solidFill>
          </c:spPr>
          <c:invertIfNegative val="0"/>
          <c:cat>
            <c:strRef>
              <c:f>'Painel de Gestão - 3'!$B$31:$B$41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- 3'!$H$31:$H$41</c:f>
              <c:numCache>
                <c:formatCode>General</c:formatCode>
                <c:ptCount val="11"/>
                <c:pt idx="0">
                  <c:v>7</c:v>
                </c:pt>
                <c:pt idx="1">
                  <c:v>1</c:v>
                </c:pt>
                <c:pt idx="2">
                  <c:v>2</c:v>
                </c:pt>
                <c:pt idx="4">
                  <c:v>0</c:v>
                </c:pt>
                <c:pt idx="5">
                  <c:v>0</c:v>
                </c:pt>
                <c:pt idx="6">
                  <c:v>3</c:v>
                </c:pt>
                <c:pt idx="7">
                  <c:v>1</c:v>
                </c:pt>
                <c:pt idx="8">
                  <c:v>1</c:v>
                </c:pt>
                <c:pt idx="9">
                  <c:v>0</c:v>
                </c:pt>
                <c:pt idx="10">
                  <c:v>2</c:v>
                </c:pt>
              </c:numCache>
            </c:numRef>
          </c:val>
          <c:extLst>
            <c:ext xmlns:c16="http://schemas.microsoft.com/office/drawing/2014/chart" uri="{C3380CC4-5D6E-409C-BE32-E72D297353CC}">
              <c16:uniqueId val="{00000004-AD6D-402F-A830-61BB171DAE0B}"/>
            </c:ext>
          </c:extLst>
        </c:ser>
        <c:ser>
          <c:idx val="5"/>
          <c:order val="5"/>
          <c:spPr>
            <a:solidFill>
              <a:srgbClr val="0070C0"/>
            </a:solidFill>
          </c:spPr>
          <c:invertIfNegative val="0"/>
          <c:cat>
            <c:strRef>
              <c:f>'Painel de Gestão - 3'!$B$31:$B$41</c:f>
              <c:strCache>
                <c:ptCount val="11"/>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strCache>
            </c:strRef>
          </c:cat>
          <c:val>
            <c:numRef>
              <c:f>'Painel de Gestão - 3'!$I$31:$I$41</c:f>
              <c:numCache>
                <c:formatCode>General</c:formatCode>
                <c:ptCount val="11"/>
                <c:pt idx="0">
                  <c:v>0</c:v>
                </c:pt>
                <c:pt idx="1">
                  <c:v>0</c:v>
                </c:pt>
                <c:pt idx="2">
                  <c:v>0</c:v>
                </c:pt>
                <c:pt idx="3">
                  <c:v>0</c:v>
                </c:pt>
                <c:pt idx="4">
                  <c:v>0</c:v>
                </c:pt>
                <c:pt idx="5">
                  <c:v>1</c:v>
                </c:pt>
                <c:pt idx="6">
                  <c:v>0</c:v>
                </c:pt>
                <c:pt idx="7">
                  <c:v>0</c:v>
                </c:pt>
                <c:pt idx="8">
                  <c:v>0</c:v>
                </c:pt>
                <c:pt idx="9">
                  <c:v>0</c:v>
                </c:pt>
              </c:numCache>
            </c:numRef>
          </c:val>
          <c:extLst>
            <c:ext xmlns:c16="http://schemas.microsoft.com/office/drawing/2014/chart" uri="{C3380CC4-5D6E-409C-BE32-E72D297353CC}">
              <c16:uniqueId val="{00000005-AD6D-402F-A830-61BB171DAE0B}"/>
            </c:ext>
          </c:extLst>
        </c:ser>
        <c:dLbls>
          <c:showLegendKey val="0"/>
          <c:showVal val="0"/>
          <c:showCatName val="0"/>
          <c:showSerName val="0"/>
          <c:showPercent val="0"/>
          <c:showBubbleSize val="0"/>
        </c:dLbls>
        <c:gapWidth val="150"/>
        <c:overlap val="100"/>
        <c:axId val="236437648"/>
        <c:axId val="236438208"/>
      </c:barChart>
      <c:catAx>
        <c:axId val="236437648"/>
        <c:scaling>
          <c:orientation val="maxMin"/>
        </c:scaling>
        <c:delete val="0"/>
        <c:axPos val="l"/>
        <c:numFmt formatCode="General" sourceLinked="0"/>
        <c:majorTickMark val="out"/>
        <c:minorTickMark val="none"/>
        <c:tickLblPos val="nextTo"/>
        <c:crossAx val="236438208"/>
        <c:crosses val="autoZero"/>
        <c:auto val="1"/>
        <c:lblAlgn val="ctr"/>
        <c:lblOffset val="100"/>
        <c:noMultiLvlLbl val="0"/>
      </c:catAx>
      <c:valAx>
        <c:axId val="236438208"/>
        <c:scaling>
          <c:orientation val="minMax"/>
        </c:scaling>
        <c:delete val="0"/>
        <c:axPos val="t"/>
        <c:majorGridlines/>
        <c:numFmt formatCode="General" sourceLinked="1"/>
        <c:majorTickMark val="out"/>
        <c:minorTickMark val="none"/>
        <c:tickLblPos val="nextTo"/>
        <c:crossAx val="236437648"/>
        <c:crosses val="autoZero"/>
        <c:crossBetween val="between"/>
      </c:valAx>
    </c:plotArea>
    <c:plotVisOnly val="1"/>
    <c:dispBlanksAs val="gap"/>
    <c:showDLblsOverMax val="0"/>
  </c:chart>
  <c:printSettings>
    <c:headerFooter/>
    <c:pageMargins b="0.78740157499999996" l="0.511811024" r="0.511811024" t="0.78740157499999996" header="0.31496062000000163" footer="0.3149606200000016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hyperlink" Target="#SUM&#193;RIO!A1"/></Relationships>
</file>

<file path=xl/drawings/_rels/drawing11.xml.rels><?xml version="1.0" encoding="UTF-8" standalone="yes"?>
<Relationships xmlns="http://schemas.openxmlformats.org/package/2006/relationships"><Relationship Id="rId1" Type="http://schemas.openxmlformats.org/officeDocument/2006/relationships/hyperlink" Target="#SUM&#193;RIO!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SUM&#193;RIO!A1"/><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7.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hyperlink" Target="#SUM&#193;RIO!A1"/><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211340</xdr:rowOff>
    </xdr:to>
    <xdr:pic>
      <xdr:nvPicPr>
        <xdr:cNvPr id="9" name="Imagem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 y="104775"/>
          <a:ext cx="971550" cy="1020965"/>
        </a:xfrm>
        <a:prstGeom prst="rect">
          <a:avLst/>
        </a:prstGeom>
      </xdr:spPr>
    </xdr:pic>
    <xdr:clientData/>
  </xdr:twoCellAnchor>
  <xdr:twoCellAnchor editAs="oneCell">
    <xdr:from>
      <xdr:col>17</xdr:col>
      <xdr:colOff>38100</xdr:colOff>
      <xdr:row>20</xdr:row>
      <xdr:rowOff>28575</xdr:rowOff>
    </xdr:from>
    <xdr:to>
      <xdr:col>18</xdr:col>
      <xdr:colOff>459278</xdr:colOff>
      <xdr:row>24</xdr:row>
      <xdr:rowOff>95770</xdr:rowOff>
    </xdr:to>
    <xdr:pic>
      <xdr:nvPicPr>
        <xdr:cNvPr id="10" name="Imagem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01300" y="3895725"/>
          <a:ext cx="1030778" cy="714895"/>
        </a:xfrm>
        <a:prstGeom prst="rect">
          <a:avLst/>
        </a:prstGeom>
      </xdr:spPr>
    </xdr:pic>
    <xdr:clientData/>
  </xdr:twoCellAnchor>
  <xdr:oneCellAnchor>
    <xdr:from>
      <xdr:col>15</xdr:col>
      <xdr:colOff>219075</xdr:colOff>
      <xdr:row>23</xdr:row>
      <xdr:rowOff>19050</xdr:rowOff>
    </xdr:from>
    <xdr:ext cx="878574" cy="264560"/>
    <xdr:sp macro="" textlink="">
      <xdr:nvSpPr>
        <xdr:cNvPr id="11" name="CaixaDeTexto 10">
          <a:extLst>
            <a:ext uri="{FF2B5EF4-FFF2-40B4-BE49-F238E27FC236}">
              <a16:creationId xmlns:a16="http://schemas.microsoft.com/office/drawing/2014/main" id="{00000000-0008-0000-0000-00000B000000}"/>
            </a:ext>
          </a:extLst>
        </xdr:cNvPr>
        <xdr:cNvSpPr txBox="1"/>
      </xdr:nvSpPr>
      <xdr:spPr>
        <a:xfrm>
          <a:off x="9363075" y="4371975"/>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a:extLst>
            <a:ext uri="{FF2B5EF4-FFF2-40B4-BE49-F238E27FC236}">
              <a16:creationId xmlns:a16="http://schemas.microsoft.com/office/drawing/2014/main" id="{00000000-0008-0000-0000-00000D000000}"/>
            </a:ext>
          </a:extLst>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a:extLst>
            <a:ext uri="{FF2B5EF4-FFF2-40B4-BE49-F238E27FC236}">
              <a16:creationId xmlns:a16="http://schemas.microsoft.com/office/drawing/2014/main" id="{00000000-0008-0000-0000-00000E000000}"/>
            </a:ext>
          </a:extLst>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a:extLst>
            <a:ext uri="{FF2B5EF4-FFF2-40B4-BE49-F238E27FC236}">
              <a16:creationId xmlns:a16="http://schemas.microsoft.com/office/drawing/2014/main" id="{00000000-0008-0000-0000-00000F000000}"/>
            </a:ext>
          </a:extLst>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a:extLst>
            <a:ext uri="{FF2B5EF4-FFF2-40B4-BE49-F238E27FC236}">
              <a16:creationId xmlns:a16="http://schemas.microsoft.com/office/drawing/2014/main" id="{00000000-0008-0000-0000-000010000000}"/>
            </a:ext>
          </a:extLst>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a:extLst>
            <a:ext uri="{FF2B5EF4-FFF2-40B4-BE49-F238E27FC236}">
              <a16:creationId xmlns:a16="http://schemas.microsoft.com/office/drawing/2014/main" id="{00000000-0008-0000-0000-000011000000}"/>
            </a:ext>
          </a:extLst>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a:extLst>
            <a:ext uri="{FF2B5EF4-FFF2-40B4-BE49-F238E27FC236}">
              <a16:creationId xmlns:a16="http://schemas.microsoft.com/office/drawing/2014/main" id="{00000000-0008-0000-0000-000012000000}"/>
            </a:ext>
          </a:extLst>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a:extLst>
            <a:ext uri="{FF2B5EF4-FFF2-40B4-BE49-F238E27FC236}">
              <a16:creationId xmlns:a16="http://schemas.microsoft.com/office/drawing/2014/main" id="{00000000-0008-0000-0000-000013000000}"/>
            </a:ext>
          </a:extLst>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a:extLst>
            <a:ext uri="{FF2B5EF4-FFF2-40B4-BE49-F238E27FC236}">
              <a16:creationId xmlns:a16="http://schemas.microsoft.com/office/drawing/2014/main" id="{00000000-0008-0000-0000-000014000000}"/>
            </a:ext>
          </a:extLst>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353036</xdr:colOff>
      <xdr:row>12</xdr:row>
      <xdr:rowOff>350958</xdr:rowOff>
    </xdr:from>
    <xdr:to>
      <xdr:col>13</xdr:col>
      <xdr:colOff>584837</xdr:colOff>
      <xdr:row>27</xdr:row>
      <xdr:rowOff>150471</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474958</xdr:colOff>
      <xdr:row>12</xdr:row>
      <xdr:rowOff>432932</xdr:rowOff>
    </xdr:from>
    <xdr:to>
      <xdr:col>13</xdr:col>
      <xdr:colOff>566398</xdr:colOff>
      <xdr:row>14</xdr:row>
      <xdr:rowOff>203500</xdr:rowOff>
    </xdr:to>
    <xdr:sp macro="" textlink="">
      <xdr:nvSpPr>
        <xdr:cNvPr id="3" name="CaixaDeTexto 2">
          <a:extLst>
            <a:ext uri="{FF2B5EF4-FFF2-40B4-BE49-F238E27FC236}">
              <a16:creationId xmlns:a16="http://schemas.microsoft.com/office/drawing/2014/main" id="{00000000-0008-0000-0900-000003000000}"/>
            </a:ext>
          </a:extLst>
        </xdr:cNvPr>
        <xdr:cNvSpPr txBox="1"/>
      </xdr:nvSpPr>
      <xdr:spPr>
        <a:xfrm>
          <a:off x="8655875" y="2835349"/>
          <a:ext cx="1932940" cy="902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40</xdr:row>
      <xdr:rowOff>24493</xdr:rowOff>
    </xdr:to>
    <xdr:graphicFrame macro="">
      <xdr:nvGraphicFramePr>
        <xdr:cNvPr id="5" name="Gráfico 4">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a:extLst>
            <a:ext uri="{FF2B5EF4-FFF2-40B4-BE49-F238E27FC236}">
              <a16:creationId xmlns:a16="http://schemas.microsoft.com/office/drawing/2014/main" id="{00000000-0008-0000-0900-000006000000}"/>
            </a:ext>
          </a:extLst>
        </xdr:cNvPr>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9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191983</xdr:colOff>
      <xdr:row>24</xdr:row>
      <xdr:rowOff>55912</xdr:rowOff>
    </xdr:from>
    <xdr:to>
      <xdr:col>15</xdr:col>
      <xdr:colOff>114300</xdr:colOff>
      <xdr:row>35</xdr:row>
      <xdr:rowOff>50470</xdr:rowOff>
    </xdr:to>
    <xdr:graphicFrame macro="">
      <xdr:nvGraphicFramePr>
        <xdr:cNvPr id="5" name="Gráfico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2"/>
          <a:extLst>
            <a:ext uri="{FF2B5EF4-FFF2-40B4-BE49-F238E27FC236}">
              <a16:creationId xmlns:a16="http://schemas.microsoft.com/office/drawing/2014/main" id="{00000000-0008-0000-0B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6</xdr:col>
      <xdr:colOff>255441</xdr:colOff>
      <xdr:row>9</xdr:row>
      <xdr:rowOff>77932</xdr:rowOff>
    </xdr:from>
    <xdr:to>
      <xdr:col>14</xdr:col>
      <xdr:colOff>363681</xdr:colOff>
      <xdr:row>22</xdr:row>
      <xdr:rowOff>7793</xdr:rowOff>
    </xdr:to>
    <xdr:graphicFrame macro="">
      <xdr:nvGraphicFramePr>
        <xdr:cNvPr id="9" name="Gráfico 8">
          <a:extLst>
            <a:ext uri="{FF2B5EF4-FFF2-40B4-BE49-F238E27FC236}">
              <a16:creationId xmlns:a16="http://schemas.microsoft.com/office/drawing/2014/main" id="{D8E54B9F-0355-4D69-919D-90D6E8FA5F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138545</xdr:colOff>
      <xdr:row>10</xdr:row>
      <xdr:rowOff>24810</xdr:rowOff>
    </xdr:from>
    <xdr:to>
      <xdr:col>14</xdr:col>
      <xdr:colOff>269636</xdr:colOff>
      <xdr:row>12</xdr:row>
      <xdr:rowOff>536863</xdr:rowOff>
    </xdr:to>
    <xdr:sp macro="" textlink="">
      <xdr:nvSpPr>
        <xdr:cNvPr id="6" name="CaixaDeTexto 5">
          <a:extLst>
            <a:ext uri="{FF2B5EF4-FFF2-40B4-BE49-F238E27FC236}">
              <a16:creationId xmlns:a16="http://schemas.microsoft.com/office/drawing/2014/main" id="{00000000-0008-0000-0B00-000006000000}"/>
            </a:ext>
          </a:extLst>
        </xdr:cNvPr>
        <xdr:cNvSpPr txBox="1"/>
      </xdr:nvSpPr>
      <xdr:spPr>
        <a:xfrm>
          <a:off x="9499022" y="2016401"/>
          <a:ext cx="1343364" cy="9017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Avaliação Final </a:t>
          </a:r>
          <a:endParaRPr lang="pt-BR"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a:extLst>
            <a:ext uri="{FF2B5EF4-FFF2-40B4-BE49-F238E27FC236}">
              <a16:creationId xmlns:a16="http://schemas.microsoft.com/office/drawing/2014/main" id="{00000000-0008-0000-0100-00000A000000}"/>
            </a:ext>
          </a:extLst>
        </xdr:cNvPr>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a:extLst>
            <a:ext uri="{FF2B5EF4-FFF2-40B4-BE49-F238E27FC236}">
              <a16:creationId xmlns:a16="http://schemas.microsoft.com/office/drawing/2014/main" id="{00000000-0008-0000-0100-00000B000000}"/>
            </a:ext>
          </a:extLst>
        </xdr:cNvPr>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331694</xdr:colOff>
      <xdr:row>8</xdr:row>
      <xdr:rowOff>99060</xdr:rowOff>
    </xdr:from>
    <xdr:to>
      <xdr:col>9</xdr:col>
      <xdr:colOff>337820</xdr:colOff>
      <xdr:row>18</xdr:row>
      <xdr:rowOff>86360</xdr:rowOff>
    </xdr:to>
    <xdr:pic>
      <xdr:nvPicPr>
        <xdr:cNvPr id="12" name="Imagem 11">
          <a:extLst>
            <a:ext uri="{FF2B5EF4-FFF2-40B4-BE49-F238E27FC236}">
              <a16:creationId xmlns:a16="http://schemas.microsoft.com/office/drawing/2014/main" id="{00000000-0008-0000-0100-00000C000000}"/>
            </a:ext>
          </a:extLst>
        </xdr:cNvPr>
        <xdr:cNvPicPr/>
      </xdr:nvPicPr>
      <xdr:blipFill rotWithShape="1">
        <a:blip xmlns:r="http://schemas.openxmlformats.org/officeDocument/2006/relationships" r:embed="rId1" cstate="print"/>
        <a:srcRect l="1931" t="27274" r="7153" b="12579"/>
        <a:stretch/>
      </xdr:blipFill>
      <xdr:spPr bwMode="auto">
        <a:xfrm>
          <a:off x="941294" y="1533413"/>
          <a:ext cx="4882926" cy="1780241"/>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312420</xdr:colOff>
      <xdr:row>8</xdr:row>
      <xdr:rowOff>106680</xdr:rowOff>
    </xdr:from>
    <xdr:to>
      <xdr:col>1</xdr:col>
      <xdr:colOff>99060</xdr:colOff>
      <xdr:row>10</xdr:row>
      <xdr:rowOff>0</xdr:rowOff>
    </xdr:to>
    <xdr:sp macro="" textlink="">
      <xdr:nvSpPr>
        <xdr:cNvPr id="11273" name="Seta para a direita 12">
          <a:extLst>
            <a:ext uri="{FF2B5EF4-FFF2-40B4-BE49-F238E27FC236}">
              <a16:creationId xmlns:a16="http://schemas.microsoft.com/office/drawing/2014/main" id="{00000000-0008-0000-0100-0000092C0000}"/>
            </a:ext>
          </a:extLst>
        </xdr:cNvPr>
        <xdr:cNvSpPr>
          <a:spLocks/>
        </xdr:cNvSpPr>
      </xdr:nvSpPr>
      <xdr:spPr bwMode="auto">
        <a:xfrm>
          <a:off x="312420" y="1569720"/>
          <a:ext cx="396240" cy="259080"/>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a:extLst>
            <a:ext uri="{FF2B5EF4-FFF2-40B4-BE49-F238E27FC236}">
              <a16:creationId xmlns:a16="http://schemas.microsoft.com/office/drawing/2014/main" id="{00000000-0008-0000-0100-00000F000000}"/>
            </a:ext>
          </a:extLst>
        </xdr:cNvPr>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349623</xdr:colOff>
      <xdr:row>22</xdr:row>
      <xdr:rowOff>116541</xdr:rowOff>
    </xdr:from>
    <xdr:to>
      <xdr:col>9</xdr:col>
      <xdr:colOff>394296</xdr:colOff>
      <xdr:row>32</xdr:row>
      <xdr:rowOff>115569</xdr:rowOff>
    </xdr:to>
    <xdr:pic>
      <xdr:nvPicPr>
        <xdr:cNvPr id="16" name="Imagem 15">
          <a:extLst>
            <a:ext uri="{FF2B5EF4-FFF2-40B4-BE49-F238E27FC236}">
              <a16:creationId xmlns:a16="http://schemas.microsoft.com/office/drawing/2014/main" id="{00000000-0008-0000-0100-000010000000}"/>
            </a:ext>
          </a:extLst>
        </xdr:cNvPr>
        <xdr:cNvPicPr/>
      </xdr:nvPicPr>
      <xdr:blipFill rotWithShape="1">
        <a:blip xmlns:r="http://schemas.openxmlformats.org/officeDocument/2006/relationships" r:embed="rId2" cstate="print"/>
        <a:srcRect l="1769" t="27255" r="6619" b="12447"/>
        <a:stretch/>
      </xdr:blipFill>
      <xdr:spPr bwMode="auto">
        <a:xfrm>
          <a:off x="959223" y="4061012"/>
          <a:ext cx="4921473" cy="1791969"/>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331245</xdr:colOff>
      <xdr:row>23</xdr:row>
      <xdr:rowOff>51098</xdr:rowOff>
    </xdr:from>
    <xdr:to>
      <xdr:col>1</xdr:col>
      <xdr:colOff>117885</xdr:colOff>
      <xdr:row>24</xdr:row>
      <xdr:rowOff>123712</xdr:rowOff>
    </xdr:to>
    <xdr:sp macro="" textlink="">
      <xdr:nvSpPr>
        <xdr:cNvPr id="11274" name="Seta para a direita 5">
          <a:extLst>
            <a:ext uri="{FF2B5EF4-FFF2-40B4-BE49-F238E27FC236}">
              <a16:creationId xmlns:a16="http://schemas.microsoft.com/office/drawing/2014/main" id="{00000000-0008-0000-0100-00000A2C0000}"/>
            </a:ext>
          </a:extLst>
        </xdr:cNvPr>
        <xdr:cNvSpPr>
          <a:spLocks/>
        </xdr:cNvSpPr>
      </xdr:nvSpPr>
      <xdr:spPr bwMode="auto">
        <a:xfrm>
          <a:off x="331245" y="4174863"/>
          <a:ext cx="396240" cy="251908"/>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a:extLst>
            <a:ext uri="{FF2B5EF4-FFF2-40B4-BE49-F238E27FC236}">
              <a16:creationId xmlns:a16="http://schemas.microsoft.com/office/drawing/2014/main" id="{00000000-0008-0000-0100-000012000000}"/>
            </a:ext>
          </a:extLst>
        </xdr:cNvPr>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a:extLst>
            <a:ext uri="{FF2B5EF4-FFF2-40B4-BE49-F238E27FC236}">
              <a16:creationId xmlns:a16="http://schemas.microsoft.com/office/drawing/2014/main" id="{00000000-0008-0000-0100-000017000000}"/>
            </a:ext>
          </a:extLst>
        </xdr:cNvPr>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394895</xdr:colOff>
      <xdr:row>99</xdr:row>
      <xdr:rowOff>152865</xdr:rowOff>
    </xdr:from>
    <xdr:to>
      <xdr:col>1</xdr:col>
      <xdr:colOff>181535</xdr:colOff>
      <xdr:row>101</xdr:row>
      <xdr:rowOff>57391</xdr:rowOff>
    </xdr:to>
    <xdr:sp macro="" textlink="">
      <xdr:nvSpPr>
        <xdr:cNvPr id="11276" name="Seta para a direita 21">
          <a:extLst>
            <a:ext uri="{FF2B5EF4-FFF2-40B4-BE49-F238E27FC236}">
              <a16:creationId xmlns:a16="http://schemas.microsoft.com/office/drawing/2014/main" id="{00000000-0008-0000-0100-00000C2C0000}"/>
            </a:ext>
          </a:extLst>
        </xdr:cNvPr>
        <xdr:cNvSpPr>
          <a:spLocks/>
        </xdr:cNvSpPr>
      </xdr:nvSpPr>
      <xdr:spPr bwMode="auto">
        <a:xfrm>
          <a:off x="394895" y="18989953"/>
          <a:ext cx="391758" cy="285526"/>
        </a:xfrm>
        <a:prstGeom prst="rightArrow">
          <a:avLst>
            <a:gd name="adj1" fmla="val 50000"/>
            <a:gd name="adj2" fmla="val 48932"/>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448234</xdr:colOff>
      <xdr:row>99</xdr:row>
      <xdr:rowOff>36283</xdr:rowOff>
    </xdr:from>
    <xdr:to>
      <xdr:col>9</xdr:col>
      <xdr:colOff>437640</xdr:colOff>
      <xdr:row>104</xdr:row>
      <xdr:rowOff>183107</xdr:rowOff>
    </xdr:to>
    <xdr:pic>
      <xdr:nvPicPr>
        <xdr:cNvPr id="19" name="Imagem 18">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3" cstate="print"/>
        <a:srcRect l="34662" t="35849" r="7830" b="42233"/>
        <a:stretch/>
      </xdr:blipFill>
      <xdr:spPr>
        <a:xfrm>
          <a:off x="1053352" y="18873371"/>
          <a:ext cx="4819141" cy="1099324"/>
        </a:xfrm>
        <a:prstGeom prst="rect">
          <a:avLst/>
        </a:prstGeom>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a:extLst>
            <a:ext uri="{FF2B5EF4-FFF2-40B4-BE49-F238E27FC236}">
              <a16:creationId xmlns:a16="http://schemas.microsoft.com/office/drawing/2014/main" id="{00000000-0008-0000-0100-000002000000}"/>
            </a:ext>
          </a:extLst>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a:extLst>
            <a:ext uri="{FF2B5EF4-FFF2-40B4-BE49-F238E27FC236}">
              <a16:creationId xmlns:a16="http://schemas.microsoft.com/office/drawing/2014/main" id="{00000000-0008-0000-0100-000014000000}"/>
            </a:ext>
          </a:extLst>
        </xdr:cNvPr>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201707</xdr:colOff>
      <xdr:row>37</xdr:row>
      <xdr:rowOff>44825</xdr:rowOff>
    </xdr:from>
    <xdr:to>
      <xdr:col>14</xdr:col>
      <xdr:colOff>152387</xdr:colOff>
      <xdr:row>53</xdr:row>
      <xdr:rowOff>87967</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0736" y="7082119"/>
          <a:ext cx="7212092" cy="30799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55</xdr:row>
          <xdr:rowOff>76200</xdr:rowOff>
        </xdr:from>
        <xdr:to>
          <xdr:col>15</xdr:col>
          <xdr:colOff>19050</xdr:colOff>
          <xdr:row>93</xdr:row>
          <xdr:rowOff>95250</xdr:rowOff>
        </xdr:to>
        <xdr:sp macro="" textlink="">
          <xdr:nvSpPr>
            <xdr:cNvPr id="11275" name="Object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7613567" y="2656945"/>
          <a:ext cx="1920240" cy="489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105833</xdr:colOff>
      <xdr:row>41</xdr:row>
      <xdr:rowOff>63500</xdr:rowOff>
    </xdr:to>
    <xdr:graphicFrame macro="">
      <xdr:nvGraphicFramePr>
        <xdr:cNvPr id="14" name="Gráfico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13</xdr:row>
      <xdr:rowOff>105833</xdr:rowOff>
    </xdr:to>
    <xdr:sp macro="" textlink="">
      <xdr:nvSpPr>
        <xdr:cNvPr id="16" name="CaixaDeTexto 15">
          <a:extLst>
            <a:ext uri="{FF2B5EF4-FFF2-40B4-BE49-F238E27FC236}">
              <a16:creationId xmlns:a16="http://schemas.microsoft.com/office/drawing/2014/main" id="{00000000-0008-0000-0300-000010000000}"/>
            </a:ext>
          </a:extLst>
        </xdr:cNvPr>
        <xdr:cNvSpPr txBox="1"/>
      </xdr:nvSpPr>
      <xdr:spPr>
        <a:xfrm>
          <a:off x="12582826" y="2712978"/>
          <a:ext cx="1932940" cy="567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a:extLst>
            <a:ext uri="{FF2B5EF4-FFF2-40B4-BE49-F238E27FC236}">
              <a16:creationId xmlns:a16="http://schemas.microsoft.com/office/drawing/2014/main" id="{00000000-0008-0000-0300-000008000000}"/>
            </a:ext>
          </a:extLst>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356505</xdr:colOff>
      <xdr:row>29</xdr:row>
      <xdr:rowOff>29935</xdr:rowOff>
    </xdr:from>
    <xdr:to>
      <xdr:col>18</xdr:col>
      <xdr:colOff>243417</xdr:colOff>
      <xdr:row>43</xdr:row>
      <xdr:rowOff>127000</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a:extLst>
            <a:ext uri="{FF2B5EF4-FFF2-40B4-BE49-F238E27FC236}">
              <a16:creationId xmlns:a16="http://schemas.microsoft.com/office/drawing/2014/main" id="{00000000-0008-0000-0500-000006000000}"/>
            </a:ext>
          </a:extLst>
        </xdr:cNvPr>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25</xdr:col>
      <xdr:colOff>1234440</xdr:colOff>
      <xdr:row>4</xdr:row>
      <xdr:rowOff>60960</xdr:rowOff>
    </xdr:from>
    <xdr:to>
      <xdr:col>26</xdr:col>
      <xdr:colOff>1435417</xdr:colOff>
      <xdr:row>6</xdr:row>
      <xdr:rowOff>133612</xdr:rowOff>
    </xdr:to>
    <xdr:sp macro="" textlink="">
      <xdr:nvSpPr>
        <xdr:cNvPr id="3" name="Retângulo de cantos arredondados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45935265" y="1461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25</xdr:col>
      <xdr:colOff>1234440</xdr:colOff>
      <xdr:row>13</xdr:row>
      <xdr:rowOff>60960</xdr:rowOff>
    </xdr:from>
    <xdr:to>
      <xdr:col>26</xdr:col>
      <xdr:colOff>1435417</xdr:colOff>
      <xdr:row>15</xdr:row>
      <xdr:rowOff>133612</xdr:rowOff>
    </xdr:to>
    <xdr:sp macro="" textlink="">
      <xdr:nvSpPr>
        <xdr:cNvPr id="4" name="Retângulo de cantos arredondados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45935265" y="1461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247203</xdr:colOff>
      <xdr:row>12</xdr:row>
      <xdr:rowOff>223958</xdr:rowOff>
    </xdr:from>
    <xdr:to>
      <xdr:col>14</xdr:col>
      <xdr:colOff>560916</xdr:colOff>
      <xdr:row>26</xdr:row>
      <xdr:rowOff>31751</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285749</xdr:colOff>
      <xdr:row>12</xdr:row>
      <xdr:rowOff>231850</xdr:rowOff>
    </xdr:from>
    <xdr:to>
      <xdr:col>14</xdr:col>
      <xdr:colOff>560915</xdr:colOff>
      <xdr:row>14</xdr:row>
      <xdr:rowOff>2418</xdr:rowOff>
    </xdr:to>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9715499" y="2634267"/>
          <a:ext cx="1502833" cy="924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15</xdr:col>
      <xdr:colOff>582083</xdr:colOff>
      <xdr:row>12</xdr:row>
      <xdr:rowOff>194430</xdr:rowOff>
    </xdr:from>
    <xdr:to>
      <xdr:col>24</xdr:col>
      <xdr:colOff>148166</xdr:colOff>
      <xdr:row>27</xdr:row>
      <xdr:rowOff>190499</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602493</xdr:colOff>
      <xdr:row>12</xdr:row>
      <xdr:rowOff>162395</xdr:rowOff>
    </xdr:from>
    <xdr:to>
      <xdr:col>24</xdr:col>
      <xdr:colOff>80100</xdr:colOff>
      <xdr:row>13</xdr:row>
      <xdr:rowOff>319314</xdr:rowOff>
    </xdr:to>
    <xdr:sp macro="" textlink="">
      <xdr:nvSpPr>
        <xdr:cNvPr id="6" name="CaixaDeTexto 5">
          <a:extLst>
            <a:ext uri="{FF2B5EF4-FFF2-40B4-BE49-F238E27FC236}">
              <a16:creationId xmlns:a16="http://schemas.microsoft.com/office/drawing/2014/main" id="{00000000-0008-0000-0700-000006000000}"/>
            </a:ext>
          </a:extLst>
        </xdr:cNvPr>
        <xdr:cNvSpPr txBox="1"/>
      </xdr:nvSpPr>
      <xdr:spPr>
        <a:xfrm>
          <a:off x="14942910" y="2564812"/>
          <a:ext cx="1932940" cy="908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3"/>
          <a:extLst>
            <a:ext uri="{FF2B5EF4-FFF2-40B4-BE49-F238E27FC236}">
              <a16:creationId xmlns:a16="http://schemas.microsoft.com/office/drawing/2014/main" id="{00000000-0008-0000-07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9</xdr:col>
      <xdr:colOff>518583</xdr:colOff>
      <xdr:row>29</xdr:row>
      <xdr:rowOff>116417</xdr:rowOff>
    </xdr:from>
    <xdr:to>
      <xdr:col>18</xdr:col>
      <xdr:colOff>405495</xdr:colOff>
      <xdr:row>44</xdr:row>
      <xdr:rowOff>22981</xdr:rowOff>
    </xdr:to>
    <xdr:graphicFrame macro="">
      <xdr:nvGraphicFramePr>
        <xdr:cNvPr id="10" name="Gráfico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biodiversidade.rs.gov.br/portal/index.php?acao=downloads&amp;id=2" TargetMode="External"/><Relationship Id="rId1" Type="http://schemas.openxmlformats.org/officeDocument/2006/relationships/printerSettings" Target="../printerSettings/printerSettings19.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3.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topLeftCell="A16" zoomScale="80" zoomScaleNormal="80" workbookViewId="0"/>
  </sheetViews>
  <sheetFormatPr defaultColWidth="9.140625" defaultRowHeight="15" x14ac:dyDescent="0.25"/>
  <cols>
    <col min="1" max="16384" width="9.140625" style="4"/>
  </cols>
  <sheetData>
    <row r="1" spans="1:26" s="56" customFormat="1" ht="53.25" customHeight="1" x14ac:dyDescent="0.35">
      <c r="B1" s="57"/>
      <c r="C1" s="57" t="s">
        <v>65</v>
      </c>
      <c r="D1" s="57"/>
      <c r="E1" s="57"/>
      <c r="F1" s="57"/>
      <c r="G1" s="57"/>
      <c r="H1" s="57"/>
      <c r="I1" s="57"/>
      <c r="J1" s="57"/>
      <c r="K1" s="57"/>
      <c r="L1" s="57"/>
      <c r="M1" s="57"/>
      <c r="N1" s="57"/>
      <c r="O1" s="57"/>
      <c r="P1" s="57"/>
      <c r="Q1" s="57"/>
      <c r="R1" s="57"/>
      <c r="S1" s="57"/>
      <c r="T1" s="57"/>
      <c r="U1" s="57"/>
      <c r="V1" s="57"/>
      <c r="W1" s="57"/>
      <c r="X1" s="57"/>
      <c r="Y1" s="57"/>
      <c r="Z1" s="57"/>
    </row>
    <row r="2" spans="1:26" s="60" customFormat="1" ht="6" customHeight="1" x14ac:dyDescent="0.25">
      <c r="A2" s="58"/>
      <c r="B2" s="58"/>
      <c r="C2" s="58"/>
      <c r="D2" s="58"/>
      <c r="E2" s="58"/>
      <c r="F2" s="58"/>
      <c r="G2" s="58"/>
      <c r="H2" s="59"/>
      <c r="I2" s="59"/>
      <c r="J2" s="59"/>
      <c r="K2" s="59"/>
      <c r="L2" s="59"/>
      <c r="M2" s="59"/>
      <c r="N2" s="58"/>
      <c r="O2" s="58"/>
      <c r="P2" s="58"/>
    </row>
    <row r="3" spans="1:26" s="60" customFormat="1" ht="12.75" x14ac:dyDescent="0.2"/>
    <row r="4" spans="1:26" s="60" customFormat="1" ht="22.5" customHeight="1" x14ac:dyDescent="0.2"/>
    <row r="5" spans="1:26" s="60" customFormat="1" ht="18.75" x14ac:dyDescent="0.3">
      <c r="A5" s="61" t="s">
        <v>66</v>
      </c>
      <c r="B5" s="61"/>
      <c r="C5" s="61"/>
    </row>
    <row r="6" spans="1:26" s="60" customFormat="1" ht="12.75" x14ac:dyDescent="0.2"/>
    <row r="7" spans="1:26" s="60" customFormat="1" ht="12.75" x14ac:dyDescent="0.2"/>
    <row r="8" spans="1:26" s="60" customFormat="1" ht="12.75" x14ac:dyDescent="0.2"/>
    <row r="9" spans="1:26" s="60" customFormat="1" ht="12.75" x14ac:dyDescent="0.2"/>
    <row r="10" spans="1:26" s="60" customFormat="1" ht="12.75" x14ac:dyDescent="0.2"/>
    <row r="11" spans="1:26" s="60" customFormat="1" ht="12.75" x14ac:dyDescent="0.2"/>
    <row r="12" spans="1:26" s="60" customFormat="1" ht="12.75" x14ac:dyDescent="0.2"/>
    <row r="13" spans="1:26" s="60" customFormat="1" ht="12.75" x14ac:dyDescent="0.2"/>
    <row r="14" spans="1:26" s="60" customFormat="1" ht="12.75" x14ac:dyDescent="0.2"/>
    <row r="15" spans="1:26" s="60" customFormat="1" ht="12.75" x14ac:dyDescent="0.2"/>
    <row r="16" spans="1:26" s="60" customFormat="1" ht="12.75" x14ac:dyDescent="0.2"/>
    <row r="17" spans="11:18" s="60" customFormat="1" ht="12.75" x14ac:dyDescent="0.2"/>
    <row r="18" spans="11:18" s="60" customFormat="1" ht="12.75" x14ac:dyDescent="0.2"/>
    <row r="19" spans="11:18" s="60" customFormat="1" ht="12.75" x14ac:dyDescent="0.2"/>
    <row r="20" spans="11:18" s="60" customFormat="1" ht="12.75" x14ac:dyDescent="0.2"/>
    <row r="21" spans="11:18" s="60" customFormat="1" ht="12.75" x14ac:dyDescent="0.2"/>
    <row r="22" spans="11:18" s="60" customFormat="1" ht="12.75" x14ac:dyDescent="0.2"/>
    <row r="23" spans="11:18" s="60" customFormat="1" ht="12.75" x14ac:dyDescent="0.2"/>
    <row r="24" spans="11:18" s="60" customFormat="1" ht="12.75" x14ac:dyDescent="0.2"/>
    <row r="25" spans="11:18" s="60" customFormat="1" ht="12.75" x14ac:dyDescent="0.2"/>
    <row r="26" spans="11:18" s="60" customFormat="1" ht="12.75" x14ac:dyDescent="0.2">
      <c r="K26" s="62"/>
      <c r="R26" s="62" t="s">
        <v>67</v>
      </c>
    </row>
    <row r="27" spans="11:18" s="60" customFormat="1" ht="12.75" x14ac:dyDescent="0.2"/>
    <row r="28" spans="11:18" s="60" customFormat="1" ht="12.75" x14ac:dyDescent="0.2"/>
    <row r="29" spans="11:18" s="60" customFormat="1" ht="12.75" x14ac:dyDescent="0.2"/>
    <row r="30" spans="11:18" s="60" customFormat="1" ht="12.75" x14ac:dyDescent="0.2"/>
    <row r="31" spans="11:18" s="60" customFormat="1" ht="12.75" x14ac:dyDescent="0.2"/>
    <row r="32" spans="11:18" s="60" customFormat="1" ht="12.75" x14ac:dyDescent="0.2"/>
    <row r="33" s="60" customFormat="1" ht="12.75" x14ac:dyDescent="0.2"/>
  </sheetData>
  <customSheetViews>
    <customSheetView guid="{03BCC8A0-FCA6-4BDE-AAC2-E8288BB56580}" scale="80" topLeftCell="A16">
      <pageMargins left="0.511811024" right="0.511811024" top="0.78740157499999996" bottom="0.78740157499999996" header="0.31496062000000002" footer="0.31496062000000002"/>
    </customSheetView>
  </customSheetViews>
  <hyperlinks>
    <hyperlink ref="R26" r:id="rId1"/>
  </hyperlinks>
  <pageMargins left="0.511811024" right="0.511811024" top="0.78740157499999996" bottom="0.78740157499999996" header="0.31496062000000002" footer="0.31496062000000002"/>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1"/>
  <sheetViews>
    <sheetView showGridLines="0" topLeftCell="A8" zoomScale="90" zoomScaleNormal="90" zoomScalePageLayoutView="70" workbookViewId="0">
      <selection activeCell="V23" sqref="V23"/>
    </sheetView>
  </sheetViews>
  <sheetFormatPr defaultRowHeight="15" x14ac:dyDescent="0.25"/>
  <cols>
    <col min="1" max="1" width="0.85546875" customWidth="1"/>
    <col min="2" max="2" width="36.7109375" customWidth="1"/>
    <col min="3" max="3" width="14.28515625" customWidth="1"/>
    <col min="5" max="5" width="13.28515625" customWidth="1"/>
    <col min="6" max="6" width="11.5703125" customWidth="1"/>
  </cols>
  <sheetData>
    <row r="1" spans="1:19" s="2" customFormat="1" x14ac:dyDescent="0.25">
      <c r="A1" s="3" t="s">
        <v>0</v>
      </c>
      <c r="H1" s="15"/>
      <c r="I1" s="15"/>
      <c r="J1" s="15"/>
      <c r="K1" s="15"/>
      <c r="L1" s="15"/>
      <c r="M1" s="15"/>
    </row>
    <row r="2" spans="1:19" s="4" customFormat="1" ht="4.1500000000000004" customHeight="1" x14ac:dyDescent="0.25">
      <c r="H2" s="16"/>
      <c r="I2" s="16"/>
      <c r="J2" s="16"/>
      <c r="K2" s="16"/>
      <c r="L2" s="16"/>
      <c r="M2" s="16"/>
    </row>
    <row r="3" spans="1:19" s="5" customFormat="1" ht="15.75" thickBot="1" x14ac:dyDescent="0.3">
      <c r="A3" s="392" t="str">
        <f>'Monitoria Anual 1'!A3</f>
        <v>PLANO DE AÇÃO NACIONAL DOS PASSERIFORMES AMEAÇADOS DOS CAMPOS SULINOS E ESPINILHO</v>
      </c>
      <c r="B3" s="392"/>
      <c r="C3" s="392"/>
      <c r="D3" s="392"/>
      <c r="E3" s="392"/>
      <c r="F3" s="392"/>
      <c r="G3" s="392"/>
      <c r="H3" s="392"/>
      <c r="I3" s="392"/>
      <c r="J3" s="392"/>
      <c r="K3" s="392"/>
      <c r="L3" s="392"/>
      <c r="M3" s="392"/>
      <c r="N3" s="392"/>
      <c r="O3" s="392"/>
      <c r="P3" s="392"/>
    </row>
    <row r="4" spans="1:19" s="1" customFormat="1" ht="15.75" thickTop="1" x14ac:dyDescent="0.25">
      <c r="H4" s="17"/>
      <c r="I4" s="17"/>
      <c r="J4" s="17"/>
      <c r="K4" s="17"/>
      <c r="L4" s="17"/>
      <c r="M4" s="17"/>
    </row>
    <row r="5" spans="1:19" s="6" customFormat="1" ht="25.9" customHeight="1" thickBot="1" x14ac:dyDescent="0.3">
      <c r="A5" s="7" t="s">
        <v>1</v>
      </c>
      <c r="B5" s="7"/>
      <c r="C5" s="12" t="str">
        <f>'Monitoria Anual 1'!D5</f>
        <v>Melhorar o estado de conservação das espécies-alvo do PAN, reduzindo a perda, degradação e fragmentação dos seus hábitats e a captura ilegal das aves de interesse para manutenção em cativeiro.</v>
      </c>
      <c r="D5" s="12"/>
      <c r="E5" s="12"/>
      <c r="F5" s="12"/>
      <c r="G5" s="12"/>
      <c r="H5" s="12"/>
      <c r="I5" s="12"/>
      <c r="J5" s="12"/>
      <c r="K5" s="12"/>
      <c r="L5" s="12"/>
      <c r="M5" s="12"/>
      <c r="N5" s="12"/>
      <c r="O5" s="12"/>
      <c r="P5" s="13"/>
    </row>
    <row r="6" spans="1:19" s="1" customFormat="1" ht="15.75" thickTop="1" x14ac:dyDescent="0.25">
      <c r="H6" s="17"/>
      <c r="I6" s="17"/>
      <c r="J6" s="17"/>
      <c r="K6" s="17"/>
      <c r="L6" s="17"/>
      <c r="M6" s="17"/>
    </row>
    <row r="7" spans="1:19" s="1" customFormat="1" ht="15.75" thickBot="1" x14ac:dyDescent="0.3">
      <c r="A7" s="7" t="s">
        <v>2</v>
      </c>
      <c r="B7" s="7"/>
      <c r="C7" s="333">
        <v>42309</v>
      </c>
      <c r="D7" s="9"/>
      <c r="E7" s="10"/>
      <c r="F7" s="10"/>
      <c r="G7" s="11"/>
      <c r="H7" s="17"/>
      <c r="I7" s="17"/>
      <c r="J7" s="17"/>
      <c r="K7" s="17"/>
      <c r="L7" s="17"/>
      <c r="M7" s="17"/>
    </row>
    <row r="8" spans="1:19" ht="15.75" thickTop="1" x14ac:dyDescent="0.25"/>
    <row r="9" spans="1:19" ht="18.75" x14ac:dyDescent="0.25">
      <c r="A9" s="51" t="s">
        <v>33</v>
      </c>
      <c r="B9" s="51"/>
      <c r="C9" s="51"/>
      <c r="D9" s="51"/>
      <c r="E9" s="51"/>
      <c r="F9" s="51"/>
      <c r="G9" s="51"/>
      <c r="H9" s="51"/>
      <c r="I9" s="51"/>
      <c r="J9" s="51"/>
      <c r="K9" s="51"/>
      <c r="L9" s="51"/>
      <c r="M9" s="51"/>
      <c r="N9" s="51"/>
      <c r="O9" s="51"/>
      <c r="P9" s="51"/>
      <c r="Q9" s="51"/>
      <c r="R9" s="51"/>
      <c r="S9" s="51"/>
    </row>
    <row r="11" spans="1:19" x14ac:dyDescent="0.25">
      <c r="B11" s="28" t="s">
        <v>44</v>
      </c>
      <c r="C11" s="29"/>
      <c r="D11" s="29"/>
    </row>
    <row r="12" spans="1:19" ht="15.75" thickBot="1" x14ac:dyDescent="0.3">
      <c r="E12" s="396" t="s">
        <v>82</v>
      </c>
      <c r="F12" s="397"/>
    </row>
    <row r="13" spans="1:19" ht="57.75" customHeight="1" thickTop="1" thickBot="1" x14ac:dyDescent="0.3">
      <c r="B13" s="390" t="s">
        <v>35</v>
      </c>
      <c r="C13" s="391"/>
      <c r="D13" s="402"/>
      <c r="E13" s="394" t="s">
        <v>81</v>
      </c>
      <c r="F13" s="395"/>
    </row>
    <row r="14" spans="1:19" s="77" customFormat="1" ht="31.9" customHeight="1" thickTop="1" thickBot="1" x14ac:dyDescent="0.3">
      <c r="B14" s="78" t="s">
        <v>41</v>
      </c>
      <c r="C14" s="80" t="s">
        <v>79</v>
      </c>
      <c r="D14" s="79" t="s">
        <v>42</v>
      </c>
      <c r="E14" s="80" t="s">
        <v>72</v>
      </c>
      <c r="F14" s="79" t="s">
        <v>42</v>
      </c>
    </row>
    <row r="15" spans="1:19" ht="16.5" thickTop="1" x14ac:dyDescent="0.25">
      <c r="B15" s="52" t="s">
        <v>36</v>
      </c>
      <c r="C15" s="91"/>
      <c r="D15" s="92"/>
      <c r="E15" s="91">
        <f>COUNTA('Monitoria Anual 4'!N11:N64)</f>
        <v>0</v>
      </c>
      <c r="F15" s="92"/>
    </row>
    <row r="16" spans="1:19" ht="15.75" x14ac:dyDescent="0.25">
      <c r="B16" s="37" t="s">
        <v>48</v>
      </c>
      <c r="C16" s="93">
        <f>COUNTA('Monitoria Anual 4'!I11:I64)</f>
        <v>0</v>
      </c>
      <c r="D16" s="94">
        <f>C16/C22</f>
        <v>0</v>
      </c>
      <c r="E16" s="93">
        <v>0</v>
      </c>
      <c r="F16" s="94">
        <f t="shared" ref="F16:F21" si="0">E16/$E$22</f>
        <v>0</v>
      </c>
    </row>
    <row r="17" spans="2:17" ht="15.75" x14ac:dyDescent="0.25">
      <c r="B17" s="30" t="s">
        <v>37</v>
      </c>
      <c r="C17" s="95">
        <f>COUNTA('Monitoria Anual 4'!J11:J64)</f>
        <v>7</v>
      </c>
      <c r="D17" s="96">
        <f>C17/C22</f>
        <v>0.12962962962962962</v>
      </c>
      <c r="E17" s="95">
        <v>7</v>
      </c>
      <c r="F17" s="94">
        <f t="shared" si="0"/>
        <v>0.12962962962962962</v>
      </c>
    </row>
    <row r="18" spans="2:17" ht="15.75" x14ac:dyDescent="0.25">
      <c r="B18" s="31" t="s">
        <v>38</v>
      </c>
      <c r="C18" s="95">
        <f>COUNTA('Monitoria Anual 4'!K11:K64)</f>
        <v>28</v>
      </c>
      <c r="D18" s="96">
        <f>C18/C22</f>
        <v>0.51851851851851849</v>
      </c>
      <c r="E18" s="95">
        <v>28</v>
      </c>
      <c r="F18" s="94">
        <f t="shared" si="0"/>
        <v>0.51851851851851849</v>
      </c>
    </row>
    <row r="19" spans="2:17" ht="15.75" x14ac:dyDescent="0.25">
      <c r="B19" s="32" t="s">
        <v>39</v>
      </c>
      <c r="C19" s="95">
        <f>COUNTA('Monitoria Anual 4'!L11:L64)</f>
        <v>18</v>
      </c>
      <c r="D19" s="96">
        <f>C19/C22</f>
        <v>0.33333333333333331</v>
      </c>
      <c r="E19" s="95">
        <v>18</v>
      </c>
      <c r="F19" s="94">
        <f t="shared" si="0"/>
        <v>0.33333333333333331</v>
      </c>
    </row>
    <row r="20" spans="2:17" ht="16.5" thickBot="1" x14ac:dyDescent="0.3">
      <c r="B20" s="33" t="s">
        <v>40</v>
      </c>
      <c r="C20" s="95">
        <f>COUNTA('Monitoria Anual 4'!M11:M64)</f>
        <v>1</v>
      </c>
      <c r="D20" s="96">
        <f>C20/C22</f>
        <v>1.8518518518518517E-2</v>
      </c>
      <c r="E20" s="95">
        <v>1</v>
      </c>
      <c r="F20" s="94">
        <f t="shared" si="0"/>
        <v>1.8518518518518517E-2</v>
      </c>
    </row>
    <row r="21" spans="2:17" ht="17.25" thickTop="1" thickBot="1" x14ac:dyDescent="0.3">
      <c r="B21" s="88" t="s">
        <v>63</v>
      </c>
      <c r="C21" s="95"/>
      <c r="D21" s="96"/>
      <c r="E21" s="95">
        <f>'Monitoria Anual 4'!B70</f>
        <v>0</v>
      </c>
      <c r="F21" s="94">
        <f t="shared" si="0"/>
        <v>0</v>
      </c>
    </row>
    <row r="22" spans="2:17" ht="16.5" thickTop="1" thickBot="1" x14ac:dyDescent="0.3">
      <c r="B22" s="98" t="s">
        <v>43</v>
      </c>
      <c r="C22" s="99">
        <f>C16+C17+C18+C19+C20</f>
        <v>54</v>
      </c>
      <c r="D22" s="100">
        <f>SUM(D15:D21)</f>
        <v>0.99999999999999989</v>
      </c>
      <c r="E22" s="99">
        <f>SUM(E16:E21)</f>
        <v>54</v>
      </c>
      <c r="F22" s="97">
        <f>SUM(F16:F21)</f>
        <v>0.99999999999999989</v>
      </c>
    </row>
    <row r="23" spans="2:17" ht="16.5" thickTop="1" thickBot="1" x14ac:dyDescent="0.3">
      <c r="B23" s="393" t="s">
        <v>78</v>
      </c>
      <c r="C23" s="393"/>
      <c r="D23" s="393"/>
      <c r="E23" s="103">
        <f>COUNTIF('Monitoria Anual 4'!N11:N62,'Monitoria Anual 4'!AF7)</f>
        <v>0</v>
      </c>
      <c r="F23" s="101"/>
    </row>
    <row r="24" spans="2:17" ht="16.5" thickTop="1" thickBot="1" x14ac:dyDescent="0.3">
      <c r="B24" s="393" t="s">
        <v>77</v>
      </c>
      <c r="C24" s="393"/>
      <c r="D24" s="393"/>
      <c r="E24" s="103">
        <f>COUNTIF('Monitoria Anual 4'!N11:N62,'Monitoria Anual 4'!AF8)</f>
        <v>0</v>
      </c>
      <c r="F24" s="102"/>
    </row>
    <row r="25" spans="2:17" ht="15.75" thickTop="1" x14ac:dyDescent="0.25"/>
    <row r="26" spans="2:17" x14ac:dyDescent="0.25">
      <c r="B26" s="28" t="s">
        <v>45</v>
      </c>
      <c r="C26" s="29"/>
      <c r="D26" s="29"/>
    </row>
    <row r="27" spans="2:17" ht="3" customHeight="1" x14ac:dyDescent="0.25"/>
    <row r="28" spans="2:17" ht="36" customHeight="1" x14ac:dyDescent="0.25">
      <c r="B28" s="50" t="s">
        <v>34</v>
      </c>
      <c r="C28" s="36">
        <f>COUNTA('Monitoria Anual 4'!A11:A64)</f>
        <v>11</v>
      </c>
      <c r="O28" t="s">
        <v>75</v>
      </c>
      <c r="Q28" t="s">
        <v>76</v>
      </c>
    </row>
    <row r="29" spans="2:17" ht="6.6" customHeight="1" thickBot="1" x14ac:dyDescent="0.3"/>
    <row r="30" spans="2:17" ht="16.5" thickTop="1" thickBot="1" x14ac:dyDescent="0.3">
      <c r="B30" s="34" t="s">
        <v>46</v>
      </c>
      <c r="C30" s="86" t="s">
        <v>47</v>
      </c>
      <c r="D30" s="38"/>
      <c r="E30" s="39"/>
      <c r="F30" s="40"/>
      <c r="G30" s="41"/>
      <c r="H30" s="42"/>
      <c r="I30" s="43"/>
    </row>
    <row r="31" spans="2:17" ht="15.75" thickTop="1" x14ac:dyDescent="0.25">
      <c r="B31" s="44" t="s">
        <v>49</v>
      </c>
      <c r="C31" s="46">
        <f>COUNTA('Monitoria Anual 4'!B11:B25)</f>
        <v>15</v>
      </c>
      <c r="D31" s="49">
        <f>COUNTA('Monitoria Anual 4'!N11:N25)</f>
        <v>0</v>
      </c>
      <c r="E31" s="49">
        <f>COUNTA('Monitoria Anual 4'!I11:I25)</f>
        <v>0</v>
      </c>
      <c r="F31" s="49">
        <f>COUNTA('Monitoria Anual 4'!J11:J25)</f>
        <v>3</v>
      </c>
      <c r="G31" s="49">
        <f>COUNTA('Monitoria Anual 4'!K11:K25)</f>
        <v>7</v>
      </c>
      <c r="H31" s="49">
        <f>COUNTA('Monitoria Anual 4'!L11:L25)</f>
        <v>5</v>
      </c>
      <c r="I31" s="49">
        <f>COUNTA('Monitoria Anual 4'!M11:M25)</f>
        <v>0</v>
      </c>
    </row>
    <row r="32" spans="2:17" x14ac:dyDescent="0.25">
      <c r="B32" s="45" t="s">
        <v>50</v>
      </c>
      <c r="C32" s="47">
        <f>COUNTA('Monitoria Anual 4'!B26:B33)</f>
        <v>8</v>
      </c>
      <c r="D32" s="47">
        <f>COUNTA('Monitoria Anual 4'!N26:N33)</f>
        <v>0</v>
      </c>
      <c r="E32" s="47">
        <f>COUNTA('Monitoria Anual 4'!I26:I33)</f>
        <v>0</v>
      </c>
      <c r="F32" s="47">
        <f>COUNTA('Monitoria Anual 4'!J26:J33)</f>
        <v>3</v>
      </c>
      <c r="G32" s="47">
        <f>COUNTA('Monitoria Anual 4'!K26:K33)</f>
        <v>4</v>
      </c>
      <c r="H32" s="47">
        <f>COUNTA('Monitoria Anual 4'!L26:L33)</f>
        <v>1</v>
      </c>
      <c r="I32" s="47">
        <f>COUNTA('Monitoria Anual 4'!M26:M33)</f>
        <v>0</v>
      </c>
    </row>
    <row r="33" spans="2:9" x14ac:dyDescent="0.25">
      <c r="B33" s="45" t="s">
        <v>51</v>
      </c>
      <c r="C33" s="47">
        <f>COUNTA('Monitoria Anual 4'!B34:B41)</f>
        <v>8</v>
      </c>
      <c r="D33" s="47">
        <f>COUNTA('Monitoria Anual 4'!N34:N41)</f>
        <v>0</v>
      </c>
      <c r="E33" s="47">
        <f>COUNTA('Monitoria Anual 4'!I34:I41)</f>
        <v>0</v>
      </c>
      <c r="F33" s="47">
        <f>COUNTA('Monitoria Anual 4'!J34:J41)</f>
        <v>1</v>
      </c>
      <c r="G33" s="47">
        <f>COUNTA('Monitoria Anual 4'!K34:K41)</f>
        <v>5</v>
      </c>
      <c r="H33" s="47">
        <f>COUNTA('Monitoria Anual 4'!L34:L41)</f>
        <v>2</v>
      </c>
      <c r="I33" s="47">
        <f>COUNTA('Monitoria Anual 4'!M34:M41)</f>
        <v>0</v>
      </c>
    </row>
    <row r="34" spans="2:9" x14ac:dyDescent="0.25">
      <c r="B34" s="45" t="s">
        <v>52</v>
      </c>
      <c r="C34" s="47">
        <f>COUNTA('Monitoria Anual 4'!B42:B45)</f>
        <v>4</v>
      </c>
      <c r="D34" s="47">
        <f>COUNTA('Monitoria Anual 4'!N42:N45)</f>
        <v>0</v>
      </c>
      <c r="E34" s="47">
        <f>COUNTA('Monitoria Anual 4'!I42:I45)</f>
        <v>0</v>
      </c>
      <c r="F34" s="47">
        <f>COUNTA('Monitoria Anual 4'!J42:J45)</f>
        <v>0</v>
      </c>
      <c r="G34" s="47">
        <f>COUNTA('Monitoria Anual 4'!K42:K45)</f>
        <v>4</v>
      </c>
      <c r="H34" s="47">
        <f>COUNTA('Monitoria Anual 4'!L42:L45)</f>
        <v>0</v>
      </c>
      <c r="I34" s="47">
        <f>COUNTA('Monitoria Anual 4'!M42:M45)</f>
        <v>0</v>
      </c>
    </row>
    <row r="35" spans="2:9" x14ac:dyDescent="0.25">
      <c r="B35" s="45" t="s">
        <v>53</v>
      </c>
      <c r="C35" s="47">
        <f>COUNTA('Monitoria Anual 4'!B46:B48)</f>
        <v>3</v>
      </c>
      <c r="D35" s="47">
        <f>COUNTA('Monitoria Anual 4'!N46:N48)</f>
        <v>0</v>
      </c>
      <c r="E35" s="47">
        <f>COUNTA('Monitoria Anual 4'!I46:I48)</f>
        <v>0</v>
      </c>
      <c r="F35" s="47">
        <f>COUNTA('Monitoria Anual 4'!J46:J48)</f>
        <v>0</v>
      </c>
      <c r="G35" s="47">
        <f>COUNTA('Monitoria Anual 4'!K46:K48)</f>
        <v>0</v>
      </c>
      <c r="H35" s="47">
        <f>COUNTA('Monitoria Anual 4'!L46:L48)</f>
        <v>3</v>
      </c>
      <c r="I35" s="47">
        <f>COUNTA('Monitoria Anual 4'!M46:M48)</f>
        <v>0</v>
      </c>
    </row>
    <row r="36" spans="2:9" x14ac:dyDescent="0.25">
      <c r="B36" s="45" t="s">
        <v>54</v>
      </c>
      <c r="C36" s="47">
        <f>COUNTA('Monitoria Anual 4'!B49:B50)</f>
        <v>2</v>
      </c>
      <c r="D36" s="47">
        <f>COUNTA('Monitoria Anual 4'!N49:N50)</f>
        <v>0</v>
      </c>
      <c r="E36" s="47">
        <f>COUNTA('Monitoria Anual 4'!I49:I50)</f>
        <v>0</v>
      </c>
      <c r="F36" s="47">
        <f>COUNTA('Monitoria Anual 4'!J49:J50)</f>
        <v>0</v>
      </c>
      <c r="G36" s="47">
        <f>COUNTA('Monitoria Anual 4'!K49:K50)</f>
        <v>1</v>
      </c>
      <c r="H36" s="47">
        <f>COUNTA('Monitoria Anual 4'!L49:L50)</f>
        <v>0</v>
      </c>
      <c r="I36" s="47">
        <f>COUNTA('Monitoria Anual 4'!M49:M50)</f>
        <v>1</v>
      </c>
    </row>
    <row r="37" spans="2:9" x14ac:dyDescent="0.25">
      <c r="B37" s="45" t="s">
        <v>55</v>
      </c>
      <c r="C37" s="47">
        <f>COUNTA('Monitoria Anual 4'!B51:B55)</f>
        <v>5</v>
      </c>
      <c r="D37" s="47">
        <f>COUNTA('Monitoria Anual 4'!N51:N55)</f>
        <v>0</v>
      </c>
      <c r="E37" s="47">
        <f>COUNTA('Monitoria Anual 4'!I51:I55)</f>
        <v>0</v>
      </c>
      <c r="F37" s="47">
        <f>COUNTA('Monitoria Anual 4'!J51:J55)</f>
        <v>0</v>
      </c>
      <c r="G37" s="47">
        <f>COUNTA('Monitoria Anual 4'!K51:K55)</f>
        <v>2</v>
      </c>
      <c r="H37" s="47">
        <f>COUNTA('Monitoria Anual 4'!L51:L55)</f>
        <v>3</v>
      </c>
      <c r="I37" s="47">
        <f>COUNTA('Monitoria Anual 4'!M51:M55)</f>
        <v>0</v>
      </c>
    </row>
    <row r="38" spans="2:9" x14ac:dyDescent="0.25">
      <c r="B38" s="45" t="s">
        <v>56</v>
      </c>
      <c r="C38" s="47">
        <f>COUNTA('Monitoria Anual 4'!B56:B58)</f>
        <v>3</v>
      </c>
      <c r="D38" s="47">
        <f>COUNTA('Monitoria Anual 4'!N56:N58)</f>
        <v>0</v>
      </c>
      <c r="E38" s="47">
        <f>COUNTA('Monitoria Anual 4'!I56:I58)</f>
        <v>0</v>
      </c>
      <c r="F38" s="47">
        <f>COUNTA('Monitoria Anual 4'!J56:J58)</f>
        <v>0</v>
      </c>
      <c r="G38" s="47">
        <f>COUNTA('Monitoria Anual 4'!K56:K58)</f>
        <v>2</v>
      </c>
      <c r="H38" s="47">
        <f>COUNTA('Monitoria Anual 4'!L56:L58)</f>
        <v>1</v>
      </c>
      <c r="I38" s="47">
        <f>COUNTA('Monitoria Anual 4'!M56:M58)</f>
        <v>0</v>
      </c>
    </row>
    <row r="39" spans="2:9" x14ac:dyDescent="0.25">
      <c r="B39" s="45" t="s">
        <v>57</v>
      </c>
      <c r="C39" s="47">
        <f>COUNTA('Monitoria Anual 4'!B59:B61)</f>
        <v>3</v>
      </c>
      <c r="D39" s="47">
        <f>COUNTA('Monitoria Anual 4'!N59:N61)</f>
        <v>0</v>
      </c>
      <c r="E39" s="47">
        <f>COUNTA('Monitoria Anual 4'!I59:I61)</f>
        <v>0</v>
      </c>
      <c r="F39" s="47">
        <f>COUNTA('Monitoria Anual 4'!J59:J61)</f>
        <v>0</v>
      </c>
      <c r="G39" s="47">
        <f>COUNTA('Monitoria Anual 4'!K59:K61)</f>
        <v>2</v>
      </c>
      <c r="H39" s="47">
        <f>COUNTA('Monitoria Anual 4'!L59:L61)</f>
        <v>1</v>
      </c>
      <c r="I39" s="47">
        <f>COUNTA('Monitoria Anual 4'!M59:M61)</f>
        <v>0</v>
      </c>
    </row>
    <row r="40" spans="2:9" ht="15.75" thickBot="1" x14ac:dyDescent="0.3">
      <c r="B40" s="53" t="s">
        <v>58</v>
      </c>
      <c r="C40" s="48">
        <f>COUNTA('Monitoria Anual 4'!B62:B64)</f>
        <v>3</v>
      </c>
      <c r="D40" s="48">
        <f>COUNTA('Monitoria Anual 4'!N62:N64)</f>
        <v>0</v>
      </c>
      <c r="E40" s="48">
        <f>COUNTA('Monitoria Anual 4'!I62:I64)</f>
        <v>0</v>
      </c>
      <c r="F40" s="48">
        <f>COUNTA('Monitoria Anual 4'!J62:J64)</f>
        <v>0</v>
      </c>
      <c r="G40" s="48">
        <f>COUNTA('Monitoria Anual 4'!K62:K64)</f>
        <v>1</v>
      </c>
      <c r="H40" s="48">
        <f>COUNTA('Monitoria Anual 4'!L62:L64)</f>
        <v>2</v>
      </c>
      <c r="I40" s="48">
        <f>COUNTA('Monitoria Anual 4'!M62:M64)</f>
        <v>0</v>
      </c>
    </row>
    <row r="41" spans="2:9" ht="15.75" thickTop="1" x14ac:dyDescent="0.25"/>
  </sheetData>
  <customSheetViews>
    <customSheetView guid="{03BCC8A0-FCA6-4BDE-AAC2-E8288BB56580}" scale="90" showGridLines="0" topLeftCell="A8">
      <selection activeCell="V23" sqref="V23"/>
      <colBreaks count="1" manualBreakCount="1">
        <brk id="9" max="1048575" man="1"/>
      </colBreaks>
      <pageMargins left="0.511811024" right="0.511811024" top="0.78740157499999996" bottom="0.78740157499999996" header="0.31496062000000002" footer="0.31496062000000002"/>
      <pageSetup scale="95" orientation="portrait" r:id="rId1"/>
    </customSheetView>
  </customSheetViews>
  <mergeCells count="6">
    <mergeCell ref="A3:P3"/>
    <mergeCell ref="B13:D13"/>
    <mergeCell ref="B23:D23"/>
    <mergeCell ref="B24:D24"/>
    <mergeCell ref="E12:F12"/>
    <mergeCell ref="E13:F13"/>
  </mergeCells>
  <conditionalFormatting sqref="D31:I40">
    <cfRule type="cellIs" dxfId="22" priority="10" stopIfTrue="1" operator="equal">
      <formula>0</formula>
    </cfRule>
  </conditionalFormatting>
  <conditionalFormatting sqref="F31">
    <cfRule type="cellIs" dxfId="21" priority="9" operator="equal">
      <formula>0</formula>
    </cfRule>
  </conditionalFormatting>
  <conditionalFormatting sqref="G31">
    <cfRule type="cellIs" dxfId="20" priority="8" operator="equal">
      <formula>0</formula>
    </cfRule>
  </conditionalFormatting>
  <conditionalFormatting sqref="H31">
    <cfRule type="cellIs" dxfId="19" priority="7" operator="equal">
      <formula>0</formula>
    </cfRule>
  </conditionalFormatting>
  <conditionalFormatting sqref="I31">
    <cfRule type="cellIs" dxfId="18" priority="6" operator="equal">
      <formula>0</formula>
    </cfRule>
  </conditionalFormatting>
  <conditionalFormatting sqref="D31:E31 E32:E40 F31:I40">
    <cfRule type="cellIs" dxfId="17" priority="5" stopIfTrue="1" operator="equal">
      <formula>0</formula>
    </cfRule>
  </conditionalFormatting>
  <conditionalFormatting sqref="F31">
    <cfRule type="cellIs" dxfId="16" priority="4" operator="equal">
      <formula>0</formula>
    </cfRule>
  </conditionalFormatting>
  <conditionalFormatting sqref="G31">
    <cfRule type="cellIs" dxfId="15" priority="3" operator="equal">
      <formula>0</formula>
    </cfRule>
  </conditionalFormatting>
  <conditionalFormatting sqref="H31">
    <cfRule type="cellIs" dxfId="14" priority="2" operator="equal">
      <formula>0</formula>
    </cfRule>
  </conditionalFormatting>
  <conditionalFormatting sqref="I31">
    <cfRule type="cellIs" dxfId="13" priority="1" operator="equal">
      <formula>0</formula>
    </cfRule>
  </conditionalFormatting>
  <pageMargins left="0.511811024" right="0.511811024" top="0.78740157499999996" bottom="0.78740157499999996" header="0.31496062000000002" footer="0.31496062000000002"/>
  <pageSetup scale="95" orientation="portrait" r:id="rId2"/>
  <colBreaks count="1" manualBreakCount="1">
    <brk id="9" max="1048575" man="1"/>
  </colBreaks>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0"/>
  <sheetViews>
    <sheetView showGridLines="0" topLeftCell="A10" zoomScale="70" zoomScaleNormal="70" workbookViewId="0">
      <pane ySplit="1" topLeftCell="A11" activePane="bottomLeft" state="frozen"/>
      <selection activeCell="A10" sqref="A10"/>
      <selection pane="bottomLeft" activeCell="M69" sqref="M69"/>
    </sheetView>
  </sheetViews>
  <sheetFormatPr defaultColWidth="8.85546875" defaultRowHeight="15" x14ac:dyDescent="0.25"/>
  <cols>
    <col min="1" max="1" width="35.28515625" style="1" customWidth="1"/>
    <col min="2" max="2" width="38" style="353" customWidth="1"/>
    <col min="3" max="3" width="21.140625" style="353" customWidth="1"/>
    <col min="4" max="4" width="19.42578125" style="340" hidden="1" customWidth="1"/>
    <col min="5" max="5" width="23.28515625" style="340" hidden="1" customWidth="1"/>
    <col min="6" max="6" width="27.5703125" style="340" hidden="1" customWidth="1"/>
    <col min="7" max="7" width="25.140625" style="340" hidden="1" customWidth="1"/>
    <col min="8" max="8" width="27.7109375" style="340" hidden="1" customWidth="1"/>
    <col min="9" max="9" width="26.7109375" style="354" hidden="1" customWidth="1"/>
    <col min="10" max="10" width="26.7109375" style="354" customWidth="1"/>
    <col min="11" max="12" width="26.7109375" style="354" hidden="1" customWidth="1"/>
    <col min="13" max="13" width="26.7109375" style="354" customWidth="1"/>
    <col min="14" max="14" width="26.7109375" style="354" hidden="1" customWidth="1"/>
    <col min="15" max="15" width="37.85546875" style="354" customWidth="1"/>
    <col min="16" max="16" width="28.7109375" style="354" customWidth="1"/>
    <col min="17" max="17" width="40" style="354" customWidth="1"/>
    <col min="18" max="18" width="26.7109375" style="114" customWidth="1"/>
    <col min="19" max="19" width="26.7109375" style="354" customWidth="1"/>
    <col min="20" max="21" width="28.85546875" style="353" customWidth="1"/>
    <col min="22" max="26" width="18.7109375" style="353" customWidth="1"/>
    <col min="27" max="27" width="22.7109375" style="353" customWidth="1"/>
    <col min="28" max="31" width="8.85546875" style="1"/>
    <col min="32" max="32" width="0" style="1" hidden="1" customWidth="1"/>
    <col min="33" max="16384" width="8.85546875" style="1"/>
  </cols>
  <sheetData>
    <row r="1" spans="1:32" s="2" customFormat="1" ht="15.75" hidden="1" thickBot="1" x14ac:dyDescent="0.3">
      <c r="A1" s="3" t="s">
        <v>0</v>
      </c>
      <c r="B1" s="348"/>
      <c r="C1" s="348"/>
      <c r="D1" s="337"/>
      <c r="E1" s="337"/>
      <c r="F1" s="337"/>
      <c r="G1" s="337"/>
      <c r="H1" s="337"/>
      <c r="I1" s="349"/>
      <c r="J1" s="349"/>
      <c r="K1" s="349"/>
      <c r="L1" s="349"/>
      <c r="M1" s="349"/>
      <c r="N1" s="349"/>
      <c r="O1" s="349"/>
      <c r="P1" s="349"/>
      <c r="Q1" s="349"/>
      <c r="R1" s="375"/>
      <c r="S1" s="349"/>
      <c r="T1" s="348"/>
      <c r="U1" s="348"/>
      <c r="V1" s="348"/>
      <c r="W1" s="348"/>
      <c r="X1" s="348"/>
      <c r="Y1" s="348"/>
      <c r="Z1" s="348"/>
      <c r="AA1" s="348"/>
    </row>
    <row r="2" spans="1:32" s="4" customFormat="1" ht="4.1500000000000004" hidden="1" customHeight="1" x14ac:dyDescent="0.3">
      <c r="B2" s="350"/>
      <c r="C2" s="350"/>
      <c r="D2" s="338"/>
      <c r="E2" s="338"/>
      <c r="F2" s="338"/>
      <c r="G2" s="338"/>
      <c r="H2" s="338"/>
      <c r="I2" s="351"/>
      <c r="J2" s="351"/>
      <c r="K2" s="351"/>
      <c r="L2" s="351"/>
      <c r="M2" s="351"/>
      <c r="N2" s="351"/>
      <c r="O2" s="351"/>
      <c r="P2" s="351"/>
      <c r="Q2" s="351"/>
      <c r="R2" s="376"/>
      <c r="S2" s="351"/>
      <c r="T2" s="350"/>
      <c r="U2" s="350"/>
      <c r="V2" s="350"/>
      <c r="W2" s="350"/>
      <c r="X2" s="350"/>
      <c r="Y2" s="350"/>
      <c r="Z2" s="350"/>
      <c r="AA2" s="350"/>
    </row>
    <row r="3" spans="1:32" s="5" customFormat="1" ht="15.75" hidden="1" thickBot="1" x14ac:dyDescent="0.3">
      <c r="A3" s="87" t="s">
        <v>1023</v>
      </c>
      <c r="B3" s="334"/>
      <c r="C3" s="334"/>
      <c r="D3" s="339"/>
      <c r="E3" s="339"/>
      <c r="F3" s="339"/>
      <c r="G3" s="339"/>
      <c r="H3" s="339"/>
      <c r="I3" s="334"/>
      <c r="J3" s="334"/>
      <c r="K3" s="334"/>
      <c r="L3" s="334"/>
      <c r="M3" s="334"/>
      <c r="N3" s="352"/>
      <c r="O3" s="371"/>
      <c r="P3" s="371"/>
      <c r="Q3" s="371"/>
      <c r="R3" s="377"/>
      <c r="S3" s="372"/>
      <c r="T3" s="352"/>
      <c r="U3" s="352"/>
      <c r="V3" s="352"/>
      <c r="W3" s="352"/>
      <c r="X3" s="352"/>
      <c r="Y3" s="352"/>
      <c r="Z3" s="352"/>
      <c r="AA3" s="352"/>
    </row>
    <row r="4" spans="1:32" ht="15.75" hidden="1" thickBot="1" x14ac:dyDescent="0.3"/>
    <row r="5" spans="1:32" s="6" customFormat="1" ht="25.9" hidden="1" customHeight="1" thickBot="1" x14ac:dyDescent="0.3">
      <c r="A5" s="7" t="s">
        <v>1</v>
      </c>
      <c r="B5" s="267"/>
      <c r="C5" s="355"/>
      <c r="D5" s="417" t="s">
        <v>673</v>
      </c>
      <c r="E5" s="418"/>
      <c r="F5" s="418"/>
      <c r="G5" s="418"/>
      <c r="H5" s="418"/>
      <c r="I5" s="418"/>
      <c r="J5" s="418"/>
      <c r="K5" s="418"/>
      <c r="L5" s="356"/>
      <c r="M5" s="357"/>
      <c r="N5" s="353"/>
      <c r="O5" s="354"/>
      <c r="P5" s="354"/>
      <c r="Q5" s="354"/>
      <c r="R5" s="114"/>
      <c r="S5" s="354"/>
      <c r="T5" s="353"/>
      <c r="U5" s="353"/>
      <c r="V5" s="353"/>
      <c r="W5" s="353"/>
      <c r="X5" s="353"/>
      <c r="Y5" s="353"/>
      <c r="Z5" s="353"/>
      <c r="AA5" s="353"/>
    </row>
    <row r="6" spans="1:32" ht="15.75" hidden="1" thickBot="1" x14ac:dyDescent="0.3"/>
    <row r="7" spans="1:32" ht="15.75" hidden="1" thickBot="1" x14ac:dyDescent="0.3">
      <c r="A7" s="7" t="s">
        <v>2</v>
      </c>
      <c r="B7" s="267"/>
      <c r="C7" s="355"/>
      <c r="D7" s="341" t="s">
        <v>1024</v>
      </c>
      <c r="E7" s="341"/>
      <c r="F7" s="341"/>
      <c r="G7" s="342"/>
      <c r="H7" s="114"/>
      <c r="AF7" s="1" t="s">
        <v>73</v>
      </c>
    </row>
    <row r="8" spans="1:32" ht="15.75" hidden="1" thickBot="1" x14ac:dyDescent="0.3">
      <c r="AF8" s="81" t="s">
        <v>74</v>
      </c>
    </row>
    <row r="9" spans="1:32" ht="16.5" hidden="1" thickBot="1" x14ac:dyDescent="0.3">
      <c r="A9" s="68" t="s">
        <v>12</v>
      </c>
      <c r="B9" s="358"/>
      <c r="C9" s="358"/>
      <c r="D9" s="264"/>
      <c r="E9" s="264"/>
      <c r="F9" s="264"/>
      <c r="G9" s="264"/>
      <c r="H9" s="335"/>
      <c r="I9" s="411" t="s">
        <v>68</v>
      </c>
      <c r="J9" s="412"/>
      <c r="K9" s="412"/>
      <c r="L9" s="412"/>
      <c r="M9" s="412"/>
      <c r="N9" s="412"/>
      <c r="O9" s="412"/>
      <c r="P9" s="412"/>
      <c r="Q9" s="412"/>
      <c r="R9" s="413"/>
      <c r="S9" s="373"/>
      <c r="T9" s="414" t="s">
        <v>31</v>
      </c>
      <c r="U9" s="415"/>
      <c r="V9" s="415"/>
      <c r="W9" s="415"/>
      <c r="X9" s="415"/>
      <c r="Y9" s="415"/>
      <c r="Z9" s="415"/>
      <c r="AA9" s="416"/>
    </row>
    <row r="10" spans="1:32" ht="52.5" customHeight="1" thickTop="1" thickBot="1" x14ac:dyDescent="0.3">
      <c r="A10" s="23" t="s">
        <v>4</v>
      </c>
      <c r="B10" s="23" t="s">
        <v>5</v>
      </c>
      <c r="C10" s="23" t="s">
        <v>6</v>
      </c>
      <c r="D10" s="23" t="s">
        <v>10</v>
      </c>
      <c r="E10" s="23" t="s">
        <v>11</v>
      </c>
      <c r="F10" s="23" t="s">
        <v>7</v>
      </c>
      <c r="G10" s="23" t="s">
        <v>9</v>
      </c>
      <c r="H10" s="23" t="s">
        <v>71</v>
      </c>
      <c r="I10" s="18" t="s">
        <v>13</v>
      </c>
      <c r="J10" s="19" t="s">
        <v>14</v>
      </c>
      <c r="K10" s="20" t="s">
        <v>15</v>
      </c>
      <c r="L10" s="21" t="s">
        <v>16</v>
      </c>
      <c r="M10" s="22" t="s">
        <v>17</v>
      </c>
      <c r="N10" s="75" t="s">
        <v>18</v>
      </c>
      <c r="O10" s="24" t="s">
        <v>19</v>
      </c>
      <c r="P10" s="24" t="s">
        <v>20</v>
      </c>
      <c r="Q10" s="24" t="s">
        <v>21</v>
      </c>
      <c r="R10" s="24" t="s">
        <v>22</v>
      </c>
      <c r="S10" s="24" t="s">
        <v>69</v>
      </c>
      <c r="T10" s="25" t="s">
        <v>23</v>
      </c>
      <c r="U10" s="26" t="s">
        <v>24</v>
      </c>
      <c r="V10" s="26" t="s">
        <v>25</v>
      </c>
      <c r="W10" s="26" t="s">
        <v>26</v>
      </c>
      <c r="X10" s="26" t="s">
        <v>27</v>
      </c>
      <c r="Y10" s="26" t="s">
        <v>28</v>
      </c>
      <c r="Z10" s="26" t="s">
        <v>29</v>
      </c>
      <c r="AA10" s="26" t="s">
        <v>30</v>
      </c>
    </row>
    <row r="11" spans="1:32" ht="119.25" customHeight="1" thickTop="1" x14ac:dyDescent="0.25">
      <c r="A11" s="293" t="s">
        <v>187</v>
      </c>
      <c r="B11" s="296" t="s">
        <v>83</v>
      </c>
      <c r="C11" s="296" t="s">
        <v>84</v>
      </c>
      <c r="D11" s="343">
        <v>40909</v>
      </c>
      <c r="E11" s="343">
        <v>42370</v>
      </c>
      <c r="F11" s="107" t="s">
        <v>977</v>
      </c>
      <c r="G11" s="112" t="s">
        <v>86</v>
      </c>
      <c r="H11" s="344">
        <v>0</v>
      </c>
      <c r="I11" s="359"/>
      <c r="J11" s="359" t="s">
        <v>70</v>
      </c>
      <c r="K11" s="359"/>
      <c r="L11" s="359"/>
      <c r="M11" s="359"/>
      <c r="N11" s="360"/>
      <c r="O11" s="106" t="s">
        <v>1143</v>
      </c>
      <c r="P11" s="106"/>
      <c r="Q11" s="106"/>
      <c r="R11" s="107"/>
      <c r="S11" s="106"/>
      <c r="T11" s="359"/>
      <c r="U11" s="359"/>
      <c r="V11" s="359"/>
      <c r="W11" s="359"/>
      <c r="X11" s="359"/>
      <c r="Y11" s="359"/>
      <c r="Z11" s="359"/>
      <c r="AA11" s="359"/>
    </row>
    <row r="12" spans="1:32" ht="137.25" customHeight="1" x14ac:dyDescent="0.25">
      <c r="A12" s="66"/>
      <c r="B12" s="296" t="s">
        <v>469</v>
      </c>
      <c r="C12" s="296" t="s">
        <v>95</v>
      </c>
      <c r="D12" s="343">
        <v>40909</v>
      </c>
      <c r="E12" s="343">
        <v>42370</v>
      </c>
      <c r="F12" s="107" t="s">
        <v>977</v>
      </c>
      <c r="G12" s="112" t="s">
        <v>709</v>
      </c>
      <c r="H12" s="344">
        <v>0</v>
      </c>
      <c r="I12" s="359"/>
      <c r="J12" s="359" t="s">
        <v>70</v>
      </c>
      <c r="K12" s="359"/>
      <c r="L12" s="359"/>
      <c r="M12" s="359"/>
      <c r="N12" s="360"/>
      <c r="O12" s="126" t="s">
        <v>1028</v>
      </c>
      <c r="P12" s="126"/>
      <c r="Q12" s="126" t="s">
        <v>1030</v>
      </c>
      <c r="R12" s="111" t="s">
        <v>272</v>
      </c>
      <c r="S12" s="126" t="s">
        <v>1029</v>
      </c>
      <c r="T12" s="361"/>
      <c r="U12" s="361"/>
      <c r="V12" s="361"/>
      <c r="W12" s="361"/>
      <c r="X12" s="361"/>
      <c r="Y12" s="361"/>
      <c r="Z12" s="361"/>
      <c r="AA12" s="361"/>
    </row>
    <row r="13" spans="1:32" ht="113.25" customHeight="1" x14ac:dyDescent="0.25">
      <c r="A13" s="66"/>
      <c r="B13" s="296" t="s">
        <v>475</v>
      </c>
      <c r="C13" s="296" t="s">
        <v>102</v>
      </c>
      <c r="D13" s="343">
        <v>40909</v>
      </c>
      <c r="E13" s="343">
        <v>42736</v>
      </c>
      <c r="F13" s="127" t="s">
        <v>684</v>
      </c>
      <c r="G13" s="112" t="s">
        <v>105</v>
      </c>
      <c r="H13" s="344">
        <v>0</v>
      </c>
      <c r="I13" s="359"/>
      <c r="J13" s="359"/>
      <c r="K13" s="359"/>
      <c r="L13" s="359"/>
      <c r="M13" s="359" t="s">
        <v>70</v>
      </c>
      <c r="N13" s="360"/>
      <c r="O13" s="126" t="s">
        <v>1137</v>
      </c>
      <c r="P13" s="126" t="s">
        <v>1031</v>
      </c>
      <c r="Q13" s="126"/>
      <c r="R13" s="111" t="s">
        <v>1136</v>
      </c>
      <c r="S13" s="126"/>
      <c r="T13" s="361"/>
      <c r="U13" s="361"/>
      <c r="V13" s="361"/>
      <c r="W13" s="361"/>
      <c r="X13" s="361"/>
      <c r="Y13" s="361"/>
      <c r="Z13" s="361"/>
      <c r="AA13" s="361"/>
    </row>
    <row r="14" spans="1:32" ht="80.25" customHeight="1" x14ac:dyDescent="0.25">
      <c r="A14" s="66"/>
      <c r="B14" s="306" t="s">
        <v>679</v>
      </c>
      <c r="C14" s="296" t="s">
        <v>750</v>
      </c>
      <c r="D14" s="343">
        <v>40909</v>
      </c>
      <c r="E14" s="343">
        <v>42736</v>
      </c>
      <c r="F14" s="127" t="s">
        <v>684</v>
      </c>
      <c r="G14" s="127" t="s">
        <v>958</v>
      </c>
      <c r="H14" s="344">
        <v>300000</v>
      </c>
      <c r="I14" s="359"/>
      <c r="J14" s="359"/>
      <c r="K14" s="359"/>
      <c r="L14" s="359"/>
      <c r="M14" s="359" t="s">
        <v>70</v>
      </c>
      <c r="N14" s="360"/>
      <c r="O14" s="126" t="s">
        <v>1138</v>
      </c>
      <c r="P14" s="126" t="s">
        <v>1033</v>
      </c>
      <c r="Q14" s="126"/>
      <c r="R14" s="111" t="s">
        <v>272</v>
      </c>
      <c r="S14" s="126" t="s">
        <v>1032</v>
      </c>
      <c r="T14" s="361"/>
      <c r="U14" s="361"/>
      <c r="V14" s="361"/>
      <c r="W14" s="361"/>
      <c r="X14" s="361"/>
      <c r="Y14" s="361"/>
      <c r="Z14" s="361"/>
      <c r="AA14" s="361"/>
    </row>
    <row r="15" spans="1:32" ht="108.75" customHeight="1" x14ac:dyDescent="0.25">
      <c r="A15" s="66"/>
      <c r="B15" s="306" t="s">
        <v>713</v>
      </c>
      <c r="C15" s="296" t="s">
        <v>116</v>
      </c>
      <c r="D15" s="343">
        <v>41275</v>
      </c>
      <c r="E15" s="343">
        <v>42370</v>
      </c>
      <c r="F15" s="127" t="s">
        <v>684</v>
      </c>
      <c r="G15" s="127" t="s">
        <v>117</v>
      </c>
      <c r="H15" s="344">
        <v>10000</v>
      </c>
      <c r="I15" s="359"/>
      <c r="J15" s="359" t="s">
        <v>70</v>
      </c>
      <c r="K15" s="359"/>
      <c r="L15" s="359"/>
      <c r="M15" s="359"/>
      <c r="N15" s="360"/>
      <c r="O15" s="309" t="s">
        <v>1042</v>
      </c>
      <c r="P15" s="126"/>
      <c r="Q15" s="126"/>
      <c r="R15" s="111"/>
      <c r="S15" s="126" t="s">
        <v>1118</v>
      </c>
      <c r="T15" s="361"/>
      <c r="U15" s="361"/>
      <c r="V15" s="361"/>
      <c r="W15" s="361"/>
      <c r="X15" s="361"/>
      <c r="Y15" s="361"/>
      <c r="Z15" s="361"/>
      <c r="AA15" s="361"/>
    </row>
    <row r="16" spans="1:32" ht="103.5" customHeight="1" x14ac:dyDescent="0.25">
      <c r="A16" s="66"/>
      <c r="B16" s="306" t="s">
        <v>753</v>
      </c>
      <c r="C16" s="296" t="s">
        <v>121</v>
      </c>
      <c r="D16" s="343">
        <v>41791</v>
      </c>
      <c r="E16" s="343">
        <v>42156</v>
      </c>
      <c r="F16" s="127" t="s">
        <v>684</v>
      </c>
      <c r="G16" s="112" t="s">
        <v>122</v>
      </c>
      <c r="H16" s="344">
        <v>300000</v>
      </c>
      <c r="I16" s="359"/>
      <c r="J16" s="359" t="s">
        <v>70</v>
      </c>
      <c r="K16" s="359"/>
      <c r="L16" s="359"/>
      <c r="M16" s="359"/>
      <c r="N16" s="360"/>
      <c r="O16" s="320" t="s">
        <v>1119</v>
      </c>
      <c r="P16" s="126"/>
      <c r="Q16" s="126"/>
      <c r="R16" s="111"/>
      <c r="S16" s="126" t="s">
        <v>1034</v>
      </c>
      <c r="T16" s="361"/>
      <c r="U16" s="361"/>
      <c r="V16" s="361"/>
      <c r="W16" s="361"/>
      <c r="X16" s="361"/>
      <c r="Y16" s="361"/>
      <c r="Z16" s="361"/>
      <c r="AA16" s="361"/>
    </row>
    <row r="17" spans="1:27" ht="117.75" customHeight="1" x14ac:dyDescent="0.25">
      <c r="A17" s="66"/>
      <c r="B17" s="296" t="s">
        <v>123</v>
      </c>
      <c r="C17" s="296" t="s">
        <v>856</v>
      </c>
      <c r="D17" s="343">
        <v>40909</v>
      </c>
      <c r="E17" s="343">
        <v>42736</v>
      </c>
      <c r="F17" s="107" t="s">
        <v>977</v>
      </c>
      <c r="G17" s="112" t="s">
        <v>682</v>
      </c>
      <c r="H17" s="344">
        <v>830000</v>
      </c>
      <c r="I17" s="359"/>
      <c r="J17" s="359" t="s">
        <v>70</v>
      </c>
      <c r="K17" s="359"/>
      <c r="L17" s="359"/>
      <c r="M17" s="359"/>
      <c r="N17" s="360"/>
      <c r="O17" s="126" t="s">
        <v>1116</v>
      </c>
      <c r="P17" s="126"/>
      <c r="Q17" s="126"/>
      <c r="R17" s="107" t="s">
        <v>685</v>
      </c>
      <c r="S17" s="126" t="s">
        <v>1144</v>
      </c>
      <c r="T17" s="361"/>
      <c r="U17" s="361"/>
      <c r="V17" s="361"/>
      <c r="W17" s="361"/>
      <c r="X17" s="361"/>
      <c r="Y17" s="361"/>
      <c r="Z17" s="361"/>
      <c r="AA17" s="361"/>
    </row>
    <row r="18" spans="1:27" ht="333.75" customHeight="1" x14ac:dyDescent="0.25">
      <c r="A18" s="66"/>
      <c r="B18" s="296" t="s">
        <v>716</v>
      </c>
      <c r="C18" s="296" t="s">
        <v>981</v>
      </c>
      <c r="D18" s="343">
        <v>40909</v>
      </c>
      <c r="E18" s="343">
        <v>42736</v>
      </c>
      <c r="F18" s="107" t="s">
        <v>685</v>
      </c>
      <c r="G18" s="107" t="s">
        <v>829</v>
      </c>
      <c r="H18" s="344" t="s">
        <v>982</v>
      </c>
      <c r="I18" s="359"/>
      <c r="J18" s="359" t="s">
        <v>70</v>
      </c>
      <c r="K18" s="359"/>
      <c r="L18" s="359"/>
      <c r="M18" s="359"/>
      <c r="N18" s="360"/>
      <c r="O18" s="126" t="s">
        <v>1139</v>
      </c>
      <c r="P18" s="126" t="s">
        <v>1036</v>
      </c>
      <c r="Q18" s="126" t="s">
        <v>1035</v>
      </c>
      <c r="R18" s="107" t="s">
        <v>685</v>
      </c>
      <c r="S18" s="378" t="s">
        <v>1117</v>
      </c>
      <c r="T18" s="361"/>
      <c r="U18" s="361"/>
      <c r="V18" s="361"/>
      <c r="W18" s="361"/>
      <c r="X18" s="361"/>
      <c r="Y18" s="361"/>
      <c r="Z18" s="361"/>
      <c r="AA18" s="361"/>
    </row>
    <row r="19" spans="1:27" ht="122.25" customHeight="1" x14ac:dyDescent="0.25">
      <c r="A19" s="66"/>
      <c r="B19" s="370" t="s">
        <v>502</v>
      </c>
      <c r="C19" s="306" t="s">
        <v>132</v>
      </c>
      <c r="D19" s="343">
        <v>40909</v>
      </c>
      <c r="E19" s="343">
        <v>42736</v>
      </c>
      <c r="F19" s="112" t="s">
        <v>758</v>
      </c>
      <c r="G19" s="112" t="s">
        <v>1037</v>
      </c>
      <c r="H19" s="344"/>
      <c r="I19" s="359"/>
      <c r="J19" s="359" t="s">
        <v>70</v>
      </c>
      <c r="K19" s="359"/>
      <c r="L19" s="359"/>
      <c r="M19" s="359"/>
      <c r="N19" s="360"/>
      <c r="O19" s="126" t="s">
        <v>1152</v>
      </c>
      <c r="P19" s="126"/>
      <c r="Q19" s="126" t="s">
        <v>1038</v>
      </c>
      <c r="R19" s="111"/>
      <c r="S19" s="126"/>
      <c r="T19" s="361"/>
      <c r="U19" s="361"/>
      <c r="V19" s="361"/>
      <c r="W19" s="361"/>
      <c r="X19" s="361"/>
      <c r="Y19" s="361"/>
      <c r="Z19" s="361"/>
      <c r="AA19" s="361"/>
    </row>
    <row r="20" spans="1:27" ht="162" customHeight="1" x14ac:dyDescent="0.25">
      <c r="A20" s="366"/>
      <c r="B20" s="296" t="s">
        <v>683</v>
      </c>
      <c r="C20" s="368" t="s">
        <v>146</v>
      </c>
      <c r="D20" s="343">
        <v>40909</v>
      </c>
      <c r="E20" s="343">
        <v>42736</v>
      </c>
      <c r="F20" s="107" t="s">
        <v>977</v>
      </c>
      <c r="G20" s="112" t="s">
        <v>984</v>
      </c>
      <c r="H20" s="344">
        <v>100000</v>
      </c>
      <c r="I20" s="359"/>
      <c r="J20" s="359" t="s">
        <v>70</v>
      </c>
      <c r="K20" s="359"/>
      <c r="L20" s="359"/>
      <c r="M20" s="359"/>
      <c r="N20" s="360"/>
      <c r="O20" s="126" t="s">
        <v>1140</v>
      </c>
      <c r="P20" s="126" t="s">
        <v>1039</v>
      </c>
      <c r="Q20" s="126" t="s">
        <v>1041</v>
      </c>
      <c r="R20" s="111" t="s">
        <v>1141</v>
      </c>
      <c r="S20" s="126" t="s">
        <v>1040</v>
      </c>
      <c r="T20" s="361"/>
      <c r="U20" s="361"/>
      <c r="V20" s="361"/>
      <c r="W20" s="361"/>
      <c r="X20" s="361"/>
      <c r="Y20" s="361"/>
      <c r="Z20" s="361"/>
      <c r="AA20" s="361"/>
    </row>
    <row r="21" spans="1:27" ht="93.75" customHeight="1" x14ac:dyDescent="0.25">
      <c r="A21" s="366"/>
      <c r="B21" s="296" t="s">
        <v>686</v>
      </c>
      <c r="C21" s="368" t="s">
        <v>985</v>
      </c>
      <c r="D21" s="343">
        <v>40909</v>
      </c>
      <c r="E21" s="343">
        <v>42736</v>
      </c>
      <c r="F21" s="112" t="s">
        <v>764</v>
      </c>
      <c r="G21" s="112" t="s">
        <v>986</v>
      </c>
      <c r="H21" s="344">
        <v>100000</v>
      </c>
      <c r="I21" s="359"/>
      <c r="J21" s="359" t="s">
        <v>70</v>
      </c>
      <c r="K21" s="359"/>
      <c r="L21" s="359"/>
      <c r="M21" s="359"/>
      <c r="N21" s="360"/>
      <c r="O21" s="126" t="s">
        <v>1042</v>
      </c>
      <c r="P21" s="126"/>
      <c r="Q21" s="126" t="s">
        <v>1043</v>
      </c>
      <c r="R21" s="111" t="s">
        <v>1044</v>
      </c>
      <c r="S21" s="126" t="s">
        <v>1045</v>
      </c>
      <c r="T21" s="361"/>
      <c r="U21" s="361"/>
      <c r="V21" s="361"/>
      <c r="W21" s="361"/>
      <c r="X21" s="361"/>
      <c r="Y21" s="361"/>
      <c r="Z21" s="361"/>
      <c r="AA21" s="361"/>
    </row>
    <row r="22" spans="1:27" ht="131.25" customHeight="1" x14ac:dyDescent="0.25">
      <c r="A22" s="366"/>
      <c r="B22" s="296" t="s">
        <v>1046</v>
      </c>
      <c r="C22" s="368" t="s">
        <v>157</v>
      </c>
      <c r="D22" s="343">
        <v>41061</v>
      </c>
      <c r="E22" s="343">
        <v>42736</v>
      </c>
      <c r="F22" s="112" t="s">
        <v>964</v>
      </c>
      <c r="G22" s="112" t="s">
        <v>965</v>
      </c>
      <c r="H22" s="344">
        <v>200000</v>
      </c>
      <c r="I22" s="359"/>
      <c r="J22" s="359" t="s">
        <v>70</v>
      </c>
      <c r="K22" s="359"/>
      <c r="L22" s="359"/>
      <c r="M22" s="359"/>
      <c r="N22" s="360"/>
      <c r="O22" s="126" t="s">
        <v>1042</v>
      </c>
      <c r="P22" s="126"/>
      <c r="Q22" s="126"/>
      <c r="R22" s="111"/>
      <c r="S22" s="126" t="s">
        <v>1047</v>
      </c>
      <c r="T22" s="361"/>
      <c r="U22" s="361"/>
      <c r="V22" s="361"/>
      <c r="W22" s="361"/>
      <c r="X22" s="361"/>
      <c r="Y22" s="361"/>
      <c r="Z22" s="361"/>
      <c r="AA22" s="361"/>
    </row>
    <row r="23" spans="1:27" ht="126.75" customHeight="1" x14ac:dyDescent="0.25">
      <c r="A23" s="366"/>
      <c r="B23" s="296" t="s">
        <v>863</v>
      </c>
      <c r="C23" s="369" t="s">
        <v>526</v>
      </c>
      <c r="D23" s="343">
        <v>40909</v>
      </c>
      <c r="E23" s="343">
        <v>42005</v>
      </c>
      <c r="F23" s="127" t="s">
        <v>684</v>
      </c>
      <c r="G23" s="112" t="s">
        <v>962</v>
      </c>
      <c r="H23" s="344">
        <v>0</v>
      </c>
      <c r="I23" s="359"/>
      <c r="J23" s="359" t="s">
        <v>70</v>
      </c>
      <c r="K23" s="359"/>
      <c r="L23" s="359"/>
      <c r="M23" s="359"/>
      <c r="N23" s="360"/>
      <c r="O23" s="309" t="s">
        <v>1122</v>
      </c>
      <c r="P23" s="126"/>
      <c r="Q23" s="126" t="s">
        <v>1120</v>
      </c>
      <c r="R23" s="111" t="s">
        <v>1121</v>
      </c>
      <c r="S23" s="126" t="s">
        <v>1142</v>
      </c>
      <c r="T23" s="361"/>
      <c r="U23" s="361"/>
      <c r="V23" s="361"/>
      <c r="W23" s="361"/>
      <c r="X23" s="361"/>
      <c r="Y23" s="361"/>
      <c r="Z23" s="361"/>
      <c r="AA23" s="361"/>
    </row>
    <row r="24" spans="1:27" ht="224.25" customHeight="1" x14ac:dyDescent="0.25">
      <c r="A24" s="366"/>
      <c r="B24" s="296" t="s">
        <v>868</v>
      </c>
      <c r="C24" s="369" t="s">
        <v>864</v>
      </c>
      <c r="D24" s="343">
        <v>41426</v>
      </c>
      <c r="E24" s="343">
        <v>42736</v>
      </c>
      <c r="F24" s="112" t="s">
        <v>934</v>
      </c>
      <c r="G24" s="112" t="s">
        <v>940</v>
      </c>
      <c r="H24" s="344">
        <v>0</v>
      </c>
      <c r="I24" s="359"/>
      <c r="J24" s="359" t="s">
        <v>70</v>
      </c>
      <c r="K24" s="359"/>
      <c r="L24" s="359"/>
      <c r="M24" s="359"/>
      <c r="N24" s="360"/>
      <c r="O24" s="126" t="s">
        <v>1051</v>
      </c>
      <c r="P24" s="126" t="s">
        <v>1048</v>
      </c>
      <c r="Q24" s="126" t="s">
        <v>1049</v>
      </c>
      <c r="R24" s="112" t="s">
        <v>934</v>
      </c>
      <c r="S24" s="126" t="s">
        <v>1050</v>
      </c>
      <c r="T24" s="361"/>
      <c r="U24" s="361"/>
      <c r="V24" s="361"/>
      <c r="W24" s="361"/>
      <c r="X24" s="361"/>
      <c r="Y24" s="361"/>
      <c r="Z24" s="361"/>
      <c r="AA24" s="361"/>
    </row>
    <row r="25" spans="1:27" ht="132" customHeight="1" x14ac:dyDescent="0.25">
      <c r="A25" s="366"/>
      <c r="B25" s="306" t="s">
        <v>180</v>
      </c>
      <c r="C25" s="369" t="s">
        <v>773</v>
      </c>
      <c r="D25" s="343">
        <v>40909</v>
      </c>
      <c r="E25" s="343">
        <v>42736</v>
      </c>
      <c r="F25" s="128" t="s">
        <v>182</v>
      </c>
      <c r="G25" s="112" t="s">
        <v>987</v>
      </c>
      <c r="H25" s="344">
        <v>0</v>
      </c>
      <c r="I25" s="359"/>
      <c r="J25" s="359" t="s">
        <v>70</v>
      </c>
      <c r="K25" s="359"/>
      <c r="L25" s="359"/>
      <c r="M25" s="359"/>
      <c r="N25" s="360"/>
      <c r="O25" s="126" t="s">
        <v>1042</v>
      </c>
      <c r="P25" s="126"/>
      <c r="Q25" s="126" t="s">
        <v>1052</v>
      </c>
      <c r="R25" s="111" t="s">
        <v>1044</v>
      </c>
      <c r="S25" s="126"/>
      <c r="T25" s="361"/>
      <c r="U25" s="361"/>
      <c r="V25" s="361"/>
      <c r="W25" s="361"/>
      <c r="X25" s="361"/>
      <c r="Y25" s="361"/>
      <c r="Z25" s="361"/>
      <c r="AA25" s="361"/>
    </row>
    <row r="26" spans="1:27" ht="255" x14ac:dyDescent="0.25">
      <c r="A26" s="367" t="s">
        <v>255</v>
      </c>
      <c r="B26" s="296" t="s">
        <v>721</v>
      </c>
      <c r="C26" s="368" t="s">
        <v>189</v>
      </c>
      <c r="D26" s="343">
        <v>41091</v>
      </c>
      <c r="E26" s="343">
        <v>42705</v>
      </c>
      <c r="F26" s="127" t="s">
        <v>1021</v>
      </c>
      <c r="G26" s="127" t="s">
        <v>991</v>
      </c>
      <c r="H26" s="344">
        <v>200000</v>
      </c>
      <c r="I26" s="359"/>
      <c r="J26" s="359" t="s">
        <v>70</v>
      </c>
      <c r="K26" s="359"/>
      <c r="L26" s="359"/>
      <c r="M26" s="359"/>
      <c r="N26" s="360"/>
      <c r="O26" s="126" t="s">
        <v>1042</v>
      </c>
      <c r="P26" s="126"/>
      <c r="Q26" s="126" t="s">
        <v>1054</v>
      </c>
      <c r="R26" s="111"/>
      <c r="S26" s="126" t="s">
        <v>1053</v>
      </c>
      <c r="T26" s="361"/>
      <c r="U26" s="361"/>
      <c r="V26" s="361"/>
      <c r="W26" s="361"/>
      <c r="X26" s="361"/>
      <c r="Y26" s="361"/>
      <c r="Z26" s="361"/>
      <c r="AA26" s="361"/>
    </row>
    <row r="27" spans="1:27" ht="180" x14ac:dyDescent="0.25">
      <c r="A27" s="66"/>
      <c r="B27" s="296" t="s">
        <v>193</v>
      </c>
      <c r="C27" s="126" t="s">
        <v>776</v>
      </c>
      <c r="D27" s="343">
        <v>40909</v>
      </c>
      <c r="E27" s="343">
        <v>42278</v>
      </c>
      <c r="F27" s="111" t="s">
        <v>832</v>
      </c>
      <c r="G27" s="112" t="s">
        <v>952</v>
      </c>
      <c r="H27" s="344"/>
      <c r="I27" s="359"/>
      <c r="J27" s="359" t="s">
        <v>70</v>
      </c>
      <c r="K27" s="359"/>
      <c r="L27" s="359"/>
      <c r="M27" s="359"/>
      <c r="N27" s="360"/>
      <c r="O27" s="126" t="s">
        <v>1055</v>
      </c>
      <c r="P27" s="126"/>
      <c r="Q27" s="126" t="s">
        <v>1056</v>
      </c>
      <c r="R27" s="111" t="s">
        <v>1057</v>
      </c>
      <c r="S27" s="126"/>
      <c r="T27" s="361"/>
      <c r="U27" s="361"/>
      <c r="V27" s="361"/>
      <c r="W27" s="361"/>
      <c r="X27" s="361"/>
      <c r="Y27" s="361"/>
      <c r="Z27" s="361"/>
      <c r="AA27" s="361"/>
    </row>
    <row r="28" spans="1:27" ht="105" x14ac:dyDescent="0.25">
      <c r="A28" s="66"/>
      <c r="B28" s="306" t="s">
        <v>876</v>
      </c>
      <c r="C28" s="306" t="s">
        <v>198</v>
      </c>
      <c r="D28" s="343">
        <v>41091</v>
      </c>
      <c r="E28" s="343" t="s">
        <v>777</v>
      </c>
      <c r="F28" s="112" t="s">
        <v>200</v>
      </c>
      <c r="G28" s="112" t="s">
        <v>945</v>
      </c>
      <c r="H28" s="344" t="s">
        <v>202</v>
      </c>
      <c r="I28" s="359"/>
      <c r="J28" s="359"/>
      <c r="K28" s="359"/>
      <c r="L28" s="359"/>
      <c r="M28" s="359" t="s">
        <v>70</v>
      </c>
      <c r="N28" s="360"/>
      <c r="O28" s="106" t="s">
        <v>1059</v>
      </c>
      <c r="P28" s="106" t="s">
        <v>1058</v>
      </c>
      <c r="Q28" s="106"/>
      <c r="R28" s="107" t="s">
        <v>1061</v>
      </c>
      <c r="S28" s="106" t="s">
        <v>1060</v>
      </c>
      <c r="T28" s="359"/>
      <c r="U28" s="359"/>
      <c r="V28" s="359"/>
      <c r="W28" s="359"/>
      <c r="X28" s="359"/>
      <c r="Y28" s="359"/>
      <c r="Z28" s="359"/>
      <c r="AA28" s="359"/>
    </row>
    <row r="29" spans="1:27" ht="180" x14ac:dyDescent="0.25">
      <c r="A29" s="66"/>
      <c r="B29" s="306" t="s">
        <v>879</v>
      </c>
      <c r="C29" s="306" t="s">
        <v>880</v>
      </c>
      <c r="D29" s="343">
        <v>41122</v>
      </c>
      <c r="E29" s="343">
        <v>0</v>
      </c>
      <c r="F29" s="127" t="s">
        <v>234</v>
      </c>
      <c r="G29" s="112" t="s">
        <v>691</v>
      </c>
      <c r="H29" s="344" t="s">
        <v>210</v>
      </c>
      <c r="I29" s="359"/>
      <c r="J29" s="359" t="s">
        <v>70</v>
      </c>
      <c r="K29" s="359"/>
      <c r="L29" s="359"/>
      <c r="M29" s="359"/>
      <c r="N29" s="360"/>
      <c r="O29" s="374" t="s">
        <v>1151</v>
      </c>
      <c r="P29" s="106" t="s">
        <v>1063</v>
      </c>
      <c r="Q29" s="106"/>
      <c r="R29" s="107"/>
      <c r="S29" s="106" t="s">
        <v>1062</v>
      </c>
      <c r="T29" s="359"/>
      <c r="U29" s="359"/>
      <c r="V29" s="359"/>
      <c r="W29" s="359"/>
      <c r="X29" s="359"/>
      <c r="Y29" s="359"/>
      <c r="Z29" s="359"/>
      <c r="AA29" s="359"/>
    </row>
    <row r="30" spans="1:27" ht="150" x14ac:dyDescent="0.25">
      <c r="A30" s="66"/>
      <c r="B30" s="306" t="s">
        <v>995</v>
      </c>
      <c r="C30" s="306" t="s">
        <v>882</v>
      </c>
      <c r="D30" s="343">
        <v>41334</v>
      </c>
      <c r="E30" s="343">
        <v>42707</v>
      </c>
      <c r="F30" s="128" t="s">
        <v>224</v>
      </c>
      <c r="G30" s="112" t="s">
        <v>993</v>
      </c>
      <c r="H30" s="344" t="s">
        <v>226</v>
      </c>
      <c r="I30" s="359"/>
      <c r="J30" s="359" t="s">
        <v>70</v>
      </c>
      <c r="K30" s="359"/>
      <c r="L30" s="359"/>
      <c r="M30" s="359"/>
      <c r="N30" s="360"/>
      <c r="O30" s="374" t="s">
        <v>994</v>
      </c>
      <c r="P30" s="106" t="s">
        <v>1066</v>
      </c>
      <c r="Q30" s="374" t="s">
        <v>884</v>
      </c>
      <c r="R30" s="107" t="s">
        <v>1044</v>
      </c>
      <c r="S30" s="106" t="s">
        <v>1067</v>
      </c>
      <c r="T30" s="359"/>
      <c r="U30" s="359"/>
      <c r="V30" s="359"/>
      <c r="W30" s="359"/>
      <c r="X30" s="359"/>
      <c r="Y30" s="359"/>
      <c r="Z30" s="359"/>
      <c r="AA30" s="359"/>
    </row>
    <row r="31" spans="1:27" ht="150" x14ac:dyDescent="0.25">
      <c r="A31" s="66"/>
      <c r="B31" s="306" t="s">
        <v>232</v>
      </c>
      <c r="C31" s="306" t="s">
        <v>233</v>
      </c>
      <c r="D31" s="343">
        <v>40909</v>
      </c>
      <c r="E31" s="343">
        <v>42708</v>
      </c>
      <c r="F31" s="128" t="s">
        <v>996</v>
      </c>
      <c r="G31" s="112" t="s">
        <v>235</v>
      </c>
      <c r="H31" s="344">
        <v>0</v>
      </c>
      <c r="I31" s="359"/>
      <c r="J31" s="359"/>
      <c r="K31" s="359"/>
      <c r="L31" s="359"/>
      <c r="M31" s="359" t="s">
        <v>70</v>
      </c>
      <c r="N31" s="360"/>
      <c r="O31" s="106" t="s">
        <v>1069</v>
      </c>
      <c r="P31" s="106" t="s">
        <v>1065</v>
      </c>
      <c r="Q31" s="106"/>
      <c r="R31" s="107" t="s">
        <v>234</v>
      </c>
      <c r="S31" s="106"/>
      <c r="T31" s="359"/>
      <c r="U31" s="359"/>
      <c r="V31" s="359"/>
      <c r="W31" s="359"/>
      <c r="X31" s="359"/>
      <c r="Y31" s="359"/>
      <c r="Z31" s="359"/>
      <c r="AA31" s="359"/>
    </row>
    <row r="32" spans="1:27" ht="120" x14ac:dyDescent="0.25">
      <c r="A32" s="66"/>
      <c r="B32" s="306" t="s">
        <v>567</v>
      </c>
      <c r="C32" s="306" t="s">
        <v>240</v>
      </c>
      <c r="D32" s="343">
        <v>40909</v>
      </c>
      <c r="E32" s="343">
        <v>42370</v>
      </c>
      <c r="F32" s="112" t="s">
        <v>997</v>
      </c>
      <c r="G32" s="112" t="s">
        <v>998</v>
      </c>
      <c r="H32" s="344"/>
      <c r="I32" s="359"/>
      <c r="J32" s="359" t="s">
        <v>70</v>
      </c>
      <c r="K32" s="359"/>
      <c r="L32" s="359"/>
      <c r="M32" s="359"/>
      <c r="N32" s="360"/>
      <c r="O32" s="106" t="s">
        <v>1042</v>
      </c>
      <c r="P32" s="106" t="s">
        <v>1070</v>
      </c>
      <c r="Q32" s="106" t="s">
        <v>1071</v>
      </c>
      <c r="R32" s="107" t="s">
        <v>1068</v>
      </c>
      <c r="S32" s="106" t="s">
        <v>1072</v>
      </c>
      <c r="T32" s="359"/>
      <c r="U32" s="359"/>
      <c r="V32" s="359"/>
      <c r="W32" s="359"/>
      <c r="X32" s="359"/>
      <c r="Y32" s="359"/>
      <c r="Z32" s="359"/>
      <c r="AA32" s="359"/>
    </row>
    <row r="33" spans="1:27" ht="107.25" customHeight="1" x14ac:dyDescent="0.25">
      <c r="A33" s="66"/>
      <c r="B33" s="306" t="s">
        <v>574</v>
      </c>
      <c r="C33" s="306" t="s">
        <v>233</v>
      </c>
      <c r="D33" s="343">
        <v>41334</v>
      </c>
      <c r="E33" s="343">
        <v>42706</v>
      </c>
      <c r="F33" s="128" t="s">
        <v>200</v>
      </c>
      <c r="G33" s="128" t="s">
        <v>250</v>
      </c>
      <c r="H33" s="344">
        <v>50000</v>
      </c>
      <c r="I33" s="359"/>
      <c r="J33" s="359" t="s">
        <v>70</v>
      </c>
      <c r="K33" s="359"/>
      <c r="L33" s="359"/>
      <c r="M33" s="359"/>
      <c r="N33" s="360"/>
      <c r="O33" s="311" t="s">
        <v>1108</v>
      </c>
      <c r="P33" s="106"/>
      <c r="Q33" s="106" t="s">
        <v>1107</v>
      </c>
      <c r="R33" s="128" t="s">
        <v>200</v>
      </c>
      <c r="S33" s="106"/>
      <c r="T33" s="359"/>
      <c r="U33" s="359"/>
      <c r="V33" s="359"/>
      <c r="W33" s="359"/>
      <c r="X33" s="359"/>
      <c r="Y33" s="359"/>
      <c r="Z33" s="359"/>
      <c r="AA33" s="359"/>
    </row>
    <row r="34" spans="1:27" ht="150" x14ac:dyDescent="0.25">
      <c r="A34" s="137" t="s">
        <v>315</v>
      </c>
      <c r="B34" s="296" t="s">
        <v>788</v>
      </c>
      <c r="C34" s="296" t="s">
        <v>257</v>
      </c>
      <c r="D34" s="343">
        <v>41275</v>
      </c>
      <c r="E34" s="343">
        <v>42736</v>
      </c>
      <c r="F34" s="127" t="s">
        <v>182</v>
      </c>
      <c r="G34" s="127" t="s">
        <v>999</v>
      </c>
      <c r="H34" s="344">
        <v>0</v>
      </c>
      <c r="I34" s="359"/>
      <c r="J34" s="359" t="s">
        <v>70</v>
      </c>
      <c r="K34" s="359"/>
      <c r="L34" s="359"/>
      <c r="M34" s="359"/>
      <c r="N34" s="360"/>
      <c r="O34" s="126" t="s">
        <v>1109</v>
      </c>
      <c r="P34" s="379" t="s">
        <v>1145</v>
      </c>
      <c r="Q34" s="126"/>
      <c r="R34" s="111" t="s">
        <v>423</v>
      </c>
      <c r="S34" s="126"/>
      <c r="T34" s="361"/>
      <c r="U34" s="361"/>
      <c r="V34" s="361"/>
      <c r="W34" s="361"/>
      <c r="X34" s="361"/>
      <c r="Y34" s="361"/>
      <c r="Z34" s="361"/>
      <c r="AA34" s="361"/>
    </row>
    <row r="35" spans="1:27" ht="130.5" customHeight="1" x14ac:dyDescent="0.25">
      <c r="A35" s="66"/>
      <c r="B35" s="306" t="s">
        <v>920</v>
      </c>
      <c r="C35" s="306" t="s">
        <v>261</v>
      </c>
      <c r="D35" s="343">
        <v>40909</v>
      </c>
      <c r="E35" s="343">
        <v>42736</v>
      </c>
      <c r="F35" s="128" t="s">
        <v>182</v>
      </c>
      <c r="G35" s="112" t="s">
        <v>1002</v>
      </c>
      <c r="H35" s="344">
        <v>0</v>
      </c>
      <c r="I35" s="359"/>
      <c r="J35" s="359"/>
      <c r="K35" s="359"/>
      <c r="L35" s="359"/>
      <c r="M35" s="359" t="s">
        <v>70</v>
      </c>
      <c r="N35" s="360"/>
      <c r="O35" s="301" t="s">
        <v>1073</v>
      </c>
      <c r="P35" s="126" t="s">
        <v>1074</v>
      </c>
      <c r="Q35" s="126"/>
      <c r="R35" s="111"/>
      <c r="S35" s="126" t="s">
        <v>1075</v>
      </c>
      <c r="T35" s="361"/>
      <c r="U35" s="361"/>
      <c r="V35" s="361"/>
      <c r="W35" s="361"/>
      <c r="X35" s="361"/>
      <c r="Y35" s="361"/>
      <c r="Z35" s="361"/>
      <c r="AA35" s="361"/>
    </row>
    <row r="36" spans="1:27" ht="409.5" x14ac:dyDescent="0.25">
      <c r="A36" s="66"/>
      <c r="B36" s="306" t="s">
        <v>728</v>
      </c>
      <c r="C36" s="306" t="s">
        <v>264</v>
      </c>
      <c r="D36" s="343">
        <v>40909</v>
      </c>
      <c r="E36" s="343">
        <v>42736</v>
      </c>
      <c r="F36" s="112" t="s">
        <v>934</v>
      </c>
      <c r="G36" s="112" t="s">
        <v>891</v>
      </c>
      <c r="H36" s="344">
        <v>0</v>
      </c>
      <c r="I36" s="359"/>
      <c r="J36" s="359" t="s">
        <v>70</v>
      </c>
      <c r="K36" s="359"/>
      <c r="L36" s="359"/>
      <c r="M36" s="359"/>
      <c r="N36" s="360"/>
      <c r="O36" s="126" t="s">
        <v>1027</v>
      </c>
      <c r="P36" s="126"/>
      <c r="Q36" s="126" t="s">
        <v>1077</v>
      </c>
      <c r="R36" s="112" t="s">
        <v>934</v>
      </c>
      <c r="S36" s="126" t="s">
        <v>1076</v>
      </c>
      <c r="T36" s="361"/>
      <c r="U36" s="361"/>
      <c r="V36" s="361"/>
      <c r="W36" s="361"/>
      <c r="X36" s="361"/>
      <c r="Y36" s="361"/>
      <c r="Z36" s="361"/>
      <c r="AA36" s="361"/>
    </row>
    <row r="37" spans="1:27" ht="132.75" customHeight="1" x14ac:dyDescent="0.25">
      <c r="A37" s="66"/>
      <c r="B37" s="306" t="s">
        <v>791</v>
      </c>
      <c r="C37" s="306" t="s">
        <v>271</v>
      </c>
      <c r="D37" s="343">
        <v>40909</v>
      </c>
      <c r="E37" s="343">
        <v>42736</v>
      </c>
      <c r="F37" s="128" t="s">
        <v>272</v>
      </c>
      <c r="G37" s="112" t="s">
        <v>273</v>
      </c>
      <c r="H37" s="344">
        <v>25000</v>
      </c>
      <c r="I37" s="359"/>
      <c r="J37" s="359" t="s">
        <v>70</v>
      </c>
      <c r="K37" s="359"/>
      <c r="L37" s="359"/>
      <c r="M37" s="359"/>
      <c r="N37" s="360"/>
      <c r="O37" s="106" t="s">
        <v>1078</v>
      </c>
      <c r="P37" s="106"/>
      <c r="Q37" s="106"/>
      <c r="R37" s="111" t="s">
        <v>423</v>
      </c>
      <c r="S37" s="106" t="s">
        <v>1079</v>
      </c>
      <c r="T37" s="359"/>
      <c r="U37" s="359"/>
      <c r="V37" s="359"/>
      <c r="W37" s="359"/>
      <c r="X37" s="359"/>
      <c r="Y37" s="359"/>
      <c r="Z37" s="359"/>
      <c r="AA37" s="359"/>
    </row>
    <row r="38" spans="1:27" ht="150" x14ac:dyDescent="0.25">
      <c r="A38" s="66"/>
      <c r="B38" s="306" t="s">
        <v>793</v>
      </c>
      <c r="C38" s="306" t="s">
        <v>271</v>
      </c>
      <c r="D38" s="343">
        <v>40909</v>
      </c>
      <c r="E38" s="343">
        <v>42736</v>
      </c>
      <c r="F38" s="128" t="s">
        <v>272</v>
      </c>
      <c r="G38" s="112" t="s">
        <v>693</v>
      </c>
      <c r="H38" s="344">
        <v>25000</v>
      </c>
      <c r="I38" s="359"/>
      <c r="J38" s="359" t="s">
        <v>70</v>
      </c>
      <c r="K38" s="359"/>
      <c r="L38" s="359"/>
      <c r="M38" s="359"/>
      <c r="N38" s="360"/>
      <c r="O38" s="106" t="s">
        <v>1123</v>
      </c>
      <c r="P38" s="106" t="s">
        <v>1080</v>
      </c>
      <c r="Q38" s="106"/>
      <c r="R38" s="111" t="s">
        <v>423</v>
      </c>
      <c r="S38" s="106"/>
      <c r="T38" s="359"/>
      <c r="U38" s="359"/>
      <c r="V38" s="359"/>
      <c r="W38" s="359"/>
      <c r="X38" s="359"/>
      <c r="Y38" s="359"/>
      <c r="Z38" s="359"/>
      <c r="AA38" s="359"/>
    </row>
    <row r="39" spans="1:27" ht="165" x14ac:dyDescent="0.25">
      <c r="A39" s="66"/>
      <c r="B39" s="306" t="s">
        <v>730</v>
      </c>
      <c r="C39" s="306" t="s">
        <v>286</v>
      </c>
      <c r="D39" s="343">
        <v>40909</v>
      </c>
      <c r="E39" s="343">
        <v>42736</v>
      </c>
      <c r="F39" s="128" t="s">
        <v>815</v>
      </c>
      <c r="G39" s="112" t="s">
        <v>1009</v>
      </c>
      <c r="H39" s="344" t="s">
        <v>289</v>
      </c>
      <c r="I39" s="359"/>
      <c r="J39" s="359" t="s">
        <v>70</v>
      </c>
      <c r="K39" s="359"/>
      <c r="L39" s="359"/>
      <c r="M39" s="359"/>
      <c r="N39" s="360"/>
      <c r="O39" s="106" t="s">
        <v>1124</v>
      </c>
      <c r="P39" s="106"/>
      <c r="Q39" s="106"/>
      <c r="R39" s="107"/>
      <c r="S39" s="106"/>
      <c r="T39" s="359"/>
      <c r="U39" s="359"/>
      <c r="V39" s="359"/>
      <c r="W39" s="359"/>
      <c r="X39" s="359"/>
      <c r="Y39" s="359"/>
      <c r="Z39" s="359"/>
      <c r="AA39" s="359"/>
    </row>
    <row r="40" spans="1:27" ht="131.25" customHeight="1" x14ac:dyDescent="0.25">
      <c r="A40" s="66"/>
      <c r="B40" s="306" t="s">
        <v>299</v>
      </c>
      <c r="C40" s="306" t="s">
        <v>300</v>
      </c>
      <c r="D40" s="343">
        <v>40909</v>
      </c>
      <c r="E40" s="343">
        <v>42736</v>
      </c>
      <c r="F40" s="128" t="s">
        <v>234</v>
      </c>
      <c r="G40" s="112" t="s">
        <v>301</v>
      </c>
      <c r="H40" s="112">
        <v>0</v>
      </c>
      <c r="I40" s="359"/>
      <c r="J40" s="359" t="s">
        <v>70</v>
      </c>
      <c r="K40" s="359"/>
      <c r="L40" s="359"/>
      <c r="M40" s="359"/>
      <c r="N40" s="360"/>
      <c r="O40" s="106" t="s">
        <v>1042</v>
      </c>
      <c r="P40" s="106"/>
      <c r="Q40" s="106" t="s">
        <v>1128</v>
      </c>
      <c r="R40" s="107"/>
      <c r="S40" s="106"/>
      <c r="T40" s="359"/>
      <c r="U40" s="359"/>
      <c r="V40" s="359"/>
      <c r="W40" s="359"/>
      <c r="X40" s="359"/>
      <c r="Y40" s="359"/>
      <c r="Z40" s="359"/>
      <c r="AA40" s="359"/>
    </row>
    <row r="41" spans="1:27" ht="120" x14ac:dyDescent="0.25">
      <c r="A41" s="66"/>
      <c r="B41" s="306" t="s">
        <v>1022</v>
      </c>
      <c r="C41" s="306" t="s">
        <v>305</v>
      </c>
      <c r="D41" s="343">
        <v>40909</v>
      </c>
      <c r="E41" s="343">
        <v>42705</v>
      </c>
      <c r="F41" s="128" t="s">
        <v>200</v>
      </c>
      <c r="G41" s="128" t="s">
        <v>949</v>
      </c>
      <c r="H41" s="115">
        <v>100000</v>
      </c>
      <c r="I41" s="359"/>
      <c r="J41" s="359" t="s">
        <v>70</v>
      </c>
      <c r="K41" s="359"/>
      <c r="L41" s="359"/>
      <c r="M41" s="359"/>
      <c r="N41" s="360"/>
      <c r="O41" s="106" t="s">
        <v>1110</v>
      </c>
      <c r="P41" s="106" t="s">
        <v>1111</v>
      </c>
      <c r="Q41" s="106"/>
      <c r="R41" s="111" t="s">
        <v>423</v>
      </c>
      <c r="S41" s="106" t="s">
        <v>1133</v>
      </c>
      <c r="T41" s="359"/>
      <c r="U41" s="359"/>
      <c r="V41" s="359"/>
      <c r="W41" s="359"/>
      <c r="X41" s="359"/>
      <c r="Y41" s="359"/>
      <c r="Z41" s="359"/>
      <c r="AA41" s="359"/>
    </row>
    <row r="42" spans="1:27" ht="127.5" customHeight="1" x14ac:dyDescent="0.25">
      <c r="A42" s="137" t="s">
        <v>335</v>
      </c>
      <c r="B42" s="336" t="s">
        <v>316</v>
      </c>
      <c r="C42" s="296" t="s">
        <v>317</v>
      </c>
      <c r="D42" s="343">
        <v>41426</v>
      </c>
      <c r="E42" s="343">
        <v>42675</v>
      </c>
      <c r="F42" s="112" t="s">
        <v>689</v>
      </c>
      <c r="G42" s="112" t="s">
        <v>835</v>
      </c>
      <c r="H42" s="345">
        <v>12000</v>
      </c>
      <c r="I42" s="359"/>
      <c r="J42" s="359" t="s">
        <v>70</v>
      </c>
      <c r="K42" s="359"/>
      <c r="L42" s="359"/>
      <c r="M42" s="359"/>
      <c r="N42" s="360"/>
      <c r="O42" s="126" t="s">
        <v>1091</v>
      </c>
      <c r="P42" s="126" t="s">
        <v>1090</v>
      </c>
      <c r="Q42" s="126"/>
      <c r="R42" s="111"/>
      <c r="S42" s="126"/>
      <c r="T42" s="361"/>
      <c r="U42" s="361"/>
      <c r="V42" s="361"/>
      <c r="W42" s="361"/>
      <c r="X42" s="361"/>
      <c r="Y42" s="361"/>
      <c r="Z42" s="361"/>
      <c r="AA42" s="361"/>
    </row>
    <row r="43" spans="1:27" ht="120" x14ac:dyDescent="0.25">
      <c r="A43" s="66"/>
      <c r="B43" s="306" t="s">
        <v>321</v>
      </c>
      <c r="C43" s="306" t="s">
        <v>322</v>
      </c>
      <c r="D43" s="343">
        <v>40910</v>
      </c>
      <c r="E43" s="343">
        <v>42705</v>
      </c>
      <c r="F43" s="128" t="s">
        <v>133</v>
      </c>
      <c r="G43" s="112" t="s">
        <v>323</v>
      </c>
      <c r="H43" s="345">
        <v>30000</v>
      </c>
      <c r="I43" s="359"/>
      <c r="J43" s="359" t="s">
        <v>70</v>
      </c>
      <c r="K43" s="359"/>
      <c r="L43" s="359"/>
      <c r="M43" s="359"/>
      <c r="N43" s="360"/>
      <c r="O43" s="126" t="s">
        <v>1081</v>
      </c>
      <c r="P43" s="126"/>
      <c r="Q43" s="126"/>
      <c r="R43" s="111"/>
      <c r="S43" s="126" t="s">
        <v>1082</v>
      </c>
      <c r="T43" s="361"/>
      <c r="U43" s="361"/>
      <c r="V43" s="361"/>
      <c r="W43" s="361"/>
      <c r="X43" s="361"/>
      <c r="Y43" s="361"/>
      <c r="Z43" s="361"/>
      <c r="AA43" s="361"/>
    </row>
    <row r="44" spans="1:27" ht="75" x14ac:dyDescent="0.25">
      <c r="A44" s="66"/>
      <c r="B44" s="306" t="s">
        <v>328</v>
      </c>
      <c r="C44" s="306" t="s">
        <v>329</v>
      </c>
      <c r="D44" s="343">
        <v>41426</v>
      </c>
      <c r="E44" s="343">
        <v>41944</v>
      </c>
      <c r="F44" s="112" t="s">
        <v>133</v>
      </c>
      <c r="G44" s="346" t="s">
        <v>330</v>
      </c>
      <c r="H44" s="345">
        <v>6000</v>
      </c>
      <c r="I44" s="359"/>
      <c r="J44" s="359" t="s">
        <v>70</v>
      </c>
      <c r="K44" s="359"/>
      <c r="L44" s="359"/>
      <c r="M44" s="359"/>
      <c r="N44" s="360"/>
      <c r="O44" s="309" t="s">
        <v>1146</v>
      </c>
      <c r="P44" s="126"/>
      <c r="Q44" s="126"/>
      <c r="R44" s="111"/>
      <c r="S44" s="126"/>
      <c r="T44" s="361"/>
      <c r="U44" s="361"/>
      <c r="V44" s="361"/>
      <c r="W44" s="361"/>
      <c r="X44" s="361"/>
      <c r="Y44" s="361"/>
      <c r="Z44" s="361"/>
      <c r="AA44" s="361"/>
    </row>
    <row r="45" spans="1:27" ht="135" x14ac:dyDescent="0.25">
      <c r="A45" s="66"/>
      <c r="B45" s="306" t="s">
        <v>332</v>
      </c>
      <c r="C45" s="306" t="s">
        <v>333</v>
      </c>
      <c r="D45" s="343">
        <v>41974</v>
      </c>
      <c r="E45" s="343">
        <v>42705</v>
      </c>
      <c r="F45" s="112" t="s">
        <v>133</v>
      </c>
      <c r="G45" s="112" t="s">
        <v>695</v>
      </c>
      <c r="H45" s="345">
        <v>120000</v>
      </c>
      <c r="I45" s="359"/>
      <c r="J45" s="359" t="s">
        <v>70</v>
      </c>
      <c r="K45" s="359"/>
      <c r="L45" s="359"/>
      <c r="M45" s="359"/>
      <c r="N45" s="360"/>
      <c r="O45" s="126" t="s">
        <v>1085</v>
      </c>
      <c r="P45" s="126" t="s">
        <v>1083</v>
      </c>
      <c r="Q45" s="126"/>
      <c r="R45" s="111"/>
      <c r="S45" s="126" t="s">
        <v>1084</v>
      </c>
      <c r="T45" s="361"/>
      <c r="U45" s="361"/>
      <c r="V45" s="361"/>
      <c r="W45" s="361"/>
      <c r="X45" s="361"/>
      <c r="Y45" s="361"/>
      <c r="Z45" s="361"/>
      <c r="AA45" s="361"/>
    </row>
    <row r="46" spans="1:27" s="6" customFormat="1" ht="65.25" customHeight="1" x14ac:dyDescent="0.25">
      <c r="A46" s="137" t="s">
        <v>353</v>
      </c>
      <c r="B46" s="296" t="s">
        <v>802</v>
      </c>
      <c r="C46" s="296" t="s">
        <v>337</v>
      </c>
      <c r="D46" s="343">
        <v>40909</v>
      </c>
      <c r="E46" s="343">
        <v>42736</v>
      </c>
      <c r="F46" s="112" t="s">
        <v>182</v>
      </c>
      <c r="G46" s="112" t="s">
        <v>338</v>
      </c>
      <c r="H46" s="344">
        <v>50000</v>
      </c>
      <c r="I46" s="359"/>
      <c r="J46" s="359" t="s">
        <v>70</v>
      </c>
      <c r="K46" s="359"/>
      <c r="L46" s="359"/>
      <c r="M46" s="359"/>
      <c r="N46" s="360"/>
      <c r="O46" s="126" t="s">
        <v>1011</v>
      </c>
      <c r="P46" s="126" t="s">
        <v>1086</v>
      </c>
      <c r="Q46" s="126"/>
      <c r="R46" s="111"/>
      <c r="S46" s="126" t="s">
        <v>1087</v>
      </c>
      <c r="T46" s="361"/>
      <c r="U46" s="361"/>
      <c r="V46" s="361"/>
      <c r="W46" s="361"/>
      <c r="X46" s="361"/>
      <c r="Y46" s="361"/>
      <c r="Z46" s="361"/>
      <c r="AA46" s="361"/>
    </row>
    <row r="47" spans="1:27" ht="86.25" customHeight="1" x14ac:dyDescent="0.25">
      <c r="A47" s="66"/>
      <c r="B47" s="296" t="s">
        <v>803</v>
      </c>
      <c r="C47" s="296" t="s">
        <v>337</v>
      </c>
      <c r="D47" s="343">
        <v>40909</v>
      </c>
      <c r="E47" s="343">
        <v>42736</v>
      </c>
      <c r="F47" s="112" t="s">
        <v>934</v>
      </c>
      <c r="G47" s="112" t="s">
        <v>341</v>
      </c>
      <c r="H47" s="344">
        <v>35000</v>
      </c>
      <c r="I47" s="359"/>
      <c r="J47" s="359"/>
      <c r="K47" s="359"/>
      <c r="L47" s="359"/>
      <c r="M47" s="359" t="s">
        <v>70</v>
      </c>
      <c r="N47" s="360"/>
      <c r="O47" s="126" t="s">
        <v>1025</v>
      </c>
      <c r="P47" s="126" t="s">
        <v>1026</v>
      </c>
      <c r="Q47" s="126"/>
      <c r="R47" s="111"/>
      <c r="S47" s="126" t="s">
        <v>1089</v>
      </c>
      <c r="T47" s="361"/>
      <c r="U47" s="361"/>
      <c r="V47" s="361"/>
      <c r="W47" s="361"/>
      <c r="X47" s="361"/>
      <c r="Y47" s="361"/>
      <c r="Z47" s="361"/>
      <c r="AA47" s="361"/>
    </row>
    <row r="48" spans="1:27" ht="96" customHeight="1" x14ac:dyDescent="0.25">
      <c r="A48" s="66"/>
      <c r="B48" s="296" t="s">
        <v>1125</v>
      </c>
      <c r="C48" s="296" t="s">
        <v>337</v>
      </c>
      <c r="D48" s="343">
        <v>40909</v>
      </c>
      <c r="E48" s="343">
        <v>42370</v>
      </c>
      <c r="F48" s="112" t="s">
        <v>966</v>
      </c>
      <c r="G48" s="112" t="s">
        <v>345</v>
      </c>
      <c r="H48" s="344">
        <v>0</v>
      </c>
      <c r="I48" s="359"/>
      <c r="J48" s="359" t="s">
        <v>70</v>
      </c>
      <c r="K48" s="359"/>
      <c r="L48" s="359"/>
      <c r="M48" s="359"/>
      <c r="N48" s="360"/>
      <c r="O48" s="126" t="s">
        <v>1126</v>
      </c>
      <c r="P48" s="126"/>
      <c r="Q48" s="126" t="s">
        <v>1127</v>
      </c>
      <c r="R48" s="111"/>
      <c r="S48" s="126" t="s">
        <v>1088</v>
      </c>
      <c r="T48" s="361"/>
      <c r="U48" s="361"/>
      <c r="V48" s="361"/>
      <c r="W48" s="361"/>
      <c r="X48" s="361"/>
      <c r="Y48" s="361"/>
      <c r="Z48" s="361"/>
      <c r="AA48" s="361"/>
    </row>
    <row r="49" spans="1:27" ht="109.5" customHeight="1" x14ac:dyDescent="0.25">
      <c r="A49" s="137" t="s">
        <v>368</v>
      </c>
      <c r="B49" s="306" t="s">
        <v>903</v>
      </c>
      <c r="C49" s="306" t="s">
        <v>355</v>
      </c>
      <c r="D49" s="343">
        <v>40909</v>
      </c>
      <c r="E49" s="343">
        <v>42705</v>
      </c>
      <c r="F49" s="112" t="s">
        <v>356</v>
      </c>
      <c r="G49" s="112" t="s">
        <v>697</v>
      </c>
      <c r="H49" s="344">
        <v>30000</v>
      </c>
      <c r="I49" s="359"/>
      <c r="J49" s="359" t="s">
        <v>70</v>
      </c>
      <c r="K49" s="359"/>
      <c r="L49" s="359"/>
      <c r="M49" s="359"/>
      <c r="N49" s="360"/>
      <c r="O49" s="126" t="s">
        <v>1092</v>
      </c>
      <c r="P49" s="126" t="s">
        <v>1090</v>
      </c>
      <c r="Q49" s="126"/>
      <c r="R49" s="112" t="s">
        <v>403</v>
      </c>
      <c r="S49" s="126"/>
      <c r="T49" s="361"/>
      <c r="U49" s="361"/>
      <c r="V49" s="361"/>
      <c r="W49" s="361"/>
      <c r="X49" s="361"/>
      <c r="Y49" s="361"/>
      <c r="Z49" s="361"/>
      <c r="AA49" s="361"/>
    </row>
    <row r="50" spans="1:27" ht="126" customHeight="1" x14ac:dyDescent="0.25">
      <c r="A50" s="66"/>
      <c r="B50" s="296" t="s">
        <v>904</v>
      </c>
      <c r="C50" s="296" t="s">
        <v>905</v>
      </c>
      <c r="D50" s="343">
        <v>40909</v>
      </c>
      <c r="E50" s="343">
        <v>41609</v>
      </c>
      <c r="F50" s="112" t="s">
        <v>356</v>
      </c>
      <c r="G50" s="112" t="s">
        <v>364</v>
      </c>
      <c r="H50" s="344">
        <v>17000</v>
      </c>
      <c r="I50" s="359"/>
      <c r="J50" s="359"/>
      <c r="K50" s="359"/>
      <c r="L50" s="359"/>
      <c r="M50" s="359" t="s">
        <v>70</v>
      </c>
      <c r="N50" s="360"/>
      <c r="O50" s="315" t="s">
        <v>906</v>
      </c>
      <c r="P50" s="126"/>
      <c r="Q50" s="126"/>
      <c r="R50" s="112" t="s">
        <v>403</v>
      </c>
      <c r="S50" s="126"/>
      <c r="T50" s="361"/>
      <c r="U50" s="361"/>
      <c r="V50" s="361"/>
      <c r="W50" s="361"/>
      <c r="X50" s="361"/>
      <c r="Y50" s="361"/>
      <c r="Z50" s="361"/>
      <c r="AA50" s="361"/>
    </row>
    <row r="51" spans="1:27" ht="103.5" customHeight="1" x14ac:dyDescent="0.25">
      <c r="A51" s="137" t="s">
        <v>396</v>
      </c>
      <c r="B51" s="296" t="s">
        <v>922</v>
      </c>
      <c r="C51" s="296" t="s">
        <v>370</v>
      </c>
      <c r="D51" s="343">
        <v>40909</v>
      </c>
      <c r="E51" s="343">
        <v>42705</v>
      </c>
      <c r="F51" s="112" t="s">
        <v>133</v>
      </c>
      <c r="G51" s="112" t="s">
        <v>698</v>
      </c>
      <c r="H51" s="344">
        <v>15000</v>
      </c>
      <c r="I51" s="359"/>
      <c r="J51" s="359" t="s">
        <v>70</v>
      </c>
      <c r="K51" s="359"/>
      <c r="L51" s="359"/>
      <c r="M51" s="359"/>
      <c r="N51" s="360"/>
      <c r="O51" s="126" t="s">
        <v>1153</v>
      </c>
      <c r="P51" s="126"/>
      <c r="Q51" s="126" t="s">
        <v>1129</v>
      </c>
      <c r="R51" s="111"/>
      <c r="S51" s="126"/>
      <c r="T51" s="361"/>
      <c r="U51" s="361"/>
      <c r="V51" s="361"/>
      <c r="W51" s="361"/>
      <c r="X51" s="361"/>
      <c r="Y51" s="361"/>
      <c r="Z51" s="361"/>
      <c r="AA51" s="361"/>
    </row>
    <row r="52" spans="1:27" ht="240" x14ac:dyDescent="0.25">
      <c r="A52" s="66"/>
      <c r="B52" s="296" t="s">
        <v>910</v>
      </c>
      <c r="C52" s="296" t="s">
        <v>374</v>
      </c>
      <c r="D52" s="343">
        <v>40910</v>
      </c>
      <c r="E52" s="343">
        <v>42705</v>
      </c>
      <c r="F52" s="112" t="s">
        <v>699</v>
      </c>
      <c r="G52" s="112" t="s">
        <v>375</v>
      </c>
      <c r="H52" s="344">
        <v>120000</v>
      </c>
      <c r="I52" s="359"/>
      <c r="J52" s="359"/>
      <c r="K52" s="359"/>
      <c r="L52" s="359"/>
      <c r="M52" s="359" t="s">
        <v>70</v>
      </c>
      <c r="N52" s="360"/>
      <c r="O52" s="126" t="s">
        <v>1147</v>
      </c>
      <c r="P52" s="126" t="s">
        <v>1112</v>
      </c>
      <c r="Q52" s="126"/>
      <c r="R52" s="111"/>
      <c r="S52" s="126" t="s">
        <v>1113</v>
      </c>
      <c r="T52" s="361"/>
      <c r="U52" s="361"/>
      <c r="V52" s="361"/>
      <c r="W52" s="361"/>
      <c r="X52" s="361"/>
      <c r="Y52" s="361"/>
      <c r="Z52" s="361"/>
      <c r="AA52" s="361"/>
    </row>
    <row r="53" spans="1:27" ht="96" customHeight="1" x14ac:dyDescent="0.25">
      <c r="A53" s="66"/>
      <c r="B53" s="296" t="s">
        <v>380</v>
      </c>
      <c r="C53" s="296" t="s">
        <v>381</v>
      </c>
      <c r="D53" s="343">
        <v>40911</v>
      </c>
      <c r="E53" s="343">
        <v>42706</v>
      </c>
      <c r="F53" s="112" t="s">
        <v>133</v>
      </c>
      <c r="G53" s="112" t="s">
        <v>383</v>
      </c>
      <c r="H53" s="344">
        <v>120000</v>
      </c>
      <c r="I53" s="359"/>
      <c r="J53" s="359" t="s">
        <v>70</v>
      </c>
      <c r="K53" s="359"/>
      <c r="L53" s="359"/>
      <c r="M53" s="359"/>
      <c r="N53" s="360"/>
      <c r="O53" s="309" t="s">
        <v>1148</v>
      </c>
      <c r="P53" s="126"/>
      <c r="Q53" s="126"/>
      <c r="R53" s="111"/>
      <c r="S53" s="126"/>
      <c r="T53" s="361"/>
      <c r="U53" s="361"/>
      <c r="V53" s="361"/>
      <c r="W53" s="361"/>
      <c r="X53" s="361"/>
      <c r="Y53" s="361"/>
      <c r="Z53" s="361"/>
      <c r="AA53" s="361"/>
    </row>
    <row r="54" spans="1:27" ht="66" customHeight="1" x14ac:dyDescent="0.25">
      <c r="A54" s="66"/>
      <c r="B54" s="296" t="s">
        <v>385</v>
      </c>
      <c r="C54" s="296" t="s">
        <v>386</v>
      </c>
      <c r="D54" s="343">
        <v>40912</v>
      </c>
      <c r="E54" s="343">
        <v>42707</v>
      </c>
      <c r="F54" s="112" t="s">
        <v>133</v>
      </c>
      <c r="G54" s="112" t="s">
        <v>387</v>
      </c>
      <c r="H54" s="344">
        <v>10000</v>
      </c>
      <c r="I54" s="359"/>
      <c r="J54" s="359"/>
      <c r="K54" s="359"/>
      <c r="L54" s="359"/>
      <c r="M54" s="359" t="s">
        <v>70</v>
      </c>
      <c r="N54" s="360"/>
      <c r="O54" s="309" t="s">
        <v>1149</v>
      </c>
      <c r="P54" s="126" t="s">
        <v>1093</v>
      </c>
      <c r="Q54" s="126"/>
      <c r="R54" s="111"/>
      <c r="S54" s="126"/>
      <c r="T54" s="361"/>
      <c r="U54" s="361"/>
      <c r="V54" s="361"/>
      <c r="W54" s="361"/>
      <c r="X54" s="361"/>
      <c r="Y54" s="361"/>
      <c r="Z54" s="361"/>
      <c r="AA54" s="361"/>
    </row>
    <row r="55" spans="1:27" ht="71.25" customHeight="1" x14ac:dyDescent="0.25">
      <c r="A55" s="66"/>
      <c r="B55" s="296" t="s">
        <v>390</v>
      </c>
      <c r="C55" s="296" t="s">
        <v>391</v>
      </c>
      <c r="D55" s="343">
        <v>42005</v>
      </c>
      <c r="E55" s="343">
        <v>42186</v>
      </c>
      <c r="F55" s="112" t="s">
        <v>133</v>
      </c>
      <c r="G55" s="112" t="s">
        <v>392</v>
      </c>
      <c r="H55" s="344">
        <v>5000</v>
      </c>
      <c r="I55" s="359"/>
      <c r="J55" s="359" t="s">
        <v>70</v>
      </c>
      <c r="K55" s="359"/>
      <c r="L55" s="359"/>
      <c r="M55" s="359"/>
      <c r="N55" s="360"/>
      <c r="O55" s="309" t="s">
        <v>1150</v>
      </c>
      <c r="P55" s="126"/>
      <c r="Q55" s="126"/>
      <c r="R55" s="111"/>
      <c r="S55" s="126"/>
      <c r="T55" s="361"/>
      <c r="U55" s="361"/>
      <c r="V55" s="361"/>
      <c r="W55" s="361"/>
      <c r="X55" s="361"/>
      <c r="Y55" s="361"/>
      <c r="Z55" s="361"/>
      <c r="AA55" s="361"/>
    </row>
    <row r="56" spans="1:27" ht="101.25" customHeight="1" x14ac:dyDescent="0.25">
      <c r="A56" s="137" t="s">
        <v>653</v>
      </c>
      <c r="B56" s="306" t="s">
        <v>925</v>
      </c>
      <c r="C56" s="296" t="s">
        <v>405</v>
      </c>
      <c r="D56" s="343">
        <v>40909</v>
      </c>
      <c r="E56" s="343">
        <v>42706</v>
      </c>
      <c r="F56" s="112" t="s">
        <v>356</v>
      </c>
      <c r="G56" s="127" t="s">
        <v>406</v>
      </c>
      <c r="H56" s="344">
        <v>0</v>
      </c>
      <c r="I56" s="359"/>
      <c r="J56" s="359"/>
      <c r="K56" s="359"/>
      <c r="L56" s="359"/>
      <c r="M56" s="359" t="s">
        <v>70</v>
      </c>
      <c r="N56" s="360"/>
      <c r="O56" s="301" t="s">
        <v>1014</v>
      </c>
      <c r="P56" s="301"/>
      <c r="Q56" s="301" t="s">
        <v>1013</v>
      </c>
      <c r="R56" s="304" t="s">
        <v>356</v>
      </c>
      <c r="S56" s="126" t="s">
        <v>1094</v>
      </c>
      <c r="T56" s="361"/>
      <c r="U56" s="361"/>
      <c r="V56" s="361"/>
      <c r="W56" s="361"/>
      <c r="X56" s="361"/>
      <c r="Y56" s="361"/>
      <c r="Z56" s="361"/>
      <c r="AA56" s="361"/>
    </row>
    <row r="57" spans="1:27" ht="97.5" customHeight="1" x14ac:dyDescent="0.25">
      <c r="A57" s="66"/>
      <c r="B57" s="296" t="s">
        <v>838</v>
      </c>
      <c r="C57" s="296" t="s">
        <v>702</v>
      </c>
      <c r="D57" s="343">
        <v>41275</v>
      </c>
      <c r="E57" s="343">
        <v>42707</v>
      </c>
      <c r="F57" s="127" t="s">
        <v>701</v>
      </c>
      <c r="G57" s="127" t="s">
        <v>700</v>
      </c>
      <c r="H57" s="344">
        <v>50000</v>
      </c>
      <c r="I57" s="359"/>
      <c r="J57" s="359"/>
      <c r="K57" s="359"/>
      <c r="L57" s="359"/>
      <c r="M57" s="359" t="s">
        <v>70</v>
      </c>
      <c r="N57" s="360"/>
      <c r="O57" s="126" t="s">
        <v>1115</v>
      </c>
      <c r="P57" s="126" t="s">
        <v>1114</v>
      </c>
      <c r="Q57" s="126"/>
      <c r="R57" s="111" t="s">
        <v>1095</v>
      </c>
      <c r="S57" s="126"/>
      <c r="T57" s="361"/>
      <c r="U57" s="361"/>
      <c r="V57" s="361"/>
      <c r="W57" s="361"/>
      <c r="X57" s="361"/>
      <c r="Y57" s="361"/>
      <c r="Z57" s="361"/>
      <c r="AA57" s="361"/>
    </row>
    <row r="58" spans="1:27" ht="105.75" customHeight="1" x14ac:dyDescent="0.25">
      <c r="A58" s="66"/>
      <c r="B58" s="306" t="s">
        <v>923</v>
      </c>
      <c r="C58" s="296" t="s">
        <v>415</v>
      </c>
      <c r="D58" s="343">
        <v>41091</v>
      </c>
      <c r="E58" s="343">
        <v>42708</v>
      </c>
      <c r="F58" s="127" t="s">
        <v>815</v>
      </c>
      <c r="G58" s="127" t="s">
        <v>417</v>
      </c>
      <c r="H58" s="344">
        <v>30000</v>
      </c>
      <c r="I58" s="359"/>
      <c r="J58" s="359" t="s">
        <v>70</v>
      </c>
      <c r="K58" s="359"/>
      <c r="L58" s="359"/>
      <c r="M58" s="359"/>
      <c r="N58" s="360"/>
      <c r="O58" s="126" t="s">
        <v>1098</v>
      </c>
      <c r="P58" s="126"/>
      <c r="Q58" s="126"/>
      <c r="R58" s="111"/>
      <c r="S58" s="126" t="s">
        <v>1097</v>
      </c>
      <c r="T58" s="361"/>
      <c r="U58" s="361"/>
      <c r="V58" s="361"/>
      <c r="W58" s="361"/>
      <c r="X58" s="361"/>
      <c r="Y58" s="361"/>
      <c r="Z58" s="361"/>
      <c r="AA58" s="361"/>
    </row>
    <row r="59" spans="1:27" ht="146.25" customHeight="1" x14ac:dyDescent="0.25">
      <c r="A59" s="137" t="s">
        <v>446</v>
      </c>
      <c r="B59" s="296" t="s">
        <v>421</v>
      </c>
      <c r="C59" s="296" t="s">
        <v>422</v>
      </c>
      <c r="D59" s="343">
        <v>41275</v>
      </c>
      <c r="E59" s="343">
        <v>42430</v>
      </c>
      <c r="F59" s="112" t="s">
        <v>423</v>
      </c>
      <c r="G59" s="112" t="s">
        <v>424</v>
      </c>
      <c r="H59" s="344">
        <v>75000</v>
      </c>
      <c r="I59" s="359"/>
      <c r="J59" s="359"/>
      <c r="K59" s="359"/>
      <c r="L59" s="359"/>
      <c r="M59" s="359" t="s">
        <v>70</v>
      </c>
      <c r="N59" s="360"/>
      <c r="O59" s="126" t="s">
        <v>1130</v>
      </c>
      <c r="P59" s="126" t="s">
        <v>1131</v>
      </c>
      <c r="Q59" s="126"/>
      <c r="R59" s="111" t="s">
        <v>1134</v>
      </c>
      <c r="S59" s="126"/>
      <c r="T59" s="361"/>
      <c r="U59" s="361"/>
      <c r="V59" s="361"/>
      <c r="W59" s="361"/>
      <c r="X59" s="361"/>
      <c r="Y59" s="361"/>
      <c r="Z59" s="361"/>
      <c r="AA59" s="361"/>
    </row>
    <row r="60" spans="1:27" ht="135" x14ac:dyDescent="0.25">
      <c r="A60" s="66"/>
      <c r="B60" s="306" t="s">
        <v>429</v>
      </c>
      <c r="C60" s="296" t="s">
        <v>430</v>
      </c>
      <c r="D60" s="343">
        <v>40909</v>
      </c>
      <c r="E60" s="343">
        <v>42705</v>
      </c>
      <c r="F60" s="112" t="s">
        <v>423</v>
      </c>
      <c r="G60" s="112" t="s">
        <v>1015</v>
      </c>
      <c r="H60" s="344">
        <v>3000</v>
      </c>
      <c r="I60" s="359"/>
      <c r="J60" s="359" t="s">
        <v>70</v>
      </c>
      <c r="K60" s="359"/>
      <c r="L60" s="359"/>
      <c r="M60" s="359"/>
      <c r="N60" s="360"/>
      <c r="O60" s="301" t="s">
        <v>1099</v>
      </c>
      <c r="P60" s="126"/>
      <c r="Q60" s="126"/>
      <c r="R60" s="111"/>
      <c r="S60" s="126" t="s">
        <v>1100</v>
      </c>
      <c r="T60" s="361"/>
      <c r="U60" s="361"/>
      <c r="V60" s="361"/>
      <c r="W60" s="361"/>
      <c r="X60" s="361"/>
      <c r="Y60" s="361"/>
      <c r="Z60" s="361"/>
      <c r="AA60" s="361"/>
    </row>
    <row r="61" spans="1:27" ht="94.5" customHeight="1" x14ac:dyDescent="0.25">
      <c r="A61" s="66"/>
      <c r="B61" s="296" t="s">
        <v>914</v>
      </c>
      <c r="C61" s="296" t="s">
        <v>436</v>
      </c>
      <c r="D61" s="343">
        <v>41640</v>
      </c>
      <c r="E61" s="343">
        <v>42186</v>
      </c>
      <c r="F61" s="112" t="s">
        <v>837</v>
      </c>
      <c r="G61" s="112" t="s">
        <v>438</v>
      </c>
      <c r="H61" s="344">
        <v>12000</v>
      </c>
      <c r="I61" s="359"/>
      <c r="J61" s="359"/>
      <c r="K61" s="359"/>
      <c r="L61" s="359"/>
      <c r="M61" s="359" t="s">
        <v>70</v>
      </c>
      <c r="N61" s="360"/>
      <c r="O61" s="126" t="s">
        <v>1132</v>
      </c>
      <c r="P61" s="126" t="s">
        <v>1131</v>
      </c>
      <c r="Q61" s="126"/>
      <c r="R61" s="111" t="s">
        <v>1134</v>
      </c>
      <c r="S61" s="126"/>
      <c r="T61" s="361"/>
      <c r="U61" s="361"/>
      <c r="V61" s="361"/>
      <c r="W61" s="361"/>
      <c r="X61" s="361"/>
      <c r="Y61" s="361"/>
      <c r="Z61" s="361"/>
      <c r="AA61" s="361"/>
    </row>
    <row r="62" spans="1:27" ht="225" x14ac:dyDescent="0.25">
      <c r="A62" s="295" t="s">
        <v>465</v>
      </c>
      <c r="B62" s="296" t="s">
        <v>917</v>
      </c>
      <c r="C62" s="296" t="s">
        <v>448</v>
      </c>
      <c r="D62" s="343">
        <v>41426</v>
      </c>
      <c r="E62" s="343">
        <v>42705</v>
      </c>
      <c r="F62" s="112" t="s">
        <v>423</v>
      </c>
      <c r="G62" s="127" t="s">
        <v>1016</v>
      </c>
      <c r="H62" s="344">
        <v>0</v>
      </c>
      <c r="I62" s="359"/>
      <c r="J62" s="359" t="s">
        <v>70</v>
      </c>
      <c r="K62" s="359"/>
      <c r="L62" s="359"/>
      <c r="M62" s="359"/>
      <c r="N62" s="360"/>
      <c r="O62" s="126" t="s">
        <v>1103</v>
      </c>
      <c r="P62" s="126" t="s">
        <v>1102</v>
      </c>
      <c r="Q62" s="126" t="s">
        <v>1101</v>
      </c>
      <c r="R62" s="111"/>
      <c r="T62" s="361"/>
      <c r="U62" s="361"/>
      <c r="V62" s="361"/>
      <c r="W62" s="361"/>
      <c r="X62" s="361"/>
      <c r="Y62" s="361"/>
      <c r="Z62" s="361"/>
      <c r="AA62" s="361"/>
    </row>
    <row r="63" spans="1:27" ht="88.5" customHeight="1" x14ac:dyDescent="0.25">
      <c r="A63" s="137" t="s">
        <v>466</v>
      </c>
      <c r="B63" s="296" t="s">
        <v>819</v>
      </c>
      <c r="C63" s="296" t="s">
        <v>820</v>
      </c>
      <c r="D63" s="343">
        <v>40909</v>
      </c>
      <c r="E63" s="343">
        <v>42370</v>
      </c>
      <c r="F63" s="112" t="s">
        <v>455</v>
      </c>
      <c r="G63" s="127" t="s">
        <v>456</v>
      </c>
      <c r="H63" s="344">
        <v>100000</v>
      </c>
      <c r="I63" s="359"/>
      <c r="J63" s="359"/>
      <c r="K63" s="359"/>
      <c r="L63" s="359"/>
      <c r="M63" s="359" t="s">
        <v>70</v>
      </c>
      <c r="N63" s="360"/>
      <c r="O63" s="126" t="s">
        <v>1105</v>
      </c>
      <c r="P63" s="126" t="s">
        <v>1104</v>
      </c>
      <c r="Q63" s="126"/>
      <c r="R63" s="111"/>
      <c r="S63" s="126"/>
      <c r="T63" s="361"/>
      <c r="U63" s="361"/>
      <c r="V63" s="361"/>
      <c r="W63" s="361"/>
      <c r="X63" s="361"/>
      <c r="Y63" s="361"/>
      <c r="Z63" s="361"/>
      <c r="AA63" s="361"/>
    </row>
    <row r="64" spans="1:27" ht="180" x14ac:dyDescent="0.25">
      <c r="A64" s="67"/>
      <c r="B64" s="296" t="s">
        <v>824</v>
      </c>
      <c r="C64" s="296" t="s">
        <v>825</v>
      </c>
      <c r="D64" s="343">
        <v>41122</v>
      </c>
      <c r="E64" s="343">
        <v>42370</v>
      </c>
      <c r="F64" s="112" t="s">
        <v>455</v>
      </c>
      <c r="G64" s="127" t="s">
        <v>1019</v>
      </c>
      <c r="H64" s="344">
        <v>40000</v>
      </c>
      <c r="I64" s="359"/>
      <c r="J64" s="359"/>
      <c r="K64" s="359"/>
      <c r="L64" s="359"/>
      <c r="M64" s="359" t="s">
        <v>32</v>
      </c>
      <c r="N64" s="360"/>
      <c r="O64" s="126" t="s">
        <v>1106</v>
      </c>
      <c r="P64" s="126" t="s">
        <v>463</v>
      </c>
      <c r="Q64" s="126"/>
      <c r="R64" s="111"/>
      <c r="S64" s="126"/>
      <c r="T64" s="361"/>
      <c r="U64" s="361"/>
      <c r="V64" s="361"/>
      <c r="W64" s="361"/>
      <c r="X64" s="361"/>
      <c r="Y64" s="361"/>
      <c r="Z64" s="361"/>
      <c r="AA64" s="361"/>
    </row>
    <row r="69" spans="1:8" ht="15.75" thickBot="1" x14ac:dyDescent="0.3"/>
    <row r="70" spans="1:8" ht="43.5" customHeight="1" thickTop="1" thickBot="1" x14ac:dyDescent="0.3">
      <c r="A70" s="89" t="s">
        <v>59</v>
      </c>
      <c r="B70" s="362">
        <f>COUNTA(B75:B84,B87:B96,B99:B108,B111:B120)</f>
        <v>0</v>
      </c>
    </row>
    <row r="71" spans="1:8" ht="15.75" thickTop="1" x14ac:dyDescent="0.25"/>
    <row r="73" spans="1:8" ht="15.75" thickBot="1" x14ac:dyDescent="0.3"/>
    <row r="74" spans="1:8" ht="17.25" thickTop="1" thickBot="1" x14ac:dyDescent="0.3">
      <c r="A74" s="89" t="s">
        <v>62</v>
      </c>
      <c r="B74" s="363" t="s">
        <v>61</v>
      </c>
      <c r="C74" s="364" t="s">
        <v>6</v>
      </c>
      <c r="D74" s="90" t="s">
        <v>10</v>
      </c>
      <c r="E74" s="90" t="s">
        <v>11</v>
      </c>
      <c r="F74" s="90" t="s">
        <v>8</v>
      </c>
      <c r="G74" s="90" t="s">
        <v>7</v>
      </c>
      <c r="H74" s="90" t="s">
        <v>9</v>
      </c>
    </row>
    <row r="75" spans="1:8" ht="15.75" thickTop="1" x14ac:dyDescent="0.25">
      <c r="A75" s="74" t="s">
        <v>60</v>
      </c>
      <c r="B75" s="365"/>
      <c r="C75" s="365"/>
      <c r="D75" s="347"/>
      <c r="E75" s="347"/>
      <c r="F75" s="347"/>
      <c r="G75" s="347"/>
      <c r="H75" s="347"/>
    </row>
    <row r="76" spans="1:8" x14ac:dyDescent="0.25">
      <c r="A76" s="71"/>
      <c r="B76" s="365"/>
      <c r="C76" s="365"/>
      <c r="D76" s="347"/>
      <c r="E76" s="347"/>
      <c r="F76" s="347"/>
      <c r="G76" s="347"/>
      <c r="H76" s="347"/>
    </row>
    <row r="77" spans="1:8" x14ac:dyDescent="0.25">
      <c r="A77" s="71"/>
      <c r="B77" s="365"/>
      <c r="C77" s="365"/>
      <c r="D77" s="347"/>
      <c r="E77" s="347"/>
      <c r="F77" s="347"/>
      <c r="G77" s="347"/>
      <c r="H77" s="347"/>
    </row>
    <row r="78" spans="1:8" x14ac:dyDescent="0.25">
      <c r="A78" s="71"/>
      <c r="B78" s="365"/>
      <c r="C78" s="365"/>
      <c r="D78" s="347"/>
      <c r="E78" s="347"/>
      <c r="F78" s="347"/>
      <c r="G78" s="347"/>
      <c r="H78" s="347"/>
    </row>
    <row r="79" spans="1:8" x14ac:dyDescent="0.25">
      <c r="A79" s="71"/>
      <c r="B79" s="365"/>
      <c r="C79" s="365"/>
      <c r="D79" s="347"/>
      <c r="E79" s="347"/>
      <c r="F79" s="347"/>
      <c r="G79" s="347"/>
      <c r="H79" s="347"/>
    </row>
    <row r="80" spans="1:8" x14ac:dyDescent="0.25">
      <c r="A80" s="71"/>
      <c r="B80" s="365"/>
      <c r="C80" s="365"/>
      <c r="D80" s="347"/>
      <c r="E80" s="347"/>
      <c r="F80" s="347"/>
      <c r="G80" s="347"/>
      <c r="H80" s="347"/>
    </row>
    <row r="81" spans="1:8" x14ac:dyDescent="0.25">
      <c r="A81" s="71"/>
      <c r="B81" s="365"/>
      <c r="C81" s="365"/>
      <c r="D81" s="347"/>
      <c r="E81" s="347"/>
      <c r="F81" s="347"/>
      <c r="G81" s="347"/>
      <c r="H81" s="347"/>
    </row>
    <row r="82" spans="1:8" x14ac:dyDescent="0.25">
      <c r="A82" s="71"/>
      <c r="B82" s="365"/>
      <c r="C82" s="365"/>
      <c r="D82" s="347"/>
      <c r="E82" s="347"/>
      <c r="F82" s="347"/>
      <c r="G82" s="347"/>
      <c r="H82" s="347"/>
    </row>
    <row r="83" spans="1:8" x14ac:dyDescent="0.25">
      <c r="A83" s="71"/>
      <c r="B83" s="365"/>
      <c r="C83" s="365"/>
      <c r="D83" s="347"/>
      <c r="E83" s="347"/>
      <c r="F83" s="347"/>
      <c r="G83" s="347"/>
      <c r="H83" s="347"/>
    </row>
    <row r="84" spans="1:8" x14ac:dyDescent="0.25">
      <c r="A84" s="72"/>
      <c r="B84" s="365"/>
      <c r="C84" s="365"/>
      <c r="D84" s="347"/>
      <c r="E84" s="347"/>
      <c r="F84" s="347"/>
      <c r="G84" s="347"/>
      <c r="H84" s="347"/>
    </row>
    <row r="85" spans="1:8" ht="15.75" thickBot="1" x14ac:dyDescent="0.3"/>
    <row r="86" spans="1:8" ht="17.25" thickTop="1" thickBot="1" x14ac:dyDescent="0.3">
      <c r="A86" s="89" t="s">
        <v>62</v>
      </c>
      <c r="B86" s="363" t="s">
        <v>61</v>
      </c>
      <c r="C86" s="363" t="s">
        <v>6</v>
      </c>
      <c r="D86" s="89" t="s">
        <v>10</v>
      </c>
      <c r="E86" s="89" t="s">
        <v>11</v>
      </c>
      <c r="F86" s="89" t="s">
        <v>8</v>
      </c>
      <c r="G86" s="89" t="s">
        <v>7</v>
      </c>
      <c r="H86" s="89" t="s">
        <v>9</v>
      </c>
    </row>
    <row r="87" spans="1:8" ht="15.75" thickTop="1" x14ac:dyDescent="0.25">
      <c r="A87" s="74" t="s">
        <v>60</v>
      </c>
      <c r="B87" s="365"/>
      <c r="C87" s="365"/>
      <c r="D87" s="347"/>
      <c r="E87" s="347"/>
      <c r="F87" s="347"/>
      <c r="G87" s="347"/>
      <c r="H87" s="347"/>
    </row>
    <row r="88" spans="1:8" x14ac:dyDescent="0.25">
      <c r="A88" s="71"/>
      <c r="B88" s="365"/>
      <c r="C88" s="365"/>
      <c r="D88" s="347"/>
      <c r="E88" s="347"/>
      <c r="F88" s="347"/>
      <c r="G88" s="347"/>
      <c r="H88" s="347"/>
    </row>
    <row r="89" spans="1:8" x14ac:dyDescent="0.25">
      <c r="A89" s="71"/>
      <c r="B89" s="365"/>
      <c r="C89" s="365"/>
      <c r="D89" s="347"/>
      <c r="E89" s="347"/>
      <c r="F89" s="347"/>
      <c r="G89" s="347"/>
      <c r="H89" s="347"/>
    </row>
    <row r="90" spans="1:8" x14ac:dyDescent="0.25">
      <c r="A90" s="71"/>
      <c r="B90" s="365"/>
      <c r="C90" s="365"/>
      <c r="D90" s="347"/>
      <c r="E90" s="347"/>
      <c r="F90" s="347"/>
      <c r="G90" s="347"/>
      <c r="H90" s="347"/>
    </row>
    <row r="91" spans="1:8" x14ac:dyDescent="0.25">
      <c r="A91" s="71"/>
      <c r="B91" s="365"/>
      <c r="C91" s="365"/>
      <c r="D91" s="347"/>
      <c r="E91" s="347"/>
      <c r="F91" s="347"/>
      <c r="G91" s="347"/>
      <c r="H91" s="347"/>
    </row>
    <row r="92" spans="1:8" x14ac:dyDescent="0.25">
      <c r="A92" s="71"/>
      <c r="B92" s="365"/>
      <c r="C92" s="365"/>
      <c r="D92" s="347"/>
      <c r="E92" s="347"/>
      <c r="F92" s="347"/>
      <c r="G92" s="347"/>
      <c r="H92" s="347"/>
    </row>
    <row r="93" spans="1:8" x14ac:dyDescent="0.25">
      <c r="A93" s="71"/>
      <c r="B93" s="365"/>
      <c r="C93" s="365"/>
      <c r="D93" s="347"/>
      <c r="E93" s="347"/>
      <c r="F93" s="347"/>
      <c r="G93" s="347"/>
      <c r="H93" s="347"/>
    </row>
    <row r="94" spans="1:8" x14ac:dyDescent="0.25">
      <c r="A94" s="71"/>
      <c r="B94" s="365"/>
      <c r="C94" s="365"/>
      <c r="D94" s="347"/>
      <c r="E94" s="347"/>
      <c r="F94" s="347"/>
      <c r="G94" s="347"/>
      <c r="H94" s="347"/>
    </row>
    <row r="95" spans="1:8" x14ac:dyDescent="0.25">
      <c r="A95" s="71"/>
      <c r="B95" s="365"/>
      <c r="C95" s="365"/>
      <c r="D95" s="347"/>
      <c r="E95" s="347"/>
      <c r="F95" s="347"/>
      <c r="G95" s="347"/>
      <c r="H95" s="347"/>
    </row>
    <row r="96" spans="1:8" x14ac:dyDescent="0.25">
      <c r="A96" s="72"/>
      <c r="B96" s="365"/>
      <c r="C96" s="365"/>
      <c r="D96" s="347"/>
      <c r="E96" s="347"/>
      <c r="F96" s="347"/>
      <c r="G96" s="347"/>
      <c r="H96" s="347"/>
    </row>
    <row r="97" spans="1:8" ht="15.75" thickBot="1" x14ac:dyDescent="0.3"/>
    <row r="98" spans="1:8" ht="17.25" thickTop="1" thickBot="1" x14ac:dyDescent="0.3">
      <c r="A98" s="89" t="s">
        <v>62</v>
      </c>
      <c r="B98" s="363" t="s">
        <v>61</v>
      </c>
      <c r="C98" s="363" t="s">
        <v>6</v>
      </c>
      <c r="D98" s="89" t="s">
        <v>10</v>
      </c>
      <c r="E98" s="89" t="s">
        <v>11</v>
      </c>
      <c r="F98" s="89" t="s">
        <v>8</v>
      </c>
      <c r="G98" s="89" t="s">
        <v>7</v>
      </c>
      <c r="H98" s="89" t="s">
        <v>9</v>
      </c>
    </row>
    <row r="99" spans="1:8" ht="15.75" thickTop="1" x14ac:dyDescent="0.25">
      <c r="A99" s="74" t="s">
        <v>60</v>
      </c>
      <c r="B99" s="365"/>
      <c r="C99" s="365"/>
      <c r="D99" s="347"/>
      <c r="E99" s="347"/>
      <c r="F99" s="347"/>
      <c r="G99" s="347"/>
      <c r="H99" s="347"/>
    </row>
    <row r="100" spans="1:8" x14ac:dyDescent="0.25">
      <c r="A100" s="71"/>
      <c r="B100" s="365"/>
      <c r="C100" s="365"/>
      <c r="D100" s="347"/>
      <c r="E100" s="347"/>
      <c r="F100" s="347"/>
      <c r="G100" s="347"/>
      <c r="H100" s="347"/>
    </row>
    <row r="101" spans="1:8" x14ac:dyDescent="0.25">
      <c r="A101" s="71"/>
      <c r="B101" s="365"/>
      <c r="C101" s="365"/>
      <c r="D101" s="347"/>
      <c r="E101" s="347"/>
      <c r="F101" s="347"/>
      <c r="G101" s="347"/>
      <c r="H101" s="347"/>
    </row>
    <row r="102" spans="1:8" x14ac:dyDescent="0.25">
      <c r="A102" s="71"/>
      <c r="B102" s="365"/>
      <c r="C102" s="365"/>
      <c r="D102" s="347"/>
      <c r="E102" s="347"/>
      <c r="F102" s="347"/>
      <c r="G102" s="347"/>
      <c r="H102" s="347"/>
    </row>
    <row r="103" spans="1:8" x14ac:dyDescent="0.25">
      <c r="A103" s="71"/>
      <c r="B103" s="365"/>
      <c r="C103" s="365"/>
      <c r="D103" s="347"/>
      <c r="E103" s="347"/>
      <c r="F103" s="347"/>
      <c r="G103" s="347"/>
      <c r="H103" s="347"/>
    </row>
    <row r="104" spans="1:8" x14ac:dyDescent="0.25">
      <c r="A104" s="71"/>
      <c r="B104" s="365"/>
      <c r="C104" s="365"/>
      <c r="D104" s="347"/>
      <c r="E104" s="347"/>
      <c r="F104" s="347"/>
      <c r="G104" s="347"/>
      <c r="H104" s="347"/>
    </row>
    <row r="105" spans="1:8" x14ac:dyDescent="0.25">
      <c r="A105" s="71"/>
      <c r="B105" s="365"/>
      <c r="C105" s="365"/>
      <c r="D105" s="347"/>
      <c r="E105" s="347"/>
      <c r="F105" s="347"/>
      <c r="G105" s="347"/>
      <c r="H105" s="347"/>
    </row>
    <row r="106" spans="1:8" x14ac:dyDescent="0.25">
      <c r="A106" s="71"/>
      <c r="B106" s="365"/>
      <c r="C106" s="365"/>
      <c r="D106" s="347"/>
      <c r="E106" s="347"/>
      <c r="F106" s="347"/>
      <c r="G106" s="347"/>
      <c r="H106" s="347"/>
    </row>
    <row r="107" spans="1:8" x14ac:dyDescent="0.25">
      <c r="A107" s="71"/>
      <c r="B107" s="365"/>
      <c r="C107" s="365"/>
      <c r="D107" s="347"/>
      <c r="E107" s="347"/>
      <c r="F107" s="347"/>
      <c r="G107" s="347"/>
      <c r="H107" s="347"/>
    </row>
    <row r="108" spans="1:8" x14ac:dyDescent="0.25">
      <c r="A108" s="72"/>
      <c r="B108" s="365"/>
      <c r="C108" s="365"/>
      <c r="D108" s="347"/>
      <c r="E108" s="347"/>
      <c r="F108" s="347"/>
      <c r="G108" s="347"/>
      <c r="H108" s="347"/>
    </row>
    <row r="109" spans="1:8" ht="15.75" thickBot="1" x14ac:dyDescent="0.3"/>
    <row r="110" spans="1:8" ht="17.25" thickTop="1" thickBot="1" x14ac:dyDescent="0.3">
      <c r="A110" s="89" t="s">
        <v>62</v>
      </c>
      <c r="B110" s="363" t="s">
        <v>61</v>
      </c>
      <c r="C110" s="363" t="s">
        <v>6</v>
      </c>
      <c r="D110" s="89" t="s">
        <v>10</v>
      </c>
      <c r="E110" s="89" t="s">
        <v>11</v>
      </c>
      <c r="F110" s="89" t="s">
        <v>8</v>
      </c>
      <c r="G110" s="89" t="s">
        <v>7</v>
      </c>
      <c r="H110" s="89" t="s">
        <v>9</v>
      </c>
    </row>
    <row r="111" spans="1:8" ht="15.75" thickTop="1" x14ac:dyDescent="0.25">
      <c r="A111" s="74" t="s">
        <v>60</v>
      </c>
      <c r="B111" s="365"/>
      <c r="C111" s="365"/>
      <c r="D111" s="347"/>
      <c r="E111" s="347"/>
      <c r="F111" s="347"/>
      <c r="G111" s="347"/>
      <c r="H111" s="347"/>
    </row>
    <row r="112" spans="1:8" x14ac:dyDescent="0.25">
      <c r="A112" s="71"/>
      <c r="B112" s="365"/>
      <c r="C112" s="365"/>
      <c r="D112" s="347"/>
      <c r="E112" s="347"/>
      <c r="F112" s="347"/>
      <c r="G112" s="347"/>
      <c r="H112" s="347"/>
    </row>
    <row r="113" spans="1:8" x14ac:dyDescent="0.25">
      <c r="A113" s="71"/>
      <c r="B113" s="365"/>
      <c r="C113" s="365"/>
      <c r="D113" s="347"/>
      <c r="E113" s="347"/>
      <c r="F113" s="347"/>
      <c r="G113" s="347"/>
      <c r="H113" s="347"/>
    </row>
    <row r="114" spans="1:8" x14ac:dyDescent="0.25">
      <c r="A114" s="71"/>
      <c r="B114" s="365"/>
      <c r="C114" s="365"/>
      <c r="D114" s="347"/>
      <c r="E114" s="347"/>
      <c r="F114" s="347"/>
      <c r="G114" s="347"/>
      <c r="H114" s="347"/>
    </row>
    <row r="115" spans="1:8" x14ac:dyDescent="0.25">
      <c r="A115" s="71"/>
      <c r="B115" s="365"/>
      <c r="C115" s="365"/>
      <c r="D115" s="347"/>
      <c r="E115" s="347"/>
      <c r="F115" s="347"/>
      <c r="G115" s="347"/>
      <c r="H115" s="347"/>
    </row>
    <row r="116" spans="1:8" x14ac:dyDescent="0.25">
      <c r="A116" s="71"/>
      <c r="B116" s="365"/>
      <c r="C116" s="365"/>
      <c r="D116" s="347"/>
      <c r="E116" s="347"/>
      <c r="F116" s="347"/>
      <c r="G116" s="347"/>
      <c r="H116" s="347"/>
    </row>
    <row r="117" spans="1:8" x14ac:dyDescent="0.25">
      <c r="A117" s="71"/>
      <c r="B117" s="365"/>
      <c r="C117" s="365"/>
      <c r="D117" s="347"/>
      <c r="E117" s="347"/>
      <c r="F117" s="347"/>
      <c r="G117" s="347"/>
      <c r="H117" s="347"/>
    </row>
    <row r="118" spans="1:8" x14ac:dyDescent="0.25">
      <c r="A118" s="71"/>
      <c r="B118" s="365"/>
      <c r="C118" s="365"/>
      <c r="D118" s="347"/>
      <c r="E118" s="347"/>
      <c r="F118" s="347"/>
      <c r="G118" s="347"/>
      <c r="H118" s="347"/>
    </row>
    <row r="119" spans="1:8" x14ac:dyDescent="0.25">
      <c r="A119" s="71"/>
      <c r="B119" s="365"/>
      <c r="C119" s="365"/>
      <c r="D119" s="347"/>
      <c r="E119" s="347"/>
      <c r="F119" s="347"/>
      <c r="G119" s="347"/>
      <c r="H119" s="347"/>
    </row>
    <row r="120" spans="1:8" x14ac:dyDescent="0.25">
      <c r="A120" s="72"/>
      <c r="B120" s="365"/>
      <c r="C120" s="365"/>
      <c r="D120" s="347"/>
      <c r="E120" s="347"/>
      <c r="F120" s="347"/>
      <c r="G120" s="347"/>
      <c r="H120" s="347"/>
    </row>
  </sheetData>
  <customSheetViews>
    <customSheetView guid="{03BCC8A0-FCA6-4BDE-AAC2-E8288BB56580}" scale="70" showGridLines="0" hiddenRows="1" hiddenColumns="1" topLeftCell="A10">
      <pane ySplit="1" topLeftCell="A11" activePane="bottomLeft" state="frozen"/>
      <selection pane="bottomLeft" activeCell="M69" sqref="M69"/>
      <pageMargins left="0.511811024" right="0.511811024" top="0.78740157499999996" bottom="0.78740157499999996" header="0.31496062000000002" footer="0.31496062000000002"/>
      <pageSetup orientation="portrait" r:id="rId1"/>
    </customSheetView>
  </customSheetViews>
  <mergeCells count="3">
    <mergeCell ref="I9:R9"/>
    <mergeCell ref="T9:AA9"/>
    <mergeCell ref="D5:K5"/>
  </mergeCells>
  <conditionalFormatting sqref="AF7:AF8">
    <cfRule type="cellIs" dxfId="12" priority="273" stopIfTrue="1" operator="equal">
      <formula>$AF$7</formula>
    </cfRule>
  </conditionalFormatting>
  <conditionalFormatting sqref="H41 I11:I64">
    <cfRule type="cellIs" dxfId="11" priority="272" stopIfTrue="1" operator="equal">
      <formula>"x"</formula>
    </cfRule>
  </conditionalFormatting>
  <conditionalFormatting sqref="J11:J64">
    <cfRule type="cellIs" dxfId="10" priority="271" operator="equal">
      <formula>"x"</formula>
    </cfRule>
  </conditionalFormatting>
  <conditionalFormatting sqref="K11:K64">
    <cfRule type="cellIs" dxfId="9" priority="270" operator="equal">
      <formula>"x"</formula>
    </cfRule>
  </conditionalFormatting>
  <conditionalFormatting sqref="L11:L64">
    <cfRule type="cellIs" dxfId="8" priority="269" stopIfTrue="1" operator="equal">
      <formula>"x"</formula>
    </cfRule>
  </conditionalFormatting>
  <conditionalFormatting sqref="M11:M64">
    <cfRule type="cellIs" dxfId="7" priority="268" operator="equal">
      <formula>"x"</formula>
    </cfRule>
  </conditionalFormatting>
  <conditionalFormatting sqref="N11:N64">
    <cfRule type="cellIs" dxfId="6" priority="9" stopIfTrue="1" operator="equal">
      <formula>$AF$8</formula>
    </cfRule>
    <cfRule type="cellIs" dxfId="5" priority="10" stopIfTrue="1" operator="equal">
      <formula>$AF$7</formula>
    </cfRule>
  </conditionalFormatting>
  <dataValidations count="1">
    <dataValidation type="list" allowBlank="1" showInputMessage="1" showErrorMessage="1" sqref="N11:N64">
      <formula1>$AF$7:$AF$8</formula1>
    </dataValidation>
  </dataValidations>
  <hyperlinks>
    <hyperlink ref="P34" r:id="rId2"/>
  </hyperlinks>
  <pageMargins left="0.511811024" right="0.511811024" top="0.78740157499999996" bottom="0.78740157499999996" header="0.31496062000000002" footer="0.31496062000000002"/>
  <pageSetup orientation="portrait" r:id="rId3"/>
  <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showGridLines="0" tabSelected="1" zoomScale="110" zoomScaleNormal="110" zoomScalePageLayoutView="70" workbookViewId="0">
      <selection activeCell="Q13" sqref="Q13"/>
    </sheetView>
  </sheetViews>
  <sheetFormatPr defaultRowHeight="15" x14ac:dyDescent="0.25"/>
  <cols>
    <col min="1" max="1" width="0.85546875" customWidth="1"/>
    <col min="2" max="2" width="36.7109375" customWidth="1"/>
    <col min="3" max="3" width="14.28515625" customWidth="1"/>
    <col min="5" max="5" width="13.28515625" customWidth="1"/>
    <col min="6" max="6" width="11.5703125" customWidth="1"/>
  </cols>
  <sheetData>
    <row r="1" spans="1:19" s="2" customFormat="1" x14ac:dyDescent="0.25">
      <c r="A1" s="3" t="s">
        <v>0</v>
      </c>
      <c r="H1" s="15"/>
      <c r="I1" s="15"/>
      <c r="J1" s="15"/>
      <c r="K1" s="15"/>
      <c r="L1" s="15"/>
      <c r="M1" s="15"/>
    </row>
    <row r="2" spans="1:19" s="4" customFormat="1" ht="4.1500000000000004" customHeight="1" x14ac:dyDescent="0.25">
      <c r="H2" s="16"/>
      <c r="I2" s="16"/>
      <c r="J2" s="16"/>
      <c r="K2" s="16"/>
      <c r="L2" s="16"/>
      <c r="M2" s="16"/>
    </row>
    <row r="3" spans="1:19" s="5" customFormat="1" ht="15.75" thickBot="1" x14ac:dyDescent="0.3">
      <c r="A3" s="392" t="str">
        <f>'Monitoria Anual 1'!A3</f>
        <v>PLANO DE AÇÃO NACIONAL DOS PASSERIFORMES AMEAÇADOS DOS CAMPOS SULINOS E ESPINILHO</v>
      </c>
      <c r="B3" s="392"/>
      <c r="C3" s="392"/>
      <c r="D3" s="392"/>
      <c r="E3" s="392"/>
      <c r="F3" s="392"/>
      <c r="G3" s="392"/>
      <c r="H3" s="392"/>
      <c r="I3" s="392"/>
      <c r="J3" s="392"/>
      <c r="K3" s="392"/>
      <c r="L3" s="392"/>
      <c r="M3" s="392"/>
      <c r="N3" s="392"/>
      <c r="O3" s="392"/>
      <c r="P3" s="392"/>
    </row>
    <row r="4" spans="1:19" s="1" customFormat="1" ht="15.75" thickTop="1" x14ac:dyDescent="0.25">
      <c r="H4" s="17"/>
      <c r="I4" s="17"/>
      <c r="J4" s="17"/>
      <c r="K4" s="17"/>
      <c r="L4" s="17"/>
      <c r="M4" s="17"/>
    </row>
    <row r="5" spans="1:19" s="6" customFormat="1" ht="25.9" customHeight="1" thickBot="1" x14ac:dyDescent="0.3">
      <c r="A5" s="7" t="s">
        <v>1</v>
      </c>
      <c r="B5" s="7"/>
      <c r="C5" s="12" t="str">
        <f>'Monitoria Anual 1'!D5</f>
        <v>Melhorar o estado de conservação das espécies-alvo do PAN, reduzindo a perda, degradação e fragmentação dos seus hábitats e a captura ilegal das aves de interesse para manutenção em cativeiro.</v>
      </c>
      <c r="D5" s="12"/>
      <c r="E5" s="12"/>
      <c r="F5" s="12"/>
      <c r="G5" s="12"/>
      <c r="H5" s="12"/>
      <c r="I5" s="12"/>
      <c r="J5" s="12"/>
      <c r="K5" s="12"/>
      <c r="L5" s="12"/>
      <c r="M5" s="12"/>
      <c r="N5" s="12"/>
      <c r="O5" s="12"/>
      <c r="P5" s="13"/>
    </row>
    <row r="6" spans="1:19" s="1" customFormat="1" ht="15.75" thickTop="1" x14ac:dyDescent="0.25">
      <c r="H6" s="17"/>
      <c r="I6" s="17"/>
      <c r="J6" s="17"/>
      <c r="K6" s="17"/>
      <c r="L6" s="17"/>
      <c r="M6" s="17"/>
    </row>
    <row r="7" spans="1:19" s="1" customFormat="1" ht="15.75" thickBot="1" x14ac:dyDescent="0.3">
      <c r="A7" s="7" t="s">
        <v>2</v>
      </c>
      <c r="B7" s="7"/>
      <c r="C7" s="9">
        <v>2016</v>
      </c>
      <c r="D7" s="9"/>
      <c r="E7" s="10"/>
      <c r="F7" s="10"/>
      <c r="G7" s="11"/>
      <c r="H7" s="17"/>
      <c r="I7" s="17"/>
      <c r="J7" s="17"/>
      <c r="K7" s="17"/>
      <c r="L7" s="17"/>
      <c r="M7" s="17"/>
    </row>
    <row r="8" spans="1:19" ht="15.75" thickTop="1" x14ac:dyDescent="0.25"/>
    <row r="9" spans="1:19" ht="18.75" x14ac:dyDescent="0.25">
      <c r="A9" s="51" t="s">
        <v>33</v>
      </c>
      <c r="B9" s="51"/>
      <c r="C9" s="51"/>
      <c r="D9" s="51"/>
      <c r="E9" s="51"/>
      <c r="F9" s="51"/>
      <c r="G9" s="51"/>
      <c r="H9" s="51"/>
      <c r="I9" s="51"/>
      <c r="J9" s="51"/>
      <c r="K9" s="51"/>
      <c r="L9" s="51"/>
      <c r="M9" s="51"/>
      <c r="N9" s="51"/>
      <c r="O9" s="51"/>
      <c r="P9" s="51"/>
      <c r="Q9" s="51"/>
      <c r="R9" s="51"/>
      <c r="S9" s="51"/>
    </row>
    <row r="11" spans="1:19" x14ac:dyDescent="0.25">
      <c r="B11" s="28" t="s">
        <v>44</v>
      </c>
      <c r="C11" s="29"/>
      <c r="D11" s="29"/>
    </row>
    <row r="12" spans="1:19" ht="15.75" thickBot="1" x14ac:dyDescent="0.3">
      <c r="E12" s="396" t="s">
        <v>82</v>
      </c>
      <c r="F12" s="397"/>
    </row>
    <row r="13" spans="1:19" ht="55.5" customHeight="1" thickTop="1" thickBot="1" x14ac:dyDescent="0.3">
      <c r="B13" s="390" t="s">
        <v>35</v>
      </c>
      <c r="C13" s="391"/>
      <c r="D13" s="402"/>
      <c r="E13" s="394" t="s">
        <v>81</v>
      </c>
      <c r="F13" s="395"/>
    </row>
    <row r="14" spans="1:19" s="77" customFormat="1" ht="31.9" customHeight="1" thickTop="1" thickBot="1" x14ac:dyDescent="0.3">
      <c r="B14" s="78" t="s">
        <v>41</v>
      </c>
      <c r="C14" s="80" t="s">
        <v>79</v>
      </c>
      <c r="D14" s="79" t="s">
        <v>42</v>
      </c>
      <c r="E14" s="80" t="s">
        <v>72</v>
      </c>
      <c r="F14" s="79" t="s">
        <v>42</v>
      </c>
    </row>
    <row r="15" spans="1:19" ht="16.5" thickTop="1" x14ac:dyDescent="0.25">
      <c r="B15" s="30" t="s">
        <v>37</v>
      </c>
      <c r="C15" s="95">
        <v>39</v>
      </c>
      <c r="D15" s="96">
        <v>0.72</v>
      </c>
      <c r="E15" s="95">
        <f>C15</f>
        <v>39</v>
      </c>
      <c r="F15" s="94">
        <f>E15/$E$17</f>
        <v>0.72222222222222221</v>
      </c>
    </row>
    <row r="16" spans="1:19" ht="16.5" thickBot="1" x14ac:dyDescent="0.3">
      <c r="B16" s="33" t="s">
        <v>40</v>
      </c>
      <c r="C16" s="95">
        <v>15</v>
      </c>
      <c r="D16" s="96">
        <v>0.28000000000000003</v>
      </c>
      <c r="E16" s="93">
        <f t="shared" ref="E16" si="0">C16</f>
        <v>15</v>
      </c>
      <c r="F16" s="94">
        <f>E16/$E$17</f>
        <v>0.27777777777777779</v>
      </c>
    </row>
    <row r="17" spans="2:6" ht="16.5" thickTop="1" thickBot="1" x14ac:dyDescent="0.3">
      <c r="B17" s="98" t="s">
        <v>43</v>
      </c>
      <c r="C17" s="99">
        <f>SUM(C15:C16)</f>
        <v>54</v>
      </c>
      <c r="D17" s="100">
        <f>SUM(D15:D16)</f>
        <v>1</v>
      </c>
      <c r="E17" s="99">
        <f>SUM(E15:E16)</f>
        <v>54</v>
      </c>
      <c r="F17" s="97">
        <f>SUM(F15:F16)</f>
        <v>1</v>
      </c>
    </row>
    <row r="18" spans="2:6" ht="16.5" thickTop="1" thickBot="1" x14ac:dyDescent="0.3">
      <c r="B18" s="393" t="s">
        <v>78</v>
      </c>
      <c r="C18" s="393"/>
      <c r="D18" s="393"/>
      <c r="E18" s="103">
        <f>COUNTIF('Monitoria Anual 5'!N11:N62,'Monitoria Anual 5'!AF7)</f>
        <v>0</v>
      </c>
      <c r="F18" s="101"/>
    </row>
    <row r="19" spans="2:6" ht="16.5" thickTop="1" thickBot="1" x14ac:dyDescent="0.3">
      <c r="B19" s="393" t="s">
        <v>77</v>
      </c>
      <c r="C19" s="393"/>
      <c r="D19" s="393"/>
      <c r="E19" s="103">
        <f>COUNTIF('Monitoria Anual 5'!N11:N62,'Monitoria Anual 5'!AF8)</f>
        <v>0</v>
      </c>
      <c r="F19" s="102"/>
    </row>
    <row r="20" spans="2:6" ht="15.75" thickTop="1" x14ac:dyDescent="0.25"/>
    <row r="21" spans="2:6" x14ac:dyDescent="0.25">
      <c r="B21" s="28" t="s">
        <v>45</v>
      </c>
      <c r="C21" s="29"/>
      <c r="D21" s="29"/>
    </row>
    <row r="22" spans="2:6" ht="3" customHeight="1" x14ac:dyDescent="0.25"/>
    <row r="23" spans="2:6" ht="36" customHeight="1" x14ac:dyDescent="0.25">
      <c r="B23" s="50" t="s">
        <v>34</v>
      </c>
      <c r="C23" s="36">
        <f>COUNTA('Monitoria Anual 5'!A11:A64)</f>
        <v>11</v>
      </c>
    </row>
    <row r="24" spans="2:6" ht="6.6" customHeight="1" thickBot="1" x14ac:dyDescent="0.3"/>
    <row r="25" spans="2:6" ht="16.5" thickTop="1" thickBot="1" x14ac:dyDescent="0.3">
      <c r="B25" s="34" t="s">
        <v>46</v>
      </c>
      <c r="C25" s="86" t="s">
        <v>47</v>
      </c>
      <c r="D25" s="40"/>
      <c r="E25" s="43"/>
    </row>
    <row r="26" spans="2:6" ht="15.75" thickTop="1" x14ac:dyDescent="0.25">
      <c r="B26" s="44" t="s">
        <v>49</v>
      </c>
      <c r="C26" s="46">
        <f>COUNTA('Monitoria Anual 5'!B11:B25)</f>
        <v>15</v>
      </c>
      <c r="D26" s="49">
        <f>COUNTA('Monitoria Anual 5'!J11:J25)</f>
        <v>13</v>
      </c>
      <c r="E26" s="49">
        <f>COUNTA('Monitoria Anual 5'!M11:M25)</f>
        <v>2</v>
      </c>
    </row>
    <row r="27" spans="2:6" x14ac:dyDescent="0.25">
      <c r="B27" s="45" t="s">
        <v>50</v>
      </c>
      <c r="C27" s="47">
        <f>COUNTA('Monitoria Anual 5'!B26:B33)</f>
        <v>8</v>
      </c>
      <c r="D27" s="47">
        <f>COUNTA('Monitoria Anual 5'!J26:J33)</f>
        <v>6</v>
      </c>
      <c r="E27" s="47">
        <f>COUNTA('Monitoria Anual 5'!M26:M33)</f>
        <v>2</v>
      </c>
    </row>
    <row r="28" spans="2:6" x14ac:dyDescent="0.25">
      <c r="B28" s="45" t="s">
        <v>51</v>
      </c>
      <c r="C28" s="47">
        <f>COUNTA('Monitoria Anual 5'!B34:B41)</f>
        <v>8</v>
      </c>
      <c r="D28" s="47">
        <f>COUNTA('Monitoria Anual 5'!J34:J41)</f>
        <v>7</v>
      </c>
      <c r="E28" s="47">
        <f>COUNTA('Monitoria Anual 5'!M34:M41)</f>
        <v>1</v>
      </c>
    </row>
    <row r="29" spans="2:6" x14ac:dyDescent="0.25">
      <c r="B29" s="45" t="s">
        <v>52</v>
      </c>
      <c r="C29" s="47">
        <f>COUNTA('Monitoria Anual 5'!B42:B45)</f>
        <v>4</v>
      </c>
      <c r="D29" s="47">
        <f>COUNTA('Monitoria Anual 5'!J42:J45)</f>
        <v>4</v>
      </c>
      <c r="E29" s="47">
        <f>COUNTA('Monitoria Anual 5'!M42:M45)</f>
        <v>0</v>
      </c>
    </row>
    <row r="30" spans="2:6" x14ac:dyDescent="0.25">
      <c r="B30" s="45" t="s">
        <v>53</v>
      </c>
      <c r="C30" s="47">
        <f>COUNTA('Monitoria Anual 5'!B46:B48)</f>
        <v>3</v>
      </c>
      <c r="D30" s="47">
        <f>COUNTA('Monitoria Anual 5'!J46:J48)</f>
        <v>2</v>
      </c>
      <c r="E30" s="47">
        <f>COUNTA('Monitoria Anual 5'!M46:M48)</f>
        <v>1</v>
      </c>
    </row>
    <row r="31" spans="2:6" x14ac:dyDescent="0.25">
      <c r="B31" s="45" t="s">
        <v>54</v>
      </c>
      <c r="C31" s="47">
        <f>COUNTA('Monitoria Anual 5'!B49:B50)</f>
        <v>2</v>
      </c>
      <c r="D31" s="47">
        <f>COUNTA('Monitoria Anual 5'!J49:J50)</f>
        <v>1</v>
      </c>
      <c r="E31" s="47">
        <f>COUNTA('Monitoria Anual 5'!M49:M50)</f>
        <v>1</v>
      </c>
    </row>
    <row r="32" spans="2:6" x14ac:dyDescent="0.25">
      <c r="B32" s="45" t="s">
        <v>55</v>
      </c>
      <c r="C32" s="47">
        <f>COUNTA('Monitoria Anual 5'!B51:B55)</f>
        <v>5</v>
      </c>
      <c r="D32" s="47">
        <f>COUNTA('Monitoria Anual 5'!J51:J55)</f>
        <v>3</v>
      </c>
      <c r="E32" s="47">
        <f>COUNTA('Monitoria Anual 5'!M51:M55)</f>
        <v>2</v>
      </c>
    </row>
    <row r="33" spans="2:5" x14ac:dyDescent="0.25">
      <c r="B33" s="45" t="s">
        <v>56</v>
      </c>
      <c r="C33" s="47">
        <f>COUNTA('Monitoria Anual 5'!B56:B58)</f>
        <v>3</v>
      </c>
      <c r="D33" s="47">
        <f>COUNTA('Monitoria Anual 5'!J56:J58)</f>
        <v>1</v>
      </c>
      <c r="E33" s="47">
        <f>COUNTA('Monitoria Anual 5'!M56:M58)</f>
        <v>2</v>
      </c>
    </row>
    <row r="34" spans="2:5" x14ac:dyDescent="0.25">
      <c r="B34" s="45" t="s">
        <v>57</v>
      </c>
      <c r="C34" s="47">
        <f>COUNTA('Monitoria Anual 5'!B59:B61)</f>
        <v>3</v>
      </c>
      <c r="D34" s="47">
        <f>COUNTA('Monitoria Anual 5'!J59:J61)</f>
        <v>1</v>
      </c>
      <c r="E34" s="47">
        <f>COUNTA('Monitoria Anual 5'!M59:M61)</f>
        <v>2</v>
      </c>
    </row>
    <row r="35" spans="2:5" ht="15.75" thickBot="1" x14ac:dyDescent="0.3">
      <c r="B35" s="53" t="s">
        <v>58</v>
      </c>
      <c r="C35" s="48">
        <f>COUNTA('Monitoria Anual 5'!B62:B62)</f>
        <v>1</v>
      </c>
      <c r="D35" s="48">
        <f>COUNTA('Monitoria Anual 5'!J62:J62)</f>
        <v>1</v>
      </c>
      <c r="E35" s="48">
        <f>COUNTA('Monitoria Anual 5'!M62:M62)</f>
        <v>0</v>
      </c>
    </row>
    <row r="36" spans="2:5" ht="15.75" thickTop="1" x14ac:dyDescent="0.25"/>
  </sheetData>
  <sheetProtection algorithmName="SHA-512" hashValue="oL7ftD7qwR2mVGNFhrCZuNsBR14T45q2R2zYeLWSsxtwwvZ4qO8dW1U9XhWrfDoUnsKgCE/Fkz6k7tZPATJoeQ==" saltValue="yieKyaVb68hRoCB8Xn/BJQ==" spinCount="100000" sheet="1" objects="1" scenarios="1" selectLockedCells="1" selectUnlockedCells="1"/>
  <customSheetViews>
    <customSheetView guid="{03BCC8A0-FCA6-4BDE-AAC2-E8288BB56580}" scale="110" showGridLines="0">
      <selection activeCell="V20" sqref="V20"/>
      <colBreaks count="1" manualBreakCount="1">
        <brk id="9" max="1048575" man="1"/>
      </colBreaks>
      <pageMargins left="0.511811024" right="0.511811024" top="0.78740157499999996" bottom="0.78740157499999996" header="0.31496062000000002" footer="0.31496062000000002"/>
      <pageSetup scale="95" orientation="portrait" r:id="rId1"/>
    </customSheetView>
  </customSheetViews>
  <mergeCells count="6">
    <mergeCell ref="A3:P3"/>
    <mergeCell ref="B13:D13"/>
    <mergeCell ref="B18:D18"/>
    <mergeCell ref="B19:D19"/>
    <mergeCell ref="E12:F12"/>
    <mergeCell ref="E13:F13"/>
  </mergeCells>
  <conditionalFormatting sqref="D26:E35">
    <cfRule type="cellIs" dxfId="4" priority="10" stopIfTrue="1" operator="equal">
      <formula>0</formula>
    </cfRule>
  </conditionalFormatting>
  <conditionalFormatting sqref="D26">
    <cfRule type="cellIs" dxfId="3" priority="9" operator="equal">
      <formula>0</formula>
    </cfRule>
  </conditionalFormatting>
  <conditionalFormatting sqref="E26">
    <cfRule type="cellIs" dxfId="2" priority="6" operator="equal">
      <formula>0</formula>
    </cfRule>
  </conditionalFormatting>
  <conditionalFormatting sqref="D26">
    <cfRule type="cellIs" dxfId="1" priority="4" operator="equal">
      <formula>0</formula>
    </cfRule>
  </conditionalFormatting>
  <conditionalFormatting sqref="E26">
    <cfRule type="cellIs" dxfId="0" priority="1" operator="equal">
      <formula>0</formula>
    </cfRule>
  </conditionalFormatting>
  <pageMargins left="0.511811024" right="0.511811024" top="0.78740157499999996" bottom="0.78740157499999996" header="0.31496062000000002" footer="0.31496062000000002"/>
  <pageSetup scale="95" orientation="portrait" r:id="rId2"/>
  <colBreaks count="1" manualBreakCount="1">
    <brk id="9" max="1048575" man="1"/>
  </col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38"/>
  <sheetViews>
    <sheetView showGridLines="0" topLeftCell="A106" zoomScale="85" zoomScaleNormal="85" workbookViewId="0">
      <selection activeCell="D138" sqref="D138"/>
    </sheetView>
  </sheetViews>
  <sheetFormatPr defaultRowHeight="15" x14ac:dyDescent="0.25"/>
  <cols>
    <col min="2" max="2" width="8.85546875" customWidth="1"/>
  </cols>
  <sheetData>
    <row r="1" spans="1:18" s="2" customFormat="1" x14ac:dyDescent="0.25">
      <c r="A1" s="3" t="s">
        <v>64</v>
      </c>
      <c r="I1" s="15"/>
      <c r="J1" s="15"/>
      <c r="K1" s="15"/>
      <c r="L1" s="15"/>
      <c r="M1" s="15"/>
      <c r="R1" s="15"/>
    </row>
    <row r="39" spans="17:20" x14ac:dyDescent="0.25">
      <c r="Q39" s="73"/>
    </row>
    <row r="40" spans="17:20" ht="14.45" customHeight="1" x14ac:dyDescent="0.25">
      <c r="Q40" s="380"/>
      <c r="R40" s="380"/>
      <c r="S40" s="380"/>
      <c r="T40" s="380"/>
    </row>
    <row r="41" spans="17:20" x14ac:dyDescent="0.25">
      <c r="Q41" s="380"/>
      <c r="R41" s="380"/>
      <c r="S41" s="380"/>
      <c r="T41" s="380"/>
    </row>
    <row r="42" spans="17:20" x14ac:dyDescent="0.25">
      <c r="Q42" s="380"/>
      <c r="R42" s="380"/>
      <c r="S42" s="380"/>
      <c r="T42" s="380"/>
    </row>
    <row r="43" spans="17:20" x14ac:dyDescent="0.25">
      <c r="Q43" s="380"/>
      <c r="R43" s="380"/>
      <c r="S43" s="380"/>
      <c r="T43" s="380"/>
    </row>
    <row r="44" spans="17:20" x14ac:dyDescent="0.25">
      <c r="Q44" s="380"/>
      <c r="R44" s="380"/>
      <c r="S44" s="380"/>
      <c r="T44" s="380"/>
    </row>
    <row r="138" spans="4:4" x14ac:dyDescent="0.25">
      <c r="D138">
        <f>SUMÁRIO!E57</f>
        <v>0</v>
      </c>
    </row>
  </sheetData>
  <customSheetViews>
    <customSheetView guid="{03BCC8A0-FCA6-4BDE-AAC2-E8288BB56580}" scale="85" showGridLines="0" topLeftCell="A106">
      <selection activeCell="D138" sqref="D138"/>
      <pageMargins left="0.511811024" right="0.511811024" top="0.78740157499999996" bottom="0.78740157499999996" header="0.31496062000000002" footer="0.31496062000000002"/>
      <pageSetup orientation="portrait" r:id="rId1"/>
    </customSheetView>
  </customSheetViews>
  <mergeCells count="1">
    <mergeCell ref="Q40:T44"/>
  </mergeCells>
  <pageMargins left="0.511811024" right="0.511811024" top="0.78740157499999996" bottom="0.78740157499999996" header="0.31496062000000002" footer="0.31496062000000002"/>
  <pageSetup orientation="portrait" r:id="rId2"/>
  <drawing r:id="rId3"/>
  <legacyDrawing r:id="rId4"/>
  <oleObjects>
    <mc:AlternateContent xmlns:mc="http://schemas.openxmlformats.org/markup-compatibility/2006">
      <mc:Choice Requires="x14">
        <oleObject progId="Word.Document.12" shapeId="11275" r:id="rId5">
          <objectPr defaultSize="0" autoPict="0" r:id="rId6">
            <anchor moveWithCells="1">
              <from>
                <xdr:col>0</xdr:col>
                <xdr:colOff>457200</xdr:colOff>
                <xdr:row>55</xdr:row>
                <xdr:rowOff>76200</xdr:rowOff>
              </from>
              <to>
                <xdr:col>15</xdr:col>
                <xdr:colOff>19050</xdr:colOff>
                <xdr:row>93</xdr:row>
                <xdr:rowOff>95250</xdr:rowOff>
              </to>
            </anchor>
          </objectPr>
        </oleObject>
      </mc:Choice>
      <mc:Fallback>
        <oleObject progId="Word.Document.12" shapeId="11275" r:id="rId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8"/>
  <sheetViews>
    <sheetView showGridLines="0" zoomScale="60" zoomScaleNormal="60" workbookViewId="0">
      <pane xSplit="2" topLeftCell="C1" activePane="topRight" state="frozen"/>
      <selection activeCell="Q10" sqref="Q10"/>
      <selection pane="topRight" activeCell="C13" sqref="C13"/>
    </sheetView>
  </sheetViews>
  <sheetFormatPr defaultColWidth="8.85546875" defaultRowHeight="15" x14ac:dyDescent="0.25"/>
  <cols>
    <col min="1" max="1" width="35.28515625" style="17"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7"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ht="45" x14ac:dyDescent="0.25">
      <c r="A1" s="132" t="s">
        <v>0</v>
      </c>
      <c r="I1" s="15"/>
      <c r="J1" s="15"/>
      <c r="K1" s="15"/>
      <c r="L1" s="15"/>
      <c r="M1" s="15"/>
      <c r="N1" s="15"/>
    </row>
    <row r="2" spans="1:32" s="4" customFormat="1" ht="4.1500000000000004" customHeight="1" x14ac:dyDescent="0.25">
      <c r="A2" s="16"/>
      <c r="I2" s="16"/>
      <c r="J2" s="16"/>
      <c r="K2" s="16"/>
      <c r="L2" s="16"/>
      <c r="M2" s="16"/>
      <c r="N2" s="16"/>
    </row>
    <row r="3" spans="1:32" s="5" customFormat="1" ht="45.75" customHeight="1" thickBot="1" x14ac:dyDescent="0.3">
      <c r="A3" s="387" t="s">
        <v>672</v>
      </c>
      <c r="B3" s="387"/>
      <c r="C3" s="65"/>
      <c r="D3" s="65"/>
      <c r="E3" s="65"/>
      <c r="F3" s="65"/>
      <c r="G3" s="65"/>
      <c r="H3" s="65"/>
      <c r="I3" s="65"/>
      <c r="J3" s="65"/>
      <c r="K3" s="65"/>
      <c r="L3" s="65"/>
      <c r="M3" s="65"/>
      <c r="O3" s="65"/>
      <c r="P3" s="65"/>
      <c r="Q3" s="65"/>
    </row>
    <row r="4" spans="1:32" ht="15.75" thickTop="1" x14ac:dyDescent="0.25"/>
    <row r="5" spans="1:32" s="6" customFormat="1" ht="46.5" customHeight="1" thickBot="1" x14ac:dyDescent="0.3">
      <c r="A5" s="133" t="s">
        <v>1</v>
      </c>
      <c r="B5" s="7"/>
      <c r="C5" s="8"/>
      <c r="D5" s="388" t="s">
        <v>673</v>
      </c>
      <c r="E5" s="389"/>
      <c r="F5" s="389"/>
      <c r="G5" s="389"/>
      <c r="H5" s="389"/>
      <c r="I5" s="389"/>
      <c r="J5" s="12"/>
      <c r="K5" s="12"/>
      <c r="L5" s="12"/>
      <c r="M5" s="13"/>
    </row>
    <row r="6" spans="1:32" ht="15.75" thickTop="1" x14ac:dyDescent="0.25"/>
    <row r="7" spans="1:32" ht="15.75" thickBot="1" x14ac:dyDescent="0.3">
      <c r="A7" s="133" t="s">
        <v>2</v>
      </c>
      <c r="B7" s="7"/>
      <c r="C7" s="8"/>
      <c r="D7" s="10" t="s">
        <v>3</v>
      </c>
      <c r="E7" s="10"/>
      <c r="F7" s="10"/>
      <c r="G7" s="11"/>
      <c r="H7" s="17"/>
      <c r="AF7" s="1" t="s">
        <v>73</v>
      </c>
    </row>
    <row r="8" spans="1:32" ht="15.75" thickTop="1" x14ac:dyDescent="0.25">
      <c r="AF8" s="81" t="s">
        <v>74</v>
      </c>
    </row>
    <row r="9" spans="1:32" ht="16.5" thickBot="1" x14ac:dyDescent="0.3">
      <c r="A9" s="134" t="s">
        <v>12</v>
      </c>
      <c r="B9" s="63"/>
      <c r="C9" s="63"/>
      <c r="D9" s="63"/>
      <c r="E9" s="63"/>
      <c r="F9" s="63"/>
      <c r="G9" s="63"/>
      <c r="H9" s="64"/>
      <c r="I9" s="381" t="s">
        <v>68</v>
      </c>
      <c r="J9" s="382"/>
      <c r="K9" s="382"/>
      <c r="L9" s="382"/>
      <c r="M9" s="382"/>
      <c r="N9" s="382"/>
      <c r="O9" s="382"/>
      <c r="P9" s="382"/>
      <c r="Q9" s="382"/>
      <c r="R9" s="383"/>
      <c r="S9" s="76"/>
      <c r="T9" s="384" t="s">
        <v>31</v>
      </c>
      <c r="U9" s="385"/>
      <c r="V9" s="385"/>
      <c r="W9" s="385"/>
      <c r="X9" s="385"/>
      <c r="Y9" s="385"/>
      <c r="Z9" s="385"/>
      <c r="AA9" s="386"/>
    </row>
    <row r="10" spans="1:32" ht="64.5" thickTop="1" thickBot="1" x14ac:dyDescent="0.3">
      <c r="A10" s="135" t="s">
        <v>4</v>
      </c>
      <c r="B10" s="23" t="s">
        <v>5</v>
      </c>
      <c r="C10" s="23" t="s">
        <v>6</v>
      </c>
      <c r="D10" s="23" t="s">
        <v>10</v>
      </c>
      <c r="E10" s="23" t="s">
        <v>11</v>
      </c>
      <c r="F10" s="23" t="s">
        <v>7</v>
      </c>
      <c r="G10" s="23" t="s">
        <v>9</v>
      </c>
      <c r="H10" s="23" t="s">
        <v>71</v>
      </c>
      <c r="I10" s="18" t="s">
        <v>13</v>
      </c>
      <c r="J10" s="19" t="s">
        <v>14</v>
      </c>
      <c r="K10" s="20" t="s">
        <v>15</v>
      </c>
      <c r="L10" s="21" t="s">
        <v>16</v>
      </c>
      <c r="M10" s="22" t="s">
        <v>17</v>
      </c>
      <c r="N10" s="75" t="s">
        <v>18</v>
      </c>
      <c r="O10" s="24" t="s">
        <v>19</v>
      </c>
      <c r="P10" s="24" t="s">
        <v>20</v>
      </c>
      <c r="Q10" s="24" t="s">
        <v>21</v>
      </c>
      <c r="R10" s="24" t="s">
        <v>22</v>
      </c>
      <c r="S10" s="24" t="s">
        <v>69</v>
      </c>
      <c r="T10" s="25" t="s">
        <v>23</v>
      </c>
      <c r="U10" s="26" t="s">
        <v>24</v>
      </c>
      <c r="V10" s="26" t="s">
        <v>25</v>
      </c>
      <c r="W10" s="26" t="s">
        <v>26</v>
      </c>
      <c r="X10" s="26" t="s">
        <v>27</v>
      </c>
      <c r="Y10" s="26" t="s">
        <v>28</v>
      </c>
      <c r="Z10" s="26" t="s">
        <v>29</v>
      </c>
      <c r="AA10" s="26" t="s">
        <v>30</v>
      </c>
    </row>
    <row r="11" spans="1:32" ht="31.5" customHeight="1" thickTop="1" x14ac:dyDescent="0.25">
      <c r="A11" s="116" t="s">
        <v>187</v>
      </c>
      <c r="B11" s="106" t="s">
        <v>83</v>
      </c>
      <c r="C11" s="107" t="s">
        <v>84</v>
      </c>
      <c r="D11" s="108">
        <v>40909</v>
      </c>
      <c r="E11" s="108">
        <v>41061</v>
      </c>
      <c r="F11" s="107" t="s">
        <v>85</v>
      </c>
      <c r="G11" s="107" t="s">
        <v>86</v>
      </c>
      <c r="H11" s="109">
        <v>0</v>
      </c>
      <c r="I11" s="14"/>
      <c r="J11" s="14" t="s">
        <v>70</v>
      </c>
      <c r="K11" s="14"/>
      <c r="L11" s="14"/>
      <c r="M11" s="14"/>
      <c r="N11" s="27"/>
      <c r="O11" s="107" t="s">
        <v>87</v>
      </c>
      <c r="P11" s="107" t="s">
        <v>88</v>
      </c>
      <c r="Q11" s="107" t="s">
        <v>89</v>
      </c>
      <c r="R11" s="107" t="s">
        <v>90</v>
      </c>
      <c r="S11" s="110"/>
      <c r="T11" s="107" t="s">
        <v>91</v>
      </c>
      <c r="U11" s="107" t="s">
        <v>91</v>
      </c>
      <c r="V11" s="107" t="s">
        <v>92</v>
      </c>
      <c r="W11" s="108">
        <v>42370</v>
      </c>
      <c r="X11" s="107" t="s">
        <v>91</v>
      </c>
      <c r="Y11" s="107" t="s">
        <v>91</v>
      </c>
      <c r="Z11" s="107" t="s">
        <v>91</v>
      </c>
      <c r="AA11" s="107" t="s">
        <v>93</v>
      </c>
    </row>
    <row r="12" spans="1:32" ht="210" x14ac:dyDescent="0.25">
      <c r="A12" s="136"/>
      <c r="B12" s="106" t="s">
        <v>94</v>
      </c>
      <c r="C12" s="108" t="s">
        <v>95</v>
      </c>
      <c r="D12" s="108">
        <v>40909</v>
      </c>
      <c r="E12" s="108">
        <v>41275</v>
      </c>
      <c r="F12" s="107" t="s">
        <v>85</v>
      </c>
      <c r="G12" s="107" t="s">
        <v>96</v>
      </c>
      <c r="H12" s="109">
        <v>0</v>
      </c>
      <c r="I12" s="14"/>
      <c r="J12" s="14"/>
      <c r="K12" s="14" t="s">
        <v>70</v>
      </c>
      <c r="L12" s="14"/>
      <c r="M12" s="14"/>
      <c r="N12" s="27"/>
      <c r="O12" s="111" t="s">
        <v>97</v>
      </c>
      <c r="P12" s="107"/>
      <c r="Q12" s="111"/>
      <c r="R12" s="107" t="s">
        <v>90</v>
      </c>
      <c r="S12" s="110"/>
      <c r="T12" s="112" t="s">
        <v>98</v>
      </c>
      <c r="U12" s="111"/>
      <c r="V12" s="111"/>
      <c r="W12" s="113">
        <v>42370</v>
      </c>
      <c r="X12" s="111"/>
      <c r="Y12" s="111"/>
      <c r="Z12" s="111" t="s">
        <v>99</v>
      </c>
      <c r="AA12" s="111" t="s">
        <v>100</v>
      </c>
    </row>
    <row r="13" spans="1:32" ht="120" x14ac:dyDescent="0.25">
      <c r="A13" s="136"/>
      <c r="B13" s="106" t="s">
        <v>101</v>
      </c>
      <c r="C13" s="107" t="s">
        <v>102</v>
      </c>
      <c r="D13" s="108">
        <v>40909</v>
      </c>
      <c r="E13" s="108" t="s">
        <v>103</v>
      </c>
      <c r="F13" s="107" t="s">
        <v>104</v>
      </c>
      <c r="G13" s="107" t="s">
        <v>105</v>
      </c>
      <c r="H13" s="109">
        <v>0</v>
      </c>
      <c r="I13" s="14"/>
      <c r="J13" s="14"/>
      <c r="K13" s="14" t="s">
        <v>70</v>
      </c>
      <c r="L13" s="14"/>
      <c r="M13" s="14"/>
      <c r="N13" s="27"/>
      <c r="O13" s="111" t="s">
        <v>106</v>
      </c>
      <c r="P13" s="67"/>
      <c r="Q13" s="111" t="s">
        <v>107</v>
      </c>
      <c r="R13" s="111" t="s">
        <v>108</v>
      </c>
      <c r="S13" s="110"/>
      <c r="T13" s="111" t="s">
        <v>109</v>
      </c>
      <c r="U13" s="111"/>
      <c r="V13" s="111"/>
      <c r="W13" s="113">
        <v>42736</v>
      </c>
      <c r="X13" s="111"/>
      <c r="Y13" s="111">
        <v>20000</v>
      </c>
      <c r="Z13" s="111"/>
      <c r="AA13" s="114"/>
    </row>
    <row r="14" spans="1:32" ht="75" x14ac:dyDescent="0.25">
      <c r="A14" s="136"/>
      <c r="B14" s="106" t="s">
        <v>110</v>
      </c>
      <c r="C14" s="107" t="s">
        <v>111</v>
      </c>
      <c r="D14" s="108">
        <v>40909</v>
      </c>
      <c r="E14" s="108">
        <v>42005</v>
      </c>
      <c r="F14" s="107" t="s">
        <v>104</v>
      </c>
      <c r="G14" s="107" t="s">
        <v>112</v>
      </c>
      <c r="H14" s="115">
        <v>300000</v>
      </c>
      <c r="I14" s="14"/>
      <c r="J14" s="14" t="s">
        <v>70</v>
      </c>
      <c r="K14" s="14"/>
      <c r="L14" s="14"/>
      <c r="M14" s="14"/>
      <c r="N14" s="27"/>
      <c r="O14" s="111" t="s">
        <v>113</v>
      </c>
      <c r="P14" s="67"/>
      <c r="Q14" s="111" t="s">
        <v>114</v>
      </c>
      <c r="R14" s="111" t="s">
        <v>108</v>
      </c>
      <c r="S14" s="110"/>
      <c r="T14" s="111"/>
      <c r="U14" s="111"/>
      <c r="V14" s="111"/>
      <c r="W14" s="113">
        <v>42736</v>
      </c>
      <c r="X14" s="111"/>
      <c r="Y14" s="111"/>
      <c r="Z14" s="111"/>
      <c r="AA14" s="114"/>
    </row>
    <row r="15" spans="1:32" ht="150" x14ac:dyDescent="0.25">
      <c r="A15" s="136"/>
      <c r="B15" s="106" t="s">
        <v>115</v>
      </c>
      <c r="C15" s="107" t="s">
        <v>116</v>
      </c>
      <c r="D15" s="108">
        <v>41275</v>
      </c>
      <c r="E15" s="108">
        <v>42370</v>
      </c>
      <c r="F15" s="107" t="s">
        <v>104</v>
      </c>
      <c r="G15" s="107" t="s">
        <v>117</v>
      </c>
      <c r="H15" s="115">
        <v>10000</v>
      </c>
      <c r="I15" s="14" t="s">
        <v>70</v>
      </c>
      <c r="J15" s="14"/>
      <c r="K15" s="14"/>
      <c r="L15" s="14"/>
      <c r="M15" s="14"/>
      <c r="N15" s="27"/>
      <c r="O15" s="111"/>
      <c r="P15" s="67"/>
      <c r="Q15" s="111"/>
      <c r="R15" s="111" t="s">
        <v>108</v>
      </c>
      <c r="S15" s="110"/>
      <c r="T15" s="111" t="s">
        <v>118</v>
      </c>
      <c r="U15" s="111"/>
      <c r="V15" s="111"/>
      <c r="W15" s="111"/>
      <c r="X15" s="111"/>
      <c r="Y15" s="111"/>
      <c r="Z15" s="111"/>
      <c r="AA15" s="111" t="s">
        <v>119</v>
      </c>
    </row>
    <row r="16" spans="1:32" ht="75" x14ac:dyDescent="0.25">
      <c r="A16" s="136"/>
      <c r="B16" s="106" t="s">
        <v>120</v>
      </c>
      <c r="C16" s="107" t="s">
        <v>121</v>
      </c>
      <c r="D16" s="108">
        <v>41426</v>
      </c>
      <c r="E16" s="108">
        <v>41791</v>
      </c>
      <c r="F16" s="107" t="s">
        <v>104</v>
      </c>
      <c r="G16" s="107" t="s">
        <v>122</v>
      </c>
      <c r="H16" s="115">
        <v>300000</v>
      </c>
      <c r="I16" s="14" t="s">
        <v>70</v>
      </c>
      <c r="J16" s="14"/>
      <c r="K16" s="14"/>
      <c r="L16" s="14"/>
      <c r="M16" s="14"/>
      <c r="N16" s="27"/>
      <c r="O16" s="111"/>
      <c r="P16" s="67"/>
      <c r="Q16" s="111"/>
      <c r="R16" s="111"/>
      <c r="S16" s="110"/>
      <c r="T16" s="111"/>
      <c r="U16" s="111"/>
      <c r="V16" s="111"/>
      <c r="W16" s="111"/>
      <c r="X16" s="111"/>
      <c r="Y16" s="111"/>
      <c r="Z16" s="111"/>
      <c r="AA16" s="111"/>
    </row>
    <row r="17" spans="1:27" ht="240" x14ac:dyDescent="0.25">
      <c r="A17" s="136"/>
      <c r="B17" s="106" t="s">
        <v>123</v>
      </c>
      <c r="C17" s="107" t="s">
        <v>124</v>
      </c>
      <c r="D17" s="108">
        <v>40909</v>
      </c>
      <c r="E17" s="108">
        <v>42736</v>
      </c>
      <c r="F17" s="107" t="s">
        <v>125</v>
      </c>
      <c r="G17" s="107" t="s">
        <v>126</v>
      </c>
      <c r="H17" s="115">
        <v>830000</v>
      </c>
      <c r="I17" s="14"/>
      <c r="J17" s="14"/>
      <c r="K17" s="14"/>
      <c r="L17" s="14" t="s">
        <v>70</v>
      </c>
      <c r="M17" s="14"/>
      <c r="N17" s="27"/>
      <c r="O17" s="111" t="s">
        <v>127</v>
      </c>
      <c r="P17" s="67"/>
      <c r="Q17" s="111" t="s">
        <v>128</v>
      </c>
      <c r="R17" s="111" t="s">
        <v>129</v>
      </c>
      <c r="S17" s="110"/>
      <c r="T17" s="111"/>
      <c r="U17" s="111"/>
      <c r="V17" s="111"/>
      <c r="W17" s="111"/>
      <c r="X17" s="111"/>
      <c r="Y17" s="111"/>
      <c r="Z17" s="111"/>
      <c r="AA17" s="111" t="s">
        <v>130</v>
      </c>
    </row>
    <row r="18" spans="1:27" ht="90" x14ac:dyDescent="0.25">
      <c r="A18" s="136"/>
      <c r="B18" s="106" t="s">
        <v>131</v>
      </c>
      <c r="C18" s="107" t="s">
        <v>132</v>
      </c>
      <c r="D18" s="108">
        <v>40909</v>
      </c>
      <c r="E18" s="108">
        <v>42736</v>
      </c>
      <c r="F18" s="107" t="s">
        <v>133</v>
      </c>
      <c r="G18" s="107" t="s">
        <v>134</v>
      </c>
      <c r="H18" s="107" t="s">
        <v>135</v>
      </c>
      <c r="I18" s="14"/>
      <c r="J18" s="14"/>
      <c r="K18" s="14" t="s">
        <v>70</v>
      </c>
      <c r="L18" s="14"/>
      <c r="M18" s="14"/>
      <c r="N18" s="27"/>
      <c r="O18" s="111" t="s">
        <v>136</v>
      </c>
      <c r="P18" s="67"/>
      <c r="Q18" s="111" t="s">
        <v>137</v>
      </c>
      <c r="R18" s="111"/>
      <c r="S18" s="110"/>
      <c r="T18" s="111"/>
      <c r="U18" s="111"/>
      <c r="V18" s="111"/>
      <c r="W18" s="111"/>
      <c r="X18" s="111" t="s">
        <v>138</v>
      </c>
      <c r="Y18" s="111"/>
      <c r="Z18" s="111"/>
      <c r="AA18" s="111" t="s">
        <v>139</v>
      </c>
    </row>
    <row r="19" spans="1:27" ht="135" x14ac:dyDescent="0.25">
      <c r="A19" s="136"/>
      <c r="B19" s="106" t="s">
        <v>140</v>
      </c>
      <c r="C19" s="107" t="s">
        <v>132</v>
      </c>
      <c r="D19" s="108">
        <v>40909</v>
      </c>
      <c r="E19" s="108">
        <v>42736</v>
      </c>
      <c r="F19" s="107" t="s">
        <v>133</v>
      </c>
      <c r="G19" s="107" t="s">
        <v>141</v>
      </c>
      <c r="H19" s="107"/>
      <c r="I19" s="14"/>
      <c r="J19" s="14"/>
      <c r="K19" s="14" t="s">
        <v>70</v>
      </c>
      <c r="L19" s="14"/>
      <c r="M19" s="14"/>
      <c r="N19" s="27"/>
      <c r="O19" s="111" t="s">
        <v>142</v>
      </c>
      <c r="P19" s="67"/>
      <c r="Q19" s="111" t="s">
        <v>143</v>
      </c>
      <c r="R19" s="111" t="s">
        <v>129</v>
      </c>
      <c r="S19" s="110"/>
      <c r="T19" s="111" t="s">
        <v>144</v>
      </c>
      <c r="U19" s="111"/>
      <c r="V19" s="111"/>
      <c r="W19" s="111"/>
      <c r="X19" s="111" t="s">
        <v>129</v>
      </c>
      <c r="Y19" s="111"/>
      <c r="Z19" s="111"/>
      <c r="AA19" s="111"/>
    </row>
    <row r="20" spans="1:27" ht="99" customHeight="1" x14ac:dyDescent="0.25">
      <c r="A20" s="136"/>
      <c r="B20" s="106" t="s">
        <v>145</v>
      </c>
      <c r="C20" s="107" t="s">
        <v>146</v>
      </c>
      <c r="D20" s="108">
        <v>40909</v>
      </c>
      <c r="E20" s="108">
        <v>42736</v>
      </c>
      <c r="F20" s="107" t="s">
        <v>125</v>
      </c>
      <c r="G20" s="107" t="s">
        <v>147</v>
      </c>
      <c r="H20" s="115">
        <v>100000</v>
      </c>
      <c r="I20" s="14"/>
      <c r="J20" s="14" t="s">
        <v>70</v>
      </c>
      <c r="K20" s="14"/>
      <c r="L20" s="14"/>
      <c r="M20" s="14"/>
      <c r="N20" s="27"/>
      <c r="O20" s="111" t="s">
        <v>148</v>
      </c>
      <c r="P20" s="67"/>
      <c r="Q20" s="111" t="s">
        <v>149</v>
      </c>
      <c r="R20" s="111" t="s">
        <v>85</v>
      </c>
      <c r="S20" s="110"/>
      <c r="T20" s="111"/>
      <c r="U20" s="111"/>
      <c r="V20" s="111"/>
      <c r="W20" s="111"/>
      <c r="X20" s="111"/>
      <c r="Y20" s="111"/>
      <c r="Z20" s="111" t="s">
        <v>150</v>
      </c>
      <c r="AA20" s="111"/>
    </row>
    <row r="21" spans="1:27" ht="225" x14ac:dyDescent="0.25">
      <c r="A21" s="136"/>
      <c r="B21" s="106" t="s">
        <v>151</v>
      </c>
      <c r="C21" s="107" t="s">
        <v>152</v>
      </c>
      <c r="D21" s="108">
        <v>40909</v>
      </c>
      <c r="E21" s="108">
        <v>41791</v>
      </c>
      <c r="F21" s="107" t="s">
        <v>153</v>
      </c>
      <c r="G21" s="107" t="s">
        <v>154</v>
      </c>
      <c r="H21" s="115">
        <v>100000</v>
      </c>
      <c r="I21" s="14"/>
      <c r="J21" s="14"/>
      <c r="K21" s="14" t="s">
        <v>70</v>
      </c>
      <c r="L21" s="14"/>
      <c r="M21" s="14"/>
      <c r="N21" s="27"/>
      <c r="O21" s="111" t="s">
        <v>155</v>
      </c>
      <c r="P21" s="67"/>
      <c r="Q21" s="111"/>
      <c r="R21" s="111" t="s">
        <v>85</v>
      </c>
      <c r="S21" s="110"/>
      <c r="T21" s="111"/>
      <c r="U21" s="111"/>
      <c r="V21" s="111"/>
      <c r="W21" s="111"/>
      <c r="X21" s="111"/>
      <c r="Y21" s="111"/>
      <c r="Z21" s="111"/>
      <c r="AA21" s="111"/>
    </row>
    <row r="22" spans="1:27" ht="105" x14ac:dyDescent="0.25">
      <c r="A22" s="136"/>
      <c r="B22" s="106" t="s">
        <v>156</v>
      </c>
      <c r="C22" s="107" t="s">
        <v>157</v>
      </c>
      <c r="D22" s="108">
        <v>40909</v>
      </c>
      <c r="E22" s="108">
        <v>41640</v>
      </c>
      <c r="F22" s="107" t="s">
        <v>153</v>
      </c>
      <c r="G22" s="107" t="s">
        <v>158</v>
      </c>
      <c r="H22" s="115">
        <v>200000</v>
      </c>
      <c r="I22" s="14"/>
      <c r="J22" s="14"/>
      <c r="K22" s="14" t="s">
        <v>70</v>
      </c>
      <c r="L22" s="14"/>
      <c r="M22" s="14"/>
      <c r="N22" s="27"/>
      <c r="O22" s="111"/>
      <c r="P22" s="67"/>
      <c r="Q22" s="111"/>
      <c r="R22" s="111"/>
      <c r="S22" s="110"/>
      <c r="T22" s="111"/>
      <c r="U22" s="111"/>
      <c r="V22" s="111"/>
      <c r="W22" s="111"/>
      <c r="X22" s="111"/>
      <c r="Y22" s="111"/>
      <c r="Z22" s="111"/>
      <c r="AA22" s="111"/>
    </row>
    <row r="23" spans="1:27" ht="120" customHeight="1" x14ac:dyDescent="0.25">
      <c r="A23" s="136"/>
      <c r="B23" s="106" t="s">
        <v>159</v>
      </c>
      <c r="C23" s="107" t="s">
        <v>160</v>
      </c>
      <c r="D23" s="108">
        <v>40909</v>
      </c>
      <c r="E23" s="108">
        <v>42005</v>
      </c>
      <c r="F23" s="107" t="s">
        <v>104</v>
      </c>
      <c r="G23" s="107" t="s">
        <v>161</v>
      </c>
      <c r="H23" s="107">
        <v>0</v>
      </c>
      <c r="I23" s="14"/>
      <c r="J23" s="14"/>
      <c r="K23" s="14"/>
      <c r="L23" s="14" t="s">
        <v>70</v>
      </c>
      <c r="M23" s="14"/>
      <c r="N23" s="27"/>
      <c r="O23" s="111" t="s">
        <v>162</v>
      </c>
      <c r="P23" s="67"/>
      <c r="Q23" s="111"/>
      <c r="R23" s="111" t="s">
        <v>163</v>
      </c>
      <c r="S23" s="110"/>
      <c r="T23" s="111" t="s">
        <v>164</v>
      </c>
      <c r="U23" s="111" t="s">
        <v>165</v>
      </c>
      <c r="V23" s="111"/>
      <c r="W23" s="111"/>
      <c r="X23" s="111"/>
      <c r="Y23" s="111"/>
      <c r="Z23" s="111"/>
      <c r="AA23" s="111"/>
    </row>
    <row r="24" spans="1:27" ht="126" customHeight="1" x14ac:dyDescent="0.25">
      <c r="A24" s="136"/>
      <c r="B24" s="106" t="s">
        <v>166</v>
      </c>
      <c r="C24" s="107" t="s">
        <v>167</v>
      </c>
      <c r="D24" s="108">
        <v>40909</v>
      </c>
      <c r="E24" s="108">
        <v>41275</v>
      </c>
      <c r="F24" s="107" t="s">
        <v>168</v>
      </c>
      <c r="G24" s="107" t="s">
        <v>169</v>
      </c>
      <c r="H24" s="107">
        <v>0</v>
      </c>
      <c r="I24" s="14"/>
      <c r="J24" s="14"/>
      <c r="K24" s="14"/>
      <c r="L24" s="14" t="s">
        <v>70</v>
      </c>
      <c r="M24" s="14"/>
      <c r="N24" s="27"/>
      <c r="O24" s="111" t="s">
        <v>170</v>
      </c>
      <c r="P24" s="67"/>
      <c r="Q24" s="111"/>
      <c r="R24" s="111" t="s">
        <v>171</v>
      </c>
      <c r="S24" s="110"/>
      <c r="T24" s="111"/>
      <c r="U24" s="111"/>
      <c r="V24" s="111"/>
      <c r="W24" s="111"/>
      <c r="X24" s="111"/>
      <c r="Y24" s="111"/>
      <c r="Z24" s="111"/>
      <c r="AA24" s="111"/>
    </row>
    <row r="25" spans="1:27" ht="99" customHeight="1" x14ac:dyDescent="0.25">
      <c r="A25" s="136"/>
      <c r="B25" s="106" t="s">
        <v>172</v>
      </c>
      <c r="C25" s="107" t="s">
        <v>167</v>
      </c>
      <c r="D25" s="108">
        <v>40909</v>
      </c>
      <c r="E25" s="108">
        <v>42736</v>
      </c>
      <c r="F25" s="107" t="s">
        <v>173</v>
      </c>
      <c r="G25" s="107" t="s">
        <v>174</v>
      </c>
      <c r="H25" s="107">
        <v>0</v>
      </c>
      <c r="I25" s="14"/>
      <c r="J25" s="14"/>
      <c r="K25" s="14" t="s">
        <v>70</v>
      </c>
      <c r="L25" s="14"/>
      <c r="M25" s="14"/>
      <c r="N25" s="27"/>
      <c r="O25" s="111" t="s">
        <v>175</v>
      </c>
      <c r="P25" s="67"/>
      <c r="Q25" s="111" t="s">
        <v>176</v>
      </c>
      <c r="R25" s="111" t="s">
        <v>177</v>
      </c>
      <c r="S25" s="110"/>
      <c r="T25" s="111"/>
      <c r="U25" s="111"/>
      <c r="V25" s="111"/>
      <c r="W25" s="111"/>
      <c r="X25" s="111"/>
      <c r="Y25" s="111"/>
      <c r="Z25" s="111" t="s">
        <v>178</v>
      </c>
      <c r="AA25" s="111" t="s">
        <v>179</v>
      </c>
    </row>
    <row r="26" spans="1:27" ht="144" customHeight="1" x14ac:dyDescent="0.25">
      <c r="A26" s="136"/>
      <c r="B26" s="106" t="s">
        <v>180</v>
      </c>
      <c r="C26" s="107" t="s">
        <v>181</v>
      </c>
      <c r="D26" s="108">
        <v>40909</v>
      </c>
      <c r="E26" s="108">
        <v>42736</v>
      </c>
      <c r="F26" s="107" t="s">
        <v>182</v>
      </c>
      <c r="G26" s="107" t="s">
        <v>183</v>
      </c>
      <c r="H26" s="107"/>
      <c r="I26" s="14"/>
      <c r="J26" s="14" t="s">
        <v>70</v>
      </c>
      <c r="K26" s="14"/>
      <c r="L26" s="14"/>
      <c r="M26" s="14"/>
      <c r="N26" s="27"/>
      <c r="O26" s="111" t="s">
        <v>184</v>
      </c>
      <c r="P26" s="67"/>
      <c r="Q26" s="111" t="s">
        <v>185</v>
      </c>
      <c r="R26" s="111" t="s">
        <v>186</v>
      </c>
      <c r="S26" s="110"/>
      <c r="T26" s="111"/>
      <c r="U26" s="111"/>
      <c r="V26" s="111"/>
      <c r="W26" s="111"/>
      <c r="X26" s="111"/>
      <c r="Y26" s="111"/>
      <c r="Z26" s="111"/>
      <c r="AA26" s="111"/>
    </row>
    <row r="27" spans="1:27" ht="165" x14ac:dyDescent="0.25">
      <c r="A27" s="137" t="s">
        <v>255</v>
      </c>
      <c r="B27" s="117" t="s">
        <v>188</v>
      </c>
      <c r="C27" s="111" t="s">
        <v>189</v>
      </c>
      <c r="D27" s="113">
        <v>41091</v>
      </c>
      <c r="E27" s="113">
        <v>42705</v>
      </c>
      <c r="F27" s="111" t="s">
        <v>190</v>
      </c>
      <c r="G27" s="111" t="s">
        <v>191</v>
      </c>
      <c r="H27" s="118">
        <v>200000</v>
      </c>
      <c r="I27" s="14"/>
      <c r="J27" s="14" t="s">
        <v>70</v>
      </c>
      <c r="K27" s="14"/>
      <c r="L27" s="14"/>
      <c r="M27" s="14"/>
      <c r="N27" s="27"/>
      <c r="O27" s="119" t="s">
        <v>184</v>
      </c>
      <c r="P27" s="120"/>
      <c r="Q27" s="111" t="s">
        <v>185</v>
      </c>
      <c r="R27" s="119" t="s">
        <v>192</v>
      </c>
      <c r="S27" s="121"/>
      <c r="T27" s="122"/>
      <c r="U27" s="122"/>
      <c r="V27" s="122"/>
      <c r="W27" s="122"/>
      <c r="X27" s="122"/>
      <c r="Y27" s="122"/>
      <c r="Z27" s="122"/>
      <c r="AA27" s="122"/>
    </row>
    <row r="28" spans="1:27" ht="135" x14ac:dyDescent="0.25">
      <c r="A28" s="136"/>
      <c r="B28" s="117" t="s">
        <v>193</v>
      </c>
      <c r="C28" s="113" t="s">
        <v>194</v>
      </c>
      <c r="D28" s="113">
        <v>40909</v>
      </c>
      <c r="E28" s="113">
        <v>41183</v>
      </c>
      <c r="F28" s="111" t="s">
        <v>190</v>
      </c>
      <c r="G28" s="111" t="s">
        <v>195</v>
      </c>
      <c r="H28" s="118">
        <v>5000</v>
      </c>
      <c r="I28" s="14"/>
      <c r="J28" s="14" t="s">
        <v>70</v>
      </c>
      <c r="K28" s="14"/>
      <c r="L28" s="14"/>
      <c r="M28" s="14"/>
      <c r="N28" s="27"/>
      <c r="O28" s="119" t="s">
        <v>196</v>
      </c>
      <c r="P28" s="120"/>
      <c r="Q28" s="111" t="s">
        <v>185</v>
      </c>
      <c r="R28" s="119" t="s">
        <v>186</v>
      </c>
      <c r="S28" s="121"/>
      <c r="T28" s="122"/>
      <c r="U28" s="122"/>
      <c r="V28" s="122"/>
      <c r="W28" s="123">
        <v>41913</v>
      </c>
      <c r="X28" s="122"/>
      <c r="Y28" s="122"/>
      <c r="Z28" s="122"/>
      <c r="AA28" s="122"/>
    </row>
    <row r="29" spans="1:27" ht="105" x14ac:dyDescent="0.25">
      <c r="A29" s="136"/>
      <c r="B29" s="117" t="s">
        <v>197</v>
      </c>
      <c r="C29" s="111" t="s">
        <v>198</v>
      </c>
      <c r="D29" s="113">
        <v>41091</v>
      </c>
      <c r="E29" s="113" t="s">
        <v>199</v>
      </c>
      <c r="F29" s="111" t="s">
        <v>200</v>
      </c>
      <c r="G29" s="111" t="s">
        <v>201</v>
      </c>
      <c r="H29" s="111" t="s">
        <v>202</v>
      </c>
      <c r="I29" s="14"/>
      <c r="J29" s="14"/>
      <c r="K29" s="14"/>
      <c r="L29" s="14" t="s">
        <v>70</v>
      </c>
      <c r="M29" s="14"/>
      <c r="N29" s="27"/>
      <c r="O29" s="119" t="s">
        <v>203</v>
      </c>
      <c r="P29" s="120" t="s">
        <v>204</v>
      </c>
      <c r="Q29" s="120"/>
      <c r="R29" s="119" t="s">
        <v>205</v>
      </c>
      <c r="S29" s="121"/>
      <c r="T29" s="122"/>
      <c r="U29" s="122"/>
      <c r="V29" s="122"/>
      <c r="W29" s="122"/>
      <c r="X29" s="122"/>
      <c r="Y29" s="122"/>
      <c r="Z29" s="122"/>
      <c r="AA29" s="122"/>
    </row>
    <row r="30" spans="1:27" ht="165" x14ac:dyDescent="0.25">
      <c r="A30" s="136"/>
      <c r="B30" s="117" t="s">
        <v>206</v>
      </c>
      <c r="C30" s="111" t="s">
        <v>207</v>
      </c>
      <c r="D30" s="113">
        <v>41122</v>
      </c>
      <c r="E30" s="113">
        <v>42705</v>
      </c>
      <c r="F30" s="111" t="s">
        <v>208</v>
      </c>
      <c r="G30" s="111" t="s">
        <v>209</v>
      </c>
      <c r="H30" s="111" t="s">
        <v>210</v>
      </c>
      <c r="I30" s="14"/>
      <c r="J30" s="14"/>
      <c r="K30" s="14" t="s">
        <v>70</v>
      </c>
      <c r="L30" s="14"/>
      <c r="M30" s="14"/>
      <c r="N30" s="27"/>
      <c r="O30" s="119" t="s">
        <v>184</v>
      </c>
      <c r="P30" s="120"/>
      <c r="Q30" s="120"/>
      <c r="R30" s="122"/>
      <c r="S30" s="121"/>
      <c r="T30" s="122"/>
      <c r="U30" s="122"/>
      <c r="V30" s="122"/>
      <c r="W30" s="122"/>
      <c r="X30" s="122"/>
      <c r="Y30" s="122"/>
      <c r="Z30" s="122"/>
      <c r="AA30" s="122"/>
    </row>
    <row r="31" spans="1:27" ht="75" x14ac:dyDescent="0.25">
      <c r="A31" s="136"/>
      <c r="B31" s="117" t="s">
        <v>211</v>
      </c>
      <c r="C31" s="111" t="s">
        <v>212</v>
      </c>
      <c r="D31" s="113">
        <v>40969</v>
      </c>
      <c r="E31" s="113">
        <v>42705</v>
      </c>
      <c r="F31" s="111" t="s">
        <v>200</v>
      </c>
      <c r="G31" s="111" t="s">
        <v>213</v>
      </c>
      <c r="H31" s="111" t="s">
        <v>214</v>
      </c>
      <c r="I31" s="14"/>
      <c r="J31" s="14"/>
      <c r="K31" s="14"/>
      <c r="L31" s="14" t="s">
        <v>70</v>
      </c>
      <c r="M31" s="14"/>
      <c r="N31" s="27" t="s">
        <v>73</v>
      </c>
      <c r="O31" s="119"/>
      <c r="P31" s="120"/>
      <c r="Q31" s="111" t="s">
        <v>215</v>
      </c>
      <c r="R31" s="122"/>
      <c r="S31" s="124" t="s">
        <v>70</v>
      </c>
      <c r="T31" s="122"/>
      <c r="U31" s="122"/>
      <c r="V31" s="122"/>
      <c r="W31" s="122"/>
      <c r="X31" s="122"/>
      <c r="Y31" s="122"/>
      <c r="Z31" s="119" t="s">
        <v>216</v>
      </c>
      <c r="AA31" s="119" t="s">
        <v>217</v>
      </c>
    </row>
    <row r="32" spans="1:27" ht="105" x14ac:dyDescent="0.25">
      <c r="A32" s="136"/>
      <c r="B32" s="117" t="s">
        <v>218</v>
      </c>
      <c r="C32" s="111" t="s">
        <v>219</v>
      </c>
      <c r="D32" s="113">
        <v>41334</v>
      </c>
      <c r="E32" s="113">
        <v>42705</v>
      </c>
      <c r="F32" s="111" t="s">
        <v>200</v>
      </c>
      <c r="G32" s="111" t="s">
        <v>220</v>
      </c>
      <c r="H32" s="111" t="s">
        <v>221</v>
      </c>
      <c r="I32" s="14" t="s">
        <v>70</v>
      </c>
      <c r="J32" s="14"/>
      <c r="K32" s="14"/>
      <c r="L32" s="14"/>
      <c r="M32" s="14"/>
      <c r="N32" s="27" t="s">
        <v>73</v>
      </c>
      <c r="O32" s="122"/>
      <c r="P32" s="120"/>
      <c r="Q32" s="119" t="s">
        <v>215</v>
      </c>
      <c r="R32" s="120"/>
      <c r="S32" s="120"/>
      <c r="T32" s="120"/>
      <c r="U32" s="120"/>
      <c r="V32" s="120"/>
      <c r="W32" s="120"/>
      <c r="X32" s="120"/>
      <c r="Y32" s="120"/>
      <c r="Z32" s="120"/>
      <c r="AA32" s="119" t="s">
        <v>217</v>
      </c>
    </row>
    <row r="33" spans="1:27" ht="135" x14ac:dyDescent="0.25">
      <c r="A33" s="136"/>
      <c r="B33" s="117" t="s">
        <v>222</v>
      </c>
      <c r="C33" s="111" t="s">
        <v>223</v>
      </c>
      <c r="D33" s="113">
        <v>41334</v>
      </c>
      <c r="E33" s="113">
        <v>42705</v>
      </c>
      <c r="F33" s="111" t="s">
        <v>224</v>
      </c>
      <c r="G33" s="111" t="s">
        <v>225</v>
      </c>
      <c r="H33" s="111" t="s">
        <v>226</v>
      </c>
      <c r="I33" s="14" t="s">
        <v>70</v>
      </c>
      <c r="J33" s="14"/>
      <c r="K33" s="14"/>
      <c r="L33" s="14"/>
      <c r="M33" s="14"/>
      <c r="N33" s="27"/>
      <c r="O33" s="122"/>
      <c r="P33" s="120"/>
      <c r="Q33" s="119" t="s">
        <v>227</v>
      </c>
      <c r="R33" s="122"/>
      <c r="S33" s="121"/>
      <c r="T33" s="119" t="s">
        <v>228</v>
      </c>
      <c r="U33" s="119" t="s">
        <v>229</v>
      </c>
      <c r="V33" s="122"/>
      <c r="W33" s="122"/>
      <c r="X33" s="122"/>
      <c r="Y33" s="122"/>
      <c r="Z33" s="119" t="s">
        <v>230</v>
      </c>
      <c r="AA33" s="119" t="s">
        <v>231</v>
      </c>
    </row>
    <row r="34" spans="1:27" ht="180" x14ac:dyDescent="0.25">
      <c r="A34" s="136"/>
      <c r="B34" s="117" t="s">
        <v>232</v>
      </c>
      <c r="C34" s="111" t="s">
        <v>233</v>
      </c>
      <c r="D34" s="113">
        <v>40909</v>
      </c>
      <c r="E34" s="113">
        <v>42705</v>
      </c>
      <c r="F34" s="111" t="s">
        <v>234</v>
      </c>
      <c r="G34" s="111" t="s">
        <v>235</v>
      </c>
      <c r="H34" s="111">
        <v>0</v>
      </c>
      <c r="I34" s="14"/>
      <c r="J34" s="14" t="s">
        <v>70</v>
      </c>
      <c r="K34" s="14"/>
      <c r="L34" s="14"/>
      <c r="M34" s="14"/>
      <c r="N34" s="27"/>
      <c r="O34" s="119" t="s">
        <v>236</v>
      </c>
      <c r="P34" s="120"/>
      <c r="Q34" s="119" t="s">
        <v>237</v>
      </c>
      <c r="R34" s="122"/>
      <c r="S34" s="121"/>
      <c r="T34" s="122"/>
      <c r="U34" s="122"/>
      <c r="V34" s="122"/>
      <c r="W34" s="122"/>
      <c r="X34" s="122"/>
      <c r="Y34" s="122"/>
      <c r="Z34" s="122"/>
      <c r="AA34" s="119" t="s">
        <v>238</v>
      </c>
    </row>
    <row r="35" spans="1:27" ht="15.6" customHeight="1" x14ac:dyDescent="0.25">
      <c r="A35" s="136"/>
      <c r="B35" s="117" t="s">
        <v>239</v>
      </c>
      <c r="C35" s="111" t="s">
        <v>240</v>
      </c>
      <c r="D35" s="113">
        <v>40909</v>
      </c>
      <c r="E35" s="113">
        <v>40969</v>
      </c>
      <c r="F35" s="111" t="s">
        <v>241</v>
      </c>
      <c r="G35" s="111" t="s">
        <v>242</v>
      </c>
      <c r="H35" s="111">
        <v>0</v>
      </c>
      <c r="I35" s="14"/>
      <c r="J35" s="14" t="s">
        <v>70</v>
      </c>
      <c r="K35" s="14"/>
      <c r="L35" s="14"/>
      <c r="M35" s="14"/>
      <c r="N35" s="27"/>
      <c r="O35" s="119" t="s">
        <v>243</v>
      </c>
      <c r="P35" s="120"/>
      <c r="Q35" s="120"/>
      <c r="R35" s="122"/>
      <c r="S35" s="121"/>
      <c r="T35" s="122"/>
      <c r="U35" s="122"/>
      <c r="V35" s="125">
        <v>41275</v>
      </c>
      <c r="W35" s="125">
        <v>41365</v>
      </c>
      <c r="X35" s="119" t="s">
        <v>244</v>
      </c>
      <c r="Y35" s="122"/>
      <c r="Z35" s="122"/>
      <c r="AA35" s="122"/>
    </row>
    <row r="36" spans="1:27" ht="15.6" customHeight="1" x14ac:dyDescent="0.25">
      <c r="A36" s="136"/>
      <c r="B36" s="117" t="s">
        <v>245</v>
      </c>
      <c r="C36" s="111" t="s">
        <v>246</v>
      </c>
      <c r="D36" s="113">
        <v>40969</v>
      </c>
      <c r="E36" s="113">
        <v>42705</v>
      </c>
      <c r="F36" s="111" t="s">
        <v>234</v>
      </c>
      <c r="G36" s="111" t="s">
        <v>247</v>
      </c>
      <c r="H36" s="111">
        <v>0</v>
      </c>
      <c r="I36" s="14"/>
      <c r="J36" s="14" t="s">
        <v>70</v>
      </c>
      <c r="K36" s="14"/>
      <c r="L36" s="14"/>
      <c r="M36" s="14"/>
      <c r="N36" s="27"/>
      <c r="O36" s="122"/>
      <c r="P36" s="120"/>
      <c r="Q36" s="120"/>
      <c r="R36" s="120"/>
      <c r="S36" s="120"/>
      <c r="T36" s="120"/>
      <c r="U36" s="120"/>
      <c r="V36" s="120"/>
      <c r="W36" s="120"/>
      <c r="X36" s="120"/>
      <c r="Y36" s="120"/>
      <c r="Z36" s="120"/>
      <c r="AA36" s="111" t="s">
        <v>248</v>
      </c>
    </row>
    <row r="37" spans="1:27" ht="15.6" customHeight="1" x14ac:dyDescent="0.25">
      <c r="A37" s="136"/>
      <c r="B37" s="117" t="s">
        <v>249</v>
      </c>
      <c r="C37" s="111" t="s">
        <v>233</v>
      </c>
      <c r="D37" s="113">
        <v>41334</v>
      </c>
      <c r="E37" s="113">
        <v>42705</v>
      </c>
      <c r="F37" s="111" t="s">
        <v>200</v>
      </c>
      <c r="G37" s="111" t="s">
        <v>250</v>
      </c>
      <c r="H37" s="118">
        <v>50000</v>
      </c>
      <c r="I37" s="14" t="s">
        <v>70</v>
      </c>
      <c r="J37" s="14"/>
      <c r="K37" s="14"/>
      <c r="L37" s="14"/>
      <c r="M37" s="14"/>
      <c r="N37" s="27"/>
      <c r="O37" s="111" t="s">
        <v>251</v>
      </c>
      <c r="P37" s="120"/>
      <c r="Q37" s="111" t="s">
        <v>252</v>
      </c>
      <c r="R37" s="120" t="s">
        <v>253</v>
      </c>
      <c r="S37" s="120"/>
      <c r="T37" s="120"/>
      <c r="U37" s="120"/>
      <c r="V37" s="120"/>
      <c r="W37" s="120"/>
      <c r="X37" s="120"/>
      <c r="Y37" s="120"/>
      <c r="Z37" s="120"/>
      <c r="AA37" s="111" t="s">
        <v>254</v>
      </c>
    </row>
    <row r="38" spans="1:27" ht="75" x14ac:dyDescent="0.25">
      <c r="A38" s="137" t="s">
        <v>315</v>
      </c>
      <c r="B38" s="126" t="s">
        <v>256</v>
      </c>
      <c r="C38" s="111" t="s">
        <v>257</v>
      </c>
      <c r="D38" s="113">
        <v>40909</v>
      </c>
      <c r="E38" s="113">
        <v>41275</v>
      </c>
      <c r="F38" s="111" t="s">
        <v>182</v>
      </c>
      <c r="G38" s="111" t="s">
        <v>258</v>
      </c>
      <c r="H38" s="111">
        <v>0</v>
      </c>
      <c r="I38" s="14"/>
      <c r="J38" s="14" t="s">
        <v>70</v>
      </c>
      <c r="K38" s="14"/>
      <c r="L38" s="14"/>
      <c r="M38" s="14"/>
      <c r="N38" s="27"/>
      <c r="O38" s="111" t="s">
        <v>259</v>
      </c>
      <c r="P38" s="120"/>
      <c r="Q38" s="111" t="s">
        <v>185</v>
      </c>
      <c r="R38" s="127" t="s">
        <v>182</v>
      </c>
      <c r="S38" s="110"/>
      <c r="T38" s="111"/>
      <c r="U38" s="111"/>
      <c r="V38" s="113">
        <v>41275</v>
      </c>
      <c r="W38" s="113">
        <v>42736</v>
      </c>
      <c r="X38" s="111"/>
      <c r="Y38" s="111"/>
      <c r="Z38" s="111"/>
      <c r="AA38" s="111"/>
    </row>
    <row r="39" spans="1:27" ht="90" x14ac:dyDescent="0.25">
      <c r="A39" s="136"/>
      <c r="B39" s="126" t="s">
        <v>260</v>
      </c>
      <c r="C39" s="111" t="s">
        <v>261</v>
      </c>
      <c r="D39" s="113">
        <v>40909</v>
      </c>
      <c r="E39" s="113">
        <v>42736</v>
      </c>
      <c r="F39" s="111" t="s">
        <v>182</v>
      </c>
      <c r="G39" s="111" t="s">
        <v>262</v>
      </c>
      <c r="H39" s="111">
        <v>0</v>
      </c>
      <c r="I39" s="14" t="s">
        <v>70</v>
      </c>
      <c r="J39" s="14"/>
      <c r="K39" s="14"/>
      <c r="L39" s="14"/>
      <c r="M39" s="14"/>
      <c r="N39" s="27"/>
      <c r="O39" s="111"/>
      <c r="P39" s="120"/>
      <c r="Q39" s="111"/>
      <c r="R39" s="111"/>
      <c r="S39" s="110"/>
      <c r="T39" s="111"/>
      <c r="U39" s="111"/>
      <c r="V39" s="111"/>
      <c r="W39" s="111"/>
      <c r="X39" s="111"/>
      <c r="Y39" s="111"/>
      <c r="Z39" s="111"/>
      <c r="AA39" s="111"/>
    </row>
    <row r="40" spans="1:27" ht="105" x14ac:dyDescent="0.25">
      <c r="A40" s="136"/>
      <c r="B40" s="126" t="s">
        <v>263</v>
      </c>
      <c r="C40" s="111" t="s">
        <v>264</v>
      </c>
      <c r="D40" s="113">
        <v>40909</v>
      </c>
      <c r="E40" s="113">
        <v>42736</v>
      </c>
      <c r="F40" s="111" t="s">
        <v>265</v>
      </c>
      <c r="G40" s="111" t="s">
        <v>266</v>
      </c>
      <c r="H40" s="111">
        <v>0</v>
      </c>
      <c r="I40" s="14"/>
      <c r="J40" s="14"/>
      <c r="K40" s="14"/>
      <c r="L40" s="14" t="s">
        <v>70</v>
      </c>
      <c r="M40" s="14"/>
      <c r="N40" s="27"/>
      <c r="O40" s="111" t="s">
        <v>267</v>
      </c>
      <c r="P40" s="111" t="s">
        <v>268</v>
      </c>
      <c r="Q40" s="111" t="s">
        <v>269</v>
      </c>
      <c r="R40" s="111" t="s">
        <v>171</v>
      </c>
      <c r="S40" s="110"/>
      <c r="T40" s="111"/>
      <c r="U40" s="111"/>
      <c r="V40" s="111"/>
      <c r="W40" s="111"/>
      <c r="X40" s="111"/>
      <c r="Y40" s="111"/>
      <c r="Z40" s="111"/>
      <c r="AA40" s="111"/>
    </row>
    <row r="41" spans="1:27" ht="180" x14ac:dyDescent="0.25">
      <c r="A41" s="136"/>
      <c r="B41" s="126" t="s">
        <v>270</v>
      </c>
      <c r="C41" s="111" t="s">
        <v>271</v>
      </c>
      <c r="D41" s="113">
        <v>40909</v>
      </c>
      <c r="E41" s="113">
        <v>41640</v>
      </c>
      <c r="F41" s="111" t="s">
        <v>272</v>
      </c>
      <c r="G41" s="111" t="s">
        <v>273</v>
      </c>
      <c r="H41" s="118">
        <v>25000</v>
      </c>
      <c r="I41" s="14"/>
      <c r="J41" s="14"/>
      <c r="K41" s="14"/>
      <c r="L41" s="14" t="s">
        <v>70</v>
      </c>
      <c r="M41" s="14"/>
      <c r="N41" s="27"/>
      <c r="O41" s="107" t="s">
        <v>274</v>
      </c>
      <c r="P41" s="107" t="s">
        <v>275</v>
      </c>
      <c r="Q41" s="107"/>
      <c r="R41" s="107" t="s">
        <v>276</v>
      </c>
      <c r="S41" s="110"/>
      <c r="T41" s="107" t="s">
        <v>277</v>
      </c>
      <c r="U41" s="107" t="s">
        <v>278</v>
      </c>
      <c r="V41" s="107"/>
      <c r="W41" s="108"/>
      <c r="X41" s="107"/>
      <c r="Y41" s="107"/>
      <c r="Z41" s="107" t="s">
        <v>279</v>
      </c>
      <c r="AA41" s="107"/>
    </row>
    <row r="42" spans="1:27" ht="135" x14ac:dyDescent="0.25">
      <c r="A42" s="136"/>
      <c r="B42" s="126" t="s">
        <v>280</v>
      </c>
      <c r="C42" s="111" t="s">
        <v>271</v>
      </c>
      <c r="D42" s="113">
        <v>40909</v>
      </c>
      <c r="E42" s="113">
        <v>41640</v>
      </c>
      <c r="F42" s="111" t="s">
        <v>272</v>
      </c>
      <c r="G42" s="111" t="s">
        <v>281</v>
      </c>
      <c r="H42" s="118">
        <v>25000</v>
      </c>
      <c r="I42" s="14"/>
      <c r="J42" s="14"/>
      <c r="K42" s="14" t="s">
        <v>70</v>
      </c>
      <c r="L42" s="14"/>
      <c r="M42" s="14"/>
      <c r="N42" s="27"/>
      <c r="O42" s="107" t="s">
        <v>282</v>
      </c>
      <c r="P42" s="120"/>
      <c r="Q42" s="107" t="s">
        <v>283</v>
      </c>
      <c r="R42" s="107" t="s">
        <v>276</v>
      </c>
      <c r="S42" s="110"/>
      <c r="T42" s="107"/>
      <c r="U42" s="107"/>
      <c r="V42" s="107"/>
      <c r="W42" s="108">
        <v>42005</v>
      </c>
      <c r="X42" s="107"/>
      <c r="Y42" s="107">
        <v>100000</v>
      </c>
      <c r="Z42" s="107"/>
      <c r="AA42" s="107" t="s">
        <v>284</v>
      </c>
    </row>
    <row r="43" spans="1:27" ht="150" x14ac:dyDescent="0.25">
      <c r="A43" s="136"/>
      <c r="B43" s="126" t="s">
        <v>285</v>
      </c>
      <c r="C43" s="111" t="s">
        <v>286</v>
      </c>
      <c r="D43" s="113">
        <v>40909</v>
      </c>
      <c r="E43" s="113">
        <v>42736</v>
      </c>
      <c r="F43" s="111" t="s">
        <v>287</v>
      </c>
      <c r="G43" s="111" t="s">
        <v>288</v>
      </c>
      <c r="H43" s="111" t="s">
        <v>289</v>
      </c>
      <c r="I43" s="14"/>
      <c r="J43" s="14" t="s">
        <v>70</v>
      </c>
      <c r="K43" s="14"/>
      <c r="L43" s="14"/>
      <c r="M43" s="14"/>
      <c r="N43" s="27"/>
      <c r="O43" s="107" t="s">
        <v>290</v>
      </c>
      <c r="P43" s="120"/>
      <c r="Q43" s="107" t="s">
        <v>291</v>
      </c>
      <c r="R43" s="107" t="s">
        <v>292</v>
      </c>
      <c r="S43" s="110"/>
      <c r="T43" s="114"/>
      <c r="U43" s="107"/>
      <c r="V43" s="107"/>
      <c r="W43" s="107"/>
      <c r="X43" s="128" t="s">
        <v>293</v>
      </c>
      <c r="Y43" s="107"/>
      <c r="Z43" s="107"/>
      <c r="AA43" s="107" t="s">
        <v>294</v>
      </c>
    </row>
    <row r="44" spans="1:27" ht="135" x14ac:dyDescent="0.25">
      <c r="A44" s="136"/>
      <c r="B44" s="126" t="s">
        <v>295</v>
      </c>
      <c r="C44" s="111" t="s">
        <v>296</v>
      </c>
      <c r="D44" s="113">
        <v>40909</v>
      </c>
      <c r="E44" s="113">
        <v>42736</v>
      </c>
      <c r="F44" s="111" t="s">
        <v>272</v>
      </c>
      <c r="G44" s="111" t="s">
        <v>297</v>
      </c>
      <c r="H44" s="118">
        <v>90000</v>
      </c>
      <c r="I44" s="14"/>
      <c r="J44" s="14"/>
      <c r="K44" s="14" t="s">
        <v>70</v>
      </c>
      <c r="L44" s="14"/>
      <c r="M44" s="14"/>
      <c r="N44" s="27" t="s">
        <v>73</v>
      </c>
      <c r="O44" s="107"/>
      <c r="P44" s="120"/>
      <c r="Q44" s="107"/>
      <c r="R44" s="107"/>
      <c r="S44" s="110" t="s">
        <v>70</v>
      </c>
      <c r="T44" s="107"/>
      <c r="U44" s="107"/>
      <c r="V44" s="107"/>
      <c r="W44" s="107"/>
      <c r="X44" s="107"/>
      <c r="Y44" s="107"/>
      <c r="Z44" s="107"/>
      <c r="AA44" s="107" t="s">
        <v>298</v>
      </c>
    </row>
    <row r="45" spans="1:27" ht="225" x14ac:dyDescent="0.25">
      <c r="A45" s="136"/>
      <c r="B45" s="126" t="s">
        <v>299</v>
      </c>
      <c r="C45" s="111" t="s">
        <v>300</v>
      </c>
      <c r="D45" s="113">
        <v>40909</v>
      </c>
      <c r="E45" s="113">
        <v>42736</v>
      </c>
      <c r="F45" s="111" t="s">
        <v>234</v>
      </c>
      <c r="G45" s="111" t="s">
        <v>301</v>
      </c>
      <c r="H45" s="111">
        <v>0</v>
      </c>
      <c r="I45" s="14"/>
      <c r="J45" s="14" t="s">
        <v>70</v>
      </c>
      <c r="K45" s="14"/>
      <c r="L45" s="14"/>
      <c r="M45" s="14"/>
      <c r="N45" s="27"/>
      <c r="O45" s="107" t="s">
        <v>302</v>
      </c>
      <c r="P45" s="120"/>
      <c r="Q45" s="107"/>
      <c r="R45" s="107"/>
      <c r="S45" s="110"/>
      <c r="T45" s="107"/>
      <c r="U45" s="107"/>
      <c r="V45" s="107"/>
      <c r="W45" s="107"/>
      <c r="X45" s="107"/>
      <c r="Y45" s="107"/>
      <c r="Z45" s="107"/>
      <c r="AA45" s="107" t="s">
        <v>303</v>
      </c>
    </row>
    <row r="46" spans="1:27" ht="90" x14ac:dyDescent="0.25">
      <c r="A46" s="136"/>
      <c r="B46" s="126" t="s">
        <v>304</v>
      </c>
      <c r="C46" s="111" t="s">
        <v>305</v>
      </c>
      <c r="D46" s="113">
        <v>40909</v>
      </c>
      <c r="E46" s="113">
        <v>42705</v>
      </c>
      <c r="F46" s="111" t="s">
        <v>306</v>
      </c>
      <c r="G46" s="111" t="s">
        <v>307</v>
      </c>
      <c r="H46" s="118">
        <v>100000</v>
      </c>
      <c r="I46" s="14"/>
      <c r="J46" s="14" t="s">
        <v>70</v>
      </c>
      <c r="K46" s="14"/>
      <c r="L46" s="14"/>
      <c r="M46" s="14"/>
      <c r="N46" s="27"/>
      <c r="O46" s="107" t="s">
        <v>302</v>
      </c>
      <c r="P46" s="120"/>
      <c r="Q46" s="107" t="s">
        <v>308</v>
      </c>
      <c r="R46" s="107" t="s">
        <v>309</v>
      </c>
      <c r="S46" s="110"/>
      <c r="T46" s="107"/>
      <c r="U46" s="107"/>
      <c r="V46" s="108">
        <v>41456</v>
      </c>
      <c r="W46" s="107"/>
      <c r="X46" s="107"/>
      <c r="Y46" s="107"/>
      <c r="Z46" s="107"/>
      <c r="AA46" s="107"/>
    </row>
    <row r="47" spans="1:27" ht="52.5" customHeight="1" x14ac:dyDescent="0.25">
      <c r="A47" s="136"/>
      <c r="B47" s="126" t="s">
        <v>310</v>
      </c>
      <c r="C47" s="107" t="s">
        <v>311</v>
      </c>
      <c r="D47" s="113">
        <v>40909</v>
      </c>
      <c r="E47" s="113">
        <v>42736</v>
      </c>
      <c r="F47" s="107"/>
      <c r="G47" s="107" t="s">
        <v>312</v>
      </c>
      <c r="H47" s="107">
        <v>0</v>
      </c>
      <c r="I47" s="14"/>
      <c r="J47" s="14"/>
      <c r="K47" s="14"/>
      <c r="L47" s="14" t="s">
        <v>70</v>
      </c>
      <c r="M47" s="14"/>
      <c r="N47" s="27" t="s">
        <v>74</v>
      </c>
      <c r="O47" s="107"/>
      <c r="P47" s="67"/>
      <c r="Q47" s="107"/>
      <c r="R47" s="107"/>
      <c r="S47" s="110" t="s">
        <v>70</v>
      </c>
      <c r="T47" s="107"/>
      <c r="U47" s="107"/>
      <c r="V47" s="107"/>
      <c r="W47" s="107"/>
      <c r="X47" s="107" t="s">
        <v>313</v>
      </c>
      <c r="Y47" s="107"/>
      <c r="Z47" s="107"/>
      <c r="AA47" s="107" t="s">
        <v>314</v>
      </c>
    </row>
    <row r="48" spans="1:27" ht="105" x14ac:dyDescent="0.25">
      <c r="A48" s="137" t="s">
        <v>335</v>
      </c>
      <c r="B48" s="126" t="s">
        <v>316</v>
      </c>
      <c r="C48" s="111" t="s">
        <v>317</v>
      </c>
      <c r="D48" s="113">
        <v>40909</v>
      </c>
      <c r="E48" s="113">
        <v>41000</v>
      </c>
      <c r="F48" s="111" t="s">
        <v>133</v>
      </c>
      <c r="G48" s="111" t="s">
        <v>318</v>
      </c>
      <c r="H48" s="118">
        <v>12000</v>
      </c>
      <c r="I48" s="14"/>
      <c r="J48" s="14" t="s">
        <v>70</v>
      </c>
      <c r="K48" s="14"/>
      <c r="L48" s="14"/>
      <c r="M48" s="14"/>
      <c r="N48" s="27"/>
      <c r="O48" s="111" t="s">
        <v>319</v>
      </c>
      <c r="P48" s="120"/>
      <c r="Q48" s="111"/>
      <c r="R48" s="120" t="s">
        <v>320</v>
      </c>
      <c r="S48" s="120"/>
      <c r="T48" s="120"/>
      <c r="U48" s="120"/>
      <c r="V48" s="120"/>
      <c r="W48" s="120"/>
      <c r="X48" s="120"/>
      <c r="Y48" s="120"/>
      <c r="Z48" s="120"/>
      <c r="AA48" s="120"/>
    </row>
    <row r="49" spans="1:27" ht="135" x14ac:dyDescent="0.25">
      <c r="A49" s="136"/>
      <c r="B49" s="126" t="s">
        <v>321</v>
      </c>
      <c r="C49" s="111" t="s">
        <v>322</v>
      </c>
      <c r="D49" s="113">
        <v>40909</v>
      </c>
      <c r="E49" s="113">
        <v>42705</v>
      </c>
      <c r="F49" s="111" t="s">
        <v>287</v>
      </c>
      <c r="G49" s="111" t="s">
        <v>323</v>
      </c>
      <c r="H49" s="118">
        <v>30000</v>
      </c>
      <c r="I49" s="14"/>
      <c r="J49" s="14"/>
      <c r="K49" s="14" t="s">
        <v>70</v>
      </c>
      <c r="L49" s="14"/>
      <c r="M49" s="14"/>
      <c r="N49" s="27"/>
      <c r="O49" s="111" t="s">
        <v>324</v>
      </c>
      <c r="P49" s="120"/>
      <c r="Q49" s="111" t="s">
        <v>325</v>
      </c>
      <c r="R49" s="120" t="s">
        <v>326</v>
      </c>
      <c r="S49" s="120"/>
      <c r="T49" s="120"/>
      <c r="U49" s="120"/>
      <c r="V49" s="120"/>
      <c r="W49" s="120"/>
      <c r="X49" s="111" t="s">
        <v>320</v>
      </c>
      <c r="Y49" s="111"/>
      <c r="Z49" s="111"/>
      <c r="AA49" s="111" t="s">
        <v>327</v>
      </c>
    </row>
    <row r="50" spans="1:27" ht="75" x14ac:dyDescent="0.25">
      <c r="A50" s="136"/>
      <c r="B50" s="126" t="s">
        <v>328</v>
      </c>
      <c r="C50" s="111" t="s">
        <v>329</v>
      </c>
      <c r="D50" s="113">
        <v>41122</v>
      </c>
      <c r="E50" s="113">
        <v>41214</v>
      </c>
      <c r="F50" s="111" t="s">
        <v>133</v>
      </c>
      <c r="G50" s="111" t="s">
        <v>330</v>
      </c>
      <c r="H50" s="118">
        <v>6000</v>
      </c>
      <c r="I50" s="14"/>
      <c r="J50" s="14" t="s">
        <v>70</v>
      </c>
      <c r="K50" s="14"/>
      <c r="L50" s="14"/>
      <c r="M50" s="14"/>
      <c r="N50" s="27"/>
      <c r="O50" s="111" t="s">
        <v>331</v>
      </c>
      <c r="P50" s="120"/>
      <c r="Q50" s="111"/>
      <c r="R50" s="120" t="s">
        <v>320</v>
      </c>
      <c r="S50" s="120"/>
      <c r="T50" s="120"/>
      <c r="U50" s="120"/>
      <c r="V50" s="120"/>
      <c r="W50" s="120"/>
      <c r="X50" s="120"/>
      <c r="Y50" s="120"/>
      <c r="Z50" s="120"/>
      <c r="AA50" s="120"/>
    </row>
    <row r="51" spans="1:27" ht="75" x14ac:dyDescent="0.25">
      <c r="A51" s="136"/>
      <c r="B51" s="106" t="s">
        <v>332</v>
      </c>
      <c r="C51" s="107" t="s">
        <v>333</v>
      </c>
      <c r="D51" s="108">
        <v>41275</v>
      </c>
      <c r="E51" s="108">
        <v>42705</v>
      </c>
      <c r="F51" s="107" t="s">
        <v>133</v>
      </c>
      <c r="G51" s="107" t="s">
        <v>334</v>
      </c>
      <c r="H51" s="115">
        <v>120000</v>
      </c>
      <c r="I51" s="14"/>
      <c r="J51" s="14"/>
      <c r="K51" s="14" t="s">
        <v>70</v>
      </c>
      <c r="L51" s="14"/>
      <c r="M51" s="14"/>
      <c r="N51" s="27"/>
      <c r="O51" s="111" t="s">
        <v>331</v>
      </c>
      <c r="P51" s="67"/>
      <c r="Q51" s="111"/>
      <c r="R51" s="67" t="s">
        <v>320</v>
      </c>
      <c r="S51" s="67"/>
      <c r="T51" s="67"/>
      <c r="U51" s="67"/>
      <c r="V51" s="67"/>
      <c r="W51" s="67"/>
      <c r="X51" s="67"/>
      <c r="Y51" s="67"/>
      <c r="Z51" s="67"/>
      <c r="AA51" s="67"/>
    </row>
    <row r="52" spans="1:27" ht="60" x14ac:dyDescent="0.25">
      <c r="A52" s="137" t="s">
        <v>353</v>
      </c>
      <c r="B52" s="126" t="s">
        <v>336</v>
      </c>
      <c r="C52" s="120" t="s">
        <v>337</v>
      </c>
      <c r="D52" s="129">
        <v>40909</v>
      </c>
      <c r="E52" s="129">
        <v>41640</v>
      </c>
      <c r="F52" s="120" t="s">
        <v>182</v>
      </c>
      <c r="G52" s="120" t="s">
        <v>338</v>
      </c>
      <c r="H52" s="130">
        <v>50000</v>
      </c>
      <c r="I52" s="14"/>
      <c r="J52" s="14" t="s">
        <v>70</v>
      </c>
      <c r="K52" s="14"/>
      <c r="L52" s="14"/>
      <c r="M52" s="14"/>
      <c r="N52" s="27"/>
      <c r="O52" s="111" t="s">
        <v>302</v>
      </c>
      <c r="P52" s="120"/>
      <c r="Q52" s="111" t="s">
        <v>339</v>
      </c>
      <c r="R52" s="111" t="s">
        <v>186</v>
      </c>
      <c r="S52" s="110"/>
      <c r="T52" s="111"/>
      <c r="U52" s="111"/>
      <c r="V52" s="111"/>
      <c r="W52" s="113">
        <v>42736</v>
      </c>
      <c r="X52" s="111"/>
      <c r="Y52" s="111"/>
      <c r="Z52" s="111"/>
      <c r="AA52" s="111"/>
    </row>
    <row r="53" spans="1:27" ht="60" x14ac:dyDescent="0.25">
      <c r="A53" s="136"/>
      <c r="B53" s="126" t="s">
        <v>340</v>
      </c>
      <c r="C53" s="120" t="s">
        <v>337</v>
      </c>
      <c r="D53" s="129">
        <v>40909</v>
      </c>
      <c r="E53" s="129">
        <v>41275</v>
      </c>
      <c r="F53" s="120" t="s">
        <v>168</v>
      </c>
      <c r="G53" s="120" t="s">
        <v>341</v>
      </c>
      <c r="H53" s="130">
        <v>35000</v>
      </c>
      <c r="I53" s="14"/>
      <c r="J53" s="14"/>
      <c r="K53" s="14" t="s">
        <v>70</v>
      </c>
      <c r="L53" s="14"/>
      <c r="M53" s="14"/>
      <c r="N53" s="27"/>
      <c r="O53" s="111" t="s">
        <v>342</v>
      </c>
      <c r="P53" s="120"/>
      <c r="Q53" s="111" t="s">
        <v>343</v>
      </c>
      <c r="R53" s="111" t="s">
        <v>171</v>
      </c>
      <c r="S53" s="110"/>
      <c r="T53" s="111"/>
      <c r="U53" s="111"/>
      <c r="V53" s="113">
        <v>41275</v>
      </c>
      <c r="W53" s="113">
        <v>42736</v>
      </c>
      <c r="X53" s="111" t="s">
        <v>171</v>
      </c>
      <c r="Y53" s="111"/>
      <c r="Z53" s="111"/>
      <c r="AA53" s="111"/>
    </row>
    <row r="54" spans="1:27" ht="150" x14ac:dyDescent="0.25">
      <c r="A54" s="136"/>
      <c r="B54" s="126" t="s">
        <v>344</v>
      </c>
      <c r="C54" s="120" t="s">
        <v>337</v>
      </c>
      <c r="D54" s="129">
        <v>40909</v>
      </c>
      <c r="E54" s="129">
        <v>41275</v>
      </c>
      <c r="F54" s="120" t="s">
        <v>173</v>
      </c>
      <c r="G54" s="120" t="s">
        <v>345</v>
      </c>
      <c r="H54" s="120">
        <v>0</v>
      </c>
      <c r="I54" s="14"/>
      <c r="J54" s="14"/>
      <c r="K54" s="14" t="s">
        <v>70</v>
      </c>
      <c r="L54" s="14"/>
      <c r="M54" s="14"/>
      <c r="N54" s="27"/>
      <c r="O54" s="111" t="s">
        <v>346</v>
      </c>
      <c r="P54" s="120" t="s">
        <v>347</v>
      </c>
      <c r="Q54" s="111" t="s">
        <v>348</v>
      </c>
      <c r="R54" s="111" t="s">
        <v>349</v>
      </c>
      <c r="S54" s="110"/>
      <c r="T54" s="111" t="s">
        <v>350</v>
      </c>
      <c r="U54" s="111"/>
      <c r="V54" s="111"/>
      <c r="W54" s="113">
        <v>41640</v>
      </c>
      <c r="X54" s="111"/>
      <c r="Y54" s="111"/>
      <c r="Z54" s="111" t="s">
        <v>351</v>
      </c>
      <c r="AA54" s="111" t="s">
        <v>352</v>
      </c>
    </row>
    <row r="55" spans="1:27" ht="405" x14ac:dyDescent="0.25">
      <c r="A55" s="137" t="s">
        <v>368</v>
      </c>
      <c r="B55" s="126" t="s">
        <v>354</v>
      </c>
      <c r="C55" s="111" t="s">
        <v>355</v>
      </c>
      <c r="D55" s="113">
        <v>40909</v>
      </c>
      <c r="E55" s="113">
        <v>41974</v>
      </c>
      <c r="F55" s="111" t="s">
        <v>356</v>
      </c>
      <c r="G55" s="111" t="s">
        <v>357</v>
      </c>
      <c r="H55" s="130">
        <v>30000</v>
      </c>
      <c r="I55" s="14"/>
      <c r="J55" s="14"/>
      <c r="K55" s="14"/>
      <c r="L55" s="14" t="s">
        <v>70</v>
      </c>
      <c r="M55" s="14"/>
      <c r="N55" s="27"/>
      <c r="O55" s="111" t="s">
        <v>358</v>
      </c>
      <c r="P55" s="111" t="s">
        <v>359</v>
      </c>
      <c r="Q55" s="111" t="s">
        <v>360</v>
      </c>
      <c r="R55" s="111" t="s">
        <v>361</v>
      </c>
      <c r="S55" s="120"/>
      <c r="T55" s="120"/>
      <c r="U55" s="120"/>
      <c r="V55" s="120"/>
      <c r="W55" s="120"/>
      <c r="X55" s="120"/>
      <c r="Y55" s="120"/>
      <c r="Z55" s="120"/>
      <c r="AA55" s="120"/>
    </row>
    <row r="56" spans="1:27" ht="240" x14ac:dyDescent="0.25">
      <c r="A56" s="136"/>
      <c r="B56" s="126" t="s">
        <v>362</v>
      </c>
      <c r="C56" s="111" t="s">
        <v>363</v>
      </c>
      <c r="D56" s="113">
        <v>40909</v>
      </c>
      <c r="E56" s="113">
        <v>41609</v>
      </c>
      <c r="F56" s="111" t="s">
        <v>356</v>
      </c>
      <c r="G56" s="111" t="s">
        <v>364</v>
      </c>
      <c r="H56" s="130">
        <v>17000</v>
      </c>
      <c r="I56" s="14"/>
      <c r="J56" s="14"/>
      <c r="K56" s="14"/>
      <c r="L56" s="14" t="s">
        <v>70</v>
      </c>
      <c r="M56" s="14"/>
      <c r="N56" s="27"/>
      <c r="O56" s="131" t="s">
        <v>365</v>
      </c>
      <c r="P56" s="111" t="s">
        <v>366</v>
      </c>
      <c r="Q56" s="111" t="s">
        <v>367</v>
      </c>
      <c r="R56" s="111" t="s">
        <v>361</v>
      </c>
      <c r="S56" s="120"/>
      <c r="T56" s="120"/>
      <c r="U56" s="120"/>
      <c r="V56" s="120"/>
      <c r="W56" s="120"/>
      <c r="X56" s="120"/>
      <c r="Y56" s="120"/>
      <c r="Z56" s="120"/>
      <c r="AA56" s="120"/>
    </row>
    <row r="57" spans="1:27" ht="165" x14ac:dyDescent="0.25">
      <c r="A57" s="137" t="s">
        <v>396</v>
      </c>
      <c r="B57" s="126" t="s">
        <v>369</v>
      </c>
      <c r="C57" s="111" t="s">
        <v>370</v>
      </c>
      <c r="D57" s="113">
        <v>40909</v>
      </c>
      <c r="E57" s="113">
        <v>42705</v>
      </c>
      <c r="F57" s="111" t="s">
        <v>371</v>
      </c>
      <c r="G57" s="111" t="s">
        <v>372</v>
      </c>
      <c r="H57" s="118">
        <v>15000</v>
      </c>
      <c r="I57" s="14"/>
      <c r="J57" s="14"/>
      <c r="K57" s="14" t="s">
        <v>70</v>
      </c>
      <c r="L57" s="14"/>
      <c r="M57" s="14"/>
      <c r="N57" s="27"/>
      <c r="O57" s="111"/>
      <c r="P57" s="111"/>
      <c r="Q57" s="120"/>
      <c r="R57" s="120"/>
      <c r="S57" s="120"/>
      <c r="T57" s="120"/>
      <c r="U57" s="120"/>
      <c r="V57" s="120"/>
      <c r="W57" s="120"/>
      <c r="X57" s="120"/>
      <c r="Y57" s="120"/>
      <c r="Z57" s="120"/>
      <c r="AA57" s="120"/>
    </row>
    <row r="58" spans="1:27" ht="75" x14ac:dyDescent="0.25">
      <c r="A58" s="136"/>
      <c r="B58" s="126" t="s">
        <v>373</v>
      </c>
      <c r="C58" s="111" t="s">
        <v>374</v>
      </c>
      <c r="D58" s="113">
        <v>40909</v>
      </c>
      <c r="E58" s="113">
        <v>42705</v>
      </c>
      <c r="F58" s="111" t="s">
        <v>272</v>
      </c>
      <c r="G58" s="111" t="s">
        <v>375</v>
      </c>
      <c r="H58" s="118">
        <v>120000</v>
      </c>
      <c r="I58" s="14"/>
      <c r="J58" s="14"/>
      <c r="K58" s="14"/>
      <c r="L58" s="14" t="s">
        <v>70</v>
      </c>
      <c r="M58" s="14"/>
      <c r="N58" s="27"/>
      <c r="O58" s="111" t="s">
        <v>376</v>
      </c>
      <c r="P58" s="111" t="s">
        <v>377</v>
      </c>
      <c r="Q58" s="120"/>
      <c r="R58" s="120"/>
      <c r="S58" s="120"/>
      <c r="T58" s="120"/>
      <c r="U58" s="120"/>
      <c r="V58" s="120"/>
      <c r="W58" s="120"/>
      <c r="X58" s="111" t="s">
        <v>378</v>
      </c>
      <c r="Y58" s="120"/>
      <c r="Z58" s="120"/>
      <c r="AA58" s="120" t="s">
        <v>379</v>
      </c>
    </row>
    <row r="59" spans="1:27" ht="60" x14ac:dyDescent="0.25">
      <c r="A59" s="136"/>
      <c r="B59" s="126" t="s">
        <v>380</v>
      </c>
      <c r="C59" s="111" t="s">
        <v>381</v>
      </c>
      <c r="D59" s="113">
        <v>40909</v>
      </c>
      <c r="E59" s="113">
        <v>42705</v>
      </c>
      <c r="F59" s="111" t="s">
        <v>382</v>
      </c>
      <c r="G59" s="111" t="s">
        <v>383</v>
      </c>
      <c r="H59" s="118">
        <v>120000</v>
      </c>
      <c r="I59" s="14"/>
      <c r="J59" s="14"/>
      <c r="K59" s="14" t="s">
        <v>70</v>
      </c>
      <c r="L59" s="14"/>
      <c r="M59" s="14"/>
      <c r="N59" s="27"/>
      <c r="O59" s="111" t="s">
        <v>331</v>
      </c>
      <c r="P59" s="111"/>
      <c r="Q59" s="111" t="s">
        <v>384</v>
      </c>
      <c r="R59" s="111" t="s">
        <v>320</v>
      </c>
      <c r="S59" s="120"/>
      <c r="T59" s="120"/>
      <c r="U59" s="120"/>
      <c r="V59" s="120"/>
      <c r="W59" s="120"/>
      <c r="X59" s="120"/>
      <c r="Y59" s="120"/>
      <c r="Z59" s="120"/>
      <c r="AA59" s="120"/>
    </row>
    <row r="60" spans="1:27" ht="15.6" customHeight="1" x14ac:dyDescent="0.25">
      <c r="A60" s="136"/>
      <c r="B60" s="126" t="s">
        <v>385</v>
      </c>
      <c r="C60" s="111" t="s">
        <v>386</v>
      </c>
      <c r="D60" s="113">
        <v>40909</v>
      </c>
      <c r="E60" s="113">
        <v>42705</v>
      </c>
      <c r="F60" s="111" t="s">
        <v>382</v>
      </c>
      <c r="G60" s="111" t="s">
        <v>387</v>
      </c>
      <c r="H60" s="118">
        <v>10000</v>
      </c>
      <c r="I60" s="14"/>
      <c r="J60" s="14"/>
      <c r="K60" s="14"/>
      <c r="L60" s="14" t="s">
        <v>70</v>
      </c>
      <c r="M60" s="14"/>
      <c r="N60" s="27"/>
      <c r="O60" s="111" t="s">
        <v>388</v>
      </c>
      <c r="P60" s="111" t="s">
        <v>389</v>
      </c>
      <c r="Q60" s="120"/>
      <c r="R60" s="120" t="s">
        <v>320</v>
      </c>
      <c r="S60" s="120"/>
      <c r="T60" s="120"/>
      <c r="U60" s="120"/>
      <c r="V60" s="120"/>
      <c r="W60" s="120"/>
      <c r="X60" s="120"/>
      <c r="Y60" s="120"/>
      <c r="Z60" s="120"/>
      <c r="AA60" s="120"/>
    </row>
    <row r="61" spans="1:27" ht="15.6" customHeight="1" x14ac:dyDescent="0.25">
      <c r="A61" s="136"/>
      <c r="B61" s="126" t="s">
        <v>390</v>
      </c>
      <c r="C61" s="111" t="s">
        <v>391</v>
      </c>
      <c r="D61" s="113">
        <v>42005</v>
      </c>
      <c r="E61" s="113">
        <v>42186</v>
      </c>
      <c r="F61" s="111" t="s">
        <v>382</v>
      </c>
      <c r="G61" s="111" t="s">
        <v>392</v>
      </c>
      <c r="H61" s="118">
        <v>5000</v>
      </c>
      <c r="I61" s="14" t="s">
        <v>70</v>
      </c>
      <c r="J61" s="14"/>
      <c r="K61" s="14"/>
      <c r="L61" s="14"/>
      <c r="M61" s="14"/>
      <c r="N61" s="27"/>
      <c r="O61" s="111" t="s">
        <v>393</v>
      </c>
      <c r="P61" s="111" t="s">
        <v>394</v>
      </c>
      <c r="Q61" s="120"/>
      <c r="R61" s="120" t="s">
        <v>320</v>
      </c>
      <c r="S61" s="120"/>
      <c r="T61" s="120"/>
      <c r="U61" s="120"/>
      <c r="V61" s="120"/>
      <c r="W61" s="120"/>
      <c r="X61" s="120"/>
      <c r="Y61" s="120"/>
      <c r="Z61" s="120"/>
      <c r="AA61" s="111" t="s">
        <v>395</v>
      </c>
    </row>
    <row r="62" spans="1:27" ht="225" x14ac:dyDescent="0.25">
      <c r="A62" s="137" t="s">
        <v>420</v>
      </c>
      <c r="B62" s="126" t="s">
        <v>397</v>
      </c>
      <c r="C62" s="111" t="s">
        <v>398</v>
      </c>
      <c r="D62" s="113">
        <v>41091</v>
      </c>
      <c r="E62" s="113">
        <v>42705</v>
      </c>
      <c r="F62" s="111" t="s">
        <v>356</v>
      </c>
      <c r="G62" s="111" t="s">
        <v>399</v>
      </c>
      <c r="H62" s="118">
        <v>60000</v>
      </c>
      <c r="I62" s="14"/>
      <c r="J62" s="14"/>
      <c r="K62" s="14"/>
      <c r="L62" s="14" t="s">
        <v>70</v>
      </c>
      <c r="M62" s="14"/>
      <c r="N62" s="27"/>
      <c r="O62" s="111" t="s">
        <v>400</v>
      </c>
      <c r="P62" s="111" t="s">
        <v>401</v>
      </c>
      <c r="Q62" s="111" t="s">
        <v>402</v>
      </c>
      <c r="R62" s="111" t="s">
        <v>403</v>
      </c>
      <c r="S62" s="120"/>
      <c r="T62" s="120"/>
      <c r="U62" s="120"/>
      <c r="V62" s="120"/>
      <c r="W62" s="120"/>
      <c r="X62" s="120"/>
      <c r="Y62" s="120"/>
      <c r="Z62" s="120"/>
      <c r="AA62" s="120"/>
    </row>
    <row r="63" spans="1:27" ht="240" x14ac:dyDescent="0.25">
      <c r="A63" s="136"/>
      <c r="B63" s="126" t="s">
        <v>404</v>
      </c>
      <c r="C63" s="111" t="s">
        <v>405</v>
      </c>
      <c r="D63" s="113">
        <v>40909</v>
      </c>
      <c r="E63" s="113">
        <v>42705</v>
      </c>
      <c r="F63" s="111" t="s">
        <v>356</v>
      </c>
      <c r="G63" s="111" t="s">
        <v>406</v>
      </c>
      <c r="H63" s="111">
        <v>0</v>
      </c>
      <c r="I63" s="14"/>
      <c r="J63" s="14"/>
      <c r="K63" s="14"/>
      <c r="L63" s="14" t="s">
        <v>70</v>
      </c>
      <c r="M63" s="14"/>
      <c r="N63" s="27"/>
      <c r="O63" s="111" t="s">
        <v>407</v>
      </c>
      <c r="P63" s="111" t="s">
        <v>408</v>
      </c>
      <c r="Q63" s="111" t="s">
        <v>409</v>
      </c>
      <c r="R63" s="111" t="s">
        <v>403</v>
      </c>
      <c r="S63" s="120"/>
      <c r="T63" s="120"/>
      <c r="U63" s="120"/>
      <c r="V63" s="120"/>
      <c r="W63" s="120"/>
      <c r="X63" s="120"/>
      <c r="Y63" s="120"/>
      <c r="Z63" s="120"/>
      <c r="AA63" s="120"/>
    </row>
    <row r="64" spans="1:27" ht="270" x14ac:dyDescent="0.25">
      <c r="A64" s="136"/>
      <c r="B64" s="126" t="s">
        <v>410</v>
      </c>
      <c r="C64" s="111" t="s">
        <v>411</v>
      </c>
      <c r="D64" s="113">
        <v>41275</v>
      </c>
      <c r="E64" s="113">
        <v>42705</v>
      </c>
      <c r="F64" s="111" t="s">
        <v>412</v>
      </c>
      <c r="G64" s="111" t="s">
        <v>413</v>
      </c>
      <c r="H64" s="118">
        <v>50000</v>
      </c>
      <c r="I64" s="14" t="s">
        <v>70</v>
      </c>
      <c r="J64" s="14"/>
      <c r="K64" s="14"/>
      <c r="L64" s="14"/>
      <c r="M64" s="14"/>
      <c r="N64" s="27"/>
      <c r="O64" s="111"/>
      <c r="P64" s="120"/>
      <c r="Q64" s="120"/>
      <c r="R64" s="120"/>
      <c r="S64" s="120"/>
      <c r="T64" s="120"/>
      <c r="U64" s="120"/>
      <c r="V64" s="120"/>
      <c r="W64" s="120"/>
      <c r="X64" s="120"/>
      <c r="Y64" s="120"/>
      <c r="Z64" s="120"/>
      <c r="AA64" s="120"/>
    </row>
    <row r="65" spans="1:27" ht="15.6" customHeight="1" x14ac:dyDescent="0.25">
      <c r="A65" s="136"/>
      <c r="B65" s="126" t="s">
        <v>414</v>
      </c>
      <c r="C65" s="111" t="s">
        <v>415</v>
      </c>
      <c r="D65" s="113">
        <v>41091</v>
      </c>
      <c r="E65" s="113">
        <v>42705</v>
      </c>
      <c r="F65" s="111" t="s">
        <v>416</v>
      </c>
      <c r="G65" s="111" t="s">
        <v>417</v>
      </c>
      <c r="H65" s="118">
        <v>30000</v>
      </c>
      <c r="I65" s="14"/>
      <c r="J65" s="14"/>
      <c r="K65" s="14" t="s">
        <v>70</v>
      </c>
      <c r="L65" s="14"/>
      <c r="M65" s="14"/>
      <c r="N65" s="27"/>
      <c r="O65" s="111"/>
      <c r="P65" s="120"/>
      <c r="Q65" s="120"/>
      <c r="R65" s="120"/>
      <c r="S65" s="120"/>
      <c r="T65" s="120"/>
      <c r="U65" s="120"/>
      <c r="V65" s="120"/>
      <c r="W65" s="120"/>
      <c r="X65" s="120"/>
      <c r="Y65" s="120"/>
      <c r="Z65" s="120"/>
      <c r="AA65" s="111" t="s">
        <v>418</v>
      </c>
    </row>
    <row r="66" spans="1:27" ht="120" x14ac:dyDescent="0.25">
      <c r="A66" s="137" t="s">
        <v>446</v>
      </c>
      <c r="B66" s="126" t="s">
        <v>421</v>
      </c>
      <c r="C66" s="111" t="s">
        <v>422</v>
      </c>
      <c r="D66" s="113">
        <v>41275</v>
      </c>
      <c r="E66" s="113">
        <v>42005</v>
      </c>
      <c r="F66" s="111" t="s">
        <v>423</v>
      </c>
      <c r="G66" s="111" t="s">
        <v>424</v>
      </c>
      <c r="H66" s="118">
        <v>75000</v>
      </c>
      <c r="I66" s="14" t="s">
        <v>70</v>
      </c>
      <c r="J66" s="14"/>
      <c r="K66" s="14"/>
      <c r="L66" s="14"/>
      <c r="M66" s="14"/>
      <c r="N66" s="27"/>
      <c r="O66" s="111" t="s">
        <v>425</v>
      </c>
      <c r="P66" s="111" t="s">
        <v>426</v>
      </c>
      <c r="Q66" s="111" t="s">
        <v>427</v>
      </c>
      <c r="R66" s="120" t="s">
        <v>428</v>
      </c>
      <c r="S66" s="120"/>
      <c r="T66" s="120"/>
      <c r="U66" s="120"/>
      <c r="V66" s="120"/>
      <c r="W66" s="120"/>
      <c r="X66" s="120"/>
      <c r="Y66" s="120"/>
      <c r="Z66" s="120"/>
      <c r="AA66" s="120"/>
    </row>
    <row r="67" spans="1:27" ht="105" x14ac:dyDescent="0.25">
      <c r="A67" s="136"/>
      <c r="B67" s="126" t="s">
        <v>429</v>
      </c>
      <c r="C67" s="111" t="s">
        <v>430</v>
      </c>
      <c r="D67" s="113">
        <v>40909</v>
      </c>
      <c r="E67" s="113">
        <v>42705</v>
      </c>
      <c r="F67" s="111" t="s">
        <v>125</v>
      </c>
      <c r="G67" s="111" t="s">
        <v>431</v>
      </c>
      <c r="H67" s="118">
        <v>3000</v>
      </c>
      <c r="I67" s="14"/>
      <c r="J67" s="14"/>
      <c r="K67" s="14"/>
      <c r="L67" s="14" t="s">
        <v>70</v>
      </c>
      <c r="M67" s="14"/>
      <c r="N67" s="27"/>
      <c r="O67" s="111" t="s">
        <v>432</v>
      </c>
      <c r="P67" s="111" t="s">
        <v>91</v>
      </c>
      <c r="Q67" s="111" t="s">
        <v>433</v>
      </c>
      <c r="R67" s="120"/>
      <c r="S67" s="120"/>
      <c r="T67" s="120"/>
      <c r="U67" s="120"/>
      <c r="V67" s="120"/>
      <c r="W67" s="120"/>
      <c r="X67" s="120"/>
      <c r="Y67" s="120"/>
      <c r="Z67" s="111"/>
      <c r="AA67" s="111" t="s">
        <v>434</v>
      </c>
    </row>
    <row r="68" spans="1:27" ht="60" x14ac:dyDescent="0.25">
      <c r="A68" s="136"/>
      <c r="B68" s="126" t="s">
        <v>435</v>
      </c>
      <c r="C68" s="111" t="s">
        <v>436</v>
      </c>
      <c r="D68" s="113">
        <v>41640</v>
      </c>
      <c r="E68" s="113">
        <v>42186</v>
      </c>
      <c r="F68" s="111" t="s">
        <v>437</v>
      </c>
      <c r="G68" s="111" t="s">
        <v>438</v>
      </c>
      <c r="H68" s="118">
        <v>12000</v>
      </c>
      <c r="I68" s="14" t="s">
        <v>70</v>
      </c>
      <c r="J68" s="14"/>
      <c r="K68" s="14"/>
      <c r="L68" s="14"/>
      <c r="M68" s="14"/>
      <c r="N68" s="27"/>
      <c r="O68" s="111" t="s">
        <v>439</v>
      </c>
      <c r="P68" s="120"/>
      <c r="Q68" s="120"/>
      <c r="R68" s="120"/>
      <c r="S68" s="120"/>
      <c r="T68" s="120"/>
      <c r="U68" s="120"/>
      <c r="V68" s="120"/>
      <c r="W68" s="120"/>
      <c r="X68" s="120"/>
      <c r="Y68" s="120"/>
      <c r="Z68" s="111" t="s">
        <v>440</v>
      </c>
      <c r="AA68" s="111"/>
    </row>
    <row r="69" spans="1:27" ht="15.6" customHeight="1" x14ac:dyDescent="0.25">
      <c r="A69" s="136"/>
      <c r="B69" s="126" t="s">
        <v>441</v>
      </c>
      <c r="C69" s="111" t="s">
        <v>442</v>
      </c>
      <c r="D69" s="113">
        <v>40909</v>
      </c>
      <c r="E69" s="113">
        <v>41609</v>
      </c>
      <c r="F69" s="111" t="s">
        <v>443</v>
      </c>
      <c r="G69" s="111" t="s">
        <v>444</v>
      </c>
      <c r="H69" s="118">
        <v>15000</v>
      </c>
      <c r="I69" s="14"/>
      <c r="J69" s="14" t="s">
        <v>70</v>
      </c>
      <c r="K69" s="14"/>
      <c r="L69" s="14"/>
      <c r="M69" s="14"/>
      <c r="N69" s="27"/>
      <c r="O69" s="111" t="s">
        <v>439</v>
      </c>
      <c r="P69" s="120"/>
      <c r="Q69" s="120"/>
      <c r="R69" s="120"/>
      <c r="S69" s="120"/>
      <c r="T69" s="120"/>
      <c r="U69" s="120"/>
      <c r="V69" s="120"/>
      <c r="W69" s="120"/>
      <c r="X69" s="120"/>
      <c r="Y69" s="120"/>
      <c r="Z69" s="120"/>
      <c r="AA69" s="111" t="s">
        <v>445</v>
      </c>
    </row>
    <row r="70" spans="1:27" ht="195" x14ac:dyDescent="0.25">
      <c r="A70" s="137" t="s">
        <v>465</v>
      </c>
      <c r="B70" s="126" t="s">
        <v>447</v>
      </c>
      <c r="C70" s="111" t="s">
        <v>448</v>
      </c>
      <c r="D70" s="113">
        <v>40909</v>
      </c>
      <c r="E70" s="113" t="s">
        <v>449</v>
      </c>
      <c r="F70" s="111" t="s">
        <v>450</v>
      </c>
      <c r="G70" s="111" t="s">
        <v>451</v>
      </c>
      <c r="H70" s="120">
        <v>0</v>
      </c>
      <c r="I70" s="14"/>
      <c r="J70" s="14" t="s">
        <v>70</v>
      </c>
      <c r="K70" s="14"/>
      <c r="L70" s="14"/>
      <c r="M70" s="14"/>
      <c r="N70" s="27"/>
      <c r="O70" s="120"/>
      <c r="P70" s="120"/>
      <c r="Q70" s="120"/>
      <c r="R70" s="120"/>
      <c r="S70" s="120"/>
      <c r="T70" s="120"/>
      <c r="U70" s="120"/>
      <c r="V70" s="120"/>
      <c r="W70" s="120"/>
      <c r="X70" s="120"/>
      <c r="Y70" s="120"/>
      <c r="Z70" s="120"/>
      <c r="AA70" s="111" t="s">
        <v>452</v>
      </c>
    </row>
    <row r="71" spans="1:27" ht="405" x14ac:dyDescent="0.25">
      <c r="A71" s="137" t="s">
        <v>466</v>
      </c>
      <c r="B71" s="111" t="s">
        <v>453</v>
      </c>
      <c r="C71" s="111" t="s">
        <v>454</v>
      </c>
      <c r="D71" s="113">
        <v>40909</v>
      </c>
      <c r="E71" s="113">
        <v>42370</v>
      </c>
      <c r="F71" s="111" t="s">
        <v>455</v>
      </c>
      <c r="G71" s="111" t="s">
        <v>456</v>
      </c>
      <c r="H71" s="118">
        <v>100000</v>
      </c>
      <c r="I71" s="14"/>
      <c r="J71" s="14"/>
      <c r="K71" s="14"/>
      <c r="L71" s="14" t="s">
        <v>70</v>
      </c>
      <c r="M71" s="14"/>
      <c r="N71" s="27"/>
      <c r="O71" s="107" t="s">
        <v>457</v>
      </c>
      <c r="P71" s="111" t="s">
        <v>458</v>
      </c>
      <c r="Q71" s="120"/>
      <c r="R71" s="120" t="s">
        <v>459</v>
      </c>
      <c r="S71" s="120"/>
      <c r="T71" s="120"/>
      <c r="U71" s="120"/>
      <c r="V71" s="120"/>
      <c r="W71" s="120"/>
      <c r="X71" s="120"/>
      <c r="Y71" s="120"/>
      <c r="Z71" s="120"/>
      <c r="AA71" s="120"/>
    </row>
    <row r="72" spans="1:27" ht="270" x14ac:dyDescent="0.25">
      <c r="A72" s="136"/>
      <c r="B72" s="111" t="s">
        <v>460</v>
      </c>
      <c r="C72" s="111" t="s">
        <v>461</v>
      </c>
      <c r="D72" s="113">
        <v>41122</v>
      </c>
      <c r="E72" s="113">
        <v>42370</v>
      </c>
      <c r="F72" s="111" t="s">
        <v>356</v>
      </c>
      <c r="G72" s="111" t="s">
        <v>306</v>
      </c>
      <c r="H72" s="118">
        <v>40000</v>
      </c>
      <c r="I72" s="14"/>
      <c r="J72" s="14"/>
      <c r="K72" s="14"/>
      <c r="L72" s="14" t="s">
        <v>70</v>
      </c>
      <c r="M72" s="14"/>
      <c r="N72" s="27"/>
      <c r="O72" s="111" t="s">
        <v>462</v>
      </c>
      <c r="P72" s="111" t="s">
        <v>463</v>
      </c>
      <c r="Q72" s="111" t="s">
        <v>464</v>
      </c>
      <c r="R72" s="111" t="s">
        <v>356</v>
      </c>
      <c r="S72" s="120"/>
      <c r="T72" s="120"/>
      <c r="U72" s="120"/>
      <c r="V72" s="120"/>
      <c r="W72" s="120"/>
      <c r="X72" s="120"/>
      <c r="Y72" s="120"/>
      <c r="Z72" s="120"/>
      <c r="AA72" s="120"/>
    </row>
    <row r="77" spans="1:27" ht="15.75" thickBot="1" x14ac:dyDescent="0.3"/>
    <row r="78" spans="1:27" ht="43.5" customHeight="1" thickTop="1" thickBot="1" x14ac:dyDescent="0.3">
      <c r="A78" s="138" t="s">
        <v>59</v>
      </c>
      <c r="B78" s="55">
        <f>COUNTA(B83:B92,B95:B104,B107:B116,B119:B128)</f>
        <v>0</v>
      </c>
    </row>
    <row r="79" spans="1:27" ht="15.75" thickTop="1" x14ac:dyDescent="0.25"/>
    <row r="81" spans="1:9" ht="15.75" thickBot="1" x14ac:dyDescent="0.3"/>
    <row r="82" spans="1:9" ht="17.25" thickTop="1" thickBot="1" x14ac:dyDescent="0.3">
      <c r="A82" s="138" t="s">
        <v>62</v>
      </c>
      <c r="B82" s="89" t="s">
        <v>61</v>
      </c>
      <c r="C82" s="90" t="s">
        <v>6</v>
      </c>
      <c r="D82" s="90" t="s">
        <v>10</v>
      </c>
      <c r="E82" s="90" t="s">
        <v>11</v>
      </c>
      <c r="F82" s="90" t="s">
        <v>8</v>
      </c>
      <c r="G82" s="90" t="s">
        <v>7</v>
      </c>
      <c r="H82" s="90" t="s">
        <v>9</v>
      </c>
      <c r="I82" s="90" t="s">
        <v>80</v>
      </c>
    </row>
    <row r="83" spans="1:9" ht="15.75" thickTop="1" x14ac:dyDescent="0.25">
      <c r="A83" s="139" t="s">
        <v>60</v>
      </c>
      <c r="B83" s="54"/>
      <c r="C83" s="54"/>
      <c r="D83" s="54"/>
      <c r="E83" s="54"/>
      <c r="F83" s="54"/>
      <c r="G83" s="54"/>
      <c r="H83" s="54"/>
      <c r="I83" s="54"/>
    </row>
    <row r="84" spans="1:9" x14ac:dyDescent="0.25">
      <c r="A84" s="140"/>
      <c r="B84" s="54"/>
      <c r="C84" s="54"/>
      <c r="D84" s="54"/>
      <c r="E84" s="54"/>
      <c r="F84" s="54"/>
      <c r="G84" s="54"/>
      <c r="H84" s="54"/>
      <c r="I84" s="54"/>
    </row>
    <row r="85" spans="1:9" x14ac:dyDescent="0.25">
      <c r="A85" s="140"/>
      <c r="B85" s="54"/>
      <c r="C85" s="54"/>
      <c r="D85" s="54"/>
      <c r="E85" s="54"/>
      <c r="F85" s="54"/>
      <c r="G85" s="54"/>
      <c r="H85" s="54"/>
      <c r="I85" s="54"/>
    </row>
    <row r="86" spans="1:9" x14ac:dyDescent="0.25">
      <c r="A86" s="140"/>
      <c r="B86" s="54"/>
      <c r="C86" s="54"/>
      <c r="D86" s="54"/>
      <c r="E86" s="54"/>
      <c r="F86" s="54"/>
      <c r="G86" s="54"/>
      <c r="H86" s="54"/>
      <c r="I86" s="54"/>
    </row>
    <row r="87" spans="1:9" x14ac:dyDescent="0.25">
      <c r="A87" s="140"/>
      <c r="B87" s="54"/>
      <c r="C87" s="54"/>
      <c r="D87" s="54"/>
      <c r="E87" s="54"/>
      <c r="F87" s="54"/>
      <c r="G87" s="54"/>
      <c r="H87" s="54"/>
      <c r="I87" s="54"/>
    </row>
    <row r="88" spans="1:9" x14ac:dyDescent="0.25">
      <c r="A88" s="140"/>
      <c r="B88" s="54"/>
      <c r="C88" s="54"/>
      <c r="D88" s="54"/>
      <c r="E88" s="54"/>
      <c r="F88" s="54"/>
      <c r="G88" s="54"/>
      <c r="H88" s="54"/>
      <c r="I88" s="54"/>
    </row>
    <row r="89" spans="1:9" x14ac:dyDescent="0.25">
      <c r="A89" s="140"/>
      <c r="B89" s="54"/>
      <c r="C89" s="54"/>
      <c r="D89" s="54"/>
      <c r="E89" s="54"/>
      <c r="F89" s="54"/>
      <c r="G89" s="54"/>
      <c r="H89" s="54"/>
      <c r="I89" s="54"/>
    </row>
    <row r="90" spans="1:9" x14ac:dyDescent="0.25">
      <c r="A90" s="140"/>
      <c r="B90" s="54"/>
      <c r="C90" s="54"/>
      <c r="D90" s="54"/>
      <c r="E90" s="54"/>
      <c r="F90" s="54"/>
      <c r="G90" s="54"/>
      <c r="H90" s="54"/>
      <c r="I90" s="54"/>
    </row>
    <row r="91" spans="1:9" x14ac:dyDescent="0.25">
      <c r="A91" s="140"/>
      <c r="B91" s="54"/>
      <c r="C91" s="54"/>
      <c r="D91" s="54"/>
      <c r="E91" s="54"/>
      <c r="F91" s="54"/>
      <c r="G91" s="54"/>
      <c r="H91" s="54"/>
      <c r="I91" s="54"/>
    </row>
    <row r="92" spans="1:9" x14ac:dyDescent="0.25">
      <c r="A92" s="141"/>
      <c r="B92" s="54"/>
      <c r="C92" s="54"/>
      <c r="D92" s="54"/>
      <c r="E92" s="54"/>
      <c r="F92" s="54"/>
      <c r="G92" s="54"/>
      <c r="H92" s="54"/>
      <c r="I92" s="54"/>
    </row>
    <row r="93" spans="1:9" ht="15.75" thickBot="1" x14ac:dyDescent="0.3"/>
    <row r="94" spans="1:9" ht="17.25" thickTop="1" thickBot="1" x14ac:dyDescent="0.3">
      <c r="A94" s="138" t="s">
        <v>62</v>
      </c>
      <c r="B94" s="89" t="s">
        <v>61</v>
      </c>
      <c r="C94" s="89" t="s">
        <v>6</v>
      </c>
      <c r="D94" s="89" t="s">
        <v>10</v>
      </c>
      <c r="E94" s="89" t="s">
        <v>11</v>
      </c>
      <c r="F94" s="89" t="s">
        <v>8</v>
      </c>
      <c r="G94" s="89" t="s">
        <v>7</v>
      </c>
      <c r="H94" s="89" t="s">
        <v>9</v>
      </c>
      <c r="I94" s="90" t="s">
        <v>80</v>
      </c>
    </row>
    <row r="95" spans="1:9" ht="15.75" thickTop="1" x14ac:dyDescent="0.25">
      <c r="A95" s="139" t="s">
        <v>60</v>
      </c>
      <c r="B95" s="54"/>
      <c r="C95" s="54"/>
      <c r="D95" s="54"/>
      <c r="E95" s="54"/>
      <c r="F95" s="54"/>
      <c r="G95" s="54"/>
      <c r="H95" s="54"/>
      <c r="I95" s="54"/>
    </row>
    <row r="96" spans="1:9" x14ac:dyDescent="0.25">
      <c r="A96" s="140"/>
      <c r="B96" s="54"/>
      <c r="C96" s="54"/>
      <c r="D96" s="54"/>
      <c r="E96" s="54"/>
      <c r="F96" s="54"/>
      <c r="G96" s="54"/>
      <c r="H96" s="54"/>
      <c r="I96" s="54"/>
    </row>
    <row r="97" spans="1:9" x14ac:dyDescent="0.25">
      <c r="A97" s="140"/>
      <c r="B97" s="54"/>
      <c r="C97" s="54"/>
      <c r="D97" s="54"/>
      <c r="E97" s="54"/>
      <c r="F97" s="54"/>
      <c r="G97" s="54"/>
      <c r="H97" s="54"/>
      <c r="I97" s="54"/>
    </row>
    <row r="98" spans="1:9" x14ac:dyDescent="0.25">
      <c r="A98" s="140"/>
      <c r="B98" s="54"/>
      <c r="C98" s="54"/>
      <c r="D98" s="54"/>
      <c r="E98" s="54"/>
      <c r="F98" s="54"/>
      <c r="G98" s="54"/>
      <c r="H98" s="54"/>
      <c r="I98" s="54"/>
    </row>
    <row r="99" spans="1:9" x14ac:dyDescent="0.25">
      <c r="A99" s="140"/>
      <c r="B99" s="54"/>
      <c r="C99" s="54"/>
      <c r="D99" s="54"/>
      <c r="E99" s="54"/>
      <c r="F99" s="54"/>
      <c r="G99" s="54"/>
      <c r="H99" s="54"/>
      <c r="I99" s="54"/>
    </row>
    <row r="100" spans="1:9" x14ac:dyDescent="0.25">
      <c r="A100" s="140"/>
      <c r="B100" s="54"/>
      <c r="C100" s="54"/>
      <c r="D100" s="54"/>
      <c r="E100" s="54"/>
      <c r="F100" s="54"/>
      <c r="G100" s="54"/>
      <c r="H100" s="54"/>
      <c r="I100" s="54"/>
    </row>
    <row r="101" spans="1:9" x14ac:dyDescent="0.25">
      <c r="A101" s="140"/>
      <c r="B101" s="54"/>
      <c r="C101" s="54"/>
      <c r="D101" s="54"/>
      <c r="E101" s="54"/>
      <c r="F101" s="54"/>
      <c r="G101" s="54"/>
      <c r="H101" s="54"/>
      <c r="I101" s="54"/>
    </row>
    <row r="102" spans="1:9" x14ac:dyDescent="0.25">
      <c r="A102" s="140"/>
      <c r="B102" s="54"/>
      <c r="C102" s="54"/>
      <c r="D102" s="54"/>
      <c r="E102" s="54"/>
      <c r="F102" s="54"/>
      <c r="G102" s="54"/>
      <c r="H102" s="54"/>
      <c r="I102" s="54"/>
    </row>
    <row r="103" spans="1:9" x14ac:dyDescent="0.25">
      <c r="A103" s="140"/>
      <c r="B103" s="54"/>
      <c r="C103" s="54"/>
      <c r="D103" s="54"/>
      <c r="E103" s="54"/>
      <c r="F103" s="54"/>
      <c r="G103" s="54"/>
      <c r="H103" s="54"/>
      <c r="I103" s="54"/>
    </row>
    <row r="104" spans="1:9" x14ac:dyDescent="0.25">
      <c r="A104" s="141"/>
      <c r="B104" s="54"/>
      <c r="C104" s="54"/>
      <c r="D104" s="54"/>
      <c r="E104" s="54"/>
      <c r="F104" s="54"/>
      <c r="G104" s="54"/>
      <c r="H104" s="54"/>
      <c r="I104" s="54"/>
    </row>
    <row r="105" spans="1:9" ht="15.75" thickBot="1" x14ac:dyDescent="0.3"/>
    <row r="106" spans="1:9" ht="17.25" thickTop="1" thickBot="1" x14ac:dyDescent="0.3">
      <c r="A106" s="138" t="s">
        <v>62</v>
      </c>
      <c r="B106" s="89" t="s">
        <v>61</v>
      </c>
      <c r="C106" s="89" t="s">
        <v>6</v>
      </c>
      <c r="D106" s="89" t="s">
        <v>10</v>
      </c>
      <c r="E106" s="89" t="s">
        <v>11</v>
      </c>
      <c r="F106" s="89" t="s">
        <v>8</v>
      </c>
      <c r="G106" s="89" t="s">
        <v>7</v>
      </c>
      <c r="H106" s="89" t="s">
        <v>9</v>
      </c>
      <c r="I106" s="90" t="s">
        <v>80</v>
      </c>
    </row>
    <row r="107" spans="1:9" ht="15.75" thickTop="1" x14ac:dyDescent="0.25">
      <c r="A107" s="139" t="s">
        <v>60</v>
      </c>
      <c r="B107" s="54"/>
      <c r="C107" s="54"/>
      <c r="D107" s="54"/>
      <c r="E107" s="54"/>
      <c r="F107" s="54"/>
      <c r="G107" s="54"/>
      <c r="H107" s="54"/>
      <c r="I107" s="54"/>
    </row>
    <row r="108" spans="1:9" x14ac:dyDescent="0.25">
      <c r="A108" s="140"/>
      <c r="B108" s="54"/>
      <c r="C108" s="54"/>
      <c r="D108" s="54"/>
      <c r="E108" s="54"/>
      <c r="F108" s="54"/>
      <c r="G108" s="54"/>
      <c r="H108" s="54"/>
      <c r="I108" s="54"/>
    </row>
    <row r="109" spans="1:9" x14ac:dyDescent="0.25">
      <c r="A109" s="140"/>
      <c r="B109" s="54"/>
      <c r="C109" s="54"/>
      <c r="D109" s="54"/>
      <c r="E109" s="54"/>
      <c r="F109" s="54"/>
      <c r="G109" s="54"/>
      <c r="H109" s="54"/>
      <c r="I109" s="54"/>
    </row>
    <row r="110" spans="1:9" x14ac:dyDescent="0.25">
      <c r="A110" s="140"/>
      <c r="B110" s="54"/>
      <c r="C110" s="54"/>
      <c r="D110" s="54"/>
      <c r="E110" s="54"/>
      <c r="F110" s="54"/>
      <c r="G110" s="54"/>
      <c r="H110" s="54"/>
      <c r="I110" s="54"/>
    </row>
    <row r="111" spans="1:9" x14ac:dyDescent="0.25">
      <c r="A111" s="140"/>
      <c r="B111" s="54"/>
      <c r="C111" s="54"/>
      <c r="D111" s="54"/>
      <c r="E111" s="54"/>
      <c r="F111" s="54"/>
      <c r="G111" s="54"/>
      <c r="H111" s="54"/>
      <c r="I111" s="54"/>
    </row>
    <row r="112" spans="1:9" x14ac:dyDescent="0.25">
      <c r="A112" s="140"/>
      <c r="B112" s="54"/>
      <c r="C112" s="54"/>
      <c r="D112" s="54"/>
      <c r="E112" s="54"/>
      <c r="F112" s="54"/>
      <c r="G112" s="54"/>
      <c r="H112" s="54"/>
      <c r="I112" s="54"/>
    </row>
    <row r="113" spans="1:9" x14ac:dyDescent="0.25">
      <c r="A113" s="140"/>
      <c r="B113" s="54"/>
      <c r="C113" s="54"/>
      <c r="D113" s="54"/>
      <c r="E113" s="54"/>
      <c r="F113" s="54"/>
      <c r="G113" s="54"/>
      <c r="H113" s="54"/>
      <c r="I113" s="54"/>
    </row>
    <row r="114" spans="1:9" x14ac:dyDescent="0.25">
      <c r="A114" s="140"/>
      <c r="B114" s="54"/>
      <c r="C114" s="54"/>
      <c r="D114" s="54"/>
      <c r="E114" s="54"/>
      <c r="F114" s="54"/>
      <c r="G114" s="54"/>
      <c r="H114" s="54"/>
      <c r="I114" s="54"/>
    </row>
    <row r="115" spans="1:9" x14ac:dyDescent="0.25">
      <c r="A115" s="140"/>
      <c r="B115" s="54"/>
      <c r="C115" s="54"/>
      <c r="D115" s="54"/>
      <c r="E115" s="54"/>
      <c r="F115" s="54"/>
      <c r="G115" s="54"/>
      <c r="H115" s="54"/>
      <c r="I115" s="54"/>
    </row>
    <row r="116" spans="1:9" x14ac:dyDescent="0.25">
      <c r="A116" s="141"/>
      <c r="B116" s="54"/>
      <c r="C116" s="54"/>
      <c r="D116" s="54"/>
      <c r="E116" s="54"/>
      <c r="F116" s="54"/>
      <c r="G116" s="54"/>
      <c r="H116" s="54"/>
      <c r="I116" s="54"/>
    </row>
    <row r="117" spans="1:9" ht="15.75" thickBot="1" x14ac:dyDescent="0.3"/>
    <row r="118" spans="1:9" ht="17.25" thickTop="1" thickBot="1" x14ac:dyDescent="0.3">
      <c r="A118" s="142" t="s">
        <v>62</v>
      </c>
      <c r="B118" s="90" t="s">
        <v>61</v>
      </c>
      <c r="C118" s="90" t="s">
        <v>6</v>
      </c>
      <c r="D118" s="90" t="s">
        <v>10</v>
      </c>
      <c r="E118" s="90" t="s">
        <v>11</v>
      </c>
      <c r="F118" s="90" t="s">
        <v>8</v>
      </c>
      <c r="G118" s="90" t="s">
        <v>7</v>
      </c>
      <c r="H118" s="90" t="s">
        <v>9</v>
      </c>
      <c r="I118" s="90" t="s">
        <v>80</v>
      </c>
    </row>
    <row r="119" spans="1:9" ht="15.75" thickTop="1" x14ac:dyDescent="0.25">
      <c r="A119" s="139" t="s">
        <v>60</v>
      </c>
      <c r="B119" s="54"/>
      <c r="C119" s="54"/>
      <c r="D119" s="54"/>
      <c r="E119" s="54"/>
      <c r="F119" s="54"/>
      <c r="G119" s="54"/>
      <c r="H119" s="54"/>
      <c r="I119" s="54"/>
    </row>
    <row r="120" spans="1:9" x14ac:dyDescent="0.25">
      <c r="A120" s="140"/>
      <c r="B120" s="54"/>
      <c r="C120" s="54"/>
      <c r="D120" s="54"/>
      <c r="E120" s="54"/>
      <c r="F120" s="54"/>
      <c r="G120" s="54"/>
      <c r="H120" s="54"/>
      <c r="I120" s="54"/>
    </row>
    <row r="121" spans="1:9" x14ac:dyDescent="0.25">
      <c r="A121" s="140"/>
      <c r="B121" s="54"/>
      <c r="C121" s="54"/>
      <c r="D121" s="54"/>
      <c r="E121" s="54"/>
      <c r="F121" s="54"/>
      <c r="G121" s="54"/>
      <c r="H121" s="54"/>
      <c r="I121" s="54"/>
    </row>
    <row r="122" spans="1:9" x14ac:dyDescent="0.25">
      <c r="A122" s="140"/>
      <c r="B122" s="54"/>
      <c r="C122" s="54"/>
      <c r="D122" s="54"/>
      <c r="E122" s="54"/>
      <c r="F122" s="54"/>
      <c r="G122" s="54"/>
      <c r="H122" s="54"/>
      <c r="I122" s="54"/>
    </row>
    <row r="123" spans="1:9" x14ac:dyDescent="0.25">
      <c r="A123" s="140"/>
      <c r="B123" s="54"/>
      <c r="C123" s="54"/>
      <c r="D123" s="54"/>
      <c r="E123" s="54"/>
      <c r="F123" s="54"/>
      <c r="G123" s="54"/>
      <c r="H123" s="54"/>
      <c r="I123" s="54"/>
    </row>
    <row r="124" spans="1:9" x14ac:dyDescent="0.25">
      <c r="A124" s="140"/>
      <c r="B124" s="54"/>
      <c r="C124" s="54"/>
      <c r="D124" s="54"/>
      <c r="E124" s="54"/>
      <c r="F124" s="54"/>
      <c r="G124" s="54"/>
      <c r="H124" s="54"/>
      <c r="I124" s="54"/>
    </row>
    <row r="125" spans="1:9" x14ac:dyDescent="0.25">
      <c r="A125" s="140"/>
      <c r="B125" s="54"/>
      <c r="C125" s="54"/>
      <c r="D125" s="54"/>
      <c r="E125" s="54"/>
      <c r="F125" s="54"/>
      <c r="G125" s="54"/>
      <c r="H125" s="54"/>
      <c r="I125" s="54"/>
    </row>
    <row r="126" spans="1:9" x14ac:dyDescent="0.25">
      <c r="A126" s="140"/>
      <c r="B126" s="54"/>
      <c r="C126" s="54"/>
      <c r="D126" s="54"/>
      <c r="E126" s="54"/>
      <c r="F126" s="54"/>
      <c r="G126" s="54"/>
      <c r="H126" s="54"/>
      <c r="I126" s="54"/>
    </row>
    <row r="127" spans="1:9" x14ac:dyDescent="0.25">
      <c r="A127" s="140"/>
      <c r="B127" s="54"/>
      <c r="C127" s="54"/>
      <c r="D127" s="54"/>
      <c r="E127" s="54"/>
      <c r="F127" s="54"/>
      <c r="G127" s="54"/>
      <c r="H127" s="54"/>
      <c r="I127" s="54"/>
    </row>
    <row r="128" spans="1:9" x14ac:dyDescent="0.25">
      <c r="A128" s="141"/>
      <c r="B128" s="54"/>
      <c r="C128" s="54"/>
      <c r="D128" s="54"/>
      <c r="E128" s="54"/>
      <c r="F128" s="54"/>
      <c r="G128" s="54"/>
      <c r="H128" s="54"/>
      <c r="I128" s="54"/>
    </row>
  </sheetData>
  <customSheetViews>
    <customSheetView guid="{03BCC8A0-FCA6-4BDE-AAC2-E8288BB56580}" scale="60" showGridLines="0" hiddenColumns="1">
      <pane xSplit="2" topLeftCell="C1" activePane="topRight" state="frozen"/>
      <selection pane="topRight" activeCell="C13" sqref="C13"/>
      <pageMargins left="0.511811024" right="0.511811024" top="0.78740157499999996" bottom="0.78740157499999996" header="0.31496062000000002" footer="0.31496062000000002"/>
      <pageSetup orientation="portrait" r:id="rId1"/>
    </customSheetView>
  </customSheetViews>
  <mergeCells count="4">
    <mergeCell ref="I9:R9"/>
    <mergeCell ref="T9:AA9"/>
    <mergeCell ref="A3:B3"/>
    <mergeCell ref="D5:I5"/>
  </mergeCells>
  <conditionalFormatting sqref="AF7:AF8">
    <cfRule type="cellIs" dxfId="201" priority="410" stopIfTrue="1" operator="equal">
      <formula>$AF$7</formula>
    </cfRule>
  </conditionalFormatting>
  <conditionalFormatting sqref="I11:I72">
    <cfRule type="cellIs" dxfId="200" priority="409" stopIfTrue="1" operator="equal">
      <formula>"x"</formula>
    </cfRule>
  </conditionalFormatting>
  <conditionalFormatting sqref="J11:J72">
    <cfRule type="cellIs" dxfId="199" priority="408" operator="equal">
      <formula>"x"</formula>
    </cfRule>
  </conditionalFormatting>
  <conditionalFormatting sqref="K11:K72">
    <cfRule type="cellIs" dxfId="198" priority="407" operator="equal">
      <formula>"x"</formula>
    </cfRule>
  </conditionalFormatting>
  <conditionalFormatting sqref="L11:L72">
    <cfRule type="cellIs" dxfId="197" priority="406" stopIfTrue="1" operator="equal">
      <formula>"x"</formula>
    </cfRule>
  </conditionalFormatting>
  <conditionalFormatting sqref="M11:M72">
    <cfRule type="cellIs" dxfId="196" priority="405" operator="equal">
      <formula>"x"</formula>
    </cfRule>
  </conditionalFormatting>
  <conditionalFormatting sqref="S11:S31 S33:S35 S38:S47 S52:S54">
    <cfRule type="cellIs" dxfId="195" priority="137" stopIfTrue="1" operator="equal">
      <formula>"x"</formula>
    </cfRule>
  </conditionalFormatting>
  <conditionalFormatting sqref="N11:N72">
    <cfRule type="cellIs" dxfId="194" priority="97" stopIfTrue="1" operator="equal">
      <formula>$AF$8</formula>
    </cfRule>
    <cfRule type="cellIs" dxfId="193" priority="100" stopIfTrue="1" operator="equal">
      <formula>$AF$7</formula>
    </cfRule>
  </conditionalFormatting>
  <dataValidations count="1">
    <dataValidation type="list" allowBlank="1" showInputMessage="1" showErrorMessage="1" sqref="N11:N72">
      <formula1>$AF$7:$AF$8</formula1>
    </dataValidation>
  </dataValidations>
  <pageMargins left="0.511811024" right="0.511811024" top="0.78740157499999996" bottom="0.78740157499999996" header="0.31496062000000002" footer="0.31496062000000002"/>
  <pageSetup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2"/>
  <sheetViews>
    <sheetView showGridLines="0" topLeftCell="A4" zoomScale="90" zoomScaleNormal="90" zoomScalePageLayoutView="70" workbookViewId="0">
      <selection activeCell="C7" sqref="C7"/>
    </sheetView>
  </sheetViews>
  <sheetFormatPr defaultRowHeight="15" x14ac:dyDescent="0.25"/>
  <cols>
    <col min="1" max="1" width="0.85546875" customWidth="1"/>
    <col min="2" max="2" width="36.7109375" customWidth="1"/>
    <col min="3" max="3" width="14.28515625" customWidth="1"/>
    <col min="5" max="5" width="13.28515625" customWidth="1"/>
    <col min="6" max="6" width="11.28515625" customWidth="1"/>
  </cols>
  <sheetData>
    <row r="1" spans="1:19" s="2" customFormat="1" x14ac:dyDescent="0.25">
      <c r="A1" s="3" t="s">
        <v>0</v>
      </c>
      <c r="H1" s="15"/>
      <c r="I1" s="15"/>
      <c r="J1" s="15"/>
      <c r="K1" s="15"/>
      <c r="L1" s="15"/>
      <c r="M1" s="15"/>
    </row>
    <row r="2" spans="1:19" s="4" customFormat="1" ht="4.1500000000000004" customHeight="1" x14ac:dyDescent="0.25">
      <c r="H2" s="16"/>
      <c r="I2" s="16"/>
      <c r="J2" s="16"/>
      <c r="K2" s="16"/>
      <c r="L2" s="16"/>
      <c r="M2" s="16"/>
    </row>
    <row r="3" spans="1:19" s="5" customFormat="1" ht="15.75" thickBot="1" x14ac:dyDescent="0.3">
      <c r="A3" s="392" t="str">
        <f>'Monitoria Anual 1'!A3</f>
        <v>PLANO DE AÇÃO NACIONAL DOS PASSERIFORMES AMEAÇADOS DOS CAMPOS SULINOS E ESPINILHO</v>
      </c>
      <c r="B3" s="392"/>
      <c r="C3" s="392"/>
      <c r="D3" s="392"/>
      <c r="E3" s="392"/>
      <c r="F3" s="392"/>
      <c r="G3" s="392"/>
      <c r="H3" s="392"/>
      <c r="I3" s="392"/>
      <c r="J3" s="392"/>
      <c r="K3" s="392"/>
      <c r="L3" s="392"/>
      <c r="M3" s="392"/>
      <c r="N3" s="392"/>
      <c r="O3" s="392"/>
      <c r="P3" s="392"/>
    </row>
    <row r="4" spans="1:19" s="1" customFormat="1" ht="15.75" thickTop="1" x14ac:dyDescent="0.25">
      <c r="H4" s="17"/>
      <c r="I4" s="17"/>
      <c r="J4" s="17"/>
      <c r="K4" s="17"/>
      <c r="L4" s="17"/>
      <c r="M4" s="17"/>
    </row>
    <row r="5" spans="1:19" s="6" customFormat="1" ht="45.75" customHeight="1" thickBot="1" x14ac:dyDescent="0.3">
      <c r="A5" s="7" t="s">
        <v>1</v>
      </c>
      <c r="B5" s="7"/>
      <c r="C5" s="389" t="str">
        <f>'Monitoria Anual 1'!D5</f>
        <v>Melhorar o estado de conservação das espécies-alvo do PAN, reduzindo a perda, degradação e fragmentação dos seus hábitats e a captura ilegal das aves de interesse para manutenção em cativeiro.</v>
      </c>
      <c r="D5" s="389"/>
      <c r="E5" s="389"/>
      <c r="F5" s="389"/>
      <c r="G5" s="389"/>
      <c r="H5" s="389"/>
      <c r="I5" s="389"/>
      <c r="J5" s="389"/>
      <c r="K5" s="389"/>
      <c r="L5" s="389"/>
      <c r="M5" s="389"/>
      <c r="N5" s="389"/>
      <c r="O5" s="389"/>
      <c r="P5" s="13"/>
    </row>
    <row r="6" spans="1:19" s="1" customFormat="1" ht="15.75" thickTop="1" x14ac:dyDescent="0.25">
      <c r="H6" s="17"/>
      <c r="I6" s="17"/>
      <c r="J6" s="17"/>
      <c r="K6" s="17"/>
      <c r="L6" s="17"/>
      <c r="M6" s="17"/>
    </row>
    <row r="7" spans="1:19" s="1" customFormat="1" ht="15.75" thickBot="1" x14ac:dyDescent="0.3">
      <c r="A7" s="7" t="s">
        <v>2</v>
      </c>
      <c r="B7" s="7"/>
      <c r="C7" s="9" t="s">
        <v>3</v>
      </c>
      <c r="D7" s="9"/>
      <c r="E7" s="10"/>
      <c r="F7" s="10"/>
      <c r="G7" s="11"/>
      <c r="H7" s="17"/>
      <c r="I7" s="17"/>
      <c r="J7" s="17"/>
      <c r="K7" s="17"/>
      <c r="L7" s="17"/>
      <c r="M7" s="17"/>
    </row>
    <row r="8" spans="1:19" ht="15.75" thickTop="1" x14ac:dyDescent="0.25"/>
    <row r="9" spans="1:19" ht="18.75" x14ac:dyDescent="0.25">
      <c r="A9" s="51" t="s">
        <v>33</v>
      </c>
      <c r="B9" s="51"/>
      <c r="C9" s="51"/>
      <c r="D9" s="51"/>
      <c r="E9" s="51"/>
      <c r="F9" s="51"/>
      <c r="G9" s="51"/>
      <c r="H9" s="51"/>
      <c r="I9" s="51"/>
      <c r="J9" s="51"/>
      <c r="K9" s="51"/>
      <c r="L9" s="51"/>
      <c r="M9" s="51"/>
      <c r="N9" s="51"/>
      <c r="O9" s="51"/>
      <c r="P9" s="51"/>
      <c r="Q9" s="51"/>
      <c r="R9" s="51"/>
      <c r="S9" s="51"/>
    </row>
    <row r="11" spans="1:19" x14ac:dyDescent="0.25">
      <c r="B11" s="28" t="s">
        <v>44</v>
      </c>
      <c r="C11" s="29"/>
      <c r="D11" s="29"/>
    </row>
    <row r="12" spans="1:19" ht="15.75" thickBot="1" x14ac:dyDescent="0.3">
      <c r="E12" s="396" t="s">
        <v>82</v>
      </c>
      <c r="F12" s="397"/>
    </row>
    <row r="13" spans="1:19" ht="60.75" customHeight="1" thickTop="1" thickBot="1" x14ac:dyDescent="0.3">
      <c r="B13" s="390" t="s">
        <v>35</v>
      </c>
      <c r="C13" s="391"/>
      <c r="D13" s="391"/>
      <c r="E13" s="394" t="s">
        <v>81</v>
      </c>
      <c r="F13" s="395"/>
    </row>
    <row r="14" spans="1:19" s="77" customFormat="1" ht="31.9" customHeight="1" thickTop="1" thickBot="1" x14ac:dyDescent="0.3">
      <c r="B14" s="78" t="s">
        <v>41</v>
      </c>
      <c r="C14" s="80" t="s">
        <v>79</v>
      </c>
      <c r="D14" s="79" t="s">
        <v>42</v>
      </c>
      <c r="E14" s="104" t="s">
        <v>72</v>
      </c>
      <c r="F14" s="105" t="s">
        <v>42</v>
      </c>
    </row>
    <row r="15" spans="1:19" ht="16.5" thickTop="1" x14ac:dyDescent="0.25">
      <c r="B15" s="52" t="s">
        <v>36</v>
      </c>
      <c r="C15" s="91"/>
      <c r="D15" s="92"/>
      <c r="E15" s="91">
        <f>COUNTA('Monitoria Anual 1'!N11:N72)</f>
        <v>4</v>
      </c>
      <c r="F15" s="92"/>
    </row>
    <row r="16" spans="1:19" ht="15.75" x14ac:dyDescent="0.25">
      <c r="B16" s="37" t="s">
        <v>48</v>
      </c>
      <c r="C16" s="93">
        <f>COUNTA('Monitoria Anual 1'!I11:I72)</f>
        <v>10</v>
      </c>
      <c r="D16" s="94">
        <f>C16/C22</f>
        <v>0.16129032258064516</v>
      </c>
      <c r="E16" s="93">
        <f>C16-1</f>
        <v>9</v>
      </c>
      <c r="F16" s="94">
        <f t="shared" ref="F16:F21" si="0">E16/$E$22</f>
        <v>0.15517241379310345</v>
      </c>
    </row>
    <row r="17" spans="2:17" ht="15.75" x14ac:dyDescent="0.25">
      <c r="B17" s="30" t="s">
        <v>37</v>
      </c>
      <c r="C17" s="95">
        <f>COUNTA('Monitoria Anual 1'!J11:J72)</f>
        <v>18</v>
      </c>
      <c r="D17" s="96">
        <f>C17/C22</f>
        <v>0.29032258064516131</v>
      </c>
      <c r="E17" s="95">
        <f>C17-0</f>
        <v>18</v>
      </c>
      <c r="F17" s="94">
        <f t="shared" si="0"/>
        <v>0.31034482758620691</v>
      </c>
    </row>
    <row r="18" spans="2:17" ht="15.75" x14ac:dyDescent="0.25">
      <c r="B18" s="31" t="s">
        <v>38</v>
      </c>
      <c r="C18" s="95">
        <f>COUNTA('Monitoria Anual 1'!K11:K72)</f>
        <v>17</v>
      </c>
      <c r="D18" s="96">
        <f>C18/C22</f>
        <v>0.27419354838709675</v>
      </c>
      <c r="E18" s="95">
        <f>C18-1</f>
        <v>16</v>
      </c>
      <c r="F18" s="94">
        <f t="shared" si="0"/>
        <v>0.27586206896551724</v>
      </c>
    </row>
    <row r="19" spans="2:17" ht="15.75" x14ac:dyDescent="0.25">
      <c r="B19" s="32" t="s">
        <v>39</v>
      </c>
      <c r="C19" s="95">
        <f>COUNTA('Monitoria Anual 1'!L11:L72)</f>
        <v>17</v>
      </c>
      <c r="D19" s="96">
        <f>C19/C22</f>
        <v>0.27419354838709675</v>
      </c>
      <c r="E19" s="95">
        <f>C19-2</f>
        <v>15</v>
      </c>
      <c r="F19" s="94">
        <f t="shared" si="0"/>
        <v>0.25862068965517243</v>
      </c>
    </row>
    <row r="20" spans="2:17" ht="16.5" thickBot="1" x14ac:dyDescent="0.3">
      <c r="B20" s="33" t="s">
        <v>40</v>
      </c>
      <c r="C20" s="95">
        <f>COUNTA('Monitoria Anual 1'!M11:M72)</f>
        <v>0</v>
      </c>
      <c r="D20" s="96">
        <f>C20/C22</f>
        <v>0</v>
      </c>
      <c r="E20" s="95">
        <f>C20</f>
        <v>0</v>
      </c>
      <c r="F20" s="94">
        <f t="shared" si="0"/>
        <v>0</v>
      </c>
    </row>
    <row r="21" spans="2:17" ht="17.25" thickTop="1" thickBot="1" x14ac:dyDescent="0.3">
      <c r="B21" s="88" t="s">
        <v>63</v>
      </c>
      <c r="C21" s="95"/>
      <c r="D21" s="96"/>
      <c r="E21" s="95">
        <f>'Monitoria Anual 1'!B78</f>
        <v>0</v>
      </c>
      <c r="F21" s="94">
        <f t="shared" si="0"/>
        <v>0</v>
      </c>
    </row>
    <row r="22" spans="2:17" ht="16.5" thickTop="1" thickBot="1" x14ac:dyDescent="0.3">
      <c r="B22" s="98" t="s">
        <v>43</v>
      </c>
      <c r="C22" s="99">
        <f>C16+C17+C18+C19+C20</f>
        <v>62</v>
      </c>
      <c r="D22" s="100">
        <f>SUM(D15:D21)</f>
        <v>1</v>
      </c>
      <c r="E22" s="99">
        <f>SUM(E16:E21)</f>
        <v>58</v>
      </c>
      <c r="F22" s="97">
        <f>SUM(F16:F21)</f>
        <v>1</v>
      </c>
    </row>
    <row r="23" spans="2:17" ht="16.5" thickTop="1" thickBot="1" x14ac:dyDescent="0.3">
      <c r="B23" s="393" t="s">
        <v>78</v>
      </c>
      <c r="C23" s="393"/>
      <c r="D23" s="393"/>
      <c r="E23" s="103">
        <f>COUNTIF('Monitoria Anual 1'!N11:N72,'Monitoria Anual 1'!AF7)</f>
        <v>3</v>
      </c>
      <c r="F23" s="101"/>
    </row>
    <row r="24" spans="2:17" ht="16.5" thickTop="1" thickBot="1" x14ac:dyDescent="0.3">
      <c r="B24" s="393" t="s">
        <v>77</v>
      </c>
      <c r="C24" s="393"/>
      <c r="D24" s="393"/>
      <c r="E24" s="103">
        <f>COUNTIF('Monitoria Anual 1'!N11:N72,'Monitoria Anual 1'!AF8)</f>
        <v>1</v>
      </c>
      <c r="F24" s="102"/>
    </row>
    <row r="25" spans="2:17" ht="15.75" thickTop="1" x14ac:dyDescent="0.25"/>
    <row r="26" spans="2:17" x14ac:dyDescent="0.25">
      <c r="B26" s="28" t="s">
        <v>45</v>
      </c>
      <c r="C26" s="29"/>
      <c r="D26" s="29"/>
    </row>
    <row r="27" spans="2:17" ht="3" customHeight="1" x14ac:dyDescent="0.25"/>
    <row r="28" spans="2:17" ht="36" customHeight="1" x14ac:dyDescent="0.25">
      <c r="B28" s="50" t="s">
        <v>34</v>
      </c>
      <c r="C28" s="36">
        <f>COUNTA('Monitoria Anual 1'!A11:A72)</f>
        <v>11</v>
      </c>
      <c r="O28" t="s">
        <v>75</v>
      </c>
      <c r="Q28" t="s">
        <v>76</v>
      </c>
    </row>
    <row r="29" spans="2:17" ht="6.6" customHeight="1" thickBot="1" x14ac:dyDescent="0.3"/>
    <row r="30" spans="2:17" ht="16.5" thickTop="1" thickBot="1" x14ac:dyDescent="0.3">
      <c r="B30" s="34" t="s">
        <v>46</v>
      </c>
      <c r="C30" s="35" t="s">
        <v>47</v>
      </c>
      <c r="D30" s="38"/>
      <c r="E30" s="39"/>
      <c r="F30" s="40"/>
      <c r="G30" s="41"/>
      <c r="H30" s="42"/>
      <c r="I30" s="43"/>
    </row>
    <row r="31" spans="2:17" ht="15.75" thickTop="1" x14ac:dyDescent="0.25">
      <c r="B31" s="44" t="s">
        <v>49</v>
      </c>
      <c r="C31" s="46">
        <f>COUNTA('Monitoria Anual 1'!B11:B26)</f>
        <v>16</v>
      </c>
      <c r="D31" s="49">
        <f>COUNTA('Monitoria Anual 1'!N11:N26)</f>
        <v>0</v>
      </c>
      <c r="E31" s="49">
        <f>COUNTA('Monitoria Anual 1'!I11:I26)</f>
        <v>2</v>
      </c>
      <c r="F31" s="49">
        <f>COUNTA('Monitoria Anual 1'!J11:J26)</f>
        <v>4</v>
      </c>
      <c r="G31" s="49">
        <f>COUNTA('Monitoria Anual 1'!K11:K26)</f>
        <v>7</v>
      </c>
      <c r="H31" s="49">
        <f>COUNTA('Monitoria Anual 1'!L11:L26)</f>
        <v>3</v>
      </c>
      <c r="I31" s="49">
        <f>COUNTA('Monitoria Anual 1'!M11:M26)</f>
        <v>0</v>
      </c>
    </row>
    <row r="32" spans="2:17" x14ac:dyDescent="0.25">
      <c r="B32" s="45" t="s">
        <v>50</v>
      </c>
      <c r="C32" s="47">
        <f>COUNTA('Monitoria Anual 1'!B27:B37)</f>
        <v>11</v>
      </c>
      <c r="D32" s="47">
        <f>COUNTA('Monitoria Anual 1'!N27:N37)</f>
        <v>2</v>
      </c>
      <c r="E32" s="47">
        <f>COUNTA('Monitoria Anual 1'!I27:I37)</f>
        <v>3</v>
      </c>
      <c r="F32" s="47">
        <f>COUNTA('Monitoria Anual 1'!J27:J37)</f>
        <v>5</v>
      </c>
      <c r="G32" s="47">
        <f>COUNTA('Monitoria Anual 1'!K27:K37)</f>
        <v>1</v>
      </c>
      <c r="H32" s="47">
        <f>COUNTA('Monitoria Anual 1'!L27:L37)</f>
        <v>2</v>
      </c>
      <c r="I32" s="47">
        <f>COUNTA('Monitoria Anual 1'!M27:M37)</f>
        <v>0</v>
      </c>
    </row>
    <row r="33" spans="2:9" x14ac:dyDescent="0.25">
      <c r="B33" s="45" t="s">
        <v>51</v>
      </c>
      <c r="C33" s="47">
        <f>COUNTA('Monitoria Anual 1'!B38:B47)</f>
        <v>10</v>
      </c>
      <c r="D33" s="47">
        <f>COUNTA('Monitoria Anual 1'!N38:N47)</f>
        <v>2</v>
      </c>
      <c r="E33" s="47">
        <f>COUNTA('Monitoria Anual 1'!I38:I47)</f>
        <v>1</v>
      </c>
      <c r="F33" s="47">
        <f>COUNTA('Monitoria Anual 1'!J38:J47)</f>
        <v>4</v>
      </c>
      <c r="G33" s="47">
        <f>COUNTA('Monitoria Anual 1'!K38:K47)</f>
        <v>2</v>
      </c>
      <c r="H33" s="47">
        <f>COUNTA('Monitoria Anual 1'!L38:L47)</f>
        <v>3</v>
      </c>
      <c r="I33" s="47">
        <f>COUNTA('Monitoria Anual 1'!M38:M47)</f>
        <v>0</v>
      </c>
    </row>
    <row r="34" spans="2:9" x14ac:dyDescent="0.25">
      <c r="B34" s="45" t="s">
        <v>52</v>
      </c>
      <c r="C34" s="47">
        <f>COUNTA('Monitoria Anual 1'!B48:B51)</f>
        <v>4</v>
      </c>
      <c r="D34" s="47">
        <f>COUNTA('Monitoria Anual 1'!N48:N51)</f>
        <v>0</v>
      </c>
      <c r="E34" s="47">
        <f>COUNTA('Monitoria Anual 1'!I48:I51)</f>
        <v>0</v>
      </c>
      <c r="F34" s="47">
        <f>COUNTA('Monitoria Anual 1'!J48:J51)</f>
        <v>2</v>
      </c>
      <c r="G34" s="47">
        <f>COUNTA('Monitoria Anual 1'!K48:K51)</f>
        <v>2</v>
      </c>
      <c r="H34" s="47">
        <f>COUNTA('Monitoria Anual 1'!L48:L51)</f>
        <v>0</v>
      </c>
      <c r="I34" s="47">
        <f>COUNTA('Monitoria Anual 1'!M48:M51)</f>
        <v>0</v>
      </c>
    </row>
    <row r="35" spans="2:9" x14ac:dyDescent="0.25">
      <c r="B35" s="45" t="s">
        <v>53</v>
      </c>
      <c r="C35" s="47">
        <f>COUNTA('Monitoria Anual 1'!B52:B54)</f>
        <v>3</v>
      </c>
      <c r="D35" s="47">
        <f>COUNTA('Monitoria Anual 1'!N52:N54)</f>
        <v>0</v>
      </c>
      <c r="E35" s="47">
        <f>COUNTA('Monitoria Anual 1'!I52:I54)</f>
        <v>0</v>
      </c>
      <c r="F35" s="47">
        <f>COUNTA('Monitoria Anual 1'!J52:J54)</f>
        <v>1</v>
      </c>
      <c r="G35" s="47">
        <f>COUNTA('Monitoria Anual 1'!K52:K54)</f>
        <v>2</v>
      </c>
      <c r="H35" s="47">
        <f>COUNTA('Monitoria Anual 1'!L52:L54)</f>
        <v>0</v>
      </c>
      <c r="I35" s="47">
        <f>COUNTA('Monitoria Anual 1'!M52:M54)</f>
        <v>0</v>
      </c>
    </row>
    <row r="36" spans="2:9" x14ac:dyDescent="0.25">
      <c r="B36" s="45" t="s">
        <v>54</v>
      </c>
      <c r="C36" s="47">
        <f>COUNTA('Monitoria Anual 1'!B55:B56)</f>
        <v>2</v>
      </c>
      <c r="D36" s="47">
        <f>COUNTA('Monitoria Anual 1'!N55:N56)</f>
        <v>0</v>
      </c>
      <c r="E36" s="47">
        <f>COUNTA('Monitoria Anual 1'!I55:I56)</f>
        <v>0</v>
      </c>
      <c r="F36" s="47">
        <f>COUNTA('Monitoria Anual 1'!J55:J56)</f>
        <v>0</v>
      </c>
      <c r="G36" s="47">
        <f>COUNTA('Monitoria Anual 1'!K55:K56)</f>
        <v>0</v>
      </c>
      <c r="H36" s="47">
        <f>COUNTA('Monitoria Anual 1'!L55:L56)</f>
        <v>2</v>
      </c>
      <c r="I36" s="47">
        <f>COUNTA('Monitoria Anual 1'!M55:M56)</f>
        <v>0</v>
      </c>
    </row>
    <row r="37" spans="2:9" x14ac:dyDescent="0.25">
      <c r="B37" s="45" t="s">
        <v>55</v>
      </c>
      <c r="C37" s="47">
        <f>COUNTA('Monitoria Anual 1'!B57:B61)</f>
        <v>5</v>
      </c>
      <c r="D37" s="47">
        <f>COUNTA('Monitoria Anual 1'!N57:N61)</f>
        <v>0</v>
      </c>
      <c r="E37" s="47">
        <f>COUNTA('Monitoria Anual 1'!I57:I61)</f>
        <v>1</v>
      </c>
      <c r="F37" s="47">
        <f>COUNTA('Monitoria Anual 1'!J57:J61)</f>
        <v>0</v>
      </c>
      <c r="G37" s="47">
        <f>COUNTA('Monitoria Anual 1'!K57:K61)</f>
        <v>2</v>
      </c>
      <c r="H37" s="47">
        <f>COUNTA('Monitoria Anual 1'!L57:L61)</f>
        <v>2</v>
      </c>
      <c r="I37" s="47">
        <f>COUNTA('Monitoria Anual 1'!M57:M61)</f>
        <v>0</v>
      </c>
    </row>
    <row r="38" spans="2:9" x14ac:dyDescent="0.25">
      <c r="B38" s="45" t="s">
        <v>56</v>
      </c>
      <c r="C38" s="47">
        <f>COUNTA('Monitoria Anual 1'!B62:B65)</f>
        <v>4</v>
      </c>
      <c r="D38" s="47">
        <f>COUNTA('Monitoria Anual 1'!N62:N65)</f>
        <v>0</v>
      </c>
      <c r="E38" s="47">
        <f>COUNTA('Monitoria Anual 1'!I62:I65)</f>
        <v>1</v>
      </c>
      <c r="F38" s="47">
        <f>COUNTA('Monitoria Anual 1'!J62:J65)</f>
        <v>0</v>
      </c>
      <c r="G38" s="47">
        <f>COUNTA('Monitoria Anual 1'!K62:K65)</f>
        <v>1</v>
      </c>
      <c r="H38" s="47">
        <f>COUNTA('Monitoria Anual 1'!L62:L65)</f>
        <v>2</v>
      </c>
      <c r="I38" s="47">
        <f>COUNTA('Monitoria Anual 1'!M62:M65)</f>
        <v>0</v>
      </c>
    </row>
    <row r="39" spans="2:9" x14ac:dyDescent="0.25">
      <c r="B39" s="185" t="s">
        <v>57</v>
      </c>
      <c r="C39" s="186">
        <f>COUNTA('Monitoria Anual 1'!B66:B69)</f>
        <v>4</v>
      </c>
      <c r="D39" s="186">
        <f>COUNTA('Monitoria Anual 1'!N66:N69)</f>
        <v>0</v>
      </c>
      <c r="E39" s="186">
        <f>COUNTA('Monitoria Anual 1'!I66:I69)</f>
        <v>2</v>
      </c>
      <c r="F39" s="186">
        <f>COUNTA('Monitoria Anual 1'!J66:J69)</f>
        <v>1</v>
      </c>
      <c r="G39" s="186">
        <f>COUNTA('Monitoria Anual 1'!K66:K69)</f>
        <v>0</v>
      </c>
      <c r="H39" s="186">
        <f>COUNTA('Monitoria Anual 1'!L66:L69)</f>
        <v>1</v>
      </c>
      <c r="I39" s="186">
        <f>COUNTA('Monitoria Anual 1'!M66:M69)</f>
        <v>0</v>
      </c>
    </row>
    <row r="40" spans="2:9" x14ac:dyDescent="0.25">
      <c r="B40" s="185" t="s">
        <v>58</v>
      </c>
      <c r="C40" s="188">
        <f>COUNTA('Monitoria Anual 1'!B70:B70)</f>
        <v>1</v>
      </c>
      <c r="D40" s="188">
        <f>COUNTA('Monitoria Anual 1'!N70:N70)</f>
        <v>0</v>
      </c>
      <c r="E40" s="188">
        <f>COUNTA('Monitoria Anual 1'!I70:I70)</f>
        <v>0</v>
      </c>
      <c r="F40" s="188">
        <f>COUNTA('Monitoria Anual 1'!J70:J70)</f>
        <v>1</v>
      </c>
      <c r="G40" s="188">
        <f>COUNTA('Monitoria Anual 1'!K70:K70)</f>
        <v>0</v>
      </c>
      <c r="H40" s="188">
        <f>COUNTA('Monitoria Anual 1'!L70:L70)</f>
        <v>0</v>
      </c>
      <c r="I40" s="186">
        <f>COUNTA('Monitoria Anual 1'!M70:M70)</f>
        <v>0</v>
      </c>
    </row>
    <row r="41" spans="2:9" ht="15.75" thickBot="1" x14ac:dyDescent="0.3">
      <c r="B41" s="187" t="s">
        <v>419</v>
      </c>
      <c r="C41" s="189">
        <f>COUNTA('Monitoria Anual 1'!B71:B72)</f>
        <v>2</v>
      </c>
      <c r="D41" s="189">
        <f>COUNTA('Monitoria Anual 1'!N71:N73)</f>
        <v>0</v>
      </c>
      <c r="E41" s="189">
        <f>COUNTA('Monitoria Anual 1'!I71:I73)</f>
        <v>0</v>
      </c>
      <c r="F41" s="189">
        <f>COUNTA('Monitoria Anual 1'!J71:J73)</f>
        <v>0</v>
      </c>
      <c r="G41" s="189">
        <f>COUNTA('Monitoria Anual 1'!K71:K73)</f>
        <v>0</v>
      </c>
      <c r="H41" s="189">
        <f>COUNTA('Monitoria Anual 1'!L71:L73)</f>
        <v>2</v>
      </c>
      <c r="I41" s="48">
        <f>COUNTA('Monitoria Anual 1'!M71:M73)</f>
        <v>0</v>
      </c>
    </row>
    <row r="42" spans="2:9" ht="15.75" thickTop="1" x14ac:dyDescent="0.25"/>
  </sheetData>
  <customSheetViews>
    <customSheetView guid="{03BCC8A0-FCA6-4BDE-AAC2-E8288BB56580}" scale="90" showGridLines="0" topLeftCell="A4">
      <selection activeCell="C7" sqref="C7"/>
      <colBreaks count="1" manualBreakCount="1">
        <brk id="9" max="1048575" man="1"/>
      </colBreaks>
      <pageMargins left="0.511811024" right="0.511811024" top="0.78740157499999996" bottom="0.78740157499999996" header="0.31496062000000002" footer="0.31496062000000002"/>
      <pageSetup scale="95" orientation="portrait" r:id="rId1"/>
    </customSheetView>
  </customSheetViews>
  <mergeCells count="7">
    <mergeCell ref="B13:D13"/>
    <mergeCell ref="A3:P3"/>
    <mergeCell ref="B23:D23"/>
    <mergeCell ref="B24:D24"/>
    <mergeCell ref="E13:F13"/>
    <mergeCell ref="E12:F12"/>
    <mergeCell ref="C5:O5"/>
  </mergeCells>
  <conditionalFormatting sqref="D31:E31 E31:I39">
    <cfRule type="cellIs" dxfId="192" priority="6" stopIfTrue="1" operator="equal">
      <formula>0</formula>
    </cfRule>
  </conditionalFormatting>
  <conditionalFormatting sqref="F31">
    <cfRule type="cellIs" dxfId="191" priority="5" operator="equal">
      <formula>0</formula>
    </cfRule>
  </conditionalFormatting>
  <conditionalFormatting sqref="G31">
    <cfRule type="cellIs" dxfId="190" priority="4" operator="equal">
      <formula>0</formula>
    </cfRule>
  </conditionalFormatting>
  <conditionalFormatting sqref="H31">
    <cfRule type="cellIs" dxfId="189" priority="3" operator="equal">
      <formula>0</formula>
    </cfRule>
  </conditionalFormatting>
  <conditionalFormatting sqref="I31">
    <cfRule type="cellIs" dxfId="188" priority="2" operator="equal">
      <formula>0</formula>
    </cfRule>
  </conditionalFormatting>
  <conditionalFormatting sqref="I40:I41">
    <cfRule type="cellIs" dxfId="187" priority="1" stopIfTrue="1" operator="equal">
      <formula>0</formula>
    </cfRule>
  </conditionalFormatting>
  <pageMargins left="0.511811024" right="0.511811024" top="0.78740157499999996" bottom="0.78740157499999996" header="0.31496062000000002" footer="0.31496062000000002"/>
  <pageSetup scale="95" orientation="portrait" r:id="rId2"/>
  <colBreaks count="1" manualBreakCount="1">
    <brk id="9" max="1048575" man="1"/>
  </col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25"/>
  <sheetViews>
    <sheetView showGridLines="0" zoomScale="60" zoomScaleNormal="60" workbookViewId="0">
      <pane xSplit="2" topLeftCell="C1" activePane="topRight" state="frozen"/>
      <selection activeCell="Q10" sqref="Q10"/>
      <selection pane="topRight" activeCell="S66" sqref="S66"/>
    </sheetView>
  </sheetViews>
  <sheetFormatPr defaultColWidth="8.85546875" defaultRowHeight="15" x14ac:dyDescent="0.25"/>
  <cols>
    <col min="1" max="1" width="35.28515625" style="17" customWidth="1"/>
    <col min="2" max="2" width="38" style="1" customWidth="1"/>
    <col min="3" max="3" width="18.7109375" style="1" customWidth="1"/>
    <col min="4" max="4" width="19.42578125" style="1" customWidth="1"/>
    <col min="5" max="5" width="25.7109375" style="1" customWidth="1"/>
    <col min="6" max="6" width="27.5703125" style="199" customWidth="1"/>
    <col min="7" max="7" width="25.140625" style="1" customWidth="1"/>
    <col min="8" max="8" width="27.7109375" style="1" bestFit="1" customWidth="1"/>
    <col min="9" max="14" width="26.7109375" style="17"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ht="45" x14ac:dyDescent="0.25">
      <c r="A1" s="132" t="s">
        <v>0</v>
      </c>
      <c r="F1" s="196"/>
      <c r="I1" s="15"/>
      <c r="J1" s="15"/>
      <c r="K1" s="15"/>
      <c r="L1" s="15"/>
      <c r="M1" s="15"/>
      <c r="N1" s="15"/>
    </row>
    <row r="2" spans="1:32" s="4" customFormat="1" ht="4.1500000000000004" customHeight="1" x14ac:dyDescent="0.25">
      <c r="A2" s="16"/>
      <c r="F2" s="197"/>
      <c r="I2" s="16"/>
      <c r="J2" s="16"/>
      <c r="K2" s="16"/>
      <c r="L2" s="16"/>
      <c r="M2" s="16"/>
      <c r="N2" s="16"/>
    </row>
    <row r="3" spans="1:32" s="5" customFormat="1" ht="45.75" customHeight="1" thickBot="1" x14ac:dyDescent="0.3">
      <c r="A3" s="400" t="s">
        <v>672</v>
      </c>
      <c r="B3" s="400"/>
      <c r="C3" s="84"/>
      <c r="D3" s="84"/>
      <c r="E3" s="84"/>
      <c r="F3" s="198"/>
      <c r="G3" s="84"/>
      <c r="H3" s="84"/>
      <c r="I3" s="84"/>
      <c r="J3" s="84"/>
      <c r="K3" s="84"/>
      <c r="L3" s="84"/>
      <c r="M3" s="84"/>
      <c r="O3" s="84"/>
      <c r="P3" s="84"/>
      <c r="Q3" s="84"/>
    </row>
    <row r="4" spans="1:32" ht="15.75" thickTop="1" x14ac:dyDescent="0.25"/>
    <row r="5" spans="1:32" s="6" customFormat="1" ht="25.9" customHeight="1" thickBot="1" x14ac:dyDescent="0.3">
      <c r="A5" s="133" t="s">
        <v>1</v>
      </c>
      <c r="B5" s="7"/>
      <c r="C5" s="8"/>
      <c r="D5" s="398" t="s">
        <v>673</v>
      </c>
      <c r="E5" s="399"/>
      <c r="F5" s="399"/>
      <c r="G5" s="399"/>
      <c r="H5" s="399"/>
      <c r="I5" s="399"/>
      <c r="J5" s="399"/>
      <c r="K5" s="399"/>
      <c r="L5" s="12"/>
      <c r="M5" s="13"/>
    </row>
    <row r="6" spans="1:32" ht="15.75" thickTop="1" x14ac:dyDescent="0.25"/>
    <row r="7" spans="1:32" ht="30.75" thickBot="1" x14ac:dyDescent="0.3">
      <c r="A7" s="133" t="s">
        <v>2</v>
      </c>
      <c r="B7" s="7"/>
      <c r="C7" s="8"/>
      <c r="D7" s="176" t="s">
        <v>671</v>
      </c>
      <c r="E7" s="10"/>
      <c r="F7" s="200"/>
      <c r="G7" s="11"/>
      <c r="H7" s="17"/>
      <c r="AF7" s="1" t="s">
        <v>73</v>
      </c>
    </row>
    <row r="8" spans="1:32" ht="15.75" thickTop="1" x14ac:dyDescent="0.25">
      <c r="AF8" s="81" t="s">
        <v>74</v>
      </c>
    </row>
    <row r="9" spans="1:32" ht="16.5" thickBot="1" x14ac:dyDescent="0.3">
      <c r="A9" s="134" t="s">
        <v>12</v>
      </c>
      <c r="B9" s="69"/>
      <c r="C9" s="69"/>
      <c r="D9" s="69"/>
      <c r="E9" s="69"/>
      <c r="F9" s="201"/>
      <c r="G9" s="69"/>
      <c r="H9" s="70"/>
      <c r="I9" s="381" t="s">
        <v>68</v>
      </c>
      <c r="J9" s="382"/>
      <c r="K9" s="382"/>
      <c r="L9" s="382"/>
      <c r="M9" s="382"/>
      <c r="N9" s="382"/>
      <c r="O9" s="382"/>
      <c r="P9" s="382"/>
      <c r="Q9" s="382"/>
      <c r="R9" s="383"/>
      <c r="S9" s="82"/>
      <c r="T9" s="384" t="s">
        <v>31</v>
      </c>
      <c r="U9" s="385"/>
      <c r="V9" s="385"/>
      <c r="W9" s="385"/>
      <c r="X9" s="385"/>
      <c r="Y9" s="385"/>
      <c r="Z9" s="385"/>
      <c r="AA9" s="386"/>
    </row>
    <row r="10" spans="1:32" ht="64.5" thickTop="1" thickBot="1" x14ac:dyDescent="0.3">
      <c r="A10" s="135" t="s">
        <v>4</v>
      </c>
      <c r="B10" s="23" t="s">
        <v>5</v>
      </c>
      <c r="C10" s="23" t="s">
        <v>6</v>
      </c>
      <c r="D10" s="23" t="s">
        <v>10</v>
      </c>
      <c r="E10" s="23" t="s">
        <v>11</v>
      </c>
      <c r="F10" s="202" t="s">
        <v>7</v>
      </c>
      <c r="G10" s="23" t="s">
        <v>9</v>
      </c>
      <c r="H10" s="23" t="s">
        <v>71</v>
      </c>
      <c r="I10" s="18" t="s">
        <v>13</v>
      </c>
      <c r="J10" s="19" t="s">
        <v>14</v>
      </c>
      <c r="K10" s="20" t="s">
        <v>15</v>
      </c>
      <c r="L10" s="21" t="s">
        <v>16</v>
      </c>
      <c r="M10" s="22" t="s">
        <v>17</v>
      </c>
      <c r="N10" s="75" t="s">
        <v>18</v>
      </c>
      <c r="O10" s="24" t="s">
        <v>19</v>
      </c>
      <c r="P10" s="24" t="s">
        <v>20</v>
      </c>
      <c r="Q10" s="24" t="s">
        <v>21</v>
      </c>
      <c r="R10" s="24" t="s">
        <v>22</v>
      </c>
      <c r="S10" s="24" t="s">
        <v>69</v>
      </c>
      <c r="T10" s="25" t="s">
        <v>23</v>
      </c>
      <c r="U10" s="26" t="s">
        <v>24</v>
      </c>
      <c r="V10" s="26" t="s">
        <v>25</v>
      </c>
      <c r="W10" s="26" t="s">
        <v>26</v>
      </c>
      <c r="X10" s="26" t="s">
        <v>27</v>
      </c>
      <c r="Y10" s="26" t="s">
        <v>28</v>
      </c>
      <c r="Z10" s="26" t="s">
        <v>29</v>
      </c>
      <c r="AA10" s="26" t="s">
        <v>30</v>
      </c>
    </row>
    <row r="11" spans="1:32" ht="112.5" customHeight="1" thickTop="1" x14ac:dyDescent="0.25">
      <c r="A11" s="116" t="s">
        <v>187</v>
      </c>
      <c r="B11" s="143" t="s">
        <v>83</v>
      </c>
      <c r="C11" s="144" t="s">
        <v>84</v>
      </c>
      <c r="D11" s="145">
        <v>40909</v>
      </c>
      <c r="E11" s="146">
        <v>42370</v>
      </c>
      <c r="F11" s="144" t="s">
        <v>85</v>
      </c>
      <c r="G11" s="144" t="s">
        <v>86</v>
      </c>
      <c r="H11" s="147">
        <v>0</v>
      </c>
      <c r="I11" s="148"/>
      <c r="J11" s="148" t="s">
        <v>70</v>
      </c>
      <c r="K11" s="148"/>
      <c r="L11" s="148"/>
      <c r="M11" s="148"/>
      <c r="N11" s="149"/>
      <c r="O11" s="150" t="s">
        <v>87</v>
      </c>
      <c r="P11" s="150" t="s">
        <v>88</v>
      </c>
      <c r="Q11" s="150" t="s">
        <v>89</v>
      </c>
      <c r="R11" s="150" t="s">
        <v>90</v>
      </c>
      <c r="S11" s="151" t="s">
        <v>467</v>
      </c>
      <c r="T11" s="150"/>
      <c r="U11" s="150"/>
      <c r="V11" s="150"/>
      <c r="W11" s="146"/>
      <c r="X11" s="150" t="s">
        <v>678</v>
      </c>
      <c r="Y11" s="150"/>
      <c r="Z11" s="150"/>
      <c r="AA11" s="150" t="s">
        <v>468</v>
      </c>
    </row>
    <row r="12" spans="1:32" ht="159.75" customHeight="1" x14ac:dyDescent="0.25">
      <c r="A12" s="136"/>
      <c r="B12" s="143" t="s">
        <v>469</v>
      </c>
      <c r="C12" s="144" t="s">
        <v>95</v>
      </c>
      <c r="D12" s="145">
        <v>40909</v>
      </c>
      <c r="E12" s="152">
        <v>42370</v>
      </c>
      <c r="F12" s="144" t="s">
        <v>85</v>
      </c>
      <c r="G12" s="144" t="s">
        <v>470</v>
      </c>
      <c r="H12" s="147">
        <v>0</v>
      </c>
      <c r="I12" s="148"/>
      <c r="J12" s="148"/>
      <c r="K12" s="148" t="s">
        <v>70</v>
      </c>
      <c r="L12" s="148"/>
      <c r="M12" s="148"/>
      <c r="N12" s="149"/>
      <c r="O12" s="153" t="s">
        <v>97</v>
      </c>
      <c r="P12" s="150"/>
      <c r="Q12" s="153"/>
      <c r="R12" s="150" t="s">
        <v>90</v>
      </c>
      <c r="S12" s="151" t="s">
        <v>471</v>
      </c>
      <c r="T12" s="144"/>
      <c r="U12" s="153"/>
      <c r="V12" s="153"/>
      <c r="W12" s="152"/>
      <c r="X12" s="150" t="s">
        <v>678</v>
      </c>
      <c r="Y12" s="153"/>
      <c r="Z12" s="153"/>
      <c r="AA12" s="153" t="s">
        <v>472</v>
      </c>
    </row>
    <row r="13" spans="1:32" ht="120" x14ac:dyDescent="0.25">
      <c r="A13" s="136"/>
      <c r="B13" s="143" t="s">
        <v>109</v>
      </c>
      <c r="C13" s="144" t="s">
        <v>102</v>
      </c>
      <c r="D13" s="145">
        <v>40909</v>
      </c>
      <c r="E13" s="152">
        <v>42736</v>
      </c>
      <c r="F13" s="154" t="s">
        <v>104</v>
      </c>
      <c r="G13" s="144" t="s">
        <v>105</v>
      </c>
      <c r="H13" s="147">
        <v>0</v>
      </c>
      <c r="I13" s="148"/>
      <c r="J13" s="148"/>
      <c r="K13" s="148" t="s">
        <v>70</v>
      </c>
      <c r="L13" s="148"/>
      <c r="M13" s="148"/>
      <c r="N13" s="149"/>
      <c r="O13" s="148" t="s">
        <v>473</v>
      </c>
      <c r="P13" s="148"/>
      <c r="Q13" s="148"/>
      <c r="R13" s="148" t="s">
        <v>474</v>
      </c>
      <c r="S13" s="148"/>
      <c r="T13" s="155" t="s">
        <v>475</v>
      </c>
      <c r="U13" s="148"/>
      <c r="V13" s="148"/>
      <c r="W13" s="148"/>
      <c r="X13" s="148"/>
      <c r="Y13" s="148"/>
      <c r="Z13" s="148"/>
      <c r="AA13" s="148"/>
    </row>
    <row r="14" spans="1:32" ht="110.25" customHeight="1" x14ac:dyDescent="0.25">
      <c r="A14" s="136"/>
      <c r="B14" s="156" t="s">
        <v>110</v>
      </c>
      <c r="C14" s="144" t="s">
        <v>111</v>
      </c>
      <c r="D14" s="145">
        <v>40909</v>
      </c>
      <c r="E14" s="152">
        <v>42736</v>
      </c>
      <c r="F14" s="154" t="s">
        <v>104</v>
      </c>
      <c r="G14" s="154" t="s">
        <v>112</v>
      </c>
      <c r="H14" s="147">
        <v>300000</v>
      </c>
      <c r="I14" s="148"/>
      <c r="J14" s="148"/>
      <c r="K14" s="148" t="s">
        <v>70</v>
      </c>
      <c r="L14" s="148"/>
      <c r="M14" s="148"/>
      <c r="N14" s="149"/>
      <c r="O14" s="148" t="s">
        <v>476</v>
      </c>
      <c r="P14" s="148"/>
      <c r="Q14" s="148" t="s">
        <v>477</v>
      </c>
      <c r="R14" s="148" t="s">
        <v>478</v>
      </c>
      <c r="S14" s="148"/>
      <c r="T14" s="148" t="s">
        <v>679</v>
      </c>
      <c r="U14" s="148" t="s">
        <v>479</v>
      </c>
      <c r="V14" s="148"/>
      <c r="W14" s="148"/>
      <c r="X14" s="148"/>
      <c r="Y14" s="148"/>
      <c r="Z14" s="148"/>
      <c r="AA14" s="148" t="s">
        <v>480</v>
      </c>
    </row>
    <row r="15" spans="1:32" ht="120" x14ac:dyDescent="0.25">
      <c r="A15" s="136"/>
      <c r="B15" s="156" t="s">
        <v>118</v>
      </c>
      <c r="C15" s="144" t="s">
        <v>116</v>
      </c>
      <c r="D15" s="145">
        <v>41275</v>
      </c>
      <c r="E15" s="145">
        <v>42370</v>
      </c>
      <c r="F15" s="154" t="s">
        <v>104</v>
      </c>
      <c r="G15" s="154" t="s">
        <v>117</v>
      </c>
      <c r="H15" s="147">
        <v>10000</v>
      </c>
      <c r="I15" s="148"/>
      <c r="J15" s="148" t="s">
        <v>70</v>
      </c>
      <c r="K15" s="148"/>
      <c r="L15" s="148"/>
      <c r="M15" s="148"/>
      <c r="N15" s="149"/>
      <c r="O15" s="148" t="s">
        <v>481</v>
      </c>
      <c r="P15" s="148"/>
      <c r="Q15" s="148" t="s">
        <v>482</v>
      </c>
      <c r="R15" s="148" t="s">
        <v>483</v>
      </c>
      <c r="S15" s="148" t="s">
        <v>484</v>
      </c>
      <c r="T15" s="148"/>
      <c r="U15" s="148"/>
      <c r="V15" s="148"/>
      <c r="W15" s="148"/>
      <c r="X15" s="148"/>
      <c r="Y15" s="148"/>
      <c r="Z15" s="148"/>
      <c r="AA15" s="148"/>
    </row>
    <row r="16" spans="1:32" ht="135" x14ac:dyDescent="0.25">
      <c r="A16" s="136"/>
      <c r="B16" s="156" t="s">
        <v>120</v>
      </c>
      <c r="C16" s="144" t="s">
        <v>121</v>
      </c>
      <c r="D16" s="145">
        <v>41426</v>
      </c>
      <c r="E16" s="145">
        <v>41791</v>
      </c>
      <c r="F16" s="154" t="s">
        <v>104</v>
      </c>
      <c r="G16" s="144" t="s">
        <v>122</v>
      </c>
      <c r="H16" s="147">
        <v>300000</v>
      </c>
      <c r="I16" s="148" t="s">
        <v>70</v>
      </c>
      <c r="J16" s="148"/>
      <c r="K16" s="148"/>
      <c r="L16" s="148"/>
      <c r="M16" s="148"/>
      <c r="N16" s="149"/>
      <c r="O16" s="148" t="s">
        <v>485</v>
      </c>
      <c r="P16" s="148"/>
      <c r="Q16" s="148"/>
      <c r="R16" s="148" t="s">
        <v>483</v>
      </c>
      <c r="S16" s="148"/>
      <c r="T16" s="148" t="s">
        <v>680</v>
      </c>
      <c r="U16" s="148" t="s">
        <v>486</v>
      </c>
      <c r="V16" s="148" t="s">
        <v>487</v>
      </c>
      <c r="W16" s="148" t="s">
        <v>488</v>
      </c>
      <c r="X16" s="148"/>
      <c r="Y16" s="148"/>
      <c r="Z16" s="148"/>
      <c r="AA16" s="148" t="s">
        <v>489</v>
      </c>
    </row>
    <row r="17" spans="1:27" ht="163.5" customHeight="1" x14ac:dyDescent="0.25">
      <c r="A17" s="136"/>
      <c r="B17" s="143" t="s">
        <v>123</v>
      </c>
      <c r="C17" s="144" t="s">
        <v>124</v>
      </c>
      <c r="D17" s="145">
        <v>40909</v>
      </c>
      <c r="E17" s="145">
        <v>42736</v>
      </c>
      <c r="F17" s="144" t="s">
        <v>85</v>
      </c>
      <c r="G17" s="144" t="s">
        <v>126</v>
      </c>
      <c r="H17" s="147">
        <v>830000</v>
      </c>
      <c r="I17" s="148"/>
      <c r="J17" s="148"/>
      <c r="K17" s="148"/>
      <c r="L17" s="148" t="s">
        <v>70</v>
      </c>
      <c r="M17" s="148"/>
      <c r="N17" s="149"/>
      <c r="O17" s="153" t="s">
        <v>490</v>
      </c>
      <c r="P17" s="150"/>
      <c r="Q17" s="153" t="s">
        <v>491</v>
      </c>
      <c r="R17" s="153" t="s">
        <v>492</v>
      </c>
      <c r="S17" s="153" t="s">
        <v>493</v>
      </c>
      <c r="T17" s="153"/>
      <c r="U17" s="153"/>
      <c r="V17" s="153"/>
      <c r="W17" s="153"/>
      <c r="X17" s="153"/>
      <c r="Y17" s="153"/>
      <c r="Z17" s="153"/>
      <c r="AA17" s="157"/>
    </row>
    <row r="18" spans="1:27" ht="105" x14ac:dyDescent="0.25">
      <c r="A18" s="136"/>
      <c r="B18" s="143" t="s">
        <v>131</v>
      </c>
      <c r="C18" s="144" t="s">
        <v>132</v>
      </c>
      <c r="D18" s="145">
        <v>40909</v>
      </c>
      <c r="E18" s="145">
        <v>42736</v>
      </c>
      <c r="F18" s="144" t="s">
        <v>494</v>
      </c>
      <c r="G18" s="144" t="s">
        <v>495</v>
      </c>
      <c r="H18" s="147" t="s">
        <v>496</v>
      </c>
      <c r="I18" s="148"/>
      <c r="J18" s="148"/>
      <c r="K18" s="148"/>
      <c r="L18" s="148" t="s">
        <v>70</v>
      </c>
      <c r="M18" s="148"/>
      <c r="N18" s="149"/>
      <c r="O18" s="148" t="s">
        <v>497</v>
      </c>
      <c r="P18" s="148" t="s">
        <v>498</v>
      </c>
      <c r="Q18" s="148" t="s">
        <v>499</v>
      </c>
      <c r="R18" s="148" t="s">
        <v>500</v>
      </c>
      <c r="S18" s="148" t="s">
        <v>501</v>
      </c>
      <c r="T18" s="148"/>
      <c r="U18" s="148"/>
      <c r="V18" s="148"/>
      <c r="W18" s="148"/>
      <c r="X18" s="148" t="s">
        <v>138</v>
      </c>
      <c r="Y18" s="148"/>
      <c r="Z18" s="148"/>
      <c r="AA18" s="148"/>
    </row>
    <row r="19" spans="1:27" ht="390.75" thickBot="1" x14ac:dyDescent="0.3">
      <c r="A19" s="136"/>
      <c r="B19" s="143" t="s">
        <v>502</v>
      </c>
      <c r="C19" s="158" t="s">
        <v>132</v>
      </c>
      <c r="D19" s="145">
        <v>40909</v>
      </c>
      <c r="E19" s="145">
        <v>42736</v>
      </c>
      <c r="F19" s="144" t="s">
        <v>129</v>
      </c>
      <c r="G19" s="144" t="s">
        <v>141</v>
      </c>
      <c r="H19" s="147"/>
      <c r="I19" s="148"/>
      <c r="J19" s="148" t="s">
        <v>70</v>
      </c>
      <c r="K19" s="148"/>
      <c r="L19" s="148"/>
      <c r="M19" s="148"/>
      <c r="N19" s="149"/>
      <c r="O19" s="148" t="s">
        <v>503</v>
      </c>
      <c r="P19" s="148" t="s">
        <v>504</v>
      </c>
      <c r="Q19" s="148" t="s">
        <v>505</v>
      </c>
      <c r="R19" s="148" t="s">
        <v>506</v>
      </c>
      <c r="S19" s="148" t="s">
        <v>507</v>
      </c>
      <c r="T19" s="148"/>
      <c r="U19" s="148"/>
      <c r="V19" s="148"/>
      <c r="W19" s="148"/>
      <c r="X19" s="148"/>
      <c r="Y19" s="148"/>
      <c r="Z19" s="148" t="s">
        <v>508</v>
      </c>
      <c r="AA19" s="148"/>
    </row>
    <row r="20" spans="1:27" ht="77.25" customHeight="1" thickBot="1" x14ac:dyDescent="0.3">
      <c r="A20" s="136"/>
      <c r="B20" s="159" t="s">
        <v>145</v>
      </c>
      <c r="C20" s="144" t="s">
        <v>146</v>
      </c>
      <c r="D20" s="145">
        <v>40909</v>
      </c>
      <c r="E20" s="145">
        <v>42736</v>
      </c>
      <c r="F20" s="144" t="s">
        <v>85</v>
      </c>
      <c r="G20" s="144" t="s">
        <v>509</v>
      </c>
      <c r="H20" s="147">
        <v>100000</v>
      </c>
      <c r="I20" s="148"/>
      <c r="J20" s="148" t="s">
        <v>70</v>
      </c>
      <c r="K20" s="148"/>
      <c r="L20" s="148"/>
      <c r="M20" s="148"/>
      <c r="N20" s="160"/>
      <c r="O20" s="160" t="s">
        <v>510</v>
      </c>
      <c r="P20" s="161"/>
      <c r="Q20" s="157"/>
      <c r="R20" s="160" t="s">
        <v>511</v>
      </c>
      <c r="S20" s="160" t="s">
        <v>512</v>
      </c>
      <c r="T20" s="160" t="s">
        <v>513</v>
      </c>
      <c r="U20" s="160"/>
      <c r="V20" s="160"/>
      <c r="W20" s="160"/>
      <c r="X20" s="150" t="s">
        <v>678</v>
      </c>
      <c r="Y20" s="160"/>
      <c r="Z20" s="160"/>
      <c r="AA20" s="148" t="s">
        <v>514</v>
      </c>
    </row>
    <row r="21" spans="1:27" ht="261.75" customHeight="1" thickBot="1" x14ac:dyDescent="0.3">
      <c r="A21" s="136"/>
      <c r="B21" s="159" t="s">
        <v>151</v>
      </c>
      <c r="C21" s="144" t="s">
        <v>152</v>
      </c>
      <c r="D21" s="145">
        <v>40909</v>
      </c>
      <c r="E21" s="145">
        <v>41791</v>
      </c>
      <c r="F21" s="144" t="s">
        <v>153</v>
      </c>
      <c r="G21" s="144" t="s">
        <v>154</v>
      </c>
      <c r="H21" s="147">
        <v>100000</v>
      </c>
      <c r="I21" s="148"/>
      <c r="J21" s="148" t="s">
        <v>32</v>
      </c>
      <c r="K21" s="148"/>
      <c r="L21" s="148"/>
      <c r="M21" s="148"/>
      <c r="N21" s="149"/>
      <c r="O21" s="148" t="s">
        <v>515</v>
      </c>
      <c r="P21" s="148"/>
      <c r="Q21" s="160" t="s">
        <v>516</v>
      </c>
      <c r="R21" s="193" t="s">
        <v>517</v>
      </c>
      <c r="S21" s="193" t="s">
        <v>518</v>
      </c>
      <c r="T21" s="148"/>
      <c r="U21" s="193" t="s">
        <v>519</v>
      </c>
      <c r="V21" s="148"/>
      <c r="W21" s="148" t="s">
        <v>520</v>
      </c>
      <c r="X21" s="148"/>
      <c r="Y21" s="148"/>
      <c r="Z21" s="148"/>
      <c r="AA21" s="148" t="s">
        <v>521</v>
      </c>
    </row>
    <row r="22" spans="1:27" ht="144" customHeight="1" thickBot="1" x14ac:dyDescent="0.3">
      <c r="A22" s="136"/>
      <c r="B22" s="159" t="s">
        <v>156</v>
      </c>
      <c r="C22" s="144" t="s">
        <v>157</v>
      </c>
      <c r="D22" s="145">
        <v>41061</v>
      </c>
      <c r="E22" s="145">
        <v>42736</v>
      </c>
      <c r="F22" s="144" t="s">
        <v>153</v>
      </c>
      <c r="G22" s="144" t="s">
        <v>158</v>
      </c>
      <c r="H22" s="147">
        <v>200000</v>
      </c>
      <c r="I22" s="148"/>
      <c r="J22" s="148"/>
      <c r="K22" s="148" t="s">
        <v>70</v>
      </c>
      <c r="L22" s="148"/>
      <c r="M22" s="148"/>
      <c r="N22" s="149"/>
      <c r="O22" s="148" t="s">
        <v>522</v>
      </c>
      <c r="P22" s="148"/>
      <c r="Q22" s="148" t="s">
        <v>523</v>
      </c>
      <c r="R22" s="148" t="s">
        <v>517</v>
      </c>
      <c r="S22" s="148" t="s">
        <v>524</v>
      </c>
      <c r="T22" s="148"/>
      <c r="U22" s="148"/>
      <c r="V22" s="148"/>
      <c r="W22" s="148"/>
      <c r="X22" s="148"/>
      <c r="Y22" s="148"/>
      <c r="Z22" s="148"/>
      <c r="AA22" s="148"/>
    </row>
    <row r="23" spans="1:27" ht="104.25" customHeight="1" thickBot="1" x14ac:dyDescent="0.3">
      <c r="A23" s="136"/>
      <c r="B23" s="159" t="s">
        <v>525</v>
      </c>
      <c r="C23" s="158" t="s">
        <v>526</v>
      </c>
      <c r="D23" s="145">
        <v>40909</v>
      </c>
      <c r="E23" s="145">
        <v>42005</v>
      </c>
      <c r="F23" s="154" t="s">
        <v>104</v>
      </c>
      <c r="G23" s="144" t="s">
        <v>527</v>
      </c>
      <c r="H23" s="147">
        <v>0</v>
      </c>
      <c r="I23" s="148"/>
      <c r="J23" s="148"/>
      <c r="K23" s="148"/>
      <c r="L23" s="148" t="s">
        <v>70</v>
      </c>
      <c r="M23" s="148"/>
      <c r="N23" s="149"/>
      <c r="O23" s="148" t="s">
        <v>528</v>
      </c>
      <c r="P23" s="148"/>
      <c r="Q23" s="148" t="s">
        <v>529</v>
      </c>
      <c r="R23" s="148" t="s">
        <v>530</v>
      </c>
      <c r="S23" s="148"/>
      <c r="T23" s="148"/>
      <c r="U23" s="148"/>
      <c r="V23" s="148"/>
      <c r="W23" s="148"/>
      <c r="X23" s="148"/>
      <c r="Y23" s="148"/>
      <c r="Z23" s="148"/>
      <c r="AA23" s="148"/>
    </row>
    <row r="24" spans="1:27" ht="138" customHeight="1" thickBot="1" x14ac:dyDescent="0.3">
      <c r="A24" s="136"/>
      <c r="B24" s="159" t="s">
        <v>166</v>
      </c>
      <c r="C24" s="158" t="s">
        <v>167</v>
      </c>
      <c r="D24" s="145">
        <v>40909</v>
      </c>
      <c r="E24" s="145">
        <v>41275</v>
      </c>
      <c r="F24" s="144" t="s">
        <v>168</v>
      </c>
      <c r="G24" s="144" t="s">
        <v>169</v>
      </c>
      <c r="H24" s="147">
        <v>0</v>
      </c>
      <c r="I24" s="148"/>
      <c r="J24" s="148" t="s">
        <v>70</v>
      </c>
      <c r="K24" s="148"/>
      <c r="L24" s="148"/>
      <c r="M24" s="148"/>
      <c r="N24" s="149"/>
      <c r="O24" s="148" t="s">
        <v>531</v>
      </c>
      <c r="P24" s="148"/>
      <c r="Q24" s="148" t="s">
        <v>532</v>
      </c>
      <c r="R24" s="148" t="s">
        <v>533</v>
      </c>
      <c r="S24" s="148" t="s">
        <v>534</v>
      </c>
      <c r="T24" s="148"/>
      <c r="U24" s="148"/>
      <c r="V24" s="148" t="s">
        <v>535</v>
      </c>
      <c r="W24" s="148" t="s">
        <v>487</v>
      </c>
      <c r="X24" s="148"/>
      <c r="Y24" s="148"/>
      <c r="Z24" s="148"/>
      <c r="AA24" s="148"/>
    </row>
    <row r="25" spans="1:27" ht="125.25" customHeight="1" x14ac:dyDescent="0.25">
      <c r="A25" s="136"/>
      <c r="B25" s="143" t="s">
        <v>172</v>
      </c>
      <c r="C25" s="158" t="s">
        <v>167</v>
      </c>
      <c r="D25" s="145">
        <v>40909</v>
      </c>
      <c r="E25" s="145">
        <v>42736</v>
      </c>
      <c r="F25" s="144" t="s">
        <v>173</v>
      </c>
      <c r="G25" s="144" t="s">
        <v>174</v>
      </c>
      <c r="H25" s="147">
        <v>0</v>
      </c>
      <c r="I25" s="148"/>
      <c r="J25" s="148"/>
      <c r="K25" s="148" t="s">
        <v>70</v>
      </c>
      <c r="L25" s="148"/>
      <c r="M25" s="148"/>
      <c r="N25" s="149"/>
      <c r="O25" s="148" t="s">
        <v>536</v>
      </c>
      <c r="P25" s="148" t="s">
        <v>537</v>
      </c>
      <c r="Q25" s="162" t="s">
        <v>538</v>
      </c>
      <c r="R25" s="148" t="s">
        <v>539</v>
      </c>
      <c r="S25" s="148" t="s">
        <v>540</v>
      </c>
      <c r="T25" s="148"/>
      <c r="U25" s="148"/>
      <c r="V25" s="148"/>
      <c r="W25" s="148"/>
      <c r="X25" s="148"/>
      <c r="Y25" s="148"/>
      <c r="Z25" s="148" t="s">
        <v>541</v>
      </c>
      <c r="AA25" s="148"/>
    </row>
    <row r="26" spans="1:27" ht="120" x14ac:dyDescent="0.25">
      <c r="A26" s="136"/>
      <c r="B26" s="156" t="s">
        <v>180</v>
      </c>
      <c r="C26" s="158" t="s">
        <v>181</v>
      </c>
      <c r="D26" s="145">
        <v>40909</v>
      </c>
      <c r="E26" s="145">
        <v>42736</v>
      </c>
      <c r="F26" s="158" t="s">
        <v>182</v>
      </c>
      <c r="G26" s="144" t="s">
        <v>183</v>
      </c>
      <c r="H26" s="147">
        <v>0</v>
      </c>
      <c r="I26" s="148"/>
      <c r="J26" s="148"/>
      <c r="K26" s="148"/>
      <c r="L26" s="148" t="s">
        <v>70</v>
      </c>
      <c r="M26" s="148"/>
      <c r="N26" s="149"/>
      <c r="O26" s="148" t="s">
        <v>542</v>
      </c>
      <c r="P26" s="148"/>
      <c r="Q26" s="148"/>
      <c r="R26" s="148" t="s">
        <v>543</v>
      </c>
      <c r="S26" s="148" t="s">
        <v>544</v>
      </c>
      <c r="T26" s="148"/>
      <c r="U26" s="148"/>
      <c r="V26" s="148"/>
      <c r="W26" s="148"/>
      <c r="X26" s="148"/>
      <c r="Y26" s="148"/>
      <c r="Z26" s="148"/>
      <c r="AA26" s="148"/>
    </row>
    <row r="27" spans="1:27" ht="165" x14ac:dyDescent="0.25">
      <c r="A27" s="137" t="s">
        <v>255</v>
      </c>
      <c r="B27" s="143" t="s">
        <v>545</v>
      </c>
      <c r="C27" s="143" t="s">
        <v>189</v>
      </c>
      <c r="D27" s="145">
        <v>41091</v>
      </c>
      <c r="E27" s="145">
        <v>42705</v>
      </c>
      <c r="F27" s="154" t="s">
        <v>190</v>
      </c>
      <c r="G27" s="154" t="s">
        <v>191</v>
      </c>
      <c r="H27" s="147">
        <v>200000</v>
      </c>
      <c r="I27" s="148"/>
      <c r="J27" s="148" t="s">
        <v>70</v>
      </c>
      <c r="K27" s="148"/>
      <c r="L27" s="148"/>
      <c r="M27" s="148"/>
      <c r="N27" s="149"/>
      <c r="O27" s="160" t="s">
        <v>439</v>
      </c>
      <c r="P27" s="160"/>
      <c r="Q27" s="160" t="s">
        <v>546</v>
      </c>
      <c r="R27" s="160" t="s">
        <v>543</v>
      </c>
      <c r="S27" s="160" t="s">
        <v>547</v>
      </c>
      <c r="T27" s="160"/>
      <c r="U27" s="160"/>
      <c r="V27" s="160"/>
      <c r="W27" s="160"/>
      <c r="X27" s="160" t="s">
        <v>548</v>
      </c>
      <c r="Y27" s="160"/>
      <c r="Z27" s="160" t="s">
        <v>549</v>
      </c>
      <c r="AA27" s="160"/>
    </row>
    <row r="28" spans="1:27" ht="135" x14ac:dyDescent="0.25">
      <c r="A28" s="136"/>
      <c r="B28" s="143" t="s">
        <v>193</v>
      </c>
      <c r="C28" s="143" t="s">
        <v>194</v>
      </c>
      <c r="D28" s="145">
        <v>40909</v>
      </c>
      <c r="E28" s="163">
        <v>41913</v>
      </c>
      <c r="F28" s="154" t="s">
        <v>190</v>
      </c>
      <c r="G28" s="144" t="s">
        <v>195</v>
      </c>
      <c r="H28" s="147">
        <v>5000</v>
      </c>
      <c r="I28" s="148"/>
      <c r="J28" s="148" t="s">
        <v>70</v>
      </c>
      <c r="K28" s="148"/>
      <c r="L28" s="148"/>
      <c r="M28" s="148"/>
      <c r="N28" s="149"/>
      <c r="O28" s="160" t="s">
        <v>439</v>
      </c>
      <c r="P28" s="160"/>
      <c r="Q28" s="160" t="s">
        <v>546</v>
      </c>
      <c r="R28" s="160" t="s">
        <v>543</v>
      </c>
      <c r="S28" s="160" t="s">
        <v>550</v>
      </c>
      <c r="T28" s="160"/>
      <c r="U28" s="160"/>
      <c r="V28" s="160"/>
      <c r="W28" s="160"/>
      <c r="X28" s="160" t="s">
        <v>551</v>
      </c>
      <c r="Y28" s="160"/>
      <c r="Z28" s="160" t="s">
        <v>552</v>
      </c>
      <c r="AA28" s="160"/>
    </row>
    <row r="29" spans="1:27" ht="150" x14ac:dyDescent="0.25">
      <c r="A29" s="136"/>
      <c r="B29" s="156" t="s">
        <v>197</v>
      </c>
      <c r="C29" s="156" t="s">
        <v>198</v>
      </c>
      <c r="D29" s="145">
        <v>41091</v>
      </c>
      <c r="E29" s="145" t="s">
        <v>553</v>
      </c>
      <c r="F29" s="144" t="s">
        <v>200</v>
      </c>
      <c r="G29" s="144" t="s">
        <v>201</v>
      </c>
      <c r="H29" s="147" t="s">
        <v>202</v>
      </c>
      <c r="I29" s="148"/>
      <c r="J29" s="148"/>
      <c r="K29" s="148"/>
      <c r="L29" s="148" t="s">
        <v>70</v>
      </c>
      <c r="M29" s="148"/>
      <c r="N29" s="149"/>
      <c r="O29" s="148" t="s">
        <v>554</v>
      </c>
      <c r="P29" s="148" t="s">
        <v>555</v>
      </c>
      <c r="Q29" s="148"/>
      <c r="R29" s="148" t="s">
        <v>556</v>
      </c>
      <c r="S29" s="148"/>
      <c r="T29" s="148"/>
      <c r="U29" s="148"/>
      <c r="V29" s="148"/>
      <c r="W29" s="148"/>
      <c r="X29" s="148"/>
      <c r="Y29" s="148"/>
      <c r="Z29" s="148"/>
      <c r="AA29" s="148"/>
    </row>
    <row r="30" spans="1:27" ht="165" x14ac:dyDescent="0.25">
      <c r="A30" s="136"/>
      <c r="B30" s="156" t="s">
        <v>206</v>
      </c>
      <c r="C30" s="156" t="s">
        <v>207</v>
      </c>
      <c r="D30" s="145">
        <v>41122</v>
      </c>
      <c r="E30" s="145">
        <v>42705</v>
      </c>
      <c r="F30" s="154" t="s">
        <v>208</v>
      </c>
      <c r="G30" s="144" t="s">
        <v>209</v>
      </c>
      <c r="H30" s="147" t="s">
        <v>210</v>
      </c>
      <c r="I30" s="148"/>
      <c r="J30" s="148" t="s">
        <v>70</v>
      </c>
      <c r="K30" s="148"/>
      <c r="L30" s="148"/>
      <c r="M30" s="148"/>
      <c r="N30" s="149"/>
      <c r="O30" s="148" t="s">
        <v>439</v>
      </c>
      <c r="P30" s="148"/>
      <c r="Q30" s="148" t="s">
        <v>557</v>
      </c>
      <c r="R30" s="148" t="s">
        <v>558</v>
      </c>
      <c r="S30" s="148"/>
      <c r="T30" s="148"/>
      <c r="U30" s="148"/>
      <c r="V30" s="148"/>
      <c r="W30" s="148"/>
      <c r="X30" s="148" t="s">
        <v>548</v>
      </c>
      <c r="Y30" s="148"/>
      <c r="Z30" s="148" t="s">
        <v>559</v>
      </c>
      <c r="AA30" s="148"/>
    </row>
    <row r="31" spans="1:27" ht="135" x14ac:dyDescent="0.25">
      <c r="A31" s="136"/>
      <c r="B31" s="156" t="s">
        <v>560</v>
      </c>
      <c r="C31" s="156" t="s">
        <v>223</v>
      </c>
      <c r="D31" s="145">
        <v>41334</v>
      </c>
      <c r="E31" s="145">
        <v>42707</v>
      </c>
      <c r="F31" s="158" t="s">
        <v>224</v>
      </c>
      <c r="G31" s="144" t="s">
        <v>225</v>
      </c>
      <c r="H31" s="147" t="s">
        <v>226</v>
      </c>
      <c r="I31" s="148"/>
      <c r="J31" s="148"/>
      <c r="K31" s="148" t="s">
        <v>70</v>
      </c>
      <c r="L31" s="148"/>
      <c r="M31" s="148"/>
      <c r="N31" s="149"/>
      <c r="O31" s="148" t="s">
        <v>561</v>
      </c>
      <c r="P31" s="148"/>
      <c r="Q31" s="148" t="s">
        <v>562</v>
      </c>
      <c r="R31" s="148" t="s">
        <v>558</v>
      </c>
      <c r="S31" s="148" t="s">
        <v>563</v>
      </c>
      <c r="T31" s="148"/>
      <c r="U31" s="148"/>
      <c r="V31" s="148"/>
      <c r="W31" s="148"/>
      <c r="X31" s="148"/>
      <c r="Y31" s="148"/>
      <c r="Z31" s="148"/>
      <c r="AA31" s="148"/>
    </row>
    <row r="32" spans="1:27" ht="105" x14ac:dyDescent="0.25">
      <c r="A32" s="136"/>
      <c r="B32" s="156" t="s">
        <v>232</v>
      </c>
      <c r="C32" s="156" t="s">
        <v>233</v>
      </c>
      <c r="D32" s="145">
        <v>40909</v>
      </c>
      <c r="E32" s="145">
        <v>42708</v>
      </c>
      <c r="F32" s="158" t="s">
        <v>234</v>
      </c>
      <c r="G32" s="144" t="s">
        <v>235</v>
      </c>
      <c r="H32" s="147">
        <v>0</v>
      </c>
      <c r="I32" s="148"/>
      <c r="J32" s="148" t="s">
        <v>70</v>
      </c>
      <c r="K32" s="148"/>
      <c r="L32" s="148"/>
      <c r="M32" s="148"/>
      <c r="N32" s="149"/>
      <c r="O32" s="148" t="s">
        <v>439</v>
      </c>
      <c r="P32" s="148"/>
      <c r="Q32" s="148" t="s">
        <v>564</v>
      </c>
      <c r="R32" s="148" t="s">
        <v>565</v>
      </c>
      <c r="S32" s="148" t="s">
        <v>566</v>
      </c>
      <c r="T32" s="148"/>
      <c r="U32" s="148"/>
      <c r="V32" s="148"/>
      <c r="W32" s="148"/>
      <c r="X32" s="148"/>
      <c r="Y32" s="148"/>
      <c r="Z32" s="148"/>
      <c r="AA32" s="148"/>
    </row>
    <row r="33" spans="1:27" ht="135" x14ac:dyDescent="0.25">
      <c r="A33" s="136"/>
      <c r="B33" s="156" t="s">
        <v>567</v>
      </c>
      <c r="C33" s="156" t="s">
        <v>240</v>
      </c>
      <c r="D33" s="164">
        <v>41275</v>
      </c>
      <c r="E33" s="164">
        <v>41365</v>
      </c>
      <c r="F33" s="144" t="s">
        <v>551</v>
      </c>
      <c r="G33" s="144" t="s">
        <v>201</v>
      </c>
      <c r="H33" s="147"/>
      <c r="I33" s="148"/>
      <c r="J33" s="148" t="s">
        <v>70</v>
      </c>
      <c r="K33" s="148"/>
      <c r="L33" s="148"/>
      <c r="M33" s="148"/>
      <c r="N33" s="149"/>
      <c r="O33" s="157" t="s">
        <v>439</v>
      </c>
      <c r="P33" s="148"/>
      <c r="Q33" s="148" t="s">
        <v>568</v>
      </c>
      <c r="R33" s="148" t="s">
        <v>569</v>
      </c>
      <c r="S33" s="148" t="s">
        <v>570</v>
      </c>
      <c r="T33" s="148"/>
      <c r="U33" s="148"/>
      <c r="V33" s="148"/>
      <c r="W33" s="148"/>
      <c r="X33" s="148"/>
      <c r="Y33" s="148"/>
      <c r="Z33" s="148" t="s">
        <v>571</v>
      </c>
      <c r="AA33" s="148"/>
    </row>
    <row r="34" spans="1:27" ht="105" x14ac:dyDescent="0.25">
      <c r="A34" s="136"/>
      <c r="B34" s="156" t="s">
        <v>572</v>
      </c>
      <c r="C34" s="156" t="s">
        <v>246</v>
      </c>
      <c r="D34" s="145">
        <v>40969</v>
      </c>
      <c r="E34" s="145">
        <v>42705</v>
      </c>
      <c r="F34" s="158" t="s">
        <v>234</v>
      </c>
      <c r="G34" s="144" t="s">
        <v>247</v>
      </c>
      <c r="H34" s="147">
        <v>0</v>
      </c>
      <c r="I34" s="148"/>
      <c r="J34" s="148" t="s">
        <v>70</v>
      </c>
      <c r="K34" s="148"/>
      <c r="L34" s="148"/>
      <c r="M34" s="148"/>
      <c r="N34" s="149"/>
      <c r="O34" s="148" t="s">
        <v>439</v>
      </c>
      <c r="P34" s="148"/>
      <c r="Q34" s="148" t="s">
        <v>564</v>
      </c>
      <c r="R34" s="148" t="s">
        <v>565</v>
      </c>
      <c r="S34" s="148" t="s">
        <v>573</v>
      </c>
      <c r="T34" s="148"/>
      <c r="U34" s="148"/>
      <c r="V34" s="148"/>
      <c r="W34" s="148"/>
      <c r="X34" s="148"/>
      <c r="Y34" s="148"/>
      <c r="Z34" s="148"/>
      <c r="AA34" s="148"/>
    </row>
    <row r="35" spans="1:27" ht="135" x14ac:dyDescent="0.25">
      <c r="A35" s="136"/>
      <c r="B35" s="156" t="s">
        <v>574</v>
      </c>
      <c r="C35" s="156" t="s">
        <v>233</v>
      </c>
      <c r="D35" s="145">
        <v>41334</v>
      </c>
      <c r="E35" s="145">
        <v>42706</v>
      </c>
      <c r="F35" s="158" t="s">
        <v>200</v>
      </c>
      <c r="G35" s="158" t="s">
        <v>250</v>
      </c>
      <c r="H35" s="147">
        <v>50000</v>
      </c>
      <c r="I35" s="148"/>
      <c r="J35" s="148" t="s">
        <v>70</v>
      </c>
      <c r="K35" s="148"/>
      <c r="L35" s="148"/>
      <c r="M35" s="148"/>
      <c r="N35" s="149"/>
      <c r="O35" s="148" t="s">
        <v>575</v>
      </c>
      <c r="P35" s="148" t="s">
        <v>576</v>
      </c>
      <c r="Q35" s="148" t="s">
        <v>577</v>
      </c>
      <c r="R35" s="148" t="s">
        <v>578</v>
      </c>
      <c r="S35" s="148" t="s">
        <v>579</v>
      </c>
      <c r="T35" s="148"/>
      <c r="U35" s="148"/>
      <c r="V35" s="148"/>
      <c r="W35" s="148"/>
      <c r="X35" s="148"/>
      <c r="Y35" s="148"/>
      <c r="Z35" s="148"/>
      <c r="AA35" s="148" t="s">
        <v>580</v>
      </c>
    </row>
    <row r="36" spans="1:27" ht="120" x14ac:dyDescent="0.25">
      <c r="A36" s="137" t="s">
        <v>315</v>
      </c>
      <c r="B36" s="143" t="s">
        <v>256</v>
      </c>
      <c r="C36" s="144" t="s">
        <v>257</v>
      </c>
      <c r="D36" s="152">
        <v>41275</v>
      </c>
      <c r="E36" s="152">
        <v>42736</v>
      </c>
      <c r="F36" s="154" t="s">
        <v>182</v>
      </c>
      <c r="G36" s="154" t="s">
        <v>258</v>
      </c>
      <c r="H36" s="147">
        <v>0</v>
      </c>
      <c r="I36" s="148"/>
      <c r="J36" s="148" t="s">
        <v>70</v>
      </c>
      <c r="K36" s="148"/>
      <c r="L36" s="148"/>
      <c r="M36" s="148"/>
      <c r="N36" s="149"/>
      <c r="O36" s="160" t="s">
        <v>439</v>
      </c>
      <c r="P36" s="160"/>
      <c r="Q36" s="160" t="s">
        <v>581</v>
      </c>
      <c r="R36" s="160" t="s">
        <v>543</v>
      </c>
      <c r="S36" s="160" t="s">
        <v>582</v>
      </c>
      <c r="T36" s="160"/>
      <c r="U36" s="160"/>
      <c r="V36" s="160"/>
      <c r="W36" s="160"/>
      <c r="X36" s="160"/>
      <c r="Y36" s="160"/>
      <c r="Z36" s="160"/>
      <c r="AA36" s="160"/>
    </row>
    <row r="37" spans="1:27" ht="90" x14ac:dyDescent="0.25">
      <c r="A37" s="136"/>
      <c r="B37" s="156" t="s">
        <v>260</v>
      </c>
      <c r="C37" s="158" t="s">
        <v>261</v>
      </c>
      <c r="D37" s="145">
        <v>40909</v>
      </c>
      <c r="E37" s="145">
        <v>42736</v>
      </c>
      <c r="F37" s="158" t="s">
        <v>182</v>
      </c>
      <c r="G37" s="144" t="s">
        <v>262</v>
      </c>
      <c r="H37" s="147">
        <v>0</v>
      </c>
      <c r="I37" s="148"/>
      <c r="J37" s="148"/>
      <c r="K37" s="148" t="s">
        <v>70</v>
      </c>
      <c r="L37" s="148"/>
      <c r="M37" s="148"/>
      <c r="N37" s="149"/>
      <c r="O37" s="160" t="s">
        <v>439</v>
      </c>
      <c r="P37" s="160"/>
      <c r="Q37" s="160" t="s">
        <v>583</v>
      </c>
      <c r="R37" s="160" t="s">
        <v>543</v>
      </c>
      <c r="S37" s="160" t="s">
        <v>584</v>
      </c>
      <c r="T37" s="160"/>
      <c r="U37" s="160"/>
      <c r="V37" s="160"/>
      <c r="W37" s="160"/>
      <c r="X37" s="160"/>
      <c r="Y37" s="160"/>
      <c r="Z37" s="160"/>
      <c r="AA37" s="160"/>
    </row>
    <row r="38" spans="1:27" ht="105" x14ac:dyDescent="0.25">
      <c r="A38" s="136"/>
      <c r="B38" s="156" t="s">
        <v>263</v>
      </c>
      <c r="C38" s="158" t="s">
        <v>264</v>
      </c>
      <c r="D38" s="145">
        <v>40909</v>
      </c>
      <c r="E38" s="145">
        <v>42736</v>
      </c>
      <c r="F38" s="144" t="s">
        <v>265</v>
      </c>
      <c r="G38" s="144" t="s">
        <v>266</v>
      </c>
      <c r="H38" s="147">
        <v>0</v>
      </c>
      <c r="I38" s="148"/>
      <c r="J38" s="148"/>
      <c r="K38" s="148" t="s">
        <v>70</v>
      </c>
      <c r="L38" s="148"/>
      <c r="M38" s="148"/>
      <c r="N38" s="149"/>
      <c r="O38" s="160" t="s">
        <v>585</v>
      </c>
      <c r="P38" s="160"/>
      <c r="Q38" s="160" t="s">
        <v>557</v>
      </c>
      <c r="R38" s="160" t="s">
        <v>533</v>
      </c>
      <c r="S38" s="160" t="s">
        <v>586</v>
      </c>
      <c r="T38" s="160"/>
      <c r="U38" s="160"/>
      <c r="V38" s="160"/>
      <c r="W38" s="160"/>
      <c r="X38" s="160"/>
      <c r="Y38" s="160"/>
      <c r="Z38" s="160"/>
      <c r="AA38" s="160"/>
    </row>
    <row r="39" spans="1:27" ht="120" x14ac:dyDescent="0.25">
      <c r="A39" s="136"/>
      <c r="B39" s="156" t="s">
        <v>587</v>
      </c>
      <c r="C39" s="158" t="s">
        <v>271</v>
      </c>
      <c r="D39" s="145">
        <v>40909</v>
      </c>
      <c r="E39" s="145">
        <v>42005</v>
      </c>
      <c r="F39" s="158" t="s">
        <v>272</v>
      </c>
      <c r="G39" s="144" t="s">
        <v>273</v>
      </c>
      <c r="H39" s="147">
        <v>25000</v>
      </c>
      <c r="I39" s="148"/>
      <c r="J39" s="148"/>
      <c r="K39" s="148" t="s">
        <v>70</v>
      </c>
      <c r="L39" s="148"/>
      <c r="M39" s="148"/>
      <c r="N39" s="149"/>
      <c r="O39" s="148" t="s">
        <v>588</v>
      </c>
      <c r="P39" s="148"/>
      <c r="Q39" s="148" t="s">
        <v>589</v>
      </c>
      <c r="R39" s="148" t="s">
        <v>428</v>
      </c>
      <c r="S39" s="148" t="s">
        <v>590</v>
      </c>
      <c r="T39" s="148"/>
      <c r="U39" s="148"/>
      <c r="V39" s="148"/>
      <c r="W39" s="148"/>
      <c r="X39" s="148"/>
      <c r="Y39" s="148"/>
      <c r="Z39" s="148"/>
      <c r="AA39" s="148"/>
    </row>
    <row r="40" spans="1:27" ht="135" x14ac:dyDescent="0.25">
      <c r="A40" s="136"/>
      <c r="B40" s="156" t="s">
        <v>591</v>
      </c>
      <c r="C40" s="158" t="s">
        <v>271</v>
      </c>
      <c r="D40" s="145">
        <v>40909</v>
      </c>
      <c r="E40" s="146">
        <v>42005</v>
      </c>
      <c r="F40" s="158" t="s">
        <v>272</v>
      </c>
      <c r="G40" s="144" t="s">
        <v>281</v>
      </c>
      <c r="H40" s="147">
        <v>25000</v>
      </c>
      <c r="I40" s="148"/>
      <c r="J40" s="148"/>
      <c r="K40" s="148" t="s">
        <v>70</v>
      </c>
      <c r="L40" s="148"/>
      <c r="M40" s="148"/>
      <c r="N40" s="149"/>
      <c r="O40" s="148" t="s">
        <v>592</v>
      </c>
      <c r="P40" s="148"/>
      <c r="Q40" s="148" t="s">
        <v>593</v>
      </c>
      <c r="R40" s="148" t="s">
        <v>428</v>
      </c>
      <c r="S40" s="148" t="s">
        <v>594</v>
      </c>
      <c r="T40" s="148"/>
      <c r="U40" s="148"/>
      <c r="V40" s="148"/>
      <c r="W40" s="148"/>
      <c r="X40" s="148"/>
      <c r="Y40" s="148"/>
      <c r="Z40" s="148" t="s">
        <v>595</v>
      </c>
      <c r="AA40" s="148"/>
    </row>
    <row r="41" spans="1:27" ht="180" x14ac:dyDescent="0.25">
      <c r="A41" s="136"/>
      <c r="B41" s="156" t="s">
        <v>285</v>
      </c>
      <c r="C41" s="158" t="s">
        <v>286</v>
      </c>
      <c r="D41" s="145">
        <v>40909</v>
      </c>
      <c r="E41" s="145">
        <v>42736</v>
      </c>
      <c r="F41" s="158" t="s">
        <v>234</v>
      </c>
      <c r="G41" s="144" t="s">
        <v>288</v>
      </c>
      <c r="H41" s="147" t="s">
        <v>596</v>
      </c>
      <c r="I41" s="148"/>
      <c r="J41" s="148" t="s">
        <v>70</v>
      </c>
      <c r="K41" s="148"/>
      <c r="L41" s="148"/>
      <c r="M41" s="148"/>
      <c r="N41" s="149"/>
      <c r="O41" s="148" t="s">
        <v>597</v>
      </c>
      <c r="P41" s="148"/>
      <c r="Q41" s="148" t="s">
        <v>598</v>
      </c>
      <c r="R41" s="148" t="s">
        <v>599</v>
      </c>
      <c r="S41" s="148" t="s">
        <v>600</v>
      </c>
      <c r="T41" s="148"/>
      <c r="U41" s="148"/>
      <c r="V41" s="148"/>
      <c r="W41" s="148"/>
      <c r="X41" s="148"/>
      <c r="Y41" s="148"/>
      <c r="Z41" s="148"/>
      <c r="AA41" s="148"/>
    </row>
    <row r="42" spans="1:27" ht="150" x14ac:dyDescent="0.25">
      <c r="A42" s="136"/>
      <c r="B42" s="156" t="s">
        <v>299</v>
      </c>
      <c r="C42" s="158" t="s">
        <v>300</v>
      </c>
      <c r="D42" s="145">
        <v>40909</v>
      </c>
      <c r="E42" s="145">
        <v>42736</v>
      </c>
      <c r="F42" s="158" t="s">
        <v>234</v>
      </c>
      <c r="G42" s="144" t="s">
        <v>301</v>
      </c>
      <c r="H42" s="144">
        <v>0</v>
      </c>
      <c r="I42" s="148"/>
      <c r="J42" s="148" t="s">
        <v>70</v>
      </c>
      <c r="K42" s="148"/>
      <c r="L42" s="148"/>
      <c r="M42" s="148"/>
      <c r="N42" s="149"/>
      <c r="O42" s="148"/>
      <c r="P42" s="148"/>
      <c r="Q42" s="148"/>
      <c r="R42" s="148" t="s">
        <v>601</v>
      </c>
      <c r="S42" s="148" t="s">
        <v>602</v>
      </c>
      <c r="T42" s="148"/>
      <c r="U42" s="148"/>
      <c r="V42" s="148"/>
      <c r="W42" s="148"/>
      <c r="X42" s="148"/>
      <c r="Y42" s="148"/>
      <c r="Z42" s="148"/>
      <c r="AA42" s="148"/>
    </row>
    <row r="43" spans="1:27" ht="150" x14ac:dyDescent="0.25">
      <c r="A43" s="136"/>
      <c r="B43" s="156" t="s">
        <v>603</v>
      </c>
      <c r="C43" s="158" t="s">
        <v>305</v>
      </c>
      <c r="D43" s="145">
        <v>40909</v>
      </c>
      <c r="E43" s="145">
        <v>42705</v>
      </c>
      <c r="F43" s="203" t="s">
        <v>306</v>
      </c>
      <c r="G43" s="165" t="s">
        <v>307</v>
      </c>
      <c r="H43" s="166">
        <v>100000</v>
      </c>
      <c r="I43" s="167"/>
      <c r="J43" s="148"/>
      <c r="K43" s="148"/>
      <c r="L43" s="167" t="s">
        <v>70</v>
      </c>
      <c r="M43" s="148"/>
      <c r="N43" s="149"/>
      <c r="O43" s="148" t="s">
        <v>604</v>
      </c>
      <c r="P43" s="148" t="s">
        <v>605</v>
      </c>
      <c r="Q43" s="148" t="s">
        <v>606</v>
      </c>
      <c r="R43" s="148" t="s">
        <v>578</v>
      </c>
      <c r="S43" s="148" t="s">
        <v>607</v>
      </c>
      <c r="T43" s="148"/>
      <c r="U43" s="148"/>
      <c r="V43" s="148"/>
      <c r="W43" s="148"/>
      <c r="X43" s="148"/>
      <c r="Y43" s="148"/>
      <c r="Z43" s="148" t="s">
        <v>508</v>
      </c>
      <c r="AA43" s="148"/>
    </row>
    <row r="44" spans="1:27" ht="126" x14ac:dyDescent="0.25">
      <c r="A44" s="137" t="s">
        <v>335</v>
      </c>
      <c r="B44" s="168" t="s">
        <v>316</v>
      </c>
      <c r="C44" s="143" t="s">
        <v>317</v>
      </c>
      <c r="D44" s="145">
        <v>40909</v>
      </c>
      <c r="E44" s="145">
        <v>41000</v>
      </c>
      <c r="F44" s="144" t="s">
        <v>133</v>
      </c>
      <c r="G44" s="144" t="s">
        <v>318</v>
      </c>
      <c r="H44" s="169">
        <v>12000</v>
      </c>
      <c r="I44" s="148"/>
      <c r="J44" s="148" t="s">
        <v>70</v>
      </c>
      <c r="K44" s="148"/>
      <c r="L44" s="148"/>
      <c r="M44" s="148"/>
      <c r="N44" s="149"/>
      <c r="O44" s="160" t="s">
        <v>608</v>
      </c>
      <c r="P44" s="160"/>
      <c r="Q44" s="160" t="s">
        <v>609</v>
      </c>
      <c r="R44" s="160" t="s">
        <v>610</v>
      </c>
      <c r="S44" s="160"/>
      <c r="T44" s="160"/>
      <c r="U44" s="160"/>
      <c r="V44" s="160" t="s">
        <v>535</v>
      </c>
      <c r="W44" s="160" t="s">
        <v>611</v>
      </c>
      <c r="X44" s="160" t="s">
        <v>551</v>
      </c>
      <c r="Y44" s="160"/>
      <c r="Z44" s="160" t="s">
        <v>612</v>
      </c>
      <c r="AA44" s="160"/>
    </row>
    <row r="45" spans="1:27" ht="90" x14ac:dyDescent="0.25">
      <c r="A45" s="136"/>
      <c r="B45" s="156" t="s">
        <v>321</v>
      </c>
      <c r="C45" s="156" t="s">
        <v>322</v>
      </c>
      <c r="D45" s="145">
        <v>40910</v>
      </c>
      <c r="E45" s="145">
        <v>42705</v>
      </c>
      <c r="F45" s="158" t="s">
        <v>133</v>
      </c>
      <c r="G45" s="144" t="s">
        <v>323</v>
      </c>
      <c r="H45" s="169">
        <v>30000</v>
      </c>
      <c r="I45" s="148"/>
      <c r="J45" s="148"/>
      <c r="K45" s="148" t="s">
        <v>70</v>
      </c>
      <c r="L45" s="148"/>
      <c r="M45" s="148"/>
      <c r="N45" s="149"/>
      <c r="O45" s="160"/>
      <c r="P45" s="160"/>
      <c r="Q45" s="160" t="s">
        <v>613</v>
      </c>
      <c r="R45" s="160" t="s">
        <v>614</v>
      </c>
      <c r="S45" s="160" t="s">
        <v>615</v>
      </c>
      <c r="T45" s="160"/>
      <c r="U45" s="160"/>
      <c r="V45" s="160"/>
      <c r="W45" s="160"/>
      <c r="X45" s="160"/>
      <c r="Y45" s="160"/>
      <c r="Z45" s="160"/>
      <c r="AA45" s="160"/>
    </row>
    <row r="46" spans="1:27" ht="90" x14ac:dyDescent="0.25">
      <c r="A46" s="136"/>
      <c r="B46" s="156" t="s">
        <v>328</v>
      </c>
      <c r="C46" s="156" t="s">
        <v>329</v>
      </c>
      <c r="D46" s="145">
        <v>41122</v>
      </c>
      <c r="E46" s="145">
        <v>41214</v>
      </c>
      <c r="F46" s="144" t="s">
        <v>133</v>
      </c>
      <c r="G46" s="170" t="s">
        <v>330</v>
      </c>
      <c r="H46" s="169">
        <v>6000</v>
      </c>
      <c r="I46" s="148"/>
      <c r="J46" s="148" t="s">
        <v>70</v>
      </c>
      <c r="K46" s="148"/>
      <c r="L46" s="148"/>
      <c r="M46" s="148"/>
      <c r="N46" s="149"/>
      <c r="O46" s="160" t="s">
        <v>616</v>
      </c>
      <c r="P46" s="160" t="s">
        <v>617</v>
      </c>
      <c r="Q46" s="160"/>
      <c r="R46" s="160" t="s">
        <v>610</v>
      </c>
      <c r="S46" s="160"/>
      <c r="T46" s="160"/>
      <c r="U46" s="160"/>
      <c r="V46" s="160" t="s">
        <v>535</v>
      </c>
      <c r="W46" s="160" t="s">
        <v>611</v>
      </c>
      <c r="X46" s="160"/>
      <c r="Y46" s="160"/>
      <c r="Z46" s="160"/>
      <c r="AA46" s="160"/>
    </row>
    <row r="47" spans="1:27" ht="75" x14ac:dyDescent="0.25">
      <c r="A47" s="136"/>
      <c r="B47" s="156" t="s">
        <v>332</v>
      </c>
      <c r="C47" s="156" t="s">
        <v>333</v>
      </c>
      <c r="D47" s="145">
        <v>41275</v>
      </c>
      <c r="E47" s="145">
        <v>42705</v>
      </c>
      <c r="F47" s="144" t="s">
        <v>133</v>
      </c>
      <c r="G47" s="144" t="s">
        <v>334</v>
      </c>
      <c r="H47" s="169">
        <v>120000</v>
      </c>
      <c r="I47" s="148"/>
      <c r="J47" s="148" t="s">
        <v>70</v>
      </c>
      <c r="K47" s="148"/>
      <c r="L47" s="148"/>
      <c r="M47" s="148"/>
      <c r="N47" s="149"/>
      <c r="O47" s="148" t="s">
        <v>618</v>
      </c>
      <c r="P47" s="148"/>
      <c r="Q47" s="148"/>
      <c r="R47" s="148" t="s">
        <v>610</v>
      </c>
      <c r="S47" s="148"/>
      <c r="T47" s="148"/>
      <c r="U47" s="148"/>
      <c r="V47" s="148" t="s">
        <v>520</v>
      </c>
      <c r="W47" s="148" t="s">
        <v>619</v>
      </c>
      <c r="X47" s="148"/>
      <c r="Y47" s="148"/>
      <c r="Z47" s="148" t="s">
        <v>620</v>
      </c>
      <c r="AA47" s="148"/>
    </row>
    <row r="48" spans="1:27" ht="75" x14ac:dyDescent="0.25">
      <c r="A48" s="137" t="s">
        <v>353</v>
      </c>
      <c r="B48" s="143" t="s">
        <v>336</v>
      </c>
      <c r="C48" s="143" t="s">
        <v>337</v>
      </c>
      <c r="D48" s="145">
        <v>40909</v>
      </c>
      <c r="E48" s="152">
        <v>42736</v>
      </c>
      <c r="F48" s="144" t="s">
        <v>182</v>
      </c>
      <c r="G48" s="144" t="s">
        <v>338</v>
      </c>
      <c r="H48" s="147">
        <v>50000</v>
      </c>
      <c r="I48" s="148"/>
      <c r="J48" s="148"/>
      <c r="K48" s="148"/>
      <c r="L48" s="148" t="s">
        <v>70</v>
      </c>
      <c r="M48" s="148"/>
      <c r="N48" s="149"/>
      <c r="O48" s="160" t="s">
        <v>621</v>
      </c>
      <c r="P48" s="160" t="s">
        <v>622</v>
      </c>
      <c r="Q48" s="160"/>
      <c r="R48" s="160" t="s">
        <v>543</v>
      </c>
      <c r="S48" s="160"/>
      <c r="T48" s="160"/>
      <c r="U48" s="160"/>
      <c r="V48" s="160"/>
      <c r="W48" s="160"/>
      <c r="X48" s="160"/>
      <c r="Y48" s="160"/>
      <c r="Z48" s="160"/>
      <c r="AA48" s="160"/>
    </row>
    <row r="49" spans="1:27" ht="135" x14ac:dyDescent="0.25">
      <c r="A49" s="136"/>
      <c r="B49" s="143" t="s">
        <v>340</v>
      </c>
      <c r="C49" s="143" t="s">
        <v>337</v>
      </c>
      <c r="D49" s="145">
        <v>40909</v>
      </c>
      <c r="E49" s="152">
        <v>42736</v>
      </c>
      <c r="F49" s="144" t="s">
        <v>168</v>
      </c>
      <c r="G49" s="144" t="s">
        <v>341</v>
      </c>
      <c r="H49" s="147">
        <v>35000</v>
      </c>
      <c r="I49" s="148"/>
      <c r="J49" s="148"/>
      <c r="K49" s="148"/>
      <c r="L49" s="148" t="s">
        <v>70</v>
      </c>
      <c r="M49" s="148"/>
      <c r="N49" s="149"/>
      <c r="O49" s="160" t="s">
        <v>623</v>
      </c>
      <c r="P49" s="160"/>
      <c r="Q49" s="160"/>
      <c r="R49" s="160" t="s">
        <v>533</v>
      </c>
      <c r="S49" s="160"/>
      <c r="T49" s="160"/>
      <c r="U49" s="160"/>
      <c r="V49" s="160"/>
      <c r="W49" s="160"/>
      <c r="X49" s="160"/>
      <c r="Y49" s="160"/>
      <c r="Z49" s="160"/>
      <c r="AA49" s="160"/>
    </row>
    <row r="50" spans="1:27" ht="195" x14ac:dyDescent="0.25">
      <c r="A50" s="136"/>
      <c r="B50" s="143" t="s">
        <v>624</v>
      </c>
      <c r="C50" s="143" t="s">
        <v>337</v>
      </c>
      <c r="D50" s="145">
        <v>40909</v>
      </c>
      <c r="E50" s="152">
        <v>41640</v>
      </c>
      <c r="F50" s="144" t="s">
        <v>173</v>
      </c>
      <c r="G50" s="144" t="s">
        <v>345</v>
      </c>
      <c r="H50" s="147">
        <v>0</v>
      </c>
      <c r="I50" s="148"/>
      <c r="J50" s="148"/>
      <c r="K50" s="148"/>
      <c r="L50" s="148" t="s">
        <v>70</v>
      </c>
      <c r="M50" s="148"/>
      <c r="N50" s="149"/>
      <c r="O50" s="171" t="s">
        <v>625</v>
      </c>
      <c r="P50" s="160"/>
      <c r="Q50" s="160" t="s">
        <v>626</v>
      </c>
      <c r="R50" s="172" t="s">
        <v>627</v>
      </c>
      <c r="S50" s="171" t="s">
        <v>628</v>
      </c>
      <c r="T50" s="160"/>
      <c r="U50" s="160"/>
      <c r="V50" s="160"/>
      <c r="W50" s="160"/>
      <c r="X50" s="160"/>
      <c r="Y50" s="160"/>
      <c r="Z50" s="160"/>
      <c r="AA50" s="160"/>
    </row>
    <row r="51" spans="1:27" ht="213" customHeight="1" x14ac:dyDescent="0.25">
      <c r="A51" s="137" t="s">
        <v>368</v>
      </c>
      <c r="B51" s="156" t="s">
        <v>354</v>
      </c>
      <c r="C51" s="156" t="s">
        <v>355</v>
      </c>
      <c r="D51" s="145">
        <v>40909</v>
      </c>
      <c r="E51" s="145">
        <v>41974</v>
      </c>
      <c r="F51" s="143" t="s">
        <v>356</v>
      </c>
      <c r="G51" s="144" t="s">
        <v>629</v>
      </c>
      <c r="H51" s="147">
        <v>30000</v>
      </c>
      <c r="I51" s="148"/>
      <c r="J51" s="148"/>
      <c r="K51" s="148" t="s">
        <v>70</v>
      </c>
      <c r="L51" s="148"/>
      <c r="M51" s="148"/>
      <c r="N51" s="149"/>
      <c r="O51" s="160"/>
      <c r="P51" s="160"/>
      <c r="Q51" s="160" t="s">
        <v>630</v>
      </c>
      <c r="R51" s="160" t="s">
        <v>631</v>
      </c>
      <c r="S51" s="160" t="s">
        <v>632</v>
      </c>
      <c r="T51" s="160"/>
      <c r="U51" s="160"/>
      <c r="V51" s="160"/>
      <c r="W51" s="160"/>
      <c r="X51" s="160"/>
      <c r="Y51" s="160"/>
      <c r="Z51" s="160" t="s">
        <v>633</v>
      </c>
      <c r="AA51" s="160"/>
    </row>
    <row r="52" spans="1:27" ht="240" x14ac:dyDescent="0.25">
      <c r="A52" s="136"/>
      <c r="B52" s="143" t="s">
        <v>362</v>
      </c>
      <c r="C52" s="143" t="s">
        <v>363</v>
      </c>
      <c r="D52" s="145">
        <v>40909</v>
      </c>
      <c r="E52" s="145">
        <v>41609</v>
      </c>
      <c r="F52" s="143" t="s">
        <v>356</v>
      </c>
      <c r="G52" s="144" t="s">
        <v>364</v>
      </c>
      <c r="H52" s="147">
        <v>17000</v>
      </c>
      <c r="I52" s="148"/>
      <c r="J52" s="148"/>
      <c r="K52" s="148"/>
      <c r="L52" s="148" t="s">
        <v>70</v>
      </c>
      <c r="M52" s="148"/>
      <c r="N52" s="149"/>
      <c r="O52" s="160" t="s">
        <v>622</v>
      </c>
      <c r="P52" s="160"/>
      <c r="Q52" s="160" t="s">
        <v>634</v>
      </c>
      <c r="R52" s="160" t="s">
        <v>631</v>
      </c>
      <c r="S52" s="160" t="s">
        <v>635</v>
      </c>
      <c r="T52" s="160"/>
      <c r="U52" s="160"/>
      <c r="V52" s="160"/>
      <c r="W52" s="160"/>
      <c r="X52" s="160"/>
      <c r="Y52" s="160"/>
      <c r="Z52" s="160"/>
      <c r="AA52" s="160"/>
    </row>
    <row r="53" spans="1:27" ht="165" x14ac:dyDescent="0.25">
      <c r="A53" s="137" t="s">
        <v>396</v>
      </c>
      <c r="B53" s="143" t="s">
        <v>369</v>
      </c>
      <c r="C53" s="173" t="s">
        <v>370</v>
      </c>
      <c r="D53" s="145">
        <v>40909</v>
      </c>
      <c r="E53" s="145">
        <v>42705</v>
      </c>
      <c r="F53" s="144" t="s">
        <v>371</v>
      </c>
      <c r="G53" s="144" t="s">
        <v>372</v>
      </c>
      <c r="H53" s="147">
        <v>15000</v>
      </c>
      <c r="I53" s="148"/>
      <c r="J53" s="148" t="s">
        <v>70</v>
      </c>
      <c r="K53" s="148"/>
      <c r="L53" s="148"/>
      <c r="M53" s="148"/>
      <c r="N53" s="149"/>
      <c r="O53" s="160" t="s">
        <v>439</v>
      </c>
      <c r="P53" s="160"/>
      <c r="Q53" s="160" t="s">
        <v>636</v>
      </c>
      <c r="R53" s="160" t="s">
        <v>578</v>
      </c>
      <c r="S53" s="160" t="s">
        <v>637</v>
      </c>
      <c r="T53" s="160"/>
      <c r="U53" s="160"/>
      <c r="V53" s="160"/>
      <c r="W53" s="160"/>
      <c r="X53" s="160" t="s">
        <v>320</v>
      </c>
      <c r="Y53" s="160"/>
      <c r="Z53" s="160" t="s">
        <v>638</v>
      </c>
      <c r="AA53" s="160"/>
    </row>
    <row r="54" spans="1:27" ht="165" x14ac:dyDescent="0.25">
      <c r="A54" s="136"/>
      <c r="B54" s="143" t="s">
        <v>373</v>
      </c>
      <c r="C54" s="173" t="s">
        <v>374</v>
      </c>
      <c r="D54" s="145">
        <v>40910</v>
      </c>
      <c r="E54" s="145">
        <v>42705</v>
      </c>
      <c r="F54" s="144" t="s">
        <v>639</v>
      </c>
      <c r="G54" s="144" t="s">
        <v>375</v>
      </c>
      <c r="H54" s="147">
        <v>120000</v>
      </c>
      <c r="I54" s="148"/>
      <c r="J54" s="148"/>
      <c r="K54" s="148" t="s">
        <v>70</v>
      </c>
      <c r="L54" s="148"/>
      <c r="M54" s="148"/>
      <c r="N54" s="149"/>
      <c r="O54" s="160" t="s">
        <v>640</v>
      </c>
      <c r="P54" s="160"/>
      <c r="Q54" s="160" t="s">
        <v>641</v>
      </c>
      <c r="R54" s="160" t="s">
        <v>642</v>
      </c>
      <c r="S54" s="160" t="s">
        <v>643</v>
      </c>
      <c r="T54" s="160"/>
      <c r="U54" s="160"/>
      <c r="V54" s="160"/>
      <c r="W54" s="160"/>
      <c r="X54" s="160"/>
      <c r="Y54" s="160"/>
      <c r="Z54" s="160"/>
      <c r="AA54" s="160"/>
    </row>
    <row r="55" spans="1:27" ht="75" x14ac:dyDescent="0.25">
      <c r="A55" s="136"/>
      <c r="B55" s="143" t="s">
        <v>380</v>
      </c>
      <c r="C55" s="173" t="s">
        <v>381</v>
      </c>
      <c r="D55" s="145">
        <v>40911</v>
      </c>
      <c r="E55" s="145">
        <v>42706</v>
      </c>
      <c r="F55" s="144" t="s">
        <v>382</v>
      </c>
      <c r="G55" s="144" t="s">
        <v>383</v>
      </c>
      <c r="H55" s="147">
        <v>120000</v>
      </c>
      <c r="I55" s="148"/>
      <c r="J55" s="148"/>
      <c r="K55" s="148"/>
      <c r="L55" s="148" t="s">
        <v>70</v>
      </c>
      <c r="M55" s="148"/>
      <c r="N55" s="149"/>
      <c r="O55" s="157" t="s">
        <v>644</v>
      </c>
      <c r="P55" s="160" t="s">
        <v>645</v>
      </c>
      <c r="Q55" s="160" t="s">
        <v>646</v>
      </c>
      <c r="R55" s="160" t="s">
        <v>610</v>
      </c>
      <c r="S55" s="160"/>
      <c r="T55" s="160"/>
      <c r="U55" s="160"/>
      <c r="V55" s="160"/>
      <c r="W55" s="160"/>
      <c r="X55" s="160"/>
      <c r="Y55" s="160"/>
      <c r="Z55" s="160"/>
      <c r="AA55" s="160"/>
    </row>
    <row r="56" spans="1:27" ht="43.5" customHeight="1" x14ac:dyDescent="0.25">
      <c r="A56" s="136"/>
      <c r="B56" s="143" t="s">
        <v>385</v>
      </c>
      <c r="C56" s="173" t="s">
        <v>386</v>
      </c>
      <c r="D56" s="145">
        <v>40912</v>
      </c>
      <c r="E56" s="145">
        <v>42707</v>
      </c>
      <c r="F56" s="144" t="s">
        <v>382</v>
      </c>
      <c r="G56" s="144" t="s">
        <v>387</v>
      </c>
      <c r="H56" s="147">
        <v>10000</v>
      </c>
      <c r="I56" s="148"/>
      <c r="J56" s="148"/>
      <c r="K56" s="148"/>
      <c r="L56" s="148" t="s">
        <v>70</v>
      </c>
      <c r="M56" s="148"/>
      <c r="N56" s="149"/>
      <c r="O56" s="160" t="s">
        <v>647</v>
      </c>
      <c r="P56" s="160" t="s">
        <v>389</v>
      </c>
      <c r="Q56" s="160"/>
      <c r="R56" s="160" t="s">
        <v>610</v>
      </c>
      <c r="S56" s="160" t="s">
        <v>648</v>
      </c>
      <c r="T56" s="160"/>
      <c r="U56" s="160"/>
      <c r="V56" s="160"/>
      <c r="W56" s="160"/>
      <c r="X56" s="160"/>
      <c r="Y56" s="160"/>
      <c r="Z56" s="160"/>
      <c r="AA56" s="160"/>
    </row>
    <row r="57" spans="1:27" ht="51" customHeight="1" x14ac:dyDescent="0.25">
      <c r="A57" s="136"/>
      <c r="B57" s="143" t="s">
        <v>390</v>
      </c>
      <c r="C57" s="173" t="s">
        <v>391</v>
      </c>
      <c r="D57" s="145">
        <v>42005</v>
      </c>
      <c r="E57" s="145">
        <v>42186</v>
      </c>
      <c r="F57" s="144" t="s">
        <v>382</v>
      </c>
      <c r="G57" s="144" t="s">
        <v>392</v>
      </c>
      <c r="H57" s="147">
        <v>5000</v>
      </c>
      <c r="I57" s="148" t="s">
        <v>70</v>
      </c>
      <c r="J57" s="148"/>
      <c r="K57" s="148"/>
      <c r="L57" s="148"/>
      <c r="M57" s="148"/>
      <c r="N57" s="149"/>
      <c r="O57" s="160" t="s">
        <v>649</v>
      </c>
      <c r="P57" s="160" t="s">
        <v>650</v>
      </c>
      <c r="Q57" s="160" t="s">
        <v>651</v>
      </c>
      <c r="R57" s="160" t="s">
        <v>610</v>
      </c>
      <c r="S57" s="160" t="s">
        <v>652</v>
      </c>
      <c r="T57" s="160"/>
      <c r="U57" s="160"/>
      <c r="V57" s="160"/>
      <c r="W57" s="160"/>
      <c r="X57" s="160"/>
      <c r="Y57" s="160"/>
      <c r="Z57" s="160"/>
      <c r="AA57" s="160"/>
    </row>
    <row r="58" spans="1:27" ht="225" x14ac:dyDescent="0.25">
      <c r="A58" s="137" t="s">
        <v>653</v>
      </c>
      <c r="B58" s="156" t="s">
        <v>841</v>
      </c>
      <c r="C58" s="156" t="s">
        <v>398</v>
      </c>
      <c r="D58" s="145">
        <v>41091</v>
      </c>
      <c r="E58" s="145">
        <v>42705</v>
      </c>
      <c r="F58" s="144" t="s">
        <v>356</v>
      </c>
      <c r="G58" s="154" t="s">
        <v>399</v>
      </c>
      <c r="H58" s="174">
        <v>60000</v>
      </c>
      <c r="I58" s="148"/>
      <c r="J58" s="148"/>
      <c r="K58" s="148"/>
      <c r="L58" s="148" t="s">
        <v>70</v>
      </c>
      <c r="M58" s="148"/>
      <c r="N58" s="175" t="s">
        <v>73</v>
      </c>
      <c r="O58" s="160" t="s">
        <v>654</v>
      </c>
      <c r="P58" s="160" t="s">
        <v>655</v>
      </c>
      <c r="Q58" s="160"/>
      <c r="R58" s="160" t="s">
        <v>631</v>
      </c>
      <c r="S58" s="160" t="s">
        <v>842</v>
      </c>
      <c r="T58" s="160"/>
      <c r="U58" s="160"/>
      <c r="V58" s="160"/>
      <c r="W58" s="160"/>
      <c r="X58" s="160"/>
      <c r="Y58" s="160"/>
      <c r="Z58" s="160"/>
      <c r="AA58" s="160" t="s">
        <v>656</v>
      </c>
    </row>
    <row r="59" spans="1:27" ht="240" x14ac:dyDescent="0.25">
      <c r="A59" s="136"/>
      <c r="B59" s="156" t="s">
        <v>843</v>
      </c>
      <c r="C59" s="143" t="s">
        <v>844</v>
      </c>
      <c r="D59" s="145">
        <v>40909</v>
      </c>
      <c r="E59" s="145">
        <v>42706</v>
      </c>
      <c r="F59" s="144" t="s">
        <v>356</v>
      </c>
      <c r="G59" s="154" t="s">
        <v>406</v>
      </c>
      <c r="H59" s="147">
        <v>0</v>
      </c>
      <c r="I59" s="148"/>
      <c r="J59" s="148"/>
      <c r="K59" s="148"/>
      <c r="L59" s="148" t="s">
        <v>70</v>
      </c>
      <c r="M59" s="148"/>
      <c r="N59" s="149"/>
      <c r="O59" s="160" t="s">
        <v>657</v>
      </c>
      <c r="P59" s="160"/>
      <c r="Q59" s="160" t="s">
        <v>658</v>
      </c>
      <c r="R59" s="160" t="s">
        <v>631</v>
      </c>
      <c r="S59" s="160" t="s">
        <v>659</v>
      </c>
      <c r="T59" s="160"/>
      <c r="U59" s="160"/>
      <c r="V59" s="160"/>
      <c r="W59" s="160"/>
      <c r="X59" s="160"/>
      <c r="Y59" s="160"/>
      <c r="Z59" s="160"/>
      <c r="AA59" s="160"/>
    </row>
    <row r="60" spans="1:27" ht="270" x14ac:dyDescent="0.25">
      <c r="A60" s="136"/>
      <c r="B60" s="143" t="s">
        <v>845</v>
      </c>
      <c r="C60" s="143" t="s">
        <v>411</v>
      </c>
      <c r="D60" s="145">
        <v>41275</v>
      </c>
      <c r="E60" s="145">
        <v>42707</v>
      </c>
      <c r="F60" s="154" t="s">
        <v>412</v>
      </c>
      <c r="G60" s="154" t="s">
        <v>413</v>
      </c>
      <c r="H60" s="147">
        <v>50000</v>
      </c>
      <c r="I60" s="148"/>
      <c r="J60" s="148"/>
      <c r="K60" s="148" t="s">
        <v>70</v>
      </c>
      <c r="L60" s="148"/>
      <c r="M60" s="148"/>
      <c r="N60" s="149"/>
      <c r="O60" s="160" t="s">
        <v>660</v>
      </c>
      <c r="P60" s="160" t="s">
        <v>661</v>
      </c>
      <c r="Q60" s="160"/>
      <c r="R60" s="160" t="s">
        <v>548</v>
      </c>
      <c r="S60" s="160" t="s">
        <v>846</v>
      </c>
      <c r="T60" s="160" t="s">
        <v>662</v>
      </c>
      <c r="U60" s="160" t="s">
        <v>847</v>
      </c>
      <c r="V60" s="160"/>
      <c r="W60" s="160"/>
      <c r="X60" s="160" t="s">
        <v>558</v>
      </c>
      <c r="Y60" s="160"/>
      <c r="Z60" s="160" t="s">
        <v>663</v>
      </c>
      <c r="AA60" s="160"/>
    </row>
    <row r="61" spans="1:27" ht="76.5" customHeight="1" x14ac:dyDescent="0.25">
      <c r="A61" s="136"/>
      <c r="B61" s="156" t="s">
        <v>414</v>
      </c>
      <c r="C61" s="143" t="s">
        <v>415</v>
      </c>
      <c r="D61" s="145">
        <v>41091</v>
      </c>
      <c r="E61" s="145">
        <v>42708</v>
      </c>
      <c r="F61" s="154" t="s">
        <v>416</v>
      </c>
      <c r="G61" s="154" t="s">
        <v>417</v>
      </c>
      <c r="H61" s="147">
        <v>30000</v>
      </c>
      <c r="I61" s="148"/>
      <c r="J61" s="148"/>
      <c r="K61" s="148"/>
      <c r="L61" s="148" t="s">
        <v>70</v>
      </c>
      <c r="M61" s="148"/>
      <c r="N61" s="149"/>
      <c r="O61" s="160" t="s">
        <v>664</v>
      </c>
      <c r="P61" s="160"/>
      <c r="Q61" s="160"/>
      <c r="R61" s="160" t="s">
        <v>548</v>
      </c>
      <c r="S61" s="160" t="s">
        <v>665</v>
      </c>
      <c r="T61" s="160"/>
      <c r="U61" s="160"/>
      <c r="V61" s="160"/>
      <c r="W61" s="160"/>
      <c r="X61" s="160"/>
      <c r="Y61" s="160"/>
      <c r="Z61" s="160"/>
      <c r="AA61" s="160"/>
    </row>
    <row r="62" spans="1:27" ht="120" x14ac:dyDescent="0.25">
      <c r="A62" s="137" t="s">
        <v>446</v>
      </c>
      <c r="B62" s="143" t="s">
        <v>421</v>
      </c>
      <c r="C62" s="173" t="s">
        <v>422</v>
      </c>
      <c r="D62" s="145">
        <v>41275</v>
      </c>
      <c r="E62" s="145">
        <v>42005</v>
      </c>
      <c r="F62" s="144" t="s">
        <v>423</v>
      </c>
      <c r="G62" s="144" t="s">
        <v>424</v>
      </c>
      <c r="H62" s="147">
        <v>75000</v>
      </c>
      <c r="I62" s="148"/>
      <c r="J62" s="148"/>
      <c r="K62" s="148"/>
      <c r="L62" s="148" t="s">
        <v>70</v>
      </c>
      <c r="M62" s="148"/>
      <c r="N62" s="149"/>
      <c r="O62" s="160" t="s">
        <v>848</v>
      </c>
      <c r="P62" s="160"/>
      <c r="Q62" s="160"/>
      <c r="R62" s="160" t="s">
        <v>569</v>
      </c>
      <c r="S62" s="160"/>
      <c r="T62" s="160"/>
      <c r="U62" s="160"/>
      <c r="V62" s="160"/>
      <c r="W62" s="160"/>
      <c r="X62" s="160"/>
      <c r="Y62" s="160"/>
      <c r="Z62" s="160"/>
      <c r="AA62" s="160"/>
    </row>
    <row r="63" spans="1:27" ht="90" x14ac:dyDescent="0.25">
      <c r="A63" s="136"/>
      <c r="B63" s="156" t="s">
        <v>429</v>
      </c>
      <c r="C63" s="173" t="s">
        <v>849</v>
      </c>
      <c r="D63" s="145">
        <v>40909</v>
      </c>
      <c r="E63" s="145">
        <v>42705</v>
      </c>
      <c r="F63" s="144" t="s">
        <v>85</v>
      </c>
      <c r="G63" s="144" t="s">
        <v>431</v>
      </c>
      <c r="H63" s="147">
        <v>3000</v>
      </c>
      <c r="I63" s="148"/>
      <c r="J63" s="148" t="s">
        <v>70</v>
      </c>
      <c r="K63" s="148"/>
      <c r="L63" s="148"/>
      <c r="M63" s="148"/>
      <c r="N63" s="149"/>
      <c r="O63" s="160" t="s">
        <v>666</v>
      </c>
      <c r="P63" s="160"/>
      <c r="Q63" s="160" t="s">
        <v>850</v>
      </c>
      <c r="R63" s="160" t="s">
        <v>631</v>
      </c>
      <c r="S63" s="160" t="s">
        <v>667</v>
      </c>
      <c r="T63" s="160"/>
      <c r="U63" s="160"/>
      <c r="V63" s="160"/>
      <c r="W63" s="160"/>
      <c r="X63" s="160" t="s">
        <v>428</v>
      </c>
      <c r="Y63" s="160"/>
      <c r="Z63" s="160"/>
      <c r="AA63" s="160"/>
    </row>
    <row r="64" spans="1:27" ht="60" x14ac:dyDescent="0.25">
      <c r="A64" s="136"/>
      <c r="B64" s="143" t="s">
        <v>839</v>
      </c>
      <c r="C64" s="173" t="s">
        <v>436</v>
      </c>
      <c r="D64" s="145">
        <v>41640</v>
      </c>
      <c r="E64" s="145">
        <v>42186</v>
      </c>
      <c r="F64" s="144" t="s">
        <v>437</v>
      </c>
      <c r="G64" s="144" t="s">
        <v>438</v>
      </c>
      <c r="H64" s="147">
        <v>12000</v>
      </c>
      <c r="I64" s="148" t="s">
        <v>70</v>
      </c>
      <c r="J64" s="148"/>
      <c r="K64" s="148"/>
      <c r="L64" s="148"/>
      <c r="M64" s="148"/>
      <c r="N64" s="149"/>
      <c r="O64" s="160" t="s">
        <v>668</v>
      </c>
      <c r="P64" s="160"/>
      <c r="Q64" s="160"/>
      <c r="R64" s="160" t="s">
        <v>614</v>
      </c>
      <c r="S64" s="160"/>
      <c r="T64" s="160"/>
      <c r="U64" s="160"/>
      <c r="V64" s="160"/>
      <c r="W64" s="160"/>
      <c r="X64" s="160"/>
      <c r="Y64" s="160"/>
      <c r="Z64" s="160"/>
      <c r="AA64" s="160"/>
    </row>
    <row r="65" spans="1:27" ht="285" x14ac:dyDescent="0.25">
      <c r="A65" s="137" t="s">
        <v>465</v>
      </c>
      <c r="B65" s="143" t="s">
        <v>840</v>
      </c>
      <c r="C65" s="143" t="s">
        <v>448</v>
      </c>
      <c r="D65" s="145">
        <v>40909</v>
      </c>
      <c r="E65" s="145" t="s">
        <v>669</v>
      </c>
      <c r="F65" s="144" t="s">
        <v>450</v>
      </c>
      <c r="G65" s="154" t="s">
        <v>451</v>
      </c>
      <c r="H65" s="147">
        <v>0</v>
      </c>
      <c r="I65" s="148" t="s">
        <v>70</v>
      </c>
      <c r="J65" s="148"/>
      <c r="K65" s="148"/>
      <c r="L65" s="148"/>
      <c r="M65" s="148"/>
      <c r="N65" s="149"/>
      <c r="O65" s="160"/>
      <c r="P65" s="160"/>
      <c r="Q65" s="160"/>
      <c r="R65" s="160" t="s">
        <v>614</v>
      </c>
      <c r="S65" s="160" t="s">
        <v>851</v>
      </c>
      <c r="T65" s="160"/>
      <c r="U65" s="160"/>
      <c r="V65" s="160" t="s">
        <v>535</v>
      </c>
      <c r="W65" s="160" t="s">
        <v>619</v>
      </c>
      <c r="X65" s="160" t="s">
        <v>551</v>
      </c>
      <c r="Y65" s="160"/>
      <c r="Z65" s="160" t="s">
        <v>670</v>
      </c>
      <c r="AA65" s="160"/>
    </row>
    <row r="66" spans="1:27" ht="135" x14ac:dyDescent="0.25">
      <c r="A66" s="401" t="s">
        <v>466</v>
      </c>
      <c r="B66" s="143" t="s">
        <v>453</v>
      </c>
      <c r="C66" s="143" t="s">
        <v>454</v>
      </c>
      <c r="D66" s="145">
        <v>40909</v>
      </c>
      <c r="E66" s="145">
        <v>42370</v>
      </c>
      <c r="F66" s="144" t="s">
        <v>455</v>
      </c>
      <c r="G66" s="154" t="s">
        <v>456</v>
      </c>
      <c r="H66" s="147">
        <v>100000</v>
      </c>
      <c r="I66" s="148"/>
      <c r="J66" s="148"/>
      <c r="K66" s="148"/>
      <c r="L66" s="148" t="s">
        <v>70</v>
      </c>
      <c r="M66" s="148"/>
      <c r="N66" s="149"/>
      <c r="O66" s="160" t="s">
        <v>674</v>
      </c>
      <c r="P66" s="160" t="s">
        <v>675</v>
      </c>
      <c r="Q66" s="157"/>
      <c r="R66" s="160" t="s">
        <v>558</v>
      </c>
      <c r="S66" s="160" t="s">
        <v>853</v>
      </c>
      <c r="T66" s="160"/>
      <c r="U66" s="160"/>
      <c r="V66" s="160"/>
      <c r="W66" s="160"/>
      <c r="X66" s="160"/>
      <c r="Y66" s="160"/>
      <c r="Z66" s="160"/>
      <c r="AA66" s="160"/>
    </row>
    <row r="67" spans="1:27" ht="165" x14ac:dyDescent="0.25">
      <c r="A67" s="401"/>
      <c r="B67" s="143" t="s">
        <v>852</v>
      </c>
      <c r="C67" s="143" t="s">
        <v>461</v>
      </c>
      <c r="D67" s="145">
        <v>41122</v>
      </c>
      <c r="E67" s="145">
        <v>42370</v>
      </c>
      <c r="F67" s="144" t="s">
        <v>356</v>
      </c>
      <c r="G67" s="154" t="s">
        <v>306</v>
      </c>
      <c r="H67" s="147">
        <v>40000</v>
      </c>
      <c r="I67" s="148"/>
      <c r="J67" s="148"/>
      <c r="K67" s="148"/>
      <c r="L67" s="148" t="s">
        <v>70</v>
      </c>
      <c r="M67" s="148"/>
      <c r="N67" s="149"/>
      <c r="O67" s="153"/>
      <c r="P67" s="153" t="s">
        <v>463</v>
      </c>
      <c r="Q67" s="153" t="s">
        <v>676</v>
      </c>
      <c r="R67" s="160"/>
      <c r="S67" s="160"/>
      <c r="T67" s="160"/>
      <c r="U67" s="160"/>
      <c r="V67" s="160"/>
      <c r="W67" s="160"/>
      <c r="X67" s="160" t="s">
        <v>558</v>
      </c>
      <c r="Y67" s="160"/>
      <c r="Z67" s="160" t="s">
        <v>677</v>
      </c>
      <c r="AA67" s="160"/>
    </row>
    <row r="68" spans="1:27" ht="15.75" x14ac:dyDescent="0.25">
      <c r="A68" s="177"/>
      <c r="B68" s="178"/>
      <c r="C68" s="178"/>
      <c r="D68" s="179"/>
      <c r="E68" s="179"/>
      <c r="F68" s="180"/>
      <c r="G68" s="181"/>
      <c r="H68" s="182"/>
      <c r="I68" s="183"/>
      <c r="J68" s="183"/>
      <c r="K68" s="183"/>
      <c r="L68" s="183"/>
      <c r="M68" s="183"/>
      <c r="N68" s="184"/>
      <c r="O68" s="183"/>
      <c r="P68" s="183"/>
      <c r="Q68" s="183"/>
      <c r="R68" s="183"/>
      <c r="S68" s="183"/>
      <c r="T68" s="183"/>
      <c r="U68" s="183"/>
      <c r="V68" s="183"/>
      <c r="W68" s="183"/>
      <c r="X68" s="183"/>
      <c r="Y68" s="183"/>
      <c r="Z68" s="183"/>
      <c r="AA68" s="183"/>
    </row>
    <row r="74" spans="1:27" ht="15.75" thickBot="1" x14ac:dyDescent="0.3"/>
    <row r="75" spans="1:27" ht="43.5" customHeight="1" thickTop="1" thickBot="1" x14ac:dyDescent="0.3">
      <c r="A75" s="138" t="s">
        <v>59</v>
      </c>
      <c r="B75" s="55">
        <f>COUNTA(B80:B89,B92:B101,B104:B113,B116:B125)</f>
        <v>0</v>
      </c>
    </row>
    <row r="76" spans="1:27" ht="15.75" thickTop="1" x14ac:dyDescent="0.25"/>
    <row r="78" spans="1:27" ht="15.75" thickBot="1" x14ac:dyDescent="0.3"/>
    <row r="79" spans="1:27" ht="17.25" thickTop="1" thickBot="1" x14ac:dyDescent="0.3">
      <c r="A79" s="138" t="s">
        <v>62</v>
      </c>
      <c r="B79" s="89" t="s">
        <v>61</v>
      </c>
      <c r="C79" s="90" t="s">
        <v>6</v>
      </c>
      <c r="D79" s="90" t="s">
        <v>10</v>
      </c>
      <c r="E79" s="90" t="s">
        <v>11</v>
      </c>
      <c r="F79" s="204" t="s">
        <v>8</v>
      </c>
      <c r="G79" s="90" t="s">
        <v>7</v>
      </c>
      <c r="H79" s="90" t="s">
        <v>9</v>
      </c>
    </row>
    <row r="80" spans="1:27" ht="15.75" thickTop="1" x14ac:dyDescent="0.25">
      <c r="A80" s="139" t="s">
        <v>60</v>
      </c>
      <c r="B80" s="54"/>
      <c r="C80" s="54"/>
      <c r="D80" s="54"/>
      <c r="E80" s="54"/>
      <c r="F80" s="205"/>
      <c r="G80" s="54"/>
      <c r="H80" s="54"/>
    </row>
    <row r="81" spans="1:8" x14ac:dyDescent="0.25">
      <c r="A81" s="140"/>
      <c r="B81" s="54"/>
      <c r="C81" s="54"/>
      <c r="D81" s="54"/>
      <c r="E81" s="54"/>
      <c r="F81" s="205"/>
      <c r="G81" s="54"/>
      <c r="H81" s="54"/>
    </row>
    <row r="82" spans="1:8" x14ac:dyDescent="0.25">
      <c r="A82" s="140"/>
      <c r="B82" s="54"/>
      <c r="C82" s="54"/>
      <c r="D82" s="54"/>
      <c r="E82" s="54"/>
      <c r="F82" s="205"/>
      <c r="G82" s="54"/>
      <c r="H82" s="54"/>
    </row>
    <row r="83" spans="1:8" x14ac:dyDescent="0.25">
      <c r="A83" s="140"/>
      <c r="B83" s="54"/>
      <c r="C83" s="54"/>
      <c r="D83" s="54"/>
      <c r="E83" s="54"/>
      <c r="F83" s="205"/>
      <c r="G83" s="54"/>
      <c r="H83" s="54"/>
    </row>
    <row r="84" spans="1:8" x14ac:dyDescent="0.25">
      <c r="A84" s="140"/>
      <c r="B84" s="54"/>
      <c r="C84" s="54"/>
      <c r="D84" s="54"/>
      <c r="E84" s="54"/>
      <c r="F84" s="205"/>
      <c r="G84" s="54"/>
      <c r="H84" s="54"/>
    </row>
    <row r="85" spans="1:8" x14ac:dyDescent="0.25">
      <c r="A85" s="140"/>
      <c r="B85" s="54"/>
      <c r="C85" s="54"/>
      <c r="D85" s="54"/>
      <c r="E85" s="54"/>
      <c r="F85" s="205"/>
      <c r="G85" s="54"/>
      <c r="H85" s="54"/>
    </row>
    <row r="86" spans="1:8" x14ac:dyDescent="0.25">
      <c r="A86" s="140"/>
      <c r="B86" s="54"/>
      <c r="C86" s="54"/>
      <c r="D86" s="54"/>
      <c r="E86" s="54"/>
      <c r="F86" s="205"/>
      <c r="G86" s="54"/>
      <c r="H86" s="54"/>
    </row>
    <row r="87" spans="1:8" x14ac:dyDescent="0.25">
      <c r="A87" s="140"/>
      <c r="B87" s="54"/>
      <c r="C87" s="54"/>
      <c r="D87" s="54"/>
      <c r="E87" s="54"/>
      <c r="F87" s="205"/>
      <c r="G87" s="54"/>
      <c r="H87" s="54"/>
    </row>
    <row r="88" spans="1:8" x14ac:dyDescent="0.25">
      <c r="A88" s="140"/>
      <c r="B88" s="54"/>
      <c r="C88" s="54"/>
      <c r="D88" s="54"/>
      <c r="E88" s="54"/>
      <c r="F88" s="205"/>
      <c r="G88" s="54"/>
      <c r="H88" s="54"/>
    </row>
    <row r="89" spans="1:8" x14ac:dyDescent="0.25">
      <c r="A89" s="141"/>
      <c r="B89" s="54"/>
      <c r="C89" s="54"/>
      <c r="D89" s="54"/>
      <c r="E89" s="54"/>
      <c r="F89" s="205"/>
      <c r="G89" s="54"/>
      <c r="H89" s="54"/>
    </row>
    <row r="90" spans="1:8" ht="15.75" thickBot="1" x14ac:dyDescent="0.3"/>
    <row r="91" spans="1:8" ht="17.25" thickTop="1" thickBot="1" x14ac:dyDescent="0.3">
      <c r="A91" s="138" t="s">
        <v>62</v>
      </c>
      <c r="B91" s="89" t="s">
        <v>61</v>
      </c>
      <c r="C91" s="89" t="s">
        <v>6</v>
      </c>
      <c r="D91" s="89" t="s">
        <v>10</v>
      </c>
      <c r="E91" s="89" t="s">
        <v>11</v>
      </c>
      <c r="F91" s="206" t="s">
        <v>8</v>
      </c>
      <c r="G91" s="89" t="s">
        <v>7</v>
      </c>
      <c r="H91" s="89" t="s">
        <v>9</v>
      </c>
    </row>
    <row r="92" spans="1:8" ht="15.75" thickTop="1" x14ac:dyDescent="0.25">
      <c r="A92" s="139" t="s">
        <v>60</v>
      </c>
      <c r="B92" s="54"/>
      <c r="C92" s="54"/>
      <c r="D92" s="54"/>
      <c r="E92" s="54"/>
      <c r="F92" s="205"/>
      <c r="G92" s="54"/>
      <c r="H92" s="54"/>
    </row>
    <row r="93" spans="1:8" x14ac:dyDescent="0.25">
      <c r="A93" s="140"/>
      <c r="B93" s="54"/>
      <c r="C93" s="54"/>
      <c r="D93" s="54"/>
      <c r="E93" s="54"/>
      <c r="F93" s="205"/>
      <c r="G93" s="54"/>
      <c r="H93" s="54"/>
    </row>
    <row r="94" spans="1:8" x14ac:dyDescent="0.25">
      <c r="A94" s="140"/>
      <c r="B94" s="54"/>
      <c r="C94" s="54"/>
      <c r="D94" s="54"/>
      <c r="E94" s="54"/>
      <c r="F94" s="205"/>
      <c r="G94" s="54"/>
      <c r="H94" s="54"/>
    </row>
    <row r="95" spans="1:8" x14ac:dyDescent="0.25">
      <c r="A95" s="140"/>
      <c r="B95" s="54"/>
      <c r="C95" s="54"/>
      <c r="D95" s="54"/>
      <c r="E95" s="54"/>
      <c r="F95" s="205"/>
      <c r="G95" s="54"/>
      <c r="H95" s="54"/>
    </row>
    <row r="96" spans="1:8" x14ac:dyDescent="0.25">
      <c r="A96" s="140"/>
      <c r="B96" s="54"/>
      <c r="C96" s="54"/>
      <c r="D96" s="54"/>
      <c r="E96" s="54"/>
      <c r="F96" s="205"/>
      <c r="G96" s="54"/>
      <c r="H96" s="54"/>
    </row>
    <row r="97" spans="1:8" x14ac:dyDescent="0.25">
      <c r="A97" s="140"/>
      <c r="B97" s="54"/>
      <c r="C97" s="54"/>
      <c r="D97" s="54"/>
      <c r="E97" s="54"/>
      <c r="F97" s="205"/>
      <c r="G97" s="54"/>
      <c r="H97" s="54"/>
    </row>
    <row r="98" spans="1:8" x14ac:dyDescent="0.25">
      <c r="A98" s="140"/>
      <c r="B98" s="54"/>
      <c r="C98" s="54"/>
      <c r="D98" s="54"/>
      <c r="E98" s="54"/>
      <c r="F98" s="205"/>
      <c r="G98" s="54"/>
      <c r="H98" s="54"/>
    </row>
    <row r="99" spans="1:8" x14ac:dyDescent="0.25">
      <c r="A99" s="140"/>
      <c r="B99" s="54"/>
      <c r="C99" s="54"/>
      <c r="D99" s="54"/>
      <c r="E99" s="54"/>
      <c r="F99" s="205"/>
      <c r="G99" s="54"/>
      <c r="H99" s="54"/>
    </row>
    <row r="100" spans="1:8" x14ac:dyDescent="0.25">
      <c r="A100" s="140"/>
      <c r="B100" s="54"/>
      <c r="C100" s="54"/>
      <c r="D100" s="54"/>
      <c r="E100" s="54"/>
      <c r="F100" s="205"/>
      <c r="G100" s="54"/>
      <c r="H100" s="54"/>
    </row>
    <row r="101" spans="1:8" x14ac:dyDescent="0.25">
      <c r="A101" s="141"/>
      <c r="B101" s="54"/>
      <c r="C101" s="54"/>
      <c r="D101" s="54"/>
      <c r="E101" s="54"/>
      <c r="F101" s="205"/>
      <c r="G101" s="54"/>
      <c r="H101" s="54"/>
    </row>
    <row r="102" spans="1:8" ht="15.75" thickBot="1" x14ac:dyDescent="0.3"/>
    <row r="103" spans="1:8" ht="17.25" thickTop="1" thickBot="1" x14ac:dyDescent="0.3">
      <c r="A103" s="138" t="s">
        <v>62</v>
      </c>
      <c r="B103" s="89" t="s">
        <v>61</v>
      </c>
      <c r="C103" s="89" t="s">
        <v>6</v>
      </c>
      <c r="D103" s="89" t="s">
        <v>10</v>
      </c>
      <c r="E103" s="89" t="s">
        <v>11</v>
      </c>
      <c r="F103" s="206" t="s">
        <v>8</v>
      </c>
      <c r="G103" s="89" t="s">
        <v>7</v>
      </c>
      <c r="H103" s="89" t="s">
        <v>9</v>
      </c>
    </row>
    <row r="104" spans="1:8" ht="15.75" thickTop="1" x14ac:dyDescent="0.25">
      <c r="A104" s="139" t="s">
        <v>60</v>
      </c>
      <c r="B104" s="54"/>
      <c r="C104" s="54"/>
      <c r="D104" s="54"/>
      <c r="E104" s="54"/>
      <c r="F104" s="205"/>
      <c r="G104" s="54"/>
      <c r="H104" s="54"/>
    </row>
    <row r="105" spans="1:8" x14ac:dyDescent="0.25">
      <c r="A105" s="140"/>
      <c r="B105" s="54"/>
      <c r="C105" s="54"/>
      <c r="D105" s="54"/>
      <c r="E105" s="54"/>
      <c r="F105" s="205"/>
      <c r="G105" s="54"/>
      <c r="H105" s="54"/>
    </row>
    <row r="106" spans="1:8" x14ac:dyDescent="0.25">
      <c r="A106" s="140"/>
      <c r="B106" s="54"/>
      <c r="C106" s="54"/>
      <c r="D106" s="54"/>
      <c r="E106" s="54"/>
      <c r="F106" s="205"/>
      <c r="G106" s="54"/>
      <c r="H106" s="54"/>
    </row>
    <row r="107" spans="1:8" x14ac:dyDescent="0.25">
      <c r="A107" s="140"/>
      <c r="B107" s="54"/>
      <c r="C107" s="54"/>
      <c r="D107" s="54"/>
      <c r="E107" s="54"/>
      <c r="F107" s="205"/>
      <c r="G107" s="54"/>
      <c r="H107" s="54"/>
    </row>
    <row r="108" spans="1:8" x14ac:dyDescent="0.25">
      <c r="A108" s="140"/>
      <c r="B108" s="54"/>
      <c r="C108" s="54"/>
      <c r="D108" s="54"/>
      <c r="E108" s="54"/>
      <c r="F108" s="205"/>
      <c r="G108" s="54"/>
      <c r="H108" s="54"/>
    </row>
    <row r="109" spans="1:8" x14ac:dyDescent="0.25">
      <c r="A109" s="140"/>
      <c r="B109" s="54"/>
      <c r="C109" s="54"/>
      <c r="D109" s="54"/>
      <c r="E109" s="54"/>
      <c r="F109" s="205"/>
      <c r="G109" s="54"/>
      <c r="H109" s="54"/>
    </row>
    <row r="110" spans="1:8" x14ac:dyDescent="0.25">
      <c r="A110" s="140"/>
      <c r="B110" s="54"/>
      <c r="C110" s="54"/>
      <c r="D110" s="54"/>
      <c r="E110" s="54"/>
      <c r="F110" s="205"/>
      <c r="G110" s="54"/>
      <c r="H110" s="54"/>
    </row>
    <row r="111" spans="1:8" x14ac:dyDescent="0.25">
      <c r="A111" s="140"/>
      <c r="B111" s="54"/>
      <c r="C111" s="54"/>
      <c r="D111" s="54"/>
      <c r="E111" s="54"/>
      <c r="F111" s="205"/>
      <c r="G111" s="54"/>
      <c r="H111" s="54"/>
    </row>
    <row r="112" spans="1:8" x14ac:dyDescent="0.25">
      <c r="A112" s="140"/>
      <c r="B112" s="54"/>
      <c r="C112" s="54"/>
      <c r="D112" s="54"/>
      <c r="E112" s="54"/>
      <c r="F112" s="205"/>
      <c r="G112" s="54"/>
      <c r="H112" s="54"/>
    </row>
    <row r="113" spans="1:8" x14ac:dyDescent="0.25">
      <c r="A113" s="141"/>
      <c r="B113" s="54"/>
      <c r="C113" s="54"/>
      <c r="D113" s="54"/>
      <c r="E113" s="54"/>
      <c r="F113" s="205"/>
      <c r="G113" s="54"/>
      <c r="H113" s="54"/>
    </row>
    <row r="114" spans="1:8" ht="15.75" thickBot="1" x14ac:dyDescent="0.3"/>
    <row r="115" spans="1:8" ht="17.25" thickTop="1" thickBot="1" x14ac:dyDescent="0.3">
      <c r="A115" s="138" t="s">
        <v>62</v>
      </c>
      <c r="B115" s="89" t="s">
        <v>61</v>
      </c>
      <c r="C115" s="89" t="s">
        <v>6</v>
      </c>
      <c r="D115" s="89" t="s">
        <v>10</v>
      </c>
      <c r="E115" s="89" t="s">
        <v>11</v>
      </c>
      <c r="F115" s="206" t="s">
        <v>8</v>
      </c>
      <c r="G115" s="89" t="s">
        <v>7</v>
      </c>
      <c r="H115" s="89" t="s">
        <v>9</v>
      </c>
    </row>
    <row r="116" spans="1:8" ht="15.75" thickTop="1" x14ac:dyDescent="0.25">
      <c r="A116" s="139" t="s">
        <v>60</v>
      </c>
      <c r="B116" s="54"/>
      <c r="C116" s="54"/>
      <c r="D116" s="54"/>
      <c r="E116" s="54"/>
      <c r="F116" s="205"/>
      <c r="G116" s="54"/>
      <c r="H116" s="54"/>
    </row>
    <row r="117" spans="1:8" x14ac:dyDescent="0.25">
      <c r="A117" s="140"/>
      <c r="B117" s="54"/>
      <c r="C117" s="54"/>
      <c r="D117" s="54"/>
      <c r="E117" s="54"/>
      <c r="F117" s="205"/>
      <c r="G117" s="54"/>
      <c r="H117" s="54"/>
    </row>
    <row r="118" spans="1:8" x14ac:dyDescent="0.25">
      <c r="A118" s="140"/>
      <c r="B118" s="54"/>
      <c r="C118" s="54"/>
      <c r="D118" s="54"/>
      <c r="E118" s="54"/>
      <c r="F118" s="205"/>
      <c r="G118" s="54"/>
      <c r="H118" s="54"/>
    </row>
    <row r="119" spans="1:8" x14ac:dyDescent="0.25">
      <c r="A119" s="140"/>
      <c r="B119" s="54"/>
      <c r="C119" s="54"/>
      <c r="D119" s="54"/>
      <c r="E119" s="54"/>
      <c r="F119" s="205"/>
      <c r="G119" s="54"/>
      <c r="H119" s="54"/>
    </row>
    <row r="120" spans="1:8" x14ac:dyDescent="0.25">
      <c r="A120" s="140"/>
      <c r="B120" s="54"/>
      <c r="C120" s="54"/>
      <c r="D120" s="54"/>
      <c r="E120" s="54"/>
      <c r="F120" s="205"/>
      <c r="G120" s="54"/>
      <c r="H120" s="54"/>
    </row>
    <row r="121" spans="1:8" x14ac:dyDescent="0.25">
      <c r="A121" s="140"/>
      <c r="B121" s="54"/>
      <c r="C121" s="54"/>
      <c r="D121" s="54"/>
      <c r="E121" s="54"/>
      <c r="F121" s="205"/>
      <c r="G121" s="54"/>
      <c r="H121" s="54"/>
    </row>
    <row r="122" spans="1:8" x14ac:dyDescent="0.25">
      <c r="A122" s="140"/>
      <c r="B122" s="54"/>
      <c r="C122" s="54"/>
      <c r="D122" s="54"/>
      <c r="E122" s="54"/>
      <c r="F122" s="205"/>
      <c r="G122" s="54"/>
      <c r="H122" s="54"/>
    </row>
    <row r="123" spans="1:8" x14ac:dyDescent="0.25">
      <c r="A123" s="140"/>
      <c r="B123" s="54"/>
      <c r="C123" s="54"/>
      <c r="D123" s="54"/>
      <c r="E123" s="54"/>
      <c r="F123" s="205"/>
      <c r="G123" s="54"/>
      <c r="H123" s="54"/>
    </row>
    <row r="124" spans="1:8" x14ac:dyDescent="0.25">
      <c r="A124" s="140"/>
      <c r="B124" s="54"/>
      <c r="C124" s="54"/>
      <c r="D124" s="54"/>
      <c r="E124" s="54"/>
      <c r="F124" s="205"/>
      <c r="G124" s="54"/>
      <c r="H124" s="54"/>
    </row>
    <row r="125" spans="1:8" x14ac:dyDescent="0.25">
      <c r="A125" s="141"/>
      <c r="B125" s="54"/>
      <c r="C125" s="54"/>
      <c r="D125" s="54"/>
      <c r="E125" s="54"/>
      <c r="F125" s="205"/>
      <c r="G125" s="54"/>
      <c r="H125" s="54"/>
    </row>
  </sheetData>
  <customSheetViews>
    <customSheetView guid="{03BCC8A0-FCA6-4BDE-AAC2-E8288BB56580}" scale="60" showGridLines="0" hiddenColumns="1">
      <pane xSplit="2" topLeftCell="C1" activePane="topRight" state="frozen"/>
      <selection pane="topRight" activeCell="S66" sqref="S66"/>
      <pageMargins left="0.511811024" right="0.511811024" top="0.78740157499999996" bottom="0.78740157499999996" header="0.31496062000000002" footer="0.31496062000000002"/>
      <pageSetup orientation="portrait" r:id="rId1"/>
    </customSheetView>
  </customSheetViews>
  <mergeCells count="5">
    <mergeCell ref="I9:R9"/>
    <mergeCell ref="T9:AA9"/>
    <mergeCell ref="D5:K5"/>
    <mergeCell ref="A3:B3"/>
    <mergeCell ref="A66:A67"/>
  </mergeCells>
  <conditionalFormatting sqref="AF7:AF8">
    <cfRule type="cellIs" dxfId="186" priority="343" stopIfTrue="1" operator="equal">
      <formula>$AF$7</formula>
    </cfRule>
  </conditionalFormatting>
  <conditionalFormatting sqref="I11:I68">
    <cfRule type="cellIs" dxfId="185" priority="342" stopIfTrue="1" operator="equal">
      <formula>"x"</formula>
    </cfRule>
  </conditionalFormatting>
  <conditionalFormatting sqref="J11:J68">
    <cfRule type="cellIs" dxfId="184" priority="341" operator="equal">
      <formula>"x"</formula>
    </cfRule>
  </conditionalFormatting>
  <conditionalFormatting sqref="K11:K68">
    <cfRule type="cellIs" dxfId="183" priority="340" operator="equal">
      <formula>"x"</formula>
    </cfRule>
  </conditionalFormatting>
  <conditionalFormatting sqref="L11:L68">
    <cfRule type="cellIs" dxfId="182" priority="339" stopIfTrue="1" operator="equal">
      <formula>"x"</formula>
    </cfRule>
  </conditionalFormatting>
  <conditionalFormatting sqref="M11:M68">
    <cfRule type="cellIs" dxfId="181" priority="338" operator="equal">
      <formula>"x"</formula>
    </cfRule>
  </conditionalFormatting>
  <conditionalFormatting sqref="S11:S12">
    <cfRule type="cellIs" dxfId="180" priority="117" stopIfTrue="1" operator="equal">
      <formula>"x"</formula>
    </cfRule>
  </conditionalFormatting>
  <conditionalFormatting sqref="N11:N68">
    <cfRule type="cellIs" dxfId="179" priority="79" stopIfTrue="1" operator="equal">
      <formula>$AF$8</formula>
    </cfRule>
    <cfRule type="cellIs" dxfId="178" priority="80" stopIfTrue="1" operator="equal">
      <formula>$AF$7</formula>
    </cfRule>
  </conditionalFormatting>
  <dataValidations count="1">
    <dataValidation type="list" allowBlank="1" showInputMessage="1" showErrorMessage="1" sqref="N11:N19 N21:N68">
      <formula1>$AF$7:$AF$8</formula1>
    </dataValidation>
  </dataValidations>
  <pageMargins left="0.511811024" right="0.511811024" top="0.78740157499999996" bottom="0.78740157499999996" header="0.31496062000000002" footer="0.31496062000000002"/>
  <pageSetup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2"/>
  <sheetViews>
    <sheetView showGridLines="0" topLeftCell="A7" zoomScale="90" zoomScaleNormal="90" zoomScalePageLayoutView="70" workbookViewId="0">
      <selection activeCell="E22" sqref="E22"/>
    </sheetView>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s>
  <sheetData>
    <row r="1" spans="1:19" s="2" customFormat="1" x14ac:dyDescent="0.25">
      <c r="A1" s="3" t="s">
        <v>0</v>
      </c>
      <c r="H1" s="15"/>
      <c r="I1" s="15"/>
      <c r="J1" s="15"/>
      <c r="K1" s="15"/>
      <c r="L1" s="15"/>
      <c r="M1" s="15"/>
    </row>
    <row r="2" spans="1:19" s="4" customFormat="1" ht="4.1500000000000004" customHeight="1" x14ac:dyDescent="0.25">
      <c r="H2" s="16"/>
      <c r="I2" s="16"/>
      <c r="J2" s="16"/>
      <c r="K2" s="16"/>
      <c r="L2" s="16"/>
      <c r="M2" s="16"/>
    </row>
    <row r="3" spans="1:19" s="5" customFormat="1" ht="15.75" thickBot="1" x14ac:dyDescent="0.3">
      <c r="A3" s="392" t="str">
        <f>'Monitoria Anual 1'!A3</f>
        <v>PLANO DE AÇÃO NACIONAL DOS PASSERIFORMES AMEAÇADOS DOS CAMPOS SULINOS E ESPINILHO</v>
      </c>
      <c r="B3" s="392"/>
      <c r="C3" s="392"/>
      <c r="D3" s="392"/>
      <c r="E3" s="392"/>
      <c r="F3" s="392"/>
      <c r="G3" s="392"/>
      <c r="H3" s="392"/>
      <c r="I3" s="392"/>
      <c r="J3" s="392"/>
      <c r="K3" s="392"/>
      <c r="L3" s="392"/>
      <c r="M3" s="392"/>
      <c r="N3" s="392"/>
      <c r="O3" s="392"/>
      <c r="P3" s="392"/>
    </row>
    <row r="4" spans="1:19" s="1" customFormat="1" ht="15.75" thickTop="1" x14ac:dyDescent="0.25">
      <c r="H4" s="17"/>
      <c r="I4" s="17"/>
      <c r="J4" s="17"/>
      <c r="K4" s="17"/>
      <c r="L4" s="17"/>
      <c r="M4" s="17"/>
    </row>
    <row r="5" spans="1:19" s="6" customFormat="1" ht="48" customHeight="1" thickBot="1" x14ac:dyDescent="0.3">
      <c r="A5" s="7" t="s">
        <v>1</v>
      </c>
      <c r="B5" s="7"/>
      <c r="C5" s="389" t="str">
        <f>'Monitoria Anual 1'!D5</f>
        <v>Melhorar o estado de conservação das espécies-alvo do PAN, reduzindo a perda, degradação e fragmentação dos seus hábitats e a captura ilegal das aves de interesse para manutenção em cativeiro.</v>
      </c>
      <c r="D5" s="389"/>
      <c r="E5" s="389"/>
      <c r="F5" s="389"/>
      <c r="G5" s="389"/>
      <c r="H5" s="389"/>
      <c r="I5" s="389"/>
      <c r="J5" s="389"/>
      <c r="K5" s="389"/>
      <c r="L5" s="389"/>
      <c r="M5" s="389"/>
      <c r="N5" s="389"/>
      <c r="O5" s="389"/>
      <c r="P5" s="403"/>
    </row>
    <row r="6" spans="1:19" s="1" customFormat="1" ht="15.75" thickTop="1" x14ac:dyDescent="0.25">
      <c r="H6" s="17"/>
      <c r="I6" s="17"/>
      <c r="J6" s="17"/>
      <c r="K6" s="17"/>
      <c r="L6" s="17"/>
      <c r="M6" s="17"/>
    </row>
    <row r="7" spans="1:19" s="1" customFormat="1" ht="15.75" thickBot="1" x14ac:dyDescent="0.3">
      <c r="A7" s="7" t="s">
        <v>2</v>
      </c>
      <c r="B7" s="7"/>
      <c r="C7" s="9" t="s">
        <v>671</v>
      </c>
      <c r="D7" s="9"/>
      <c r="E7" s="10"/>
      <c r="F7" s="10"/>
      <c r="G7" s="11"/>
      <c r="H7" s="17"/>
      <c r="I7" s="17"/>
      <c r="J7" s="17"/>
      <c r="K7" s="17"/>
      <c r="L7" s="17"/>
      <c r="M7" s="17"/>
    </row>
    <row r="8" spans="1:19" ht="15.75" thickTop="1" x14ac:dyDescent="0.25"/>
    <row r="9" spans="1:19" ht="18.75" x14ac:dyDescent="0.25">
      <c r="A9" s="51" t="s">
        <v>33</v>
      </c>
      <c r="B9" s="51"/>
      <c r="C9" s="51"/>
      <c r="D9" s="51"/>
      <c r="E9" s="51"/>
      <c r="F9" s="51"/>
      <c r="G9" s="51"/>
      <c r="H9" s="51"/>
      <c r="I9" s="51"/>
      <c r="J9" s="51"/>
      <c r="K9" s="51"/>
      <c r="L9" s="51"/>
      <c r="M9" s="51"/>
      <c r="N9" s="51"/>
      <c r="O9" s="51"/>
      <c r="P9" s="51"/>
      <c r="Q9" s="51"/>
      <c r="R9" s="51"/>
      <c r="S9" s="51"/>
    </row>
    <row r="11" spans="1:19" x14ac:dyDescent="0.25">
      <c r="B11" s="28" t="s">
        <v>44</v>
      </c>
      <c r="C11" s="29"/>
      <c r="D11" s="29"/>
    </row>
    <row r="12" spans="1:19" ht="15.75" thickBot="1" x14ac:dyDescent="0.3">
      <c r="E12" s="396" t="s">
        <v>82</v>
      </c>
      <c r="F12" s="397"/>
    </row>
    <row r="13" spans="1:19" ht="58.5" customHeight="1" thickTop="1" thickBot="1" x14ac:dyDescent="0.3">
      <c r="B13" s="390" t="s">
        <v>35</v>
      </c>
      <c r="C13" s="391"/>
      <c r="D13" s="402"/>
      <c r="E13" s="394" t="s">
        <v>81</v>
      </c>
      <c r="F13" s="395"/>
    </row>
    <row r="14" spans="1:19" s="77" customFormat="1" ht="31.9" customHeight="1" thickTop="1" thickBot="1" x14ac:dyDescent="0.3">
      <c r="B14" s="78" t="s">
        <v>41</v>
      </c>
      <c r="C14" s="80" t="s">
        <v>79</v>
      </c>
      <c r="D14" s="79" t="s">
        <v>42</v>
      </c>
      <c r="E14" s="80" t="s">
        <v>72</v>
      </c>
      <c r="F14" s="79" t="s">
        <v>42</v>
      </c>
    </row>
    <row r="15" spans="1:19" ht="16.5" thickTop="1" x14ac:dyDescent="0.25">
      <c r="B15" s="52" t="s">
        <v>36</v>
      </c>
      <c r="C15" s="91"/>
      <c r="D15" s="92"/>
      <c r="E15" s="91">
        <f>COUNTA('Monitoria Anual 2'!N11:N67)</f>
        <v>1</v>
      </c>
      <c r="F15" s="92"/>
    </row>
    <row r="16" spans="1:19" ht="15.75" x14ac:dyDescent="0.25">
      <c r="B16" s="37" t="s">
        <v>48</v>
      </c>
      <c r="C16" s="93">
        <f>COUNTA('Monitoria Anual 2'!I11:I67)</f>
        <v>4</v>
      </c>
      <c r="D16" s="94">
        <f>C16/C22</f>
        <v>7.0175438596491224E-2</v>
      </c>
      <c r="E16" s="93">
        <f>C16-0</f>
        <v>4</v>
      </c>
      <c r="F16" s="94">
        <f t="shared" ref="F16:F21" si="0">E16/$E$22</f>
        <v>7.1428571428571425E-2</v>
      </c>
    </row>
    <row r="17" spans="2:17" ht="15.75" x14ac:dyDescent="0.25">
      <c r="B17" s="30" t="s">
        <v>37</v>
      </c>
      <c r="C17" s="95">
        <f>COUNTA('Monitoria Anual 2'!J11:J67)</f>
        <v>21</v>
      </c>
      <c r="D17" s="96">
        <f>C17/C22</f>
        <v>0.36842105263157893</v>
      </c>
      <c r="E17" s="95">
        <f>C17-0</f>
        <v>21</v>
      </c>
      <c r="F17" s="94">
        <f t="shared" si="0"/>
        <v>0.375</v>
      </c>
    </row>
    <row r="18" spans="2:17" ht="15.75" x14ac:dyDescent="0.25">
      <c r="B18" s="31" t="s">
        <v>38</v>
      </c>
      <c r="C18" s="95">
        <f>COUNTA('Monitoria Anual 2'!K11:K67)</f>
        <v>14</v>
      </c>
      <c r="D18" s="96">
        <f>C18/C22</f>
        <v>0.24561403508771928</v>
      </c>
      <c r="E18" s="95">
        <f>C18-0</f>
        <v>14</v>
      </c>
      <c r="F18" s="94">
        <f t="shared" si="0"/>
        <v>0.25</v>
      </c>
    </row>
    <row r="19" spans="2:17" ht="15.75" x14ac:dyDescent="0.25">
      <c r="B19" s="32" t="s">
        <v>39</v>
      </c>
      <c r="C19" s="95">
        <f>COUNTA('Monitoria Anual 2'!L11:L67)</f>
        <v>18</v>
      </c>
      <c r="D19" s="96">
        <f>C19/C22</f>
        <v>0.31578947368421051</v>
      </c>
      <c r="E19" s="95">
        <f>C19-1</f>
        <v>17</v>
      </c>
      <c r="F19" s="94">
        <f t="shared" si="0"/>
        <v>0.30357142857142855</v>
      </c>
    </row>
    <row r="20" spans="2:17" ht="16.5" thickBot="1" x14ac:dyDescent="0.3">
      <c r="B20" s="33" t="s">
        <v>40</v>
      </c>
      <c r="C20" s="95">
        <f>COUNTA('Monitoria Anual 2'!M11:M67)</f>
        <v>0</v>
      </c>
      <c r="D20" s="96">
        <f>C20/C22</f>
        <v>0</v>
      </c>
      <c r="E20" s="95">
        <f>0</f>
        <v>0</v>
      </c>
      <c r="F20" s="94">
        <f t="shared" si="0"/>
        <v>0</v>
      </c>
    </row>
    <row r="21" spans="2:17" ht="17.25" thickTop="1" thickBot="1" x14ac:dyDescent="0.3">
      <c r="B21" s="88" t="s">
        <v>63</v>
      </c>
      <c r="C21" s="95"/>
      <c r="D21" s="96"/>
      <c r="E21" s="95">
        <f>'Monitoria Anual 2'!B75</f>
        <v>0</v>
      </c>
      <c r="F21" s="94">
        <f t="shared" si="0"/>
        <v>0</v>
      </c>
    </row>
    <row r="22" spans="2:17" ht="16.5" thickTop="1" thickBot="1" x14ac:dyDescent="0.3">
      <c r="B22" s="98" t="s">
        <v>43</v>
      </c>
      <c r="C22" s="99">
        <f>C16+C17+C18+C19+C20</f>
        <v>57</v>
      </c>
      <c r="D22" s="100">
        <f>SUM(D15:D21)</f>
        <v>0.99999999999999989</v>
      </c>
      <c r="E22" s="99">
        <f>SUM(E16:E21)</f>
        <v>56</v>
      </c>
      <c r="F22" s="97">
        <f>SUM(F16:F21)</f>
        <v>1</v>
      </c>
    </row>
    <row r="23" spans="2:17" ht="16.5" thickTop="1" thickBot="1" x14ac:dyDescent="0.3">
      <c r="B23" s="393" t="s">
        <v>78</v>
      </c>
      <c r="C23" s="393"/>
      <c r="D23" s="393"/>
      <c r="E23" s="103">
        <f>COUNTIF('Monitoria Anual 2'!N11:N67,'Monitoria Anual 2'!AF7)</f>
        <v>1</v>
      </c>
      <c r="F23" s="101"/>
    </row>
    <row r="24" spans="2:17" ht="16.5" thickTop="1" thickBot="1" x14ac:dyDescent="0.3">
      <c r="B24" s="393" t="s">
        <v>77</v>
      </c>
      <c r="C24" s="393"/>
      <c r="D24" s="393"/>
      <c r="E24" s="103">
        <f>COUNTIF('Monitoria Anual 2'!N11:N67,'Monitoria Anual 2'!AF8)</f>
        <v>0</v>
      </c>
      <c r="F24" s="102"/>
    </row>
    <row r="25" spans="2:17" ht="15.75" thickTop="1" x14ac:dyDescent="0.25"/>
    <row r="26" spans="2:17" x14ac:dyDescent="0.25">
      <c r="B26" s="28" t="s">
        <v>45</v>
      </c>
      <c r="C26" s="29"/>
      <c r="D26" s="29"/>
    </row>
    <row r="27" spans="2:17" ht="3" customHeight="1" x14ac:dyDescent="0.25"/>
    <row r="28" spans="2:17" ht="36" customHeight="1" x14ac:dyDescent="0.25">
      <c r="B28" s="50" t="s">
        <v>34</v>
      </c>
      <c r="C28" s="36">
        <f>COUNTA('Monitoria Anual 2'!A11:A67)</f>
        <v>11</v>
      </c>
      <c r="O28" t="s">
        <v>75</v>
      </c>
      <c r="Q28" t="s">
        <v>76</v>
      </c>
    </row>
    <row r="29" spans="2:17" ht="6.6" customHeight="1" thickBot="1" x14ac:dyDescent="0.3"/>
    <row r="30" spans="2:17" ht="16.5" thickTop="1" thickBot="1" x14ac:dyDescent="0.3">
      <c r="B30" s="34" t="s">
        <v>46</v>
      </c>
      <c r="C30" s="83" t="s">
        <v>47</v>
      </c>
      <c r="D30" s="38"/>
      <c r="E30" s="39"/>
      <c r="F30" s="40"/>
      <c r="G30" s="41"/>
      <c r="H30" s="42"/>
      <c r="I30" s="43"/>
    </row>
    <row r="31" spans="2:17" ht="15.75" thickTop="1" x14ac:dyDescent="0.25">
      <c r="B31" s="44" t="s">
        <v>49</v>
      </c>
      <c r="C31" s="46">
        <f>COUNTA('Monitoria Anual 2'!B11:B26)</f>
        <v>16</v>
      </c>
      <c r="D31" s="49">
        <f>COUNTA('Monitoria Anual 2'!N11:N26)</f>
        <v>0</v>
      </c>
      <c r="E31" s="49">
        <f>COUNTA('Monitoria Anual 2'!I11:I26)</f>
        <v>1</v>
      </c>
      <c r="F31" s="49">
        <f>COUNTA('Monitoria Anual 2'!J11:J26)</f>
        <v>6</v>
      </c>
      <c r="G31" s="49">
        <f>COUNTA('Monitoria Anual 2'!K11:K26)</f>
        <v>5</v>
      </c>
      <c r="H31" s="49">
        <f>COUNTA('Monitoria Anual 2'!L11:L26)</f>
        <v>4</v>
      </c>
      <c r="I31" s="49">
        <f>COUNTA('Monitoria Anual 2'!M11:M26)</f>
        <v>0</v>
      </c>
    </row>
    <row r="32" spans="2:17" x14ac:dyDescent="0.25">
      <c r="B32" s="45" t="s">
        <v>50</v>
      </c>
      <c r="C32" s="47">
        <f>COUNTA('Monitoria Anual 2'!B27:B35)</f>
        <v>9</v>
      </c>
      <c r="D32" s="47">
        <f>COUNTA('Monitoria Anual 2'!N27:N35)</f>
        <v>0</v>
      </c>
      <c r="E32" s="47">
        <f>COUNTA('Monitoria Anual 2'!I27:I35)</f>
        <v>0</v>
      </c>
      <c r="F32" s="47">
        <f>COUNTA('Monitoria Anual 2'!J27:J35)</f>
        <v>7</v>
      </c>
      <c r="G32" s="47">
        <f>COUNTA('Monitoria Anual 2'!K27:K35)</f>
        <v>1</v>
      </c>
      <c r="H32" s="47">
        <f>COUNTA('Monitoria Anual 2'!L27:L35)</f>
        <v>1</v>
      </c>
      <c r="I32" s="47">
        <f>COUNTA('Monitoria Anual 2'!M27:M35)</f>
        <v>0</v>
      </c>
    </row>
    <row r="33" spans="2:9" x14ac:dyDescent="0.25">
      <c r="B33" s="45" t="s">
        <v>51</v>
      </c>
      <c r="C33" s="47">
        <f>COUNTA('Monitoria Anual 2'!B36:B43)</f>
        <v>8</v>
      </c>
      <c r="D33" s="47">
        <f>COUNTA('Monitoria Anual 2'!N36:N43)</f>
        <v>0</v>
      </c>
      <c r="E33" s="47">
        <f>COUNTA('Monitoria Anual 2'!I36:I43)</f>
        <v>0</v>
      </c>
      <c r="F33" s="47">
        <f>COUNTA('Monitoria Anual 2'!J36:J43)</f>
        <v>3</v>
      </c>
      <c r="G33" s="47">
        <f>COUNTA('Monitoria Anual 2'!K36:K43)</f>
        <v>4</v>
      </c>
      <c r="H33" s="47">
        <f>COUNTA('Monitoria Anual 2'!L36:L43)</f>
        <v>1</v>
      </c>
      <c r="I33" s="47">
        <f>COUNTA('Monitoria Anual 2'!M36:M43)</f>
        <v>0</v>
      </c>
    </row>
    <row r="34" spans="2:9" x14ac:dyDescent="0.25">
      <c r="B34" s="45" t="s">
        <v>52</v>
      </c>
      <c r="C34" s="47">
        <f>COUNTA('Monitoria Anual 2'!B44:B47)</f>
        <v>4</v>
      </c>
      <c r="D34" s="47">
        <f>COUNTA('Monitoria Anual 2'!N44:N47)</f>
        <v>0</v>
      </c>
      <c r="E34" s="47">
        <f>COUNTA('Monitoria Anual 2'!I44:I47)</f>
        <v>0</v>
      </c>
      <c r="F34" s="47">
        <f>COUNTA('Monitoria Anual 2'!J44:J47)</f>
        <v>3</v>
      </c>
      <c r="G34" s="47">
        <f>COUNTA('Monitoria Anual 2'!K44:K47)</f>
        <v>1</v>
      </c>
      <c r="H34" s="47">
        <f>COUNTA('Monitoria Anual 2'!L44:L47)</f>
        <v>0</v>
      </c>
      <c r="I34" s="47">
        <f>COUNTA('Monitoria Anual 2'!M44:M47)</f>
        <v>0</v>
      </c>
    </row>
    <row r="35" spans="2:9" x14ac:dyDescent="0.25">
      <c r="B35" s="45" t="s">
        <v>53</v>
      </c>
      <c r="C35" s="47">
        <f>COUNTA('Monitoria Anual 2'!B48:B50)</f>
        <v>3</v>
      </c>
      <c r="D35" s="47">
        <f>COUNTA('Monitoria Anual 2'!N48:N50)</f>
        <v>0</v>
      </c>
      <c r="E35" s="47">
        <f>COUNTA('Monitoria Anual 2'!I48:I50)</f>
        <v>0</v>
      </c>
      <c r="F35" s="47">
        <f>COUNTA('Monitoria Anual 2'!J48:J50)</f>
        <v>0</v>
      </c>
      <c r="G35" s="47">
        <f>COUNTA('Monitoria Anual 2'!K48:K50)</f>
        <v>0</v>
      </c>
      <c r="H35" s="47">
        <f>COUNTA('Monitoria Anual 2'!L48:L50)</f>
        <v>3</v>
      </c>
      <c r="I35" s="47">
        <f>COUNTA('Monitoria Anual 2'!M48:M50)</f>
        <v>0</v>
      </c>
    </row>
    <row r="36" spans="2:9" x14ac:dyDescent="0.25">
      <c r="B36" s="45" t="s">
        <v>54</v>
      </c>
      <c r="C36" s="47">
        <f>COUNTA('Monitoria Anual 2'!B51:B52)</f>
        <v>2</v>
      </c>
      <c r="D36" s="47">
        <f>COUNTA('Monitoria Anual 2'!N51:N52)</f>
        <v>0</v>
      </c>
      <c r="E36" s="47">
        <f>COUNTA('Monitoria Anual 2'!I51:I52)</f>
        <v>0</v>
      </c>
      <c r="F36" s="47">
        <f>COUNTA('Monitoria Anual 2'!J51:J52)</f>
        <v>0</v>
      </c>
      <c r="G36" s="47">
        <f>COUNTA('Monitoria Anual 2'!K51:K52)</f>
        <v>1</v>
      </c>
      <c r="H36" s="47">
        <f>COUNTA('Monitoria Anual 2'!L51:L52)</f>
        <v>1</v>
      </c>
      <c r="I36" s="47">
        <f>COUNTA('Monitoria Anual 2'!M51:M52)</f>
        <v>0</v>
      </c>
    </row>
    <row r="37" spans="2:9" x14ac:dyDescent="0.25">
      <c r="B37" s="45" t="s">
        <v>55</v>
      </c>
      <c r="C37" s="47">
        <f>COUNTA('Monitoria Anual 2'!B53:B57)</f>
        <v>5</v>
      </c>
      <c r="D37" s="47">
        <f>COUNTA('Monitoria Anual 2'!N53:N57)</f>
        <v>0</v>
      </c>
      <c r="E37" s="47">
        <f>COUNTA('Monitoria Anual 2'!I53:I57)</f>
        <v>1</v>
      </c>
      <c r="F37" s="47">
        <f>COUNTA('Monitoria Anual 2'!J53:J57)</f>
        <v>1</v>
      </c>
      <c r="G37" s="47">
        <f>COUNTA('Monitoria Anual 2'!K53:K57)</f>
        <v>1</v>
      </c>
      <c r="H37" s="47">
        <f>COUNTA('Monitoria Anual 2'!L53:L57)</f>
        <v>2</v>
      </c>
      <c r="I37" s="47">
        <f>COUNTA('Monitoria Anual 2'!M53:M57)</f>
        <v>0</v>
      </c>
    </row>
    <row r="38" spans="2:9" x14ac:dyDescent="0.25">
      <c r="B38" s="45" t="s">
        <v>56</v>
      </c>
      <c r="C38" s="47">
        <f>COUNTA('Monitoria Anual 2'!B58:B61)</f>
        <v>4</v>
      </c>
      <c r="D38" s="47">
        <f>COUNTA('Monitoria Anual 2'!N58:N61)</f>
        <v>1</v>
      </c>
      <c r="E38" s="47">
        <f>COUNTA('Monitoria Anual 2'!I58:I61)</f>
        <v>0</v>
      </c>
      <c r="F38" s="47">
        <f>COUNTA('Monitoria Anual 2'!J58:J61)</f>
        <v>0</v>
      </c>
      <c r="G38" s="47">
        <f>COUNTA('Monitoria Anual 2'!K58:K61)</f>
        <v>1</v>
      </c>
      <c r="H38" s="47">
        <f>COUNTA('Monitoria Anual 2'!L58:L61)</f>
        <v>3</v>
      </c>
      <c r="I38" s="47">
        <f>COUNTA('Monitoria Anual 2'!M58:M61)</f>
        <v>0</v>
      </c>
    </row>
    <row r="39" spans="2:9" x14ac:dyDescent="0.25">
      <c r="B39" s="185" t="s">
        <v>57</v>
      </c>
      <c r="C39" s="186">
        <f>COUNTA('Monitoria Anual 2'!B62:B64)</f>
        <v>3</v>
      </c>
      <c r="D39" s="186">
        <f>COUNTA('Monitoria Anual 2'!N62:N64)</f>
        <v>0</v>
      </c>
      <c r="E39" s="186">
        <f>COUNTA('Monitoria Anual 2'!I62:I64)</f>
        <v>1</v>
      </c>
      <c r="F39" s="186">
        <f>COUNTA('Monitoria Anual 2'!J62:J64)</f>
        <v>1</v>
      </c>
      <c r="G39" s="186">
        <f>COUNTA('Monitoria Anual 2'!K62:K64)</f>
        <v>0</v>
      </c>
      <c r="H39" s="186">
        <f>COUNTA('Monitoria Anual 2'!L62:L64)</f>
        <v>1</v>
      </c>
      <c r="I39" s="186">
        <f>COUNTA('Monitoria Anual 2'!M62:M64)</f>
        <v>0</v>
      </c>
    </row>
    <row r="40" spans="2:9" x14ac:dyDescent="0.25">
      <c r="B40" s="185" t="s">
        <v>58</v>
      </c>
      <c r="C40" s="186">
        <f>COUNTA('Monitoria Anual 2'!B65:B65)</f>
        <v>1</v>
      </c>
      <c r="D40" s="186">
        <f>COUNTA('Monitoria Anual 2'!N65:N65)</f>
        <v>0</v>
      </c>
      <c r="E40" s="186">
        <f>COUNTA('Monitoria Anual 2'!I65:I65)</f>
        <v>1</v>
      </c>
      <c r="F40" s="186">
        <f>COUNTA('Monitoria Anual 2'!J65:J65)</f>
        <v>0</v>
      </c>
      <c r="G40" s="186">
        <f>COUNTA('Monitoria Anual 2'!K65:K65)</f>
        <v>0</v>
      </c>
      <c r="H40" s="186">
        <f>COUNTA('Monitoria Anual 2'!L65:L65)</f>
        <v>0</v>
      </c>
      <c r="I40" s="186">
        <f>COUNTA('Monitoria Anual 2'!M65:M65)</f>
        <v>0</v>
      </c>
    </row>
    <row r="41" spans="2:9" ht="15.75" thickBot="1" x14ac:dyDescent="0.3">
      <c r="B41" s="190" t="s">
        <v>419</v>
      </c>
      <c r="C41" s="191">
        <f>COUNTA('Monitoria Anual 2'!B66:B67)</f>
        <v>2</v>
      </c>
      <c r="D41" s="191">
        <f>COUNTA('Monitoria Anual 2'!N66:N67)</f>
        <v>0</v>
      </c>
      <c r="E41" s="191">
        <f>COUNTA('Monitoria Anual 2'!I66:I67)</f>
        <v>0</v>
      </c>
      <c r="F41" s="191">
        <f>COUNTA('Monitoria Anual 2'!J66:J67)</f>
        <v>0</v>
      </c>
      <c r="G41" s="191">
        <f>COUNTA('Monitoria Anual 2'!K66:K67)</f>
        <v>0</v>
      </c>
      <c r="H41" s="191">
        <f>COUNTA('Monitoria Anual 2'!L66:L67)</f>
        <v>2</v>
      </c>
      <c r="I41" s="192">
        <f>COUNTA('Monitoria Anual 2'!M66:M67)</f>
        <v>0</v>
      </c>
    </row>
    <row r="42" spans="2:9" ht="15.75" thickTop="1" x14ac:dyDescent="0.25"/>
  </sheetData>
  <customSheetViews>
    <customSheetView guid="{03BCC8A0-FCA6-4BDE-AAC2-E8288BB56580}" scale="90" showGridLines="0" topLeftCell="A7">
      <selection activeCell="E22" sqref="E22"/>
      <colBreaks count="1" manualBreakCount="1">
        <brk id="9" max="1048575" man="1"/>
      </colBreaks>
      <pageMargins left="0.511811024" right="0.511811024" top="0.78740157499999996" bottom="0.78740157499999996" header="0.31496062000000002" footer="0.31496062000000002"/>
      <pageSetup scale="95" orientation="portrait" r:id="rId1"/>
    </customSheetView>
  </customSheetViews>
  <mergeCells count="7">
    <mergeCell ref="A3:P3"/>
    <mergeCell ref="B13:D13"/>
    <mergeCell ref="B23:D23"/>
    <mergeCell ref="B24:D24"/>
    <mergeCell ref="E12:F12"/>
    <mergeCell ref="E13:F13"/>
    <mergeCell ref="C5:P5"/>
  </mergeCells>
  <conditionalFormatting sqref="D31:I41">
    <cfRule type="cellIs" dxfId="177" priority="11" stopIfTrue="1" operator="equal">
      <formula>0</formula>
    </cfRule>
  </conditionalFormatting>
  <conditionalFormatting sqref="F31">
    <cfRule type="cellIs" dxfId="176" priority="10" operator="equal">
      <formula>0</formula>
    </cfRule>
  </conditionalFormatting>
  <conditionalFormatting sqref="G31">
    <cfRule type="cellIs" dxfId="175" priority="9" operator="equal">
      <formula>0</formula>
    </cfRule>
  </conditionalFormatting>
  <conditionalFormatting sqref="H31">
    <cfRule type="cellIs" dxfId="174" priority="8" operator="equal">
      <formula>0</formula>
    </cfRule>
  </conditionalFormatting>
  <conditionalFormatting sqref="I31">
    <cfRule type="cellIs" dxfId="173" priority="7" operator="equal">
      <formula>0</formula>
    </cfRule>
  </conditionalFormatting>
  <conditionalFormatting sqref="D31:E31 E41:I41 E32:E40 F31:I40">
    <cfRule type="cellIs" dxfId="172" priority="6" stopIfTrue="1" operator="equal">
      <formula>0</formula>
    </cfRule>
  </conditionalFormatting>
  <conditionalFormatting sqref="F31">
    <cfRule type="cellIs" dxfId="171" priority="5" operator="equal">
      <formula>0</formula>
    </cfRule>
  </conditionalFormatting>
  <conditionalFormatting sqref="G31">
    <cfRule type="cellIs" dxfId="170" priority="4" operator="equal">
      <formula>0</formula>
    </cfRule>
  </conditionalFormatting>
  <conditionalFormatting sqref="H31">
    <cfRule type="cellIs" dxfId="169" priority="3" operator="equal">
      <formula>0</formula>
    </cfRule>
  </conditionalFormatting>
  <conditionalFormatting sqref="I31">
    <cfRule type="cellIs" dxfId="168" priority="2" operator="equal">
      <formula>0</formula>
    </cfRule>
  </conditionalFormatting>
  <conditionalFormatting sqref="I41">
    <cfRule type="cellIs" dxfId="167" priority="1" stopIfTrue="1" operator="equal">
      <formula>0</formula>
    </cfRule>
  </conditionalFormatting>
  <pageMargins left="0.511811024" right="0.511811024" top="0.78740157499999996" bottom="0.78740157499999996" header="0.31496062000000002" footer="0.31496062000000002"/>
  <pageSetup scale="95" orientation="portrait" r:id="rId2"/>
  <colBreaks count="1" manualBreakCount="1">
    <brk id="9" max="1048575" man="1"/>
  </colBreak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3"/>
  <sheetViews>
    <sheetView showGridLines="0" topLeftCell="A10" zoomScale="50" zoomScaleNormal="50" workbookViewId="0">
      <pane ySplit="9" topLeftCell="A19" activePane="bottomLeft" state="frozen"/>
      <selection activeCell="A10" sqref="A10"/>
      <selection pane="bottomLeft" activeCell="A19" sqref="A19"/>
    </sheetView>
  </sheetViews>
  <sheetFormatPr defaultColWidth="8.85546875" defaultRowHeight="15" x14ac:dyDescent="0.25"/>
  <cols>
    <col min="1" max="1" width="21.85546875" style="17" customWidth="1"/>
    <col min="2" max="2" width="81.28515625" style="6" customWidth="1"/>
    <col min="3" max="3" width="18.7109375" style="1" customWidth="1"/>
    <col min="4" max="4" width="16.85546875" style="1" customWidth="1"/>
    <col min="5" max="5" width="25.7109375" style="1" customWidth="1"/>
    <col min="6" max="6" width="27.5703125" style="199" customWidth="1"/>
    <col min="7" max="7" width="25.140625" style="1" customWidth="1"/>
    <col min="8" max="8" width="27.7109375" style="1" bestFit="1" customWidth="1"/>
    <col min="9" max="14" width="26.7109375" style="17" customWidth="1"/>
    <col min="15" max="15" width="63.71093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211" t="s">
        <v>0</v>
      </c>
      <c r="B1" s="262"/>
      <c r="F1" s="196"/>
      <c r="I1" s="15"/>
      <c r="J1" s="15"/>
      <c r="K1" s="15"/>
      <c r="L1" s="15"/>
      <c r="M1" s="15"/>
      <c r="N1" s="15"/>
    </row>
    <row r="2" spans="1:32" s="4" customFormat="1" x14ac:dyDescent="0.25">
      <c r="A2" s="16"/>
      <c r="B2" s="263"/>
      <c r="F2" s="197"/>
      <c r="I2" s="16"/>
      <c r="J2" s="16"/>
      <c r="K2" s="16"/>
      <c r="L2" s="16"/>
      <c r="M2" s="16"/>
      <c r="N2" s="16"/>
    </row>
    <row r="3" spans="1:32" s="5" customFormat="1" ht="15.75" thickBot="1" x14ac:dyDescent="0.3">
      <c r="A3" s="400" t="s">
        <v>672</v>
      </c>
      <c r="B3" s="400"/>
      <c r="C3" s="195"/>
      <c r="D3" s="195"/>
      <c r="E3" s="195"/>
      <c r="F3" s="198"/>
      <c r="G3" s="195"/>
      <c r="H3" s="195"/>
      <c r="I3" s="195"/>
      <c r="J3" s="195"/>
      <c r="K3" s="195"/>
      <c r="L3" s="195"/>
      <c r="M3" s="195"/>
      <c r="O3" s="195"/>
      <c r="P3" s="195"/>
      <c r="Q3" s="195"/>
    </row>
    <row r="4" spans="1:32" ht="32.25" customHeight="1" thickTop="1" x14ac:dyDescent="0.25"/>
    <row r="5" spans="1:32" s="6" customFormat="1" ht="53.25" customHeight="1" thickBot="1" x14ac:dyDescent="0.3">
      <c r="A5" s="133" t="s">
        <v>1</v>
      </c>
      <c r="B5" s="7"/>
      <c r="C5" s="8"/>
      <c r="D5" s="404" t="s">
        <v>705</v>
      </c>
      <c r="E5" s="405"/>
      <c r="F5" s="405"/>
      <c r="G5" s="405"/>
      <c r="H5" s="405"/>
      <c r="I5" s="405"/>
      <c r="J5" s="405"/>
      <c r="K5" s="406"/>
      <c r="L5" s="12"/>
      <c r="M5" s="13"/>
    </row>
    <row r="6" spans="1:32" ht="15.75" thickTop="1" x14ac:dyDescent="0.25"/>
    <row r="7" spans="1:32" ht="15.75" thickBot="1" x14ac:dyDescent="0.3">
      <c r="A7" s="133" t="s">
        <v>2</v>
      </c>
      <c r="B7" s="7"/>
      <c r="C7" s="8"/>
      <c r="D7" s="207" t="s">
        <v>681</v>
      </c>
      <c r="E7" s="208"/>
      <c r="F7" s="209"/>
      <c r="G7" s="210"/>
      <c r="H7" s="17"/>
      <c r="AF7" s="1" t="s">
        <v>73</v>
      </c>
    </row>
    <row r="8" spans="1:32" ht="15.75" thickTop="1" x14ac:dyDescent="0.25">
      <c r="AF8" s="81" t="s">
        <v>74</v>
      </c>
    </row>
    <row r="9" spans="1:32" ht="32.25" thickBot="1" x14ac:dyDescent="0.3">
      <c r="A9" s="134" t="s">
        <v>12</v>
      </c>
      <c r="B9" s="264"/>
      <c r="C9" s="69"/>
      <c r="D9" s="69"/>
      <c r="E9" s="69"/>
      <c r="F9" s="201"/>
      <c r="G9" s="69"/>
      <c r="H9" s="70"/>
      <c r="I9" s="381" t="s">
        <v>68</v>
      </c>
      <c r="J9" s="382"/>
      <c r="K9" s="382"/>
      <c r="L9" s="382"/>
      <c r="M9" s="382"/>
      <c r="N9" s="382"/>
      <c r="O9" s="382"/>
      <c r="P9" s="382"/>
      <c r="Q9" s="382"/>
      <c r="R9" s="383"/>
      <c r="S9" s="194"/>
      <c r="T9" s="384" t="s">
        <v>31</v>
      </c>
      <c r="U9" s="385"/>
      <c r="V9" s="385"/>
      <c r="W9" s="385"/>
      <c r="X9" s="385"/>
      <c r="Y9" s="385"/>
      <c r="Z9" s="385"/>
      <c r="AA9" s="386"/>
    </row>
    <row r="10" spans="1:32" s="2" customFormat="1" ht="15.75" thickTop="1" x14ac:dyDescent="0.25">
      <c r="A10" s="211" t="s">
        <v>0</v>
      </c>
      <c r="B10" s="262"/>
      <c r="F10" s="196"/>
      <c r="I10" s="15"/>
      <c r="J10" s="15"/>
      <c r="K10" s="15"/>
      <c r="L10" s="15"/>
      <c r="M10" s="15"/>
      <c r="N10" s="15"/>
    </row>
    <row r="11" spans="1:32" s="4" customFormat="1" ht="4.1500000000000004" customHeight="1" x14ac:dyDescent="0.25">
      <c r="A11" s="16"/>
      <c r="B11" s="263"/>
      <c r="F11" s="197"/>
      <c r="I11" s="16"/>
      <c r="J11" s="16"/>
      <c r="K11" s="16"/>
      <c r="L11" s="16"/>
      <c r="M11" s="16"/>
      <c r="N11" s="16"/>
    </row>
    <row r="12" spans="1:32" s="5" customFormat="1" ht="45.75" customHeight="1" thickBot="1" x14ac:dyDescent="0.3">
      <c r="A12" s="408" t="s">
        <v>672</v>
      </c>
      <c r="B12" s="408"/>
      <c r="C12" s="251"/>
      <c r="D12" s="251"/>
      <c r="E12" s="251"/>
      <c r="F12" s="198"/>
      <c r="G12" s="251"/>
      <c r="H12" s="251"/>
      <c r="I12" s="251"/>
      <c r="J12" s="251"/>
      <c r="K12" s="251"/>
      <c r="L12" s="251"/>
      <c r="M12" s="251"/>
      <c r="O12" s="251"/>
      <c r="P12" s="251"/>
      <c r="Q12" s="251"/>
    </row>
    <row r="13" spans="1:32" ht="15.75" thickTop="1" x14ac:dyDescent="0.25"/>
    <row r="14" spans="1:32" s="6" customFormat="1" ht="25.9" customHeight="1" thickBot="1" x14ac:dyDescent="0.3">
      <c r="A14" s="267" t="s">
        <v>1</v>
      </c>
      <c r="B14" s="7"/>
      <c r="C14" s="8"/>
      <c r="D14" s="409" t="s">
        <v>673</v>
      </c>
      <c r="E14" s="410"/>
      <c r="F14" s="410"/>
      <c r="G14" s="410"/>
      <c r="H14" s="410"/>
      <c r="I14" s="410"/>
      <c r="J14" s="410"/>
      <c r="K14" s="410"/>
      <c r="L14" s="12"/>
      <c r="M14" s="13"/>
    </row>
    <row r="15" spans="1:32" ht="15.75" thickTop="1" x14ac:dyDescent="0.25"/>
    <row r="16" spans="1:32" ht="45.75" thickBot="1" x14ac:dyDescent="0.3">
      <c r="A16" s="7" t="s">
        <v>2</v>
      </c>
      <c r="B16" s="7"/>
      <c r="C16" s="8"/>
      <c r="D16" s="176" t="s">
        <v>681</v>
      </c>
      <c r="E16" s="10"/>
      <c r="F16" s="200"/>
      <c r="G16" s="11"/>
      <c r="H16" s="17"/>
      <c r="AF16" s="1" t="s">
        <v>73</v>
      </c>
    </row>
    <row r="17" spans="1:27" ht="17.25" thickTop="1" thickBot="1" x14ac:dyDescent="0.3">
      <c r="A17" s="252"/>
      <c r="B17" s="265"/>
      <c r="C17" s="253"/>
      <c r="D17" s="253"/>
      <c r="E17" s="253"/>
      <c r="F17" s="254"/>
      <c r="G17" s="253"/>
      <c r="H17" s="255"/>
      <c r="I17" s="256"/>
      <c r="J17" s="257"/>
      <c r="K17" s="257"/>
      <c r="L17" s="257"/>
      <c r="M17" s="257"/>
      <c r="N17" s="257"/>
      <c r="O17" s="257"/>
      <c r="P17" s="257"/>
      <c r="Q17" s="257"/>
      <c r="R17" s="258"/>
      <c r="S17" s="257"/>
      <c r="T17" s="259"/>
      <c r="U17" s="260"/>
      <c r="V17" s="260"/>
      <c r="W17" s="260"/>
      <c r="X17" s="260"/>
      <c r="Y17" s="260"/>
      <c r="Z17" s="260"/>
      <c r="AA17" s="261"/>
    </row>
    <row r="18" spans="1:27" ht="64.5" thickTop="1" thickBot="1" x14ac:dyDescent="0.3">
      <c r="A18" s="135" t="s">
        <v>4</v>
      </c>
      <c r="B18" s="23" t="s">
        <v>5</v>
      </c>
      <c r="C18" s="23" t="s">
        <v>6</v>
      </c>
      <c r="D18" s="23" t="s">
        <v>10</v>
      </c>
      <c r="E18" s="23" t="s">
        <v>11</v>
      </c>
      <c r="F18" s="202" t="s">
        <v>7</v>
      </c>
      <c r="G18" s="23" t="s">
        <v>9</v>
      </c>
      <c r="H18" s="23" t="s">
        <v>71</v>
      </c>
      <c r="I18" s="18" t="s">
        <v>13</v>
      </c>
      <c r="J18" s="19" t="s">
        <v>14</v>
      </c>
      <c r="K18" s="20" t="s">
        <v>15</v>
      </c>
      <c r="L18" s="21" t="s">
        <v>16</v>
      </c>
      <c r="M18" s="22" t="s">
        <v>17</v>
      </c>
      <c r="N18" s="75" t="s">
        <v>18</v>
      </c>
      <c r="O18" s="24" t="s">
        <v>19</v>
      </c>
      <c r="P18" s="24" t="s">
        <v>20</v>
      </c>
      <c r="Q18" s="24" t="s">
        <v>21</v>
      </c>
      <c r="R18" s="24" t="s">
        <v>22</v>
      </c>
      <c r="S18" s="24" t="s">
        <v>69</v>
      </c>
      <c r="T18" s="25" t="s">
        <v>23</v>
      </c>
      <c r="U18" s="26" t="s">
        <v>24</v>
      </c>
      <c r="V18" s="26" t="s">
        <v>25</v>
      </c>
      <c r="W18" s="26" t="s">
        <v>26</v>
      </c>
      <c r="X18" s="26" t="s">
        <v>27</v>
      </c>
      <c r="Y18" s="26" t="s">
        <v>28</v>
      </c>
      <c r="Z18" s="26" t="s">
        <v>29</v>
      </c>
      <c r="AA18" s="26" t="s">
        <v>30</v>
      </c>
    </row>
    <row r="19" spans="1:27" s="219" customFormat="1" ht="120.75" customHeight="1" thickTop="1" x14ac:dyDescent="0.25">
      <c r="A19" s="270" t="s">
        <v>187</v>
      </c>
      <c r="B19" s="212" t="s">
        <v>83</v>
      </c>
      <c r="C19" s="212" t="s">
        <v>84</v>
      </c>
      <c r="D19" s="214">
        <v>40909</v>
      </c>
      <c r="E19" s="214">
        <v>42370</v>
      </c>
      <c r="F19" s="215" t="s">
        <v>678</v>
      </c>
      <c r="G19" s="212" t="s">
        <v>86</v>
      </c>
      <c r="H19" s="216">
        <v>0</v>
      </c>
      <c r="I19" s="215"/>
      <c r="J19" s="215"/>
      <c r="K19" s="215" t="s">
        <v>70</v>
      </c>
      <c r="L19" s="215"/>
      <c r="M19" s="215"/>
      <c r="N19" s="217"/>
      <c r="O19" s="215" t="s">
        <v>708</v>
      </c>
      <c r="P19" s="215"/>
      <c r="Q19" s="215"/>
      <c r="R19" s="215" t="s">
        <v>678</v>
      </c>
      <c r="S19" s="217" t="s">
        <v>706</v>
      </c>
      <c r="T19" s="215"/>
      <c r="U19" s="215"/>
      <c r="V19" s="215"/>
      <c r="W19" s="218"/>
      <c r="X19" s="215"/>
      <c r="Y19" s="215"/>
      <c r="Z19" s="215"/>
      <c r="AA19" s="215" t="s">
        <v>707</v>
      </c>
    </row>
    <row r="20" spans="1:27" s="219" customFormat="1" ht="258.75" customHeight="1" x14ac:dyDescent="0.25">
      <c r="A20" s="220"/>
      <c r="B20" s="212" t="s">
        <v>469</v>
      </c>
      <c r="C20" s="212" t="s">
        <v>95</v>
      </c>
      <c r="D20" s="214">
        <v>40909</v>
      </c>
      <c r="E20" s="214">
        <v>42370</v>
      </c>
      <c r="F20" s="215" t="s">
        <v>678</v>
      </c>
      <c r="G20" s="212" t="s">
        <v>709</v>
      </c>
      <c r="H20" s="216">
        <v>0</v>
      </c>
      <c r="I20" s="215"/>
      <c r="J20" s="215"/>
      <c r="K20" s="215"/>
      <c r="L20" s="215" t="s">
        <v>70</v>
      </c>
      <c r="M20" s="215"/>
      <c r="N20" s="217"/>
      <c r="O20" s="290" t="s">
        <v>747</v>
      </c>
      <c r="P20" s="215"/>
      <c r="Q20" s="221"/>
      <c r="R20" s="215" t="s">
        <v>678</v>
      </c>
      <c r="S20" s="217" t="s">
        <v>748</v>
      </c>
      <c r="T20" s="212"/>
      <c r="U20" s="221"/>
      <c r="V20" s="221"/>
      <c r="W20" s="222"/>
      <c r="X20" s="215"/>
      <c r="Y20" s="221"/>
      <c r="Z20" s="221"/>
      <c r="AA20" s="221" t="s">
        <v>930</v>
      </c>
    </row>
    <row r="21" spans="1:27" s="219" customFormat="1" ht="270" x14ac:dyDescent="0.25">
      <c r="A21" s="220"/>
      <c r="B21" s="212" t="s">
        <v>475</v>
      </c>
      <c r="C21" s="212" t="s">
        <v>102</v>
      </c>
      <c r="D21" s="214">
        <v>40909</v>
      </c>
      <c r="E21" s="214">
        <v>42736</v>
      </c>
      <c r="F21" s="223" t="s">
        <v>684</v>
      </c>
      <c r="G21" s="212" t="s">
        <v>105</v>
      </c>
      <c r="H21" s="216">
        <v>0</v>
      </c>
      <c r="I21" s="215"/>
      <c r="J21" s="215"/>
      <c r="K21" s="215"/>
      <c r="L21" s="215" t="s">
        <v>70</v>
      </c>
      <c r="M21" s="215"/>
      <c r="N21" s="217"/>
      <c r="O21" s="215" t="s">
        <v>710</v>
      </c>
      <c r="P21" s="215"/>
      <c r="Q21" s="215"/>
      <c r="R21" s="215"/>
      <c r="S21" s="215"/>
      <c r="T21" s="215"/>
      <c r="U21" s="215"/>
      <c r="V21" s="215"/>
      <c r="W21" s="215"/>
      <c r="X21" s="215"/>
      <c r="Y21" s="215"/>
      <c r="Z21" s="215"/>
      <c r="AA21" s="215" t="s">
        <v>749</v>
      </c>
    </row>
    <row r="22" spans="1:27" s="219" customFormat="1" ht="180" x14ac:dyDescent="0.25">
      <c r="A22" s="220"/>
      <c r="B22" s="213" t="s">
        <v>679</v>
      </c>
      <c r="C22" s="212" t="s">
        <v>750</v>
      </c>
      <c r="D22" s="214">
        <v>40909</v>
      </c>
      <c r="E22" s="214">
        <v>42736</v>
      </c>
      <c r="F22" s="223" t="s">
        <v>684</v>
      </c>
      <c r="G22" s="223" t="s">
        <v>112</v>
      </c>
      <c r="H22" s="216">
        <v>300000</v>
      </c>
      <c r="I22" s="215"/>
      <c r="J22" s="215"/>
      <c r="K22" s="215"/>
      <c r="L22" s="215" t="s">
        <v>70</v>
      </c>
      <c r="M22" s="215"/>
      <c r="N22" s="217"/>
      <c r="O22" s="215" t="s">
        <v>712</v>
      </c>
      <c r="P22" s="215"/>
      <c r="Q22" s="215" t="s">
        <v>477</v>
      </c>
      <c r="R22" s="215"/>
      <c r="S22" s="215"/>
      <c r="T22" s="215"/>
      <c r="U22" s="215"/>
      <c r="V22" s="215"/>
      <c r="W22" s="215"/>
      <c r="X22" s="215"/>
      <c r="Y22" s="215"/>
      <c r="Z22" s="215" t="s">
        <v>751</v>
      </c>
      <c r="AA22" s="215" t="s">
        <v>711</v>
      </c>
    </row>
    <row r="23" spans="1:27" s="219" customFormat="1" ht="195" x14ac:dyDescent="0.25">
      <c r="A23" s="220"/>
      <c r="B23" s="213" t="s">
        <v>118</v>
      </c>
      <c r="C23" s="212" t="s">
        <v>116</v>
      </c>
      <c r="D23" s="214">
        <v>41275</v>
      </c>
      <c r="E23" s="214">
        <v>42370</v>
      </c>
      <c r="F23" s="223" t="s">
        <v>684</v>
      </c>
      <c r="G23" s="223" t="s">
        <v>117</v>
      </c>
      <c r="H23" s="216">
        <v>10000</v>
      </c>
      <c r="I23" s="215"/>
      <c r="J23" s="215" t="s">
        <v>70</v>
      </c>
      <c r="K23" s="215"/>
      <c r="L23" s="215"/>
      <c r="M23" s="215"/>
      <c r="N23" s="217"/>
      <c r="O23" s="215" t="s">
        <v>481</v>
      </c>
      <c r="P23" s="215"/>
      <c r="Q23" s="215" t="s">
        <v>482</v>
      </c>
      <c r="R23" s="215"/>
      <c r="S23" s="215" t="s">
        <v>752</v>
      </c>
      <c r="T23" s="213" t="s">
        <v>713</v>
      </c>
      <c r="U23" s="215"/>
      <c r="V23" s="215"/>
      <c r="W23" s="215"/>
      <c r="X23" s="215"/>
      <c r="Y23" s="215"/>
      <c r="Z23" s="215"/>
      <c r="AA23" s="215" t="s">
        <v>754</v>
      </c>
    </row>
    <row r="24" spans="1:27" s="219" customFormat="1" ht="105" x14ac:dyDescent="0.25">
      <c r="A24" s="220"/>
      <c r="B24" s="213" t="s">
        <v>753</v>
      </c>
      <c r="C24" s="212" t="s">
        <v>121</v>
      </c>
      <c r="D24" s="214">
        <v>41791</v>
      </c>
      <c r="E24" s="214">
        <v>42156</v>
      </c>
      <c r="F24" s="223" t="s">
        <v>684</v>
      </c>
      <c r="G24" s="212" t="s">
        <v>122</v>
      </c>
      <c r="H24" s="216">
        <v>300000</v>
      </c>
      <c r="I24" s="215"/>
      <c r="J24" s="215"/>
      <c r="K24" s="215"/>
      <c r="L24" s="215" t="s">
        <v>70</v>
      </c>
      <c r="M24" s="215"/>
      <c r="N24" s="217"/>
      <c r="O24" s="215" t="s">
        <v>715</v>
      </c>
      <c r="P24" s="215"/>
      <c r="Q24" s="215"/>
      <c r="R24" s="215"/>
      <c r="S24" s="215" t="s">
        <v>486</v>
      </c>
      <c r="T24" s="215"/>
      <c r="U24" s="215"/>
      <c r="V24" s="215"/>
      <c r="W24" s="215"/>
      <c r="X24" s="215"/>
      <c r="Y24" s="215"/>
      <c r="Z24" s="215"/>
      <c r="AA24" s="215" t="s">
        <v>714</v>
      </c>
    </row>
    <row r="25" spans="1:27" s="219" customFormat="1" ht="345" x14ac:dyDescent="0.25">
      <c r="A25" s="220"/>
      <c r="B25" s="212" t="s">
        <v>123</v>
      </c>
      <c r="C25" s="212" t="s">
        <v>124</v>
      </c>
      <c r="D25" s="214">
        <v>40909</v>
      </c>
      <c r="E25" s="214">
        <v>42736</v>
      </c>
      <c r="F25" s="215" t="s">
        <v>678</v>
      </c>
      <c r="G25" s="212" t="s">
        <v>682</v>
      </c>
      <c r="H25" s="216">
        <v>830000</v>
      </c>
      <c r="I25" s="215"/>
      <c r="J25" s="215"/>
      <c r="K25" s="215" t="s">
        <v>70</v>
      </c>
      <c r="L25" s="215"/>
      <c r="M25" s="215"/>
      <c r="N25" s="217"/>
      <c r="O25" s="221" t="s">
        <v>854</v>
      </c>
      <c r="P25" s="215"/>
      <c r="Q25" s="221"/>
      <c r="R25" s="215" t="s">
        <v>678</v>
      </c>
      <c r="S25" s="221" t="s">
        <v>855</v>
      </c>
      <c r="T25" s="221"/>
      <c r="U25" s="269" t="s">
        <v>856</v>
      </c>
      <c r="V25" s="221"/>
      <c r="W25" s="221"/>
      <c r="X25" s="221"/>
      <c r="Y25" s="221"/>
      <c r="Z25" s="221"/>
      <c r="AA25" s="269" t="s">
        <v>857</v>
      </c>
    </row>
    <row r="26" spans="1:27" s="219" customFormat="1" ht="270" x14ac:dyDescent="0.25">
      <c r="A26" s="220"/>
      <c r="B26" s="212" t="s">
        <v>131</v>
      </c>
      <c r="C26" s="212" t="s">
        <v>132</v>
      </c>
      <c r="D26" s="214">
        <v>40909</v>
      </c>
      <c r="E26" s="214">
        <v>42736</v>
      </c>
      <c r="F26" s="215" t="s">
        <v>685</v>
      </c>
      <c r="G26" s="215" t="s">
        <v>829</v>
      </c>
      <c r="H26" s="216" t="s">
        <v>496</v>
      </c>
      <c r="I26" s="215"/>
      <c r="J26" s="215"/>
      <c r="K26" s="215"/>
      <c r="L26" s="215" t="s">
        <v>70</v>
      </c>
      <c r="M26" s="215"/>
      <c r="N26" s="217"/>
      <c r="O26" s="271" t="s">
        <v>858</v>
      </c>
      <c r="P26" s="215"/>
      <c r="Q26" s="215" t="s">
        <v>755</v>
      </c>
      <c r="R26" s="215" t="s">
        <v>756</v>
      </c>
      <c r="S26" s="215" t="s">
        <v>757</v>
      </c>
      <c r="T26" s="212" t="s">
        <v>716</v>
      </c>
      <c r="U26" s="215"/>
      <c r="V26" s="215"/>
      <c r="W26" s="215"/>
      <c r="X26" s="215"/>
      <c r="Y26" s="272">
        <v>24000000</v>
      </c>
      <c r="Z26" s="215"/>
      <c r="AA26" s="215" t="s">
        <v>717</v>
      </c>
    </row>
    <row r="27" spans="1:27" s="219" customFormat="1" ht="346.5" customHeight="1" thickBot="1" x14ac:dyDescent="0.3">
      <c r="A27" s="220"/>
      <c r="B27" s="212" t="s">
        <v>502</v>
      </c>
      <c r="C27" s="213" t="s">
        <v>132</v>
      </c>
      <c r="D27" s="214">
        <v>40909</v>
      </c>
      <c r="E27" s="214">
        <v>42736</v>
      </c>
      <c r="F27" s="212" t="s">
        <v>758</v>
      </c>
      <c r="G27" s="212" t="s">
        <v>141</v>
      </c>
      <c r="H27" s="216"/>
      <c r="I27" s="215"/>
      <c r="J27" s="215"/>
      <c r="K27" s="215" t="s">
        <v>70</v>
      </c>
      <c r="L27" s="215"/>
      <c r="M27" s="215"/>
      <c r="N27" s="217"/>
      <c r="O27" s="215" t="s">
        <v>859</v>
      </c>
      <c r="P27" s="215" t="s">
        <v>504</v>
      </c>
      <c r="Q27" s="215"/>
      <c r="R27" s="215" t="s">
        <v>759</v>
      </c>
      <c r="S27" s="215"/>
      <c r="T27" s="215"/>
      <c r="U27" s="215"/>
      <c r="V27" s="215"/>
      <c r="W27" s="215"/>
      <c r="X27" s="215"/>
      <c r="Y27" s="215"/>
      <c r="Z27" s="215"/>
      <c r="AA27" s="215" t="s">
        <v>718</v>
      </c>
    </row>
    <row r="28" spans="1:27" s="219" customFormat="1" ht="216.75" customHeight="1" thickBot="1" x14ac:dyDescent="0.3">
      <c r="A28" s="220"/>
      <c r="B28" s="273" t="s">
        <v>683</v>
      </c>
      <c r="C28" s="212" t="s">
        <v>146</v>
      </c>
      <c r="D28" s="214">
        <v>40909</v>
      </c>
      <c r="E28" s="214">
        <v>42736</v>
      </c>
      <c r="F28" s="212" t="s">
        <v>678</v>
      </c>
      <c r="G28" s="212" t="s">
        <v>509</v>
      </c>
      <c r="H28" s="216">
        <v>100000</v>
      </c>
      <c r="I28" s="215"/>
      <c r="J28" s="215"/>
      <c r="K28" s="215" t="s">
        <v>70</v>
      </c>
      <c r="L28" s="215"/>
      <c r="M28" s="215"/>
      <c r="N28" s="221"/>
      <c r="O28" s="221" t="s">
        <v>760</v>
      </c>
      <c r="P28" s="274"/>
      <c r="Q28" s="268"/>
      <c r="R28" s="221" t="s">
        <v>678</v>
      </c>
      <c r="S28" s="221" t="s">
        <v>761</v>
      </c>
      <c r="T28" s="221"/>
      <c r="U28" s="221"/>
      <c r="V28" s="221"/>
      <c r="W28" s="221"/>
      <c r="X28" s="215"/>
      <c r="Y28" s="221"/>
      <c r="Z28" s="221" t="s">
        <v>762</v>
      </c>
      <c r="AA28" s="271" t="s">
        <v>860</v>
      </c>
    </row>
    <row r="29" spans="1:27" s="219" customFormat="1" ht="249.75" customHeight="1" thickBot="1" x14ac:dyDescent="0.3">
      <c r="A29" s="220"/>
      <c r="B29" s="273" t="s">
        <v>686</v>
      </c>
      <c r="C29" s="212" t="s">
        <v>152</v>
      </c>
      <c r="D29" s="214">
        <v>40909</v>
      </c>
      <c r="E29" s="214">
        <v>41974</v>
      </c>
      <c r="F29" s="212" t="s">
        <v>153</v>
      </c>
      <c r="G29" s="212" t="s">
        <v>154</v>
      </c>
      <c r="H29" s="216">
        <v>100000</v>
      </c>
      <c r="I29" s="215"/>
      <c r="J29" s="215" t="s">
        <v>32</v>
      </c>
      <c r="K29" s="215"/>
      <c r="L29" s="215"/>
      <c r="M29" s="215"/>
      <c r="N29" s="217"/>
      <c r="O29" s="215" t="s">
        <v>515</v>
      </c>
      <c r="P29" s="215"/>
      <c r="Q29" s="221" t="s">
        <v>763</v>
      </c>
      <c r="R29" s="212" t="s">
        <v>830</v>
      </c>
      <c r="S29" s="215" t="s">
        <v>687</v>
      </c>
      <c r="T29" s="215"/>
      <c r="U29" s="215" t="s">
        <v>519</v>
      </c>
      <c r="V29" s="215"/>
      <c r="W29" s="215"/>
      <c r="X29" s="215" t="s">
        <v>764</v>
      </c>
      <c r="Y29" s="215"/>
      <c r="Z29" s="271" t="s">
        <v>919</v>
      </c>
      <c r="AA29" s="215" t="s">
        <v>765</v>
      </c>
    </row>
    <row r="30" spans="1:27" s="219" customFormat="1" ht="154.5" customHeight="1" thickBot="1" x14ac:dyDescent="0.3">
      <c r="A30" s="220"/>
      <c r="B30" s="273" t="s">
        <v>156</v>
      </c>
      <c r="C30" s="212" t="s">
        <v>157</v>
      </c>
      <c r="D30" s="214">
        <v>41061</v>
      </c>
      <c r="E30" s="214">
        <v>42736</v>
      </c>
      <c r="F30" s="212" t="s">
        <v>153</v>
      </c>
      <c r="G30" s="212" t="s">
        <v>158</v>
      </c>
      <c r="H30" s="216">
        <v>200000</v>
      </c>
      <c r="I30" s="215"/>
      <c r="J30" s="215"/>
      <c r="K30" s="215" t="s">
        <v>70</v>
      </c>
      <c r="L30" s="215"/>
      <c r="M30" s="215"/>
      <c r="N30" s="217"/>
      <c r="O30" s="215" t="s">
        <v>522</v>
      </c>
      <c r="P30" s="215"/>
      <c r="Q30" s="215" t="s">
        <v>523</v>
      </c>
      <c r="R30" s="212" t="s">
        <v>830</v>
      </c>
      <c r="S30" s="215"/>
      <c r="T30" s="215"/>
      <c r="U30" s="215"/>
      <c r="V30" s="215"/>
      <c r="W30" s="215"/>
      <c r="X30" s="215" t="s">
        <v>766</v>
      </c>
      <c r="Y30" s="215"/>
      <c r="Z30" s="271" t="s">
        <v>861</v>
      </c>
      <c r="AA30" s="215"/>
    </row>
    <row r="31" spans="1:27" s="219" customFormat="1" ht="129" customHeight="1" thickBot="1" x14ac:dyDescent="0.3">
      <c r="A31" s="220"/>
      <c r="B31" s="273" t="s">
        <v>525</v>
      </c>
      <c r="C31" s="213" t="s">
        <v>526</v>
      </c>
      <c r="D31" s="214">
        <v>40909</v>
      </c>
      <c r="E31" s="214">
        <v>42005</v>
      </c>
      <c r="F31" s="223" t="s">
        <v>684</v>
      </c>
      <c r="G31" s="212" t="s">
        <v>527</v>
      </c>
      <c r="H31" s="216">
        <v>0</v>
      </c>
      <c r="I31" s="215"/>
      <c r="J31" s="215"/>
      <c r="K31" s="215"/>
      <c r="L31" s="215" t="s">
        <v>70</v>
      </c>
      <c r="M31" s="215"/>
      <c r="N31" s="217"/>
      <c r="O31" s="215" t="s">
        <v>767</v>
      </c>
      <c r="P31" s="215"/>
      <c r="Q31" s="215" t="s">
        <v>862</v>
      </c>
      <c r="R31" s="223" t="s">
        <v>684</v>
      </c>
      <c r="S31" s="215"/>
      <c r="T31" s="273" t="s">
        <v>863</v>
      </c>
      <c r="U31" s="215"/>
      <c r="V31" s="215"/>
      <c r="W31" s="215"/>
      <c r="X31" s="215"/>
      <c r="Y31" s="215"/>
      <c r="Z31" s="215" t="s">
        <v>719</v>
      </c>
      <c r="AA31" s="215"/>
    </row>
    <row r="32" spans="1:27" s="219" customFormat="1" ht="107.25" customHeight="1" thickBot="1" x14ac:dyDescent="0.3">
      <c r="A32" s="220"/>
      <c r="B32" s="273" t="s">
        <v>921</v>
      </c>
      <c r="C32" s="213" t="s">
        <v>864</v>
      </c>
      <c r="D32" s="214">
        <v>41426</v>
      </c>
      <c r="E32" s="214">
        <v>41791</v>
      </c>
      <c r="F32" s="212" t="s">
        <v>168</v>
      </c>
      <c r="G32" s="212" t="s">
        <v>169</v>
      </c>
      <c r="H32" s="216">
        <v>0</v>
      </c>
      <c r="I32" s="215"/>
      <c r="J32" s="215" t="s">
        <v>70</v>
      </c>
      <c r="K32" s="215"/>
      <c r="L32" s="215"/>
      <c r="M32" s="215"/>
      <c r="N32" s="217"/>
      <c r="O32" s="271" t="s">
        <v>865</v>
      </c>
      <c r="P32" s="215"/>
      <c r="Q32" s="271" t="s">
        <v>866</v>
      </c>
      <c r="R32" s="212" t="s">
        <v>168</v>
      </c>
      <c r="S32" s="271" t="s">
        <v>867</v>
      </c>
      <c r="T32" s="273" t="s">
        <v>868</v>
      </c>
      <c r="U32" s="215"/>
      <c r="V32" s="215"/>
      <c r="W32" s="215" t="s">
        <v>768</v>
      </c>
      <c r="X32" s="215" t="s">
        <v>720</v>
      </c>
      <c r="Y32" s="215"/>
      <c r="Z32" s="271" t="s">
        <v>833</v>
      </c>
      <c r="AA32" s="215"/>
    </row>
    <row r="33" spans="1:27" s="219" customFormat="1" ht="153" customHeight="1" x14ac:dyDescent="0.25">
      <c r="A33" s="220"/>
      <c r="B33" s="212" t="s">
        <v>769</v>
      </c>
      <c r="C33" s="213" t="s">
        <v>770</v>
      </c>
      <c r="D33" s="214">
        <v>40909</v>
      </c>
      <c r="E33" s="214">
        <v>42736</v>
      </c>
      <c r="F33" s="212" t="s">
        <v>173</v>
      </c>
      <c r="G33" s="212" t="s">
        <v>174</v>
      </c>
      <c r="H33" s="216">
        <v>0</v>
      </c>
      <c r="I33" s="215"/>
      <c r="J33" s="215"/>
      <c r="K33" s="215" t="s">
        <v>70</v>
      </c>
      <c r="L33" s="215"/>
      <c r="M33" s="215"/>
      <c r="N33" s="217" t="s">
        <v>73</v>
      </c>
      <c r="O33" s="271" t="s">
        <v>869</v>
      </c>
      <c r="P33" s="215" t="s">
        <v>771</v>
      </c>
      <c r="Q33" s="215" t="s">
        <v>772</v>
      </c>
      <c r="R33" s="215"/>
      <c r="S33" s="215"/>
      <c r="T33" s="212"/>
      <c r="U33" s="215"/>
      <c r="V33" s="215"/>
      <c r="W33" s="215"/>
      <c r="X33" s="215"/>
      <c r="Y33" s="215"/>
      <c r="Z33" s="215"/>
      <c r="AA33" s="215" t="s">
        <v>931</v>
      </c>
    </row>
    <row r="34" spans="1:27" s="219" customFormat="1" ht="105" x14ac:dyDescent="0.25">
      <c r="A34" s="220"/>
      <c r="B34" s="213" t="s">
        <v>180</v>
      </c>
      <c r="C34" s="213" t="s">
        <v>773</v>
      </c>
      <c r="D34" s="214">
        <v>40909</v>
      </c>
      <c r="E34" s="214">
        <v>42736</v>
      </c>
      <c r="F34" s="213" t="s">
        <v>182</v>
      </c>
      <c r="G34" s="212" t="s">
        <v>183</v>
      </c>
      <c r="H34" s="216">
        <v>0</v>
      </c>
      <c r="I34" s="215"/>
      <c r="J34" s="215"/>
      <c r="K34" s="215"/>
      <c r="L34" s="215" t="s">
        <v>70</v>
      </c>
      <c r="M34" s="215"/>
      <c r="N34" s="217"/>
      <c r="O34" s="215" t="s">
        <v>774</v>
      </c>
      <c r="P34" s="215"/>
      <c r="Q34" s="215"/>
      <c r="R34" s="213" t="s">
        <v>182</v>
      </c>
      <c r="S34" s="215" t="s">
        <v>544</v>
      </c>
      <c r="T34" s="215"/>
      <c r="U34" s="215"/>
      <c r="V34" s="215"/>
      <c r="W34" s="215"/>
      <c r="X34" s="215"/>
      <c r="Y34" s="215"/>
      <c r="Z34" s="215" t="s">
        <v>775</v>
      </c>
      <c r="AA34" s="271" t="s">
        <v>870</v>
      </c>
    </row>
    <row r="35" spans="1:27" s="219" customFormat="1" ht="255" x14ac:dyDescent="0.25">
      <c r="A35" s="275" t="s">
        <v>255</v>
      </c>
      <c r="B35" s="212" t="s">
        <v>721</v>
      </c>
      <c r="C35" s="212" t="s">
        <v>189</v>
      </c>
      <c r="D35" s="214">
        <v>41091</v>
      </c>
      <c r="E35" s="214">
        <v>42705</v>
      </c>
      <c r="F35" s="223" t="s">
        <v>234</v>
      </c>
      <c r="G35" s="223" t="s">
        <v>688</v>
      </c>
      <c r="H35" s="216">
        <v>200000</v>
      </c>
      <c r="I35" s="215"/>
      <c r="J35" s="215" t="s">
        <v>70</v>
      </c>
      <c r="K35" s="215"/>
      <c r="L35" s="215"/>
      <c r="M35" s="215"/>
      <c r="N35" s="217"/>
      <c r="O35" s="221" t="s">
        <v>481</v>
      </c>
      <c r="P35" s="221"/>
      <c r="Q35" s="221" t="s">
        <v>546</v>
      </c>
      <c r="R35" s="221" t="s">
        <v>182</v>
      </c>
      <c r="S35" s="269" t="s">
        <v>871</v>
      </c>
      <c r="T35" s="221"/>
      <c r="U35" s="221"/>
      <c r="V35" s="221"/>
      <c r="W35" s="221"/>
      <c r="X35" s="221" t="s">
        <v>722</v>
      </c>
      <c r="Y35" s="221"/>
      <c r="Z35" s="221" t="s">
        <v>831</v>
      </c>
      <c r="AA35" s="269" t="s">
        <v>872</v>
      </c>
    </row>
    <row r="36" spans="1:27" s="219" customFormat="1" ht="135" x14ac:dyDescent="0.25">
      <c r="A36" s="220"/>
      <c r="B36" s="212" t="s">
        <v>193</v>
      </c>
      <c r="C36" s="212" t="s">
        <v>924</v>
      </c>
      <c r="D36" s="214">
        <v>40909</v>
      </c>
      <c r="E36" s="214">
        <v>41913</v>
      </c>
      <c r="F36" s="212" t="s">
        <v>689</v>
      </c>
      <c r="G36" s="212" t="s">
        <v>690</v>
      </c>
      <c r="H36" s="216"/>
      <c r="I36" s="215"/>
      <c r="J36" s="215" t="s">
        <v>70</v>
      </c>
      <c r="K36" s="215"/>
      <c r="L36" s="215"/>
      <c r="M36" s="215"/>
      <c r="N36" s="217"/>
      <c r="O36" s="269" t="s">
        <v>873</v>
      </c>
      <c r="P36" s="221"/>
      <c r="Q36" s="221"/>
      <c r="R36" s="221" t="s">
        <v>182</v>
      </c>
      <c r="S36" s="269" t="s">
        <v>874</v>
      </c>
      <c r="T36" s="221"/>
      <c r="U36" s="221" t="s">
        <v>776</v>
      </c>
      <c r="V36" s="221"/>
      <c r="W36" s="214">
        <v>42278</v>
      </c>
      <c r="X36" s="221" t="s">
        <v>832</v>
      </c>
      <c r="Y36" s="221"/>
      <c r="Z36" s="269" t="s">
        <v>875</v>
      </c>
      <c r="AA36" s="221"/>
    </row>
    <row r="37" spans="1:27" s="219" customFormat="1" ht="225" x14ac:dyDescent="0.25">
      <c r="A37" s="220"/>
      <c r="B37" s="213" t="s">
        <v>876</v>
      </c>
      <c r="C37" s="213" t="s">
        <v>198</v>
      </c>
      <c r="D37" s="214">
        <v>41091</v>
      </c>
      <c r="E37" s="214" t="s">
        <v>777</v>
      </c>
      <c r="F37" s="212" t="s">
        <v>200</v>
      </c>
      <c r="G37" s="212" t="s">
        <v>201</v>
      </c>
      <c r="H37" s="216" t="s">
        <v>202</v>
      </c>
      <c r="I37" s="215"/>
      <c r="J37" s="215"/>
      <c r="K37" s="215"/>
      <c r="L37" s="215" t="s">
        <v>70</v>
      </c>
      <c r="M37" s="215"/>
      <c r="N37" s="217"/>
      <c r="O37" s="271" t="s">
        <v>877</v>
      </c>
      <c r="P37" s="215" t="s">
        <v>778</v>
      </c>
      <c r="Q37" s="215"/>
      <c r="R37" s="215"/>
      <c r="S37" s="215"/>
      <c r="T37" s="215"/>
      <c r="U37" s="215"/>
      <c r="V37" s="215"/>
      <c r="W37" s="215"/>
      <c r="X37" s="215"/>
      <c r="Y37" s="215"/>
      <c r="Z37" s="215" t="s">
        <v>779</v>
      </c>
      <c r="AA37" s="271" t="s">
        <v>878</v>
      </c>
    </row>
    <row r="38" spans="1:27" s="219" customFormat="1" ht="180" x14ac:dyDescent="0.25">
      <c r="A38" s="220"/>
      <c r="B38" s="213" t="s">
        <v>879</v>
      </c>
      <c r="C38" s="213" t="s">
        <v>880</v>
      </c>
      <c r="D38" s="214">
        <v>41122</v>
      </c>
      <c r="E38" s="214">
        <v>42705</v>
      </c>
      <c r="F38" s="223" t="s">
        <v>234</v>
      </c>
      <c r="G38" s="212" t="s">
        <v>691</v>
      </c>
      <c r="H38" s="216" t="s">
        <v>210</v>
      </c>
      <c r="I38" s="215"/>
      <c r="J38" s="215"/>
      <c r="K38" s="215" t="s">
        <v>70</v>
      </c>
      <c r="L38" s="215"/>
      <c r="M38" s="215"/>
      <c r="N38" s="217"/>
      <c r="O38" s="271" t="s">
        <v>881</v>
      </c>
      <c r="P38" s="215"/>
      <c r="Q38" s="215"/>
      <c r="R38" s="215"/>
      <c r="S38" s="215"/>
      <c r="T38" s="215"/>
      <c r="U38" s="215"/>
      <c r="V38" s="215"/>
      <c r="W38" s="215"/>
      <c r="X38" s="215"/>
      <c r="Y38" s="215"/>
      <c r="Z38" s="215"/>
      <c r="AA38" s="215" t="s">
        <v>780</v>
      </c>
    </row>
    <row r="39" spans="1:27" s="219" customFormat="1" ht="135" x14ac:dyDescent="0.25">
      <c r="A39" s="220"/>
      <c r="B39" s="213" t="s">
        <v>560</v>
      </c>
      <c r="C39" s="213" t="s">
        <v>882</v>
      </c>
      <c r="D39" s="214">
        <v>41334</v>
      </c>
      <c r="E39" s="214">
        <v>42707</v>
      </c>
      <c r="F39" s="213" t="s">
        <v>224</v>
      </c>
      <c r="G39" s="212" t="s">
        <v>225</v>
      </c>
      <c r="H39" s="216" t="s">
        <v>226</v>
      </c>
      <c r="I39" s="215"/>
      <c r="J39" s="215"/>
      <c r="K39" s="215" t="s">
        <v>70</v>
      </c>
      <c r="L39" s="215"/>
      <c r="M39" s="215"/>
      <c r="N39" s="217"/>
      <c r="O39" s="271" t="s">
        <v>883</v>
      </c>
      <c r="P39" s="215"/>
      <c r="Q39" s="271" t="s">
        <v>884</v>
      </c>
      <c r="R39" s="215"/>
      <c r="S39" s="215"/>
      <c r="T39" s="213" t="s">
        <v>932</v>
      </c>
      <c r="U39" s="215"/>
      <c r="V39" s="215"/>
      <c r="W39" s="215"/>
      <c r="X39" s="215"/>
      <c r="Y39" s="215"/>
      <c r="Z39" s="215" t="s">
        <v>723</v>
      </c>
      <c r="AA39" s="271" t="s">
        <v>885</v>
      </c>
    </row>
    <row r="40" spans="1:27" s="219" customFormat="1" ht="105" x14ac:dyDescent="0.25">
      <c r="A40" s="220"/>
      <c r="B40" s="213" t="s">
        <v>232</v>
      </c>
      <c r="C40" s="213" t="s">
        <v>233</v>
      </c>
      <c r="D40" s="214">
        <v>40909</v>
      </c>
      <c r="E40" s="214">
        <v>42708</v>
      </c>
      <c r="F40" s="213" t="s">
        <v>234</v>
      </c>
      <c r="G40" s="212" t="s">
        <v>235</v>
      </c>
      <c r="H40" s="216">
        <v>0</v>
      </c>
      <c r="I40" s="215"/>
      <c r="J40" s="215"/>
      <c r="K40" s="215" t="s">
        <v>70</v>
      </c>
      <c r="L40" s="215"/>
      <c r="M40" s="215"/>
      <c r="N40" s="217"/>
      <c r="O40" s="215" t="s">
        <v>781</v>
      </c>
      <c r="P40" s="215"/>
      <c r="Q40" s="215"/>
      <c r="R40" s="215"/>
      <c r="S40" s="215" t="s">
        <v>782</v>
      </c>
      <c r="T40" s="215"/>
      <c r="U40" s="215"/>
      <c r="V40" s="215"/>
      <c r="W40" s="215"/>
      <c r="X40" s="215" t="s">
        <v>783</v>
      </c>
      <c r="Y40" s="215"/>
      <c r="Z40" s="215"/>
      <c r="AA40" s="215"/>
    </row>
    <row r="41" spans="1:27" s="219" customFormat="1" ht="135" x14ac:dyDescent="0.25">
      <c r="A41" s="220"/>
      <c r="B41" s="213" t="s">
        <v>567</v>
      </c>
      <c r="C41" s="213" t="s">
        <v>240</v>
      </c>
      <c r="D41" s="214">
        <v>40909</v>
      </c>
      <c r="E41" s="214">
        <v>41365</v>
      </c>
      <c r="F41" s="212" t="s">
        <v>689</v>
      </c>
      <c r="G41" s="212" t="s">
        <v>692</v>
      </c>
      <c r="H41" s="216"/>
      <c r="I41" s="215"/>
      <c r="J41" s="215" t="s">
        <v>70</v>
      </c>
      <c r="K41" s="215"/>
      <c r="L41" s="215"/>
      <c r="M41" s="215"/>
      <c r="N41" s="217"/>
      <c r="O41" s="221" t="s">
        <v>481</v>
      </c>
      <c r="P41" s="215"/>
      <c r="Q41" s="271" t="s">
        <v>886</v>
      </c>
      <c r="R41" s="215" t="s">
        <v>784</v>
      </c>
      <c r="S41" s="215" t="s">
        <v>785</v>
      </c>
      <c r="T41" s="215"/>
      <c r="U41" s="215"/>
      <c r="V41" s="215"/>
      <c r="W41" s="214">
        <v>42095</v>
      </c>
      <c r="X41" s="215" t="s">
        <v>724</v>
      </c>
      <c r="Y41" s="215"/>
      <c r="Z41" s="271" t="s">
        <v>887</v>
      </c>
      <c r="AA41" s="215"/>
    </row>
    <row r="42" spans="1:27" s="219" customFormat="1" ht="105" x14ac:dyDescent="0.25">
      <c r="A42" s="220"/>
      <c r="B42" s="213" t="s">
        <v>572</v>
      </c>
      <c r="C42" s="213" t="s">
        <v>246</v>
      </c>
      <c r="D42" s="214">
        <v>40969</v>
      </c>
      <c r="E42" s="214">
        <v>42705</v>
      </c>
      <c r="F42" s="213" t="s">
        <v>234</v>
      </c>
      <c r="G42" s="212" t="s">
        <v>247</v>
      </c>
      <c r="H42" s="216">
        <v>0</v>
      </c>
      <c r="I42" s="215"/>
      <c r="J42" s="215" t="s">
        <v>70</v>
      </c>
      <c r="K42" s="215"/>
      <c r="L42" s="215"/>
      <c r="M42" s="215"/>
      <c r="N42" s="217" t="s">
        <v>74</v>
      </c>
      <c r="O42" s="215" t="s">
        <v>481</v>
      </c>
      <c r="P42" s="215"/>
      <c r="Q42" s="215" t="s">
        <v>725</v>
      </c>
      <c r="R42" s="215" t="s">
        <v>565</v>
      </c>
      <c r="S42" s="215" t="s">
        <v>786</v>
      </c>
      <c r="T42" s="215"/>
      <c r="U42" s="215"/>
      <c r="V42" s="215"/>
      <c r="W42" s="215"/>
      <c r="X42" s="215"/>
      <c r="Y42" s="215"/>
      <c r="Z42" s="215"/>
      <c r="AA42" s="215"/>
    </row>
    <row r="43" spans="1:27" s="219" customFormat="1" ht="71.25" customHeight="1" x14ac:dyDescent="0.25">
      <c r="A43" s="220"/>
      <c r="B43" s="213" t="s">
        <v>574</v>
      </c>
      <c r="C43" s="213" t="s">
        <v>233</v>
      </c>
      <c r="D43" s="214">
        <v>41334</v>
      </c>
      <c r="E43" s="214">
        <v>42706</v>
      </c>
      <c r="F43" s="213" t="s">
        <v>200</v>
      </c>
      <c r="G43" s="213" t="s">
        <v>250</v>
      </c>
      <c r="H43" s="216">
        <v>50000</v>
      </c>
      <c r="I43" s="215"/>
      <c r="J43" s="215"/>
      <c r="K43" s="215" t="s">
        <v>70</v>
      </c>
      <c r="L43" s="215"/>
      <c r="M43" s="215"/>
      <c r="N43" s="217"/>
      <c r="O43" s="271" t="s">
        <v>888</v>
      </c>
      <c r="P43" s="215"/>
      <c r="Q43" s="215"/>
      <c r="R43" s="215"/>
      <c r="S43" s="215"/>
      <c r="T43" s="215"/>
      <c r="U43" s="215"/>
      <c r="V43" s="215"/>
      <c r="W43" s="215"/>
      <c r="X43" s="215"/>
      <c r="Y43" s="215"/>
      <c r="Z43" s="215"/>
      <c r="AA43" s="215"/>
    </row>
    <row r="44" spans="1:27" s="219" customFormat="1" ht="104.25" customHeight="1" x14ac:dyDescent="0.25">
      <c r="A44" s="275" t="s">
        <v>315</v>
      </c>
      <c r="B44" s="212" t="s">
        <v>256</v>
      </c>
      <c r="C44" s="212" t="s">
        <v>257</v>
      </c>
      <c r="D44" s="214">
        <v>41275</v>
      </c>
      <c r="E44" s="214">
        <v>42736</v>
      </c>
      <c r="F44" s="223" t="s">
        <v>182</v>
      </c>
      <c r="G44" s="223" t="s">
        <v>258</v>
      </c>
      <c r="H44" s="216">
        <v>0</v>
      </c>
      <c r="I44" s="215"/>
      <c r="J44" s="215"/>
      <c r="K44" s="215" t="s">
        <v>70</v>
      </c>
      <c r="L44" s="215"/>
      <c r="M44" s="215"/>
      <c r="N44" s="217"/>
      <c r="O44" s="221" t="s">
        <v>787</v>
      </c>
      <c r="P44" s="221"/>
      <c r="Q44" s="221"/>
      <c r="R44" s="223" t="s">
        <v>182</v>
      </c>
      <c r="S44" s="221"/>
      <c r="T44" s="212" t="s">
        <v>788</v>
      </c>
      <c r="U44" s="221"/>
      <c r="V44" s="221"/>
      <c r="W44" s="221"/>
      <c r="X44" s="221"/>
      <c r="Y44" s="221"/>
      <c r="Z44" s="269" t="s">
        <v>926</v>
      </c>
      <c r="AA44" s="221"/>
    </row>
    <row r="45" spans="1:27" s="219" customFormat="1" ht="126" customHeight="1" x14ac:dyDescent="0.25">
      <c r="A45" s="220"/>
      <c r="B45" s="213" t="s">
        <v>920</v>
      </c>
      <c r="C45" s="213" t="s">
        <v>261</v>
      </c>
      <c r="D45" s="214">
        <v>40909</v>
      </c>
      <c r="E45" s="214">
        <v>42736</v>
      </c>
      <c r="F45" s="213" t="s">
        <v>182</v>
      </c>
      <c r="G45" s="212" t="s">
        <v>262</v>
      </c>
      <c r="H45" s="216">
        <v>0</v>
      </c>
      <c r="I45" s="215"/>
      <c r="J45" s="215"/>
      <c r="K45" s="215"/>
      <c r="L45" s="215" t="s">
        <v>70</v>
      </c>
      <c r="M45" s="215"/>
      <c r="N45" s="217"/>
      <c r="O45" s="221" t="s">
        <v>726</v>
      </c>
      <c r="P45" s="221"/>
      <c r="Q45" s="221"/>
      <c r="R45" s="213" t="s">
        <v>182</v>
      </c>
      <c r="S45" s="221"/>
      <c r="T45" s="221"/>
      <c r="U45" s="221"/>
      <c r="V45" s="221"/>
      <c r="W45" s="221"/>
      <c r="X45" s="221"/>
      <c r="Y45" s="221"/>
      <c r="Z45" s="221" t="s">
        <v>789</v>
      </c>
      <c r="AA45" s="269" t="s">
        <v>889</v>
      </c>
    </row>
    <row r="46" spans="1:27" s="219" customFormat="1" ht="90" x14ac:dyDescent="0.25">
      <c r="A46" s="220"/>
      <c r="B46" s="213" t="s">
        <v>890</v>
      </c>
      <c r="C46" s="213" t="s">
        <v>264</v>
      </c>
      <c r="D46" s="214">
        <v>40909</v>
      </c>
      <c r="E46" s="214">
        <v>42736</v>
      </c>
      <c r="F46" s="212" t="s">
        <v>265</v>
      </c>
      <c r="G46" s="212" t="s">
        <v>266</v>
      </c>
      <c r="H46" s="216">
        <v>0</v>
      </c>
      <c r="I46" s="215"/>
      <c r="J46" s="215"/>
      <c r="K46" s="215" t="s">
        <v>70</v>
      </c>
      <c r="L46" s="215"/>
      <c r="M46" s="215"/>
      <c r="N46" s="217"/>
      <c r="O46" s="221" t="s">
        <v>834</v>
      </c>
      <c r="P46" s="221"/>
      <c r="Q46" s="221"/>
      <c r="R46" s="212" t="s">
        <v>265</v>
      </c>
      <c r="S46" s="221"/>
      <c r="T46" s="213" t="s">
        <v>728</v>
      </c>
      <c r="U46" s="221"/>
      <c r="V46" s="221"/>
      <c r="W46" s="221"/>
      <c r="X46" s="221" t="s">
        <v>727</v>
      </c>
      <c r="Y46" s="221"/>
      <c r="Z46" s="269" t="s">
        <v>891</v>
      </c>
      <c r="AA46" s="221" t="s">
        <v>790</v>
      </c>
    </row>
    <row r="47" spans="1:27" s="219" customFormat="1" ht="146.25" customHeight="1" x14ac:dyDescent="0.25">
      <c r="A47" s="220"/>
      <c r="B47" s="213" t="s">
        <v>791</v>
      </c>
      <c r="C47" s="213" t="s">
        <v>271</v>
      </c>
      <c r="D47" s="214">
        <v>40909</v>
      </c>
      <c r="E47" s="214">
        <v>42005</v>
      </c>
      <c r="F47" s="213" t="s">
        <v>272</v>
      </c>
      <c r="G47" s="212" t="s">
        <v>273</v>
      </c>
      <c r="H47" s="216">
        <v>25000</v>
      </c>
      <c r="I47" s="215"/>
      <c r="J47" s="215"/>
      <c r="K47" s="215" t="s">
        <v>70</v>
      </c>
      <c r="L47" s="215"/>
      <c r="M47" s="215"/>
      <c r="N47" s="217"/>
      <c r="O47" s="215" t="s">
        <v>792</v>
      </c>
      <c r="P47" s="215"/>
      <c r="Q47" s="215"/>
      <c r="R47" s="213" t="s">
        <v>272</v>
      </c>
      <c r="S47" s="215"/>
      <c r="T47" s="215"/>
      <c r="U47" s="215"/>
      <c r="V47" s="215"/>
      <c r="W47" s="215"/>
      <c r="X47" s="215"/>
      <c r="Y47" s="215"/>
      <c r="Z47" s="215"/>
      <c r="AA47" s="215"/>
    </row>
    <row r="48" spans="1:27" s="219" customFormat="1" ht="86.25" customHeight="1" x14ac:dyDescent="0.25">
      <c r="A48" s="220"/>
      <c r="B48" s="213" t="s">
        <v>793</v>
      </c>
      <c r="C48" s="213" t="s">
        <v>271</v>
      </c>
      <c r="D48" s="214">
        <v>40909</v>
      </c>
      <c r="E48" s="214">
        <v>42005</v>
      </c>
      <c r="F48" s="213" t="s">
        <v>272</v>
      </c>
      <c r="G48" s="212" t="s">
        <v>693</v>
      </c>
      <c r="H48" s="216">
        <v>25000</v>
      </c>
      <c r="I48" s="215"/>
      <c r="J48" s="215"/>
      <c r="K48" s="215" t="s">
        <v>70</v>
      </c>
      <c r="L48" s="215"/>
      <c r="M48" s="215"/>
      <c r="N48" s="217"/>
      <c r="O48" s="215" t="s">
        <v>794</v>
      </c>
      <c r="P48" s="215"/>
      <c r="Q48" s="215" t="s">
        <v>795</v>
      </c>
      <c r="R48" s="213" t="s">
        <v>272</v>
      </c>
      <c r="S48" s="215" t="s">
        <v>796</v>
      </c>
      <c r="T48" s="215"/>
      <c r="U48" s="215"/>
      <c r="V48" s="215"/>
      <c r="W48" s="215"/>
      <c r="X48" s="215"/>
      <c r="Y48" s="215"/>
      <c r="Z48" s="215"/>
      <c r="AA48" s="215"/>
    </row>
    <row r="49" spans="1:27" s="219" customFormat="1" ht="285" x14ac:dyDescent="0.25">
      <c r="A49" s="220"/>
      <c r="B49" s="213" t="s">
        <v>285</v>
      </c>
      <c r="C49" s="213" t="s">
        <v>286</v>
      </c>
      <c r="D49" s="214">
        <v>40909</v>
      </c>
      <c r="E49" s="214">
        <v>42736</v>
      </c>
      <c r="F49" s="213" t="s">
        <v>234</v>
      </c>
      <c r="G49" s="212" t="s">
        <v>288</v>
      </c>
      <c r="H49" s="216" t="s">
        <v>289</v>
      </c>
      <c r="I49" s="215"/>
      <c r="J49" s="215"/>
      <c r="K49" s="215" t="s">
        <v>70</v>
      </c>
      <c r="L49" s="215"/>
      <c r="M49" s="215"/>
      <c r="N49" s="217"/>
      <c r="O49" s="215" t="s">
        <v>797</v>
      </c>
      <c r="P49" s="215"/>
      <c r="Q49" s="215" t="s">
        <v>729</v>
      </c>
      <c r="R49" s="215" t="s">
        <v>798</v>
      </c>
      <c r="S49" s="271" t="s">
        <v>892</v>
      </c>
      <c r="T49" s="213" t="s">
        <v>730</v>
      </c>
      <c r="U49" s="213"/>
      <c r="V49" s="215"/>
      <c r="W49" s="215"/>
      <c r="X49" s="215" t="s">
        <v>722</v>
      </c>
      <c r="Y49" s="215"/>
      <c r="Z49" s="271" t="s">
        <v>893</v>
      </c>
      <c r="AA49" s="215" t="s">
        <v>746</v>
      </c>
    </row>
    <row r="50" spans="1:27" s="219" customFormat="1" ht="60" x14ac:dyDescent="0.25">
      <c r="A50" s="220"/>
      <c r="B50" s="213" t="s">
        <v>299</v>
      </c>
      <c r="C50" s="213" t="s">
        <v>300</v>
      </c>
      <c r="D50" s="214">
        <v>40909</v>
      </c>
      <c r="E50" s="214">
        <v>42736</v>
      </c>
      <c r="F50" s="213" t="s">
        <v>234</v>
      </c>
      <c r="G50" s="212" t="s">
        <v>301</v>
      </c>
      <c r="H50" s="212">
        <v>0</v>
      </c>
      <c r="I50" s="215"/>
      <c r="J50" s="215" t="s">
        <v>70</v>
      </c>
      <c r="K50" s="215"/>
      <c r="L50" s="215"/>
      <c r="M50" s="215"/>
      <c r="N50" s="217"/>
      <c r="O50" s="271" t="s">
        <v>927</v>
      </c>
      <c r="P50" s="215"/>
      <c r="Q50" s="215"/>
      <c r="R50" s="213" t="s">
        <v>234</v>
      </c>
      <c r="S50" s="215"/>
      <c r="T50" s="215"/>
      <c r="U50" s="215"/>
      <c r="V50" s="215"/>
      <c r="W50" s="215"/>
      <c r="X50" s="215"/>
      <c r="Y50" s="215"/>
      <c r="Z50" s="215"/>
      <c r="AA50" s="215"/>
    </row>
    <row r="51" spans="1:27" s="219" customFormat="1" ht="165" x14ac:dyDescent="0.25">
      <c r="A51" s="220"/>
      <c r="B51" s="213" t="s">
        <v>894</v>
      </c>
      <c r="C51" s="213" t="s">
        <v>305</v>
      </c>
      <c r="D51" s="214">
        <v>40909</v>
      </c>
      <c r="E51" s="214">
        <v>42705</v>
      </c>
      <c r="F51" s="213" t="s">
        <v>200</v>
      </c>
      <c r="G51" s="213" t="s">
        <v>694</v>
      </c>
      <c r="H51" s="276">
        <v>100000</v>
      </c>
      <c r="I51" s="215"/>
      <c r="J51" s="215"/>
      <c r="K51" s="215"/>
      <c r="L51" s="277" t="s">
        <v>70</v>
      </c>
      <c r="M51" s="215"/>
      <c r="N51" s="217"/>
      <c r="O51" s="271" t="s">
        <v>895</v>
      </c>
      <c r="P51" s="215" t="s">
        <v>799</v>
      </c>
      <c r="Q51" s="215"/>
      <c r="R51" s="213" t="s">
        <v>200</v>
      </c>
      <c r="S51" s="215"/>
      <c r="T51" s="215"/>
      <c r="U51" s="215"/>
      <c r="V51" s="215"/>
      <c r="W51" s="215"/>
      <c r="X51" s="215"/>
      <c r="Y51" s="215"/>
      <c r="Z51" s="215" t="s">
        <v>731</v>
      </c>
      <c r="AA51" s="215"/>
    </row>
    <row r="52" spans="1:27" s="219" customFormat="1" ht="147" customHeight="1" x14ac:dyDescent="0.25">
      <c r="A52" s="275" t="s">
        <v>335</v>
      </c>
      <c r="B52" s="278" t="s">
        <v>316</v>
      </c>
      <c r="C52" s="212" t="s">
        <v>317</v>
      </c>
      <c r="D52" s="214">
        <v>41426</v>
      </c>
      <c r="E52" s="214">
        <v>41944</v>
      </c>
      <c r="F52" s="212" t="s">
        <v>689</v>
      </c>
      <c r="G52" s="212" t="s">
        <v>835</v>
      </c>
      <c r="H52" s="279">
        <v>12000</v>
      </c>
      <c r="I52" s="215"/>
      <c r="J52" s="215"/>
      <c r="K52" s="215" t="s">
        <v>70</v>
      </c>
      <c r="L52" s="215"/>
      <c r="M52" s="215"/>
      <c r="N52" s="217"/>
      <c r="O52" s="269" t="s">
        <v>896</v>
      </c>
      <c r="P52" s="221"/>
      <c r="Q52" s="269" t="s">
        <v>897</v>
      </c>
      <c r="R52" s="221"/>
      <c r="S52" s="221"/>
      <c r="T52" s="221"/>
      <c r="U52" s="221"/>
      <c r="V52" s="221"/>
      <c r="W52" s="221"/>
      <c r="X52" s="221"/>
      <c r="Y52" s="221"/>
      <c r="Z52" s="221"/>
      <c r="AA52" s="221" t="s">
        <v>800</v>
      </c>
    </row>
    <row r="53" spans="1:27" s="219" customFormat="1" ht="111" customHeight="1" x14ac:dyDescent="0.25">
      <c r="A53" s="220"/>
      <c r="B53" s="213" t="s">
        <v>321</v>
      </c>
      <c r="C53" s="213" t="s">
        <v>322</v>
      </c>
      <c r="D53" s="214">
        <v>40910</v>
      </c>
      <c r="E53" s="214">
        <v>42705</v>
      </c>
      <c r="F53" s="213" t="s">
        <v>133</v>
      </c>
      <c r="G53" s="212" t="s">
        <v>323</v>
      </c>
      <c r="H53" s="279">
        <v>30000</v>
      </c>
      <c r="I53" s="215"/>
      <c r="J53" s="215"/>
      <c r="K53" s="215" t="s">
        <v>70</v>
      </c>
      <c r="L53" s="215"/>
      <c r="M53" s="215"/>
      <c r="N53" s="217"/>
      <c r="O53" s="269" t="s">
        <v>898</v>
      </c>
      <c r="P53" s="221"/>
      <c r="Q53" s="221"/>
      <c r="R53" s="221" t="s">
        <v>836</v>
      </c>
      <c r="S53" s="221"/>
      <c r="T53" s="221"/>
      <c r="U53" s="221"/>
      <c r="V53" s="221"/>
      <c r="W53" s="221"/>
      <c r="X53" s="221"/>
      <c r="Y53" s="221"/>
      <c r="Z53" s="221"/>
      <c r="AA53" s="221" t="s">
        <v>801</v>
      </c>
    </row>
    <row r="54" spans="1:27" s="219" customFormat="1" ht="123.75" customHeight="1" x14ac:dyDescent="0.25">
      <c r="A54" s="220"/>
      <c r="B54" s="213" t="s">
        <v>328</v>
      </c>
      <c r="C54" s="213" t="s">
        <v>329</v>
      </c>
      <c r="D54" s="214">
        <v>41426</v>
      </c>
      <c r="E54" s="214">
        <v>41944</v>
      </c>
      <c r="F54" s="212" t="s">
        <v>133</v>
      </c>
      <c r="G54" s="280" t="s">
        <v>330</v>
      </c>
      <c r="H54" s="279">
        <v>6000</v>
      </c>
      <c r="I54" s="215"/>
      <c r="J54" s="215"/>
      <c r="K54" s="215" t="s">
        <v>70</v>
      </c>
      <c r="L54" s="215"/>
      <c r="M54" s="215"/>
      <c r="N54" s="217"/>
      <c r="O54" s="269" t="s">
        <v>900</v>
      </c>
      <c r="P54" s="221"/>
      <c r="Q54" s="221"/>
      <c r="R54" s="221" t="s">
        <v>836</v>
      </c>
      <c r="S54" s="221"/>
      <c r="T54" s="221"/>
      <c r="U54" s="221"/>
      <c r="V54" s="221"/>
      <c r="W54" s="221"/>
      <c r="X54" s="221"/>
      <c r="Y54" s="221"/>
      <c r="Z54" s="221"/>
      <c r="AA54" s="269" t="s">
        <v>899</v>
      </c>
    </row>
    <row r="55" spans="1:27" s="219" customFormat="1" ht="99" customHeight="1" x14ac:dyDescent="0.25">
      <c r="A55" s="220"/>
      <c r="B55" s="213" t="s">
        <v>332</v>
      </c>
      <c r="C55" s="213" t="s">
        <v>333</v>
      </c>
      <c r="D55" s="214">
        <v>41974</v>
      </c>
      <c r="E55" s="214">
        <v>42705</v>
      </c>
      <c r="F55" s="212" t="s">
        <v>133</v>
      </c>
      <c r="G55" s="212" t="s">
        <v>695</v>
      </c>
      <c r="H55" s="279">
        <v>120000</v>
      </c>
      <c r="I55" s="215" t="s">
        <v>70</v>
      </c>
      <c r="J55" s="215"/>
      <c r="K55" s="215"/>
      <c r="L55" s="215"/>
      <c r="M55" s="215"/>
      <c r="N55" s="217"/>
      <c r="O55" s="215"/>
      <c r="P55" s="215"/>
      <c r="Q55" s="271" t="s">
        <v>901</v>
      </c>
      <c r="R55" s="215" t="s">
        <v>836</v>
      </c>
      <c r="S55" s="215"/>
      <c r="T55" s="215"/>
      <c r="U55" s="215"/>
      <c r="V55" s="215"/>
      <c r="W55" s="215"/>
      <c r="X55" s="215"/>
      <c r="Y55" s="215"/>
      <c r="Z55" s="215"/>
      <c r="AA55" s="215" t="s">
        <v>732</v>
      </c>
    </row>
    <row r="56" spans="1:27" s="219" customFormat="1" ht="60" x14ac:dyDescent="0.25">
      <c r="A56" s="275" t="s">
        <v>353</v>
      </c>
      <c r="B56" s="212" t="s">
        <v>802</v>
      </c>
      <c r="C56" s="212" t="s">
        <v>337</v>
      </c>
      <c r="D56" s="214">
        <v>40909</v>
      </c>
      <c r="E56" s="214">
        <v>42736</v>
      </c>
      <c r="F56" s="212" t="s">
        <v>182</v>
      </c>
      <c r="G56" s="212" t="s">
        <v>338</v>
      </c>
      <c r="H56" s="216">
        <v>50000</v>
      </c>
      <c r="I56" s="215"/>
      <c r="J56" s="215"/>
      <c r="K56" s="215"/>
      <c r="L56" s="215" t="s">
        <v>70</v>
      </c>
      <c r="M56" s="215"/>
      <c r="N56" s="217"/>
      <c r="O56" s="221" t="s">
        <v>733</v>
      </c>
      <c r="P56" s="221" t="s">
        <v>734</v>
      </c>
      <c r="Q56" s="221"/>
      <c r="R56" s="212" t="s">
        <v>182</v>
      </c>
      <c r="S56" s="221"/>
      <c r="T56" s="221"/>
      <c r="U56" s="221"/>
      <c r="V56" s="221"/>
      <c r="W56" s="221"/>
      <c r="X56" s="221"/>
      <c r="Y56" s="221"/>
      <c r="Z56" s="221"/>
      <c r="AA56" s="221"/>
    </row>
    <row r="57" spans="1:27" s="219" customFormat="1" ht="102" customHeight="1" x14ac:dyDescent="0.25">
      <c r="A57" s="220"/>
      <c r="B57" s="212" t="s">
        <v>803</v>
      </c>
      <c r="C57" s="212" t="s">
        <v>337</v>
      </c>
      <c r="D57" s="214">
        <v>40909</v>
      </c>
      <c r="E57" s="214">
        <v>42736</v>
      </c>
      <c r="F57" s="212" t="s">
        <v>168</v>
      </c>
      <c r="G57" s="212" t="s">
        <v>341</v>
      </c>
      <c r="H57" s="216">
        <v>35000</v>
      </c>
      <c r="I57" s="215"/>
      <c r="J57" s="215"/>
      <c r="K57" s="215"/>
      <c r="L57" s="215" t="s">
        <v>70</v>
      </c>
      <c r="M57" s="215"/>
      <c r="N57" s="217"/>
      <c r="O57" s="221" t="s">
        <v>735</v>
      </c>
      <c r="P57" s="221"/>
      <c r="Q57" s="221"/>
      <c r="R57" s="212" t="s">
        <v>168</v>
      </c>
      <c r="S57" s="221"/>
      <c r="T57" s="221"/>
      <c r="U57" s="221"/>
      <c r="V57" s="221"/>
      <c r="W57" s="221"/>
      <c r="X57" s="221" t="s">
        <v>736</v>
      </c>
      <c r="Y57" s="221"/>
      <c r="Z57" s="221"/>
      <c r="AA57" s="221"/>
    </row>
    <row r="58" spans="1:27" s="219" customFormat="1" ht="119.25" customHeight="1" x14ac:dyDescent="0.25">
      <c r="A58" s="220"/>
      <c r="B58" s="212" t="s">
        <v>804</v>
      </c>
      <c r="C58" s="212" t="s">
        <v>337</v>
      </c>
      <c r="D58" s="214">
        <v>40909</v>
      </c>
      <c r="E58" s="214">
        <v>41640</v>
      </c>
      <c r="F58" s="212" t="s">
        <v>173</v>
      </c>
      <c r="G58" s="212" t="s">
        <v>345</v>
      </c>
      <c r="H58" s="216">
        <v>0</v>
      </c>
      <c r="I58" s="215"/>
      <c r="J58" s="215"/>
      <c r="K58" s="215"/>
      <c r="L58" s="215" t="s">
        <v>70</v>
      </c>
      <c r="M58" s="215"/>
      <c r="N58" s="217"/>
      <c r="O58" s="221" t="s">
        <v>805</v>
      </c>
      <c r="P58" s="221"/>
      <c r="Q58" s="221"/>
      <c r="R58" s="221"/>
      <c r="S58" s="221" t="s">
        <v>504</v>
      </c>
      <c r="T58" s="221"/>
      <c r="U58" s="221"/>
      <c r="V58" s="221"/>
      <c r="W58" s="221"/>
      <c r="X58" s="269" t="s">
        <v>902</v>
      </c>
      <c r="Y58" s="221"/>
      <c r="Z58" s="221"/>
      <c r="AA58" s="221" t="s">
        <v>737</v>
      </c>
    </row>
    <row r="59" spans="1:27" s="219" customFormat="1" ht="92.25" customHeight="1" x14ac:dyDescent="0.25">
      <c r="A59" s="275" t="s">
        <v>368</v>
      </c>
      <c r="B59" s="213" t="s">
        <v>903</v>
      </c>
      <c r="C59" s="213" t="s">
        <v>355</v>
      </c>
      <c r="D59" s="214">
        <v>40909</v>
      </c>
      <c r="E59" s="214">
        <v>41974</v>
      </c>
      <c r="F59" s="212" t="s">
        <v>356</v>
      </c>
      <c r="G59" s="212" t="s">
        <v>697</v>
      </c>
      <c r="H59" s="216">
        <v>30000</v>
      </c>
      <c r="I59" s="215"/>
      <c r="J59" s="215"/>
      <c r="K59" s="215" t="s">
        <v>70</v>
      </c>
      <c r="L59" s="215"/>
      <c r="M59" s="215"/>
      <c r="N59" s="217"/>
      <c r="O59" s="221" t="s">
        <v>806</v>
      </c>
      <c r="P59" s="221"/>
      <c r="Q59" s="221" t="s">
        <v>696</v>
      </c>
      <c r="R59" s="212" t="s">
        <v>356</v>
      </c>
      <c r="S59" s="221"/>
      <c r="T59" s="221"/>
      <c r="U59" s="221"/>
      <c r="V59" s="221"/>
      <c r="W59" s="221"/>
      <c r="X59" s="221"/>
      <c r="Y59" s="221"/>
      <c r="Z59" s="221"/>
      <c r="AA59" s="221" t="s">
        <v>738</v>
      </c>
    </row>
    <row r="60" spans="1:27" s="219" customFormat="1" ht="133.5" customHeight="1" x14ac:dyDescent="0.25">
      <c r="A60" s="220"/>
      <c r="B60" s="212" t="s">
        <v>904</v>
      </c>
      <c r="C60" s="212" t="s">
        <v>905</v>
      </c>
      <c r="D60" s="214">
        <v>40909</v>
      </c>
      <c r="E60" s="214">
        <v>41609</v>
      </c>
      <c r="F60" s="212" t="s">
        <v>356</v>
      </c>
      <c r="G60" s="212" t="s">
        <v>364</v>
      </c>
      <c r="H60" s="216">
        <v>17000</v>
      </c>
      <c r="I60" s="215"/>
      <c r="J60" s="215"/>
      <c r="K60" s="215"/>
      <c r="L60" s="215"/>
      <c r="M60" s="215" t="s">
        <v>70</v>
      </c>
      <c r="N60" s="217"/>
      <c r="O60" s="269" t="s">
        <v>906</v>
      </c>
      <c r="P60" s="221"/>
      <c r="Q60" s="221"/>
      <c r="R60" s="212" t="s">
        <v>356</v>
      </c>
      <c r="S60" s="221"/>
      <c r="T60" s="221"/>
      <c r="U60" s="221"/>
      <c r="V60" s="221"/>
      <c r="W60" s="221"/>
      <c r="X60" s="221"/>
      <c r="Y60" s="221"/>
      <c r="Z60" s="221"/>
      <c r="AA60" s="221"/>
    </row>
    <row r="61" spans="1:27" s="219" customFormat="1" ht="127.5" customHeight="1" x14ac:dyDescent="0.25">
      <c r="A61" s="275" t="s">
        <v>396</v>
      </c>
      <c r="B61" s="212" t="s">
        <v>922</v>
      </c>
      <c r="C61" s="212" t="s">
        <v>370</v>
      </c>
      <c r="D61" s="214">
        <v>40909</v>
      </c>
      <c r="E61" s="214">
        <v>42705</v>
      </c>
      <c r="F61" s="212" t="s">
        <v>133</v>
      </c>
      <c r="G61" s="212" t="s">
        <v>698</v>
      </c>
      <c r="H61" s="216">
        <v>15000</v>
      </c>
      <c r="I61" s="215"/>
      <c r="J61" s="215"/>
      <c r="K61" s="215"/>
      <c r="L61" s="215" t="s">
        <v>70</v>
      </c>
      <c r="M61" s="215"/>
      <c r="N61" s="217"/>
      <c r="O61" s="269" t="s">
        <v>907</v>
      </c>
      <c r="P61" s="221"/>
      <c r="Q61" s="221" t="s">
        <v>807</v>
      </c>
      <c r="R61" s="221"/>
      <c r="S61" s="221" t="s">
        <v>808</v>
      </c>
      <c r="T61" s="221"/>
      <c r="U61" s="221"/>
      <c r="V61" s="221"/>
      <c r="W61" s="221"/>
      <c r="X61" s="221"/>
      <c r="Y61" s="221"/>
      <c r="Z61" s="221"/>
      <c r="AA61" s="221"/>
    </row>
    <row r="62" spans="1:27" s="219" customFormat="1" ht="167.25" customHeight="1" x14ac:dyDescent="0.25">
      <c r="A62" s="220"/>
      <c r="B62" s="212" t="s">
        <v>910</v>
      </c>
      <c r="C62" s="212" t="s">
        <v>374</v>
      </c>
      <c r="D62" s="214">
        <v>40910</v>
      </c>
      <c r="E62" s="214">
        <v>42705</v>
      </c>
      <c r="F62" s="212" t="s">
        <v>699</v>
      </c>
      <c r="G62" s="212" t="s">
        <v>375</v>
      </c>
      <c r="H62" s="216">
        <v>120000</v>
      </c>
      <c r="I62" s="215"/>
      <c r="J62" s="215"/>
      <c r="K62" s="215"/>
      <c r="L62" s="215" t="s">
        <v>70</v>
      </c>
      <c r="M62" s="215"/>
      <c r="N62" s="217"/>
      <c r="O62" s="269" t="s">
        <v>909</v>
      </c>
      <c r="P62" s="221"/>
      <c r="Q62" s="221"/>
      <c r="R62" s="212" t="s">
        <v>699</v>
      </c>
      <c r="S62" s="269" t="s">
        <v>908</v>
      </c>
      <c r="T62" s="221"/>
      <c r="U62" s="221"/>
      <c r="V62" s="221"/>
      <c r="W62" s="221"/>
      <c r="X62" s="221"/>
      <c r="Y62" s="221"/>
      <c r="Z62" s="221"/>
      <c r="AA62" s="221"/>
    </row>
    <row r="63" spans="1:27" s="219" customFormat="1" ht="86.25" customHeight="1" x14ac:dyDescent="0.25">
      <c r="A63" s="220"/>
      <c r="B63" s="212" t="s">
        <v>380</v>
      </c>
      <c r="C63" s="212" t="s">
        <v>381</v>
      </c>
      <c r="D63" s="214">
        <v>40911</v>
      </c>
      <c r="E63" s="214">
        <v>42706</v>
      </c>
      <c r="F63" s="212" t="s">
        <v>133</v>
      </c>
      <c r="G63" s="212" t="s">
        <v>383</v>
      </c>
      <c r="H63" s="216">
        <v>120000</v>
      </c>
      <c r="I63" s="215"/>
      <c r="J63" s="215"/>
      <c r="K63" s="215" t="s">
        <v>70</v>
      </c>
      <c r="L63" s="215"/>
      <c r="M63" s="215"/>
      <c r="N63" s="217"/>
      <c r="O63" s="221" t="s">
        <v>645</v>
      </c>
      <c r="P63" s="221"/>
      <c r="Q63" s="221" t="s">
        <v>646</v>
      </c>
      <c r="R63" s="221" t="s">
        <v>836</v>
      </c>
      <c r="S63" s="221"/>
      <c r="T63" s="221"/>
      <c r="U63" s="221"/>
      <c r="V63" s="221"/>
      <c r="W63" s="221"/>
      <c r="X63" s="221"/>
      <c r="Y63" s="221"/>
      <c r="Z63" s="221"/>
      <c r="AA63" s="221" t="s">
        <v>809</v>
      </c>
    </row>
    <row r="64" spans="1:27" s="219" customFormat="1" ht="118.5" customHeight="1" x14ac:dyDescent="0.25">
      <c r="A64" s="220"/>
      <c r="B64" s="212" t="s">
        <v>385</v>
      </c>
      <c r="C64" s="212" t="s">
        <v>386</v>
      </c>
      <c r="D64" s="214">
        <v>40912</v>
      </c>
      <c r="E64" s="214">
        <v>42707</v>
      </c>
      <c r="F64" s="212" t="s">
        <v>133</v>
      </c>
      <c r="G64" s="212" t="s">
        <v>387</v>
      </c>
      <c r="H64" s="216">
        <v>10000</v>
      </c>
      <c r="I64" s="215"/>
      <c r="J64" s="215"/>
      <c r="K64" s="215"/>
      <c r="L64" s="215" t="s">
        <v>70</v>
      </c>
      <c r="M64" s="215"/>
      <c r="N64" s="217"/>
      <c r="O64" s="269" t="s">
        <v>911</v>
      </c>
      <c r="P64" s="221"/>
      <c r="Q64" s="221"/>
      <c r="R64" s="221" t="s">
        <v>836</v>
      </c>
      <c r="S64" s="221" t="s">
        <v>810</v>
      </c>
      <c r="T64" s="221"/>
      <c r="U64" s="221"/>
      <c r="V64" s="221"/>
      <c r="W64" s="221"/>
      <c r="X64" s="221"/>
      <c r="Y64" s="221"/>
      <c r="Z64" s="221"/>
      <c r="AA64" s="221" t="s">
        <v>811</v>
      </c>
    </row>
    <row r="65" spans="1:27" s="219" customFormat="1" ht="90" x14ac:dyDescent="0.25">
      <c r="A65" s="220"/>
      <c r="B65" s="212" t="s">
        <v>390</v>
      </c>
      <c r="C65" s="212" t="s">
        <v>391</v>
      </c>
      <c r="D65" s="214">
        <v>42005</v>
      </c>
      <c r="E65" s="214">
        <v>42186</v>
      </c>
      <c r="F65" s="212" t="s">
        <v>133</v>
      </c>
      <c r="G65" s="212" t="s">
        <v>392</v>
      </c>
      <c r="H65" s="216">
        <v>5000</v>
      </c>
      <c r="I65" s="215" t="s">
        <v>70</v>
      </c>
      <c r="J65" s="215"/>
      <c r="K65" s="215"/>
      <c r="L65" s="215"/>
      <c r="M65" s="215"/>
      <c r="N65" s="217"/>
      <c r="O65" s="221"/>
      <c r="P65" s="221"/>
      <c r="Q65" s="269" t="s">
        <v>929</v>
      </c>
      <c r="R65" s="221" t="s">
        <v>836</v>
      </c>
      <c r="S65" s="221"/>
      <c r="T65" s="221"/>
      <c r="U65" s="221"/>
      <c r="V65" s="221"/>
      <c r="W65" s="221"/>
      <c r="X65" s="221"/>
      <c r="Y65" s="221"/>
      <c r="Z65" s="221"/>
      <c r="AA65" s="221"/>
    </row>
    <row r="66" spans="1:27" s="219" customFormat="1" ht="240" x14ac:dyDescent="0.25">
      <c r="A66" s="275" t="s">
        <v>653</v>
      </c>
      <c r="B66" s="213" t="s">
        <v>925</v>
      </c>
      <c r="C66" s="212" t="s">
        <v>405</v>
      </c>
      <c r="D66" s="214">
        <v>40909</v>
      </c>
      <c r="E66" s="214">
        <v>42706</v>
      </c>
      <c r="F66" s="212" t="s">
        <v>356</v>
      </c>
      <c r="G66" s="223" t="s">
        <v>406</v>
      </c>
      <c r="H66" s="216">
        <v>0</v>
      </c>
      <c r="I66" s="215"/>
      <c r="J66" s="215"/>
      <c r="K66" s="215"/>
      <c r="L66" s="215" t="s">
        <v>70</v>
      </c>
      <c r="M66" s="215"/>
      <c r="N66" s="217"/>
      <c r="O66" s="221" t="s">
        <v>740</v>
      </c>
      <c r="P66" s="221"/>
      <c r="Q66" s="221" t="s">
        <v>739</v>
      </c>
      <c r="R66" s="212" t="s">
        <v>356</v>
      </c>
      <c r="S66" s="221" t="s">
        <v>812</v>
      </c>
      <c r="T66" s="221"/>
      <c r="U66" s="221"/>
      <c r="V66" s="221"/>
      <c r="W66" s="221"/>
      <c r="X66" s="221"/>
      <c r="Y66" s="221"/>
      <c r="Z66" s="221"/>
      <c r="AA66" s="269" t="s">
        <v>912</v>
      </c>
    </row>
    <row r="67" spans="1:27" s="219" customFormat="1" ht="213" customHeight="1" x14ac:dyDescent="0.25">
      <c r="A67" s="220"/>
      <c r="B67" s="212" t="s">
        <v>838</v>
      </c>
      <c r="C67" s="212" t="s">
        <v>702</v>
      </c>
      <c r="D67" s="214">
        <v>41275</v>
      </c>
      <c r="E67" s="214">
        <v>42707</v>
      </c>
      <c r="F67" s="223" t="s">
        <v>701</v>
      </c>
      <c r="G67" s="223" t="s">
        <v>700</v>
      </c>
      <c r="H67" s="216">
        <v>50000</v>
      </c>
      <c r="I67" s="215"/>
      <c r="J67" s="215"/>
      <c r="K67" s="215" t="s">
        <v>70</v>
      </c>
      <c r="L67" s="215"/>
      <c r="M67" s="215"/>
      <c r="N67" s="217"/>
      <c r="O67" s="221" t="s">
        <v>813</v>
      </c>
      <c r="P67" s="221"/>
      <c r="Q67" s="221"/>
      <c r="R67" s="221"/>
      <c r="S67" s="221" t="s">
        <v>814</v>
      </c>
      <c r="T67" s="212"/>
      <c r="U67" s="221"/>
      <c r="V67" s="221"/>
      <c r="W67" s="221"/>
      <c r="X67" s="221"/>
      <c r="Y67" s="221"/>
      <c r="Z67" s="221"/>
      <c r="AA67" s="221"/>
    </row>
    <row r="68" spans="1:27" s="219" customFormat="1" ht="144" customHeight="1" x14ac:dyDescent="0.25">
      <c r="A68" s="220"/>
      <c r="B68" s="213" t="s">
        <v>923</v>
      </c>
      <c r="C68" s="212" t="s">
        <v>415</v>
      </c>
      <c r="D68" s="214">
        <v>41091</v>
      </c>
      <c r="E68" s="214">
        <v>42708</v>
      </c>
      <c r="F68" s="223" t="s">
        <v>416</v>
      </c>
      <c r="G68" s="223" t="s">
        <v>417</v>
      </c>
      <c r="H68" s="216">
        <v>30000</v>
      </c>
      <c r="I68" s="215"/>
      <c r="J68" s="215"/>
      <c r="K68" s="215" t="s">
        <v>70</v>
      </c>
      <c r="L68" s="215"/>
      <c r="M68" s="215"/>
      <c r="N68" s="217"/>
      <c r="O68" s="269" t="s">
        <v>913</v>
      </c>
      <c r="P68" s="221"/>
      <c r="Q68" s="221"/>
      <c r="R68" s="221"/>
      <c r="S68" s="221"/>
      <c r="T68" s="221"/>
      <c r="U68" s="221"/>
      <c r="V68" s="221"/>
      <c r="W68" s="221"/>
      <c r="X68" s="221" t="s">
        <v>815</v>
      </c>
      <c r="Y68" s="221"/>
      <c r="Z68" s="221"/>
      <c r="AA68" s="221" t="s">
        <v>816</v>
      </c>
    </row>
    <row r="69" spans="1:27" s="219" customFormat="1" ht="195" x14ac:dyDescent="0.25">
      <c r="A69" s="275" t="s">
        <v>446</v>
      </c>
      <c r="B69" s="212" t="s">
        <v>421</v>
      </c>
      <c r="C69" s="212" t="s">
        <v>422</v>
      </c>
      <c r="D69" s="214">
        <v>41275</v>
      </c>
      <c r="E69" s="214">
        <v>42005</v>
      </c>
      <c r="F69" s="212" t="s">
        <v>423</v>
      </c>
      <c r="G69" s="212" t="s">
        <v>424</v>
      </c>
      <c r="H69" s="216">
        <v>75000</v>
      </c>
      <c r="I69" s="215"/>
      <c r="J69" s="215"/>
      <c r="K69" s="215"/>
      <c r="L69" s="281" t="s">
        <v>70</v>
      </c>
      <c r="M69" s="215"/>
      <c r="N69" s="217"/>
      <c r="O69" s="269" t="s">
        <v>915</v>
      </c>
      <c r="P69" s="221"/>
      <c r="Q69" s="221"/>
      <c r="R69" s="221"/>
      <c r="S69" s="221"/>
      <c r="T69" s="221"/>
      <c r="U69" s="221"/>
      <c r="V69" s="221"/>
      <c r="W69" s="214">
        <v>42430</v>
      </c>
      <c r="X69" s="221"/>
      <c r="Y69" s="221"/>
      <c r="Z69" s="221"/>
      <c r="AA69" s="221" t="s">
        <v>741</v>
      </c>
    </row>
    <row r="70" spans="1:27" s="219" customFormat="1" ht="90" x14ac:dyDescent="0.25">
      <c r="A70" s="220"/>
      <c r="B70" s="213" t="s">
        <v>429</v>
      </c>
      <c r="C70" s="212" t="s">
        <v>430</v>
      </c>
      <c r="D70" s="214">
        <v>40909</v>
      </c>
      <c r="E70" s="214">
        <v>42705</v>
      </c>
      <c r="F70" s="212" t="s">
        <v>423</v>
      </c>
      <c r="G70" s="212" t="s">
        <v>431</v>
      </c>
      <c r="H70" s="216">
        <v>3000</v>
      </c>
      <c r="I70" s="215"/>
      <c r="J70" s="215"/>
      <c r="K70" s="215" t="s">
        <v>70</v>
      </c>
      <c r="L70" s="215"/>
      <c r="M70" s="215"/>
      <c r="N70" s="217"/>
      <c r="O70" s="221" t="s">
        <v>817</v>
      </c>
      <c r="P70" s="221"/>
      <c r="Q70" s="221"/>
      <c r="R70" s="221"/>
      <c r="S70" s="221" t="s">
        <v>742</v>
      </c>
      <c r="T70" s="221"/>
      <c r="U70" s="221"/>
      <c r="V70" s="221"/>
      <c r="W70" s="221"/>
      <c r="X70" s="221"/>
      <c r="Y70" s="221"/>
      <c r="Z70" s="221" t="s">
        <v>403</v>
      </c>
      <c r="AA70" s="221"/>
    </row>
    <row r="71" spans="1:27" s="219" customFormat="1" ht="45" x14ac:dyDescent="0.25">
      <c r="A71" s="220"/>
      <c r="B71" s="212" t="s">
        <v>914</v>
      </c>
      <c r="C71" s="212" t="s">
        <v>436</v>
      </c>
      <c r="D71" s="214">
        <v>41640</v>
      </c>
      <c r="E71" s="214">
        <v>42186</v>
      </c>
      <c r="F71" s="212" t="s">
        <v>837</v>
      </c>
      <c r="G71" s="212" t="s">
        <v>438</v>
      </c>
      <c r="H71" s="216">
        <v>12000</v>
      </c>
      <c r="I71" s="215"/>
      <c r="J71" s="215"/>
      <c r="K71" s="215" t="s">
        <v>70</v>
      </c>
      <c r="L71" s="215"/>
      <c r="M71" s="215"/>
      <c r="N71" s="217"/>
      <c r="O71" s="221" t="s">
        <v>704</v>
      </c>
      <c r="P71" s="221"/>
      <c r="Q71" s="221"/>
      <c r="R71" s="221"/>
      <c r="S71" s="221"/>
      <c r="T71" s="221"/>
      <c r="U71" s="221"/>
      <c r="V71" s="221"/>
      <c r="W71" s="221"/>
      <c r="X71" s="221"/>
      <c r="Y71" s="221"/>
      <c r="Z71" s="221"/>
      <c r="AA71" s="221"/>
    </row>
    <row r="72" spans="1:27" s="219" customFormat="1" ht="315" x14ac:dyDescent="0.25">
      <c r="A72" s="275" t="s">
        <v>465</v>
      </c>
      <c r="B72" s="212" t="s">
        <v>917</v>
      </c>
      <c r="C72" s="212" t="s">
        <v>448</v>
      </c>
      <c r="D72" s="214">
        <v>41426</v>
      </c>
      <c r="E72" s="214">
        <v>42705</v>
      </c>
      <c r="F72" s="212" t="s">
        <v>423</v>
      </c>
      <c r="G72" s="223" t="s">
        <v>743</v>
      </c>
      <c r="H72" s="216">
        <v>0</v>
      </c>
      <c r="I72" s="215"/>
      <c r="J72" s="215"/>
      <c r="K72" s="215" t="s">
        <v>70</v>
      </c>
      <c r="L72" s="215"/>
      <c r="M72" s="215"/>
      <c r="N72" s="217"/>
      <c r="O72" s="221"/>
      <c r="P72" s="221"/>
      <c r="Q72" s="221"/>
      <c r="R72" s="221"/>
      <c r="S72" s="221" t="s">
        <v>916</v>
      </c>
      <c r="T72" s="221"/>
      <c r="U72" s="221"/>
      <c r="V72" s="221"/>
      <c r="W72" s="221"/>
      <c r="X72" s="221"/>
      <c r="Y72" s="221"/>
      <c r="Z72" s="221" t="s">
        <v>818</v>
      </c>
      <c r="AA72" s="221" t="s">
        <v>744</v>
      </c>
    </row>
    <row r="73" spans="1:27" s="219" customFormat="1" ht="409.5" x14ac:dyDescent="0.25">
      <c r="A73" s="407" t="s">
        <v>466</v>
      </c>
      <c r="B73" s="212" t="s">
        <v>819</v>
      </c>
      <c r="C73" s="212" t="s">
        <v>820</v>
      </c>
      <c r="D73" s="214">
        <v>40909</v>
      </c>
      <c r="E73" s="214">
        <v>42370</v>
      </c>
      <c r="F73" s="212" t="s">
        <v>455</v>
      </c>
      <c r="G73" s="223" t="s">
        <v>456</v>
      </c>
      <c r="H73" s="216">
        <v>100000</v>
      </c>
      <c r="I73" s="215"/>
      <c r="J73" s="215"/>
      <c r="K73" s="215"/>
      <c r="L73" s="215" t="s">
        <v>70</v>
      </c>
      <c r="M73" s="215"/>
      <c r="N73" s="217"/>
      <c r="O73" s="221" t="s">
        <v>918</v>
      </c>
      <c r="P73" s="221" t="s">
        <v>821</v>
      </c>
      <c r="Q73" s="268" t="s">
        <v>822</v>
      </c>
      <c r="R73" s="221" t="s">
        <v>823</v>
      </c>
      <c r="S73" s="221"/>
      <c r="T73" s="221"/>
      <c r="U73" s="221"/>
      <c r="V73" s="221"/>
      <c r="W73" s="221"/>
      <c r="X73" s="221"/>
      <c r="Y73" s="221"/>
      <c r="Z73" s="221"/>
      <c r="AA73" s="221"/>
    </row>
    <row r="74" spans="1:27" s="219" customFormat="1" ht="200.25" customHeight="1" x14ac:dyDescent="0.25">
      <c r="A74" s="407"/>
      <c r="B74" s="212" t="s">
        <v>824</v>
      </c>
      <c r="C74" s="212" t="s">
        <v>825</v>
      </c>
      <c r="D74" s="214">
        <v>41122</v>
      </c>
      <c r="E74" s="214">
        <v>42370</v>
      </c>
      <c r="F74" s="212" t="s">
        <v>455</v>
      </c>
      <c r="G74" s="223" t="s">
        <v>703</v>
      </c>
      <c r="H74" s="216">
        <v>40000</v>
      </c>
      <c r="I74" s="215"/>
      <c r="J74" s="215"/>
      <c r="K74" s="215"/>
      <c r="L74" s="215" t="s">
        <v>70</v>
      </c>
      <c r="M74" s="215"/>
      <c r="N74" s="217"/>
      <c r="O74" s="221" t="s">
        <v>826</v>
      </c>
      <c r="P74" s="221" t="s">
        <v>463</v>
      </c>
      <c r="Q74" s="221" t="s">
        <v>745</v>
      </c>
      <c r="R74" s="221"/>
      <c r="S74" s="221"/>
      <c r="T74" s="221"/>
      <c r="U74" s="221"/>
      <c r="V74" s="221"/>
      <c r="W74" s="221"/>
      <c r="X74" s="221"/>
      <c r="Y74" s="221"/>
      <c r="Z74" s="221" t="s">
        <v>827</v>
      </c>
      <c r="AA74" s="221" t="s">
        <v>828</v>
      </c>
    </row>
    <row r="75" spans="1:27" s="219" customFormat="1" ht="15.6" customHeight="1" x14ac:dyDescent="0.25">
      <c r="A75" s="282"/>
      <c r="B75" s="278"/>
      <c r="C75" s="278"/>
      <c r="D75" s="283"/>
      <c r="E75" s="283"/>
      <c r="F75" s="278"/>
      <c r="G75" s="284"/>
      <c r="H75" s="285"/>
      <c r="I75" s="286"/>
      <c r="J75" s="286"/>
      <c r="K75" s="286"/>
      <c r="L75" s="286"/>
      <c r="M75" s="286"/>
      <c r="N75" s="287"/>
      <c r="O75" s="286"/>
      <c r="P75" s="286"/>
      <c r="Q75" s="286"/>
      <c r="R75" s="286"/>
      <c r="S75" s="286"/>
      <c r="T75" s="286"/>
      <c r="U75" s="286"/>
      <c r="V75" s="286"/>
      <c r="W75" s="286"/>
      <c r="X75" s="286"/>
      <c r="Y75" s="286"/>
      <c r="Z75" s="286"/>
      <c r="AA75" s="286"/>
    </row>
    <row r="76" spans="1:27" s="219" customFormat="1" ht="15.6" customHeight="1" x14ac:dyDescent="0.25">
      <c r="A76" s="288"/>
      <c r="F76" s="289"/>
      <c r="I76" s="288"/>
      <c r="J76" s="288"/>
      <c r="K76" s="288"/>
      <c r="L76" s="288"/>
      <c r="M76" s="288"/>
      <c r="N76" s="288"/>
    </row>
    <row r="77" spans="1:27" s="219" customFormat="1" ht="15.6" customHeight="1" x14ac:dyDescent="0.25">
      <c r="A77" s="288"/>
      <c r="F77" s="289"/>
      <c r="I77" s="288"/>
      <c r="J77" s="288"/>
      <c r="K77" s="288"/>
      <c r="L77" s="288"/>
      <c r="M77" s="288"/>
      <c r="N77" s="288"/>
    </row>
    <row r="78" spans="1:27" s="219" customFormat="1" x14ac:dyDescent="0.25">
      <c r="A78" s="288"/>
      <c r="F78" s="289"/>
      <c r="I78" s="288"/>
      <c r="J78" s="288"/>
      <c r="K78" s="288"/>
      <c r="L78" s="288"/>
      <c r="M78" s="288"/>
      <c r="N78" s="288"/>
    </row>
    <row r="79" spans="1:27" s="219" customFormat="1" x14ac:dyDescent="0.25">
      <c r="A79" s="288"/>
      <c r="F79" s="289"/>
      <c r="I79" s="288"/>
      <c r="J79" s="288"/>
      <c r="K79" s="288"/>
      <c r="L79" s="288"/>
      <c r="M79" s="288"/>
      <c r="N79" s="288"/>
    </row>
    <row r="81" spans="1:8" ht="15.6" customHeight="1" thickBot="1" x14ac:dyDescent="0.3"/>
    <row r="82" spans="1:8" ht="15.6" customHeight="1" thickTop="1" thickBot="1" x14ac:dyDescent="0.3">
      <c r="A82" s="138" t="s">
        <v>59</v>
      </c>
      <c r="B82" s="55">
        <f>COUNTA(B87:B96,B99:B108,B111:B120,B123:B132)</f>
        <v>0</v>
      </c>
    </row>
    <row r="83" spans="1:8" ht="15.6" customHeight="1" thickTop="1" x14ac:dyDescent="0.25"/>
    <row r="84" spans="1:8" ht="15.6" customHeight="1" x14ac:dyDescent="0.25"/>
    <row r="85" spans="1:8" ht="15.6" customHeight="1" thickBot="1" x14ac:dyDescent="0.3"/>
    <row r="86" spans="1:8" ht="15.6" customHeight="1" thickTop="1" thickBot="1" x14ac:dyDescent="0.3">
      <c r="A86" s="138" t="s">
        <v>62</v>
      </c>
      <c r="B86" s="89" t="s">
        <v>61</v>
      </c>
      <c r="C86" s="90" t="s">
        <v>6</v>
      </c>
      <c r="D86" s="90" t="s">
        <v>10</v>
      </c>
      <c r="E86" s="90" t="s">
        <v>11</v>
      </c>
      <c r="F86" s="204" t="s">
        <v>8</v>
      </c>
      <c r="G86" s="90" t="s">
        <v>7</v>
      </c>
      <c r="H86" s="90" t="s">
        <v>9</v>
      </c>
    </row>
    <row r="87" spans="1:8" ht="15.75" customHeight="1" thickTop="1" x14ac:dyDescent="0.25">
      <c r="A87" s="139" t="s">
        <v>60</v>
      </c>
      <c r="B87" s="266"/>
      <c r="C87" s="54"/>
      <c r="D87" s="54"/>
      <c r="E87" s="54"/>
      <c r="F87" s="205"/>
      <c r="G87" s="54"/>
      <c r="H87" s="54"/>
    </row>
    <row r="88" spans="1:8" ht="15.6" customHeight="1" x14ac:dyDescent="0.25">
      <c r="A88" s="140"/>
      <c r="B88" s="266"/>
      <c r="C88" s="54"/>
      <c r="D88" s="54"/>
      <c r="E88" s="54"/>
      <c r="F88" s="205"/>
      <c r="G88" s="54"/>
      <c r="H88" s="54"/>
    </row>
    <row r="89" spans="1:8" ht="15.6" customHeight="1" x14ac:dyDescent="0.25">
      <c r="A89" s="140"/>
      <c r="B89" s="266"/>
      <c r="C89" s="54"/>
      <c r="D89" s="54"/>
      <c r="E89" s="54"/>
      <c r="F89" s="205"/>
      <c r="G89" s="54"/>
      <c r="H89" s="54"/>
    </row>
    <row r="90" spans="1:8" ht="15.6" customHeight="1" x14ac:dyDescent="0.25">
      <c r="A90" s="140"/>
      <c r="B90" s="266"/>
      <c r="C90" s="54"/>
      <c r="D90" s="54"/>
      <c r="E90" s="54"/>
      <c r="F90" s="205"/>
      <c r="G90" s="54"/>
      <c r="H90" s="54"/>
    </row>
    <row r="91" spans="1:8" ht="15.6" customHeight="1" x14ac:dyDescent="0.25">
      <c r="A91" s="140"/>
      <c r="B91" s="266"/>
      <c r="C91" s="54"/>
      <c r="D91" s="54"/>
      <c r="E91" s="54"/>
      <c r="F91" s="205"/>
      <c r="G91" s="54"/>
      <c r="H91" s="54"/>
    </row>
    <row r="92" spans="1:8" ht="15.6" customHeight="1" x14ac:dyDescent="0.25">
      <c r="A92" s="140"/>
      <c r="B92" s="266"/>
      <c r="C92" s="54"/>
      <c r="D92" s="54"/>
      <c r="E92" s="54"/>
      <c r="F92" s="205"/>
      <c r="G92" s="54"/>
      <c r="H92" s="54"/>
    </row>
    <row r="93" spans="1:8" x14ac:dyDescent="0.25">
      <c r="A93" s="140"/>
      <c r="B93" s="266"/>
      <c r="C93" s="54"/>
      <c r="D93" s="54"/>
      <c r="E93" s="54"/>
      <c r="F93" s="205"/>
      <c r="G93" s="54"/>
      <c r="H93" s="54"/>
    </row>
    <row r="94" spans="1:8" x14ac:dyDescent="0.25">
      <c r="A94" s="140"/>
      <c r="B94" s="266"/>
      <c r="C94" s="54"/>
      <c r="D94" s="54"/>
      <c r="E94" s="54"/>
      <c r="F94" s="205"/>
      <c r="G94" s="54"/>
      <c r="H94" s="54"/>
    </row>
    <row r="95" spans="1:8" x14ac:dyDescent="0.25">
      <c r="A95" s="140"/>
      <c r="B95" s="266"/>
      <c r="C95" s="54"/>
      <c r="D95" s="54"/>
      <c r="E95" s="54"/>
      <c r="F95" s="205"/>
      <c r="G95" s="54"/>
      <c r="H95" s="54"/>
    </row>
    <row r="96" spans="1:8" ht="15.6" customHeight="1" x14ac:dyDescent="0.25">
      <c r="A96" s="141"/>
      <c r="B96" s="266"/>
      <c r="C96" s="54"/>
      <c r="D96" s="54"/>
      <c r="E96" s="54"/>
      <c r="F96" s="205"/>
      <c r="G96" s="54"/>
      <c r="H96" s="54"/>
    </row>
    <row r="97" spans="1:8" ht="15.6" customHeight="1" thickBot="1" x14ac:dyDescent="0.3"/>
    <row r="98" spans="1:8" ht="15.6" customHeight="1" thickTop="1" thickBot="1" x14ac:dyDescent="0.3">
      <c r="A98" s="138" t="s">
        <v>62</v>
      </c>
      <c r="B98" s="89" t="s">
        <v>61</v>
      </c>
      <c r="C98" s="89" t="s">
        <v>6</v>
      </c>
      <c r="D98" s="89" t="s">
        <v>10</v>
      </c>
      <c r="E98" s="89" t="s">
        <v>11</v>
      </c>
      <c r="F98" s="206" t="s">
        <v>8</v>
      </c>
      <c r="G98" s="89" t="s">
        <v>7</v>
      </c>
      <c r="H98" s="89" t="s">
        <v>9</v>
      </c>
    </row>
    <row r="99" spans="1:8" ht="15.6" customHeight="1" thickTop="1" x14ac:dyDescent="0.25">
      <c r="A99" s="139" t="s">
        <v>60</v>
      </c>
      <c r="B99" s="266"/>
      <c r="C99" s="54"/>
      <c r="D99" s="54"/>
      <c r="E99" s="54"/>
      <c r="F99" s="205"/>
      <c r="G99" s="54"/>
      <c r="H99" s="54"/>
    </row>
    <row r="100" spans="1:8" ht="15.6" customHeight="1" x14ac:dyDescent="0.25">
      <c r="A100" s="140"/>
      <c r="B100" s="266"/>
      <c r="C100" s="54"/>
      <c r="D100" s="54"/>
      <c r="E100" s="54"/>
      <c r="F100" s="205"/>
      <c r="G100" s="54"/>
      <c r="H100" s="54"/>
    </row>
    <row r="101" spans="1:8" ht="15.6" customHeight="1" x14ac:dyDescent="0.25">
      <c r="A101" s="140"/>
      <c r="B101" s="266"/>
      <c r="C101" s="54"/>
      <c r="D101" s="54"/>
      <c r="E101" s="54"/>
      <c r="F101" s="205"/>
      <c r="G101" s="54"/>
      <c r="H101" s="54"/>
    </row>
    <row r="102" spans="1:8" ht="15.6" customHeight="1" x14ac:dyDescent="0.25">
      <c r="A102" s="140"/>
      <c r="B102" s="266"/>
      <c r="C102" s="54"/>
      <c r="D102" s="54"/>
      <c r="E102" s="54"/>
      <c r="F102" s="205"/>
      <c r="G102" s="54"/>
      <c r="H102" s="54"/>
    </row>
    <row r="103" spans="1:8" ht="15.6" customHeight="1" x14ac:dyDescent="0.25">
      <c r="A103" s="140"/>
      <c r="B103" s="266"/>
      <c r="C103" s="54"/>
      <c r="D103" s="54"/>
      <c r="E103" s="54"/>
      <c r="F103" s="205"/>
      <c r="G103" s="54"/>
      <c r="H103" s="54"/>
    </row>
    <row r="104" spans="1:8" ht="15.6" customHeight="1" x14ac:dyDescent="0.25">
      <c r="A104" s="140"/>
      <c r="B104" s="266"/>
      <c r="C104" s="54"/>
      <c r="D104" s="54"/>
      <c r="E104" s="54"/>
      <c r="F104" s="205"/>
      <c r="G104" s="54"/>
      <c r="H104" s="54"/>
    </row>
    <row r="105" spans="1:8" ht="15.6" customHeight="1" x14ac:dyDescent="0.25">
      <c r="A105" s="140"/>
      <c r="B105" s="266"/>
      <c r="C105" s="54"/>
      <c r="D105" s="54"/>
      <c r="E105" s="54"/>
      <c r="F105" s="205"/>
      <c r="G105" s="54"/>
      <c r="H105" s="54"/>
    </row>
    <row r="106" spans="1:8" ht="15.6" customHeight="1" x14ac:dyDescent="0.25">
      <c r="A106" s="140"/>
      <c r="B106" s="266"/>
      <c r="C106" s="54"/>
      <c r="D106" s="54"/>
      <c r="E106" s="54"/>
      <c r="F106" s="205"/>
      <c r="G106" s="54"/>
      <c r="H106" s="54"/>
    </row>
    <row r="107" spans="1:8" ht="15.6" customHeight="1" x14ac:dyDescent="0.25">
      <c r="A107" s="140"/>
      <c r="B107" s="266"/>
      <c r="C107" s="54"/>
      <c r="D107" s="54"/>
      <c r="E107" s="54"/>
      <c r="F107" s="205"/>
      <c r="G107" s="54"/>
      <c r="H107" s="54"/>
    </row>
    <row r="108" spans="1:8" x14ac:dyDescent="0.25">
      <c r="A108" s="141"/>
      <c r="B108" s="266"/>
      <c r="C108" s="54"/>
      <c r="D108" s="54"/>
      <c r="E108" s="54"/>
      <c r="F108" s="205"/>
      <c r="G108" s="54"/>
      <c r="H108" s="54"/>
    </row>
    <row r="109" spans="1:8" ht="15.75" thickBot="1" x14ac:dyDescent="0.3"/>
    <row r="110" spans="1:8" ht="17.25" thickTop="1" thickBot="1" x14ac:dyDescent="0.3">
      <c r="A110" s="138" t="s">
        <v>62</v>
      </c>
      <c r="B110" s="89" t="s">
        <v>61</v>
      </c>
      <c r="C110" s="89" t="s">
        <v>6</v>
      </c>
      <c r="D110" s="89" t="s">
        <v>10</v>
      </c>
      <c r="E110" s="89" t="s">
        <v>11</v>
      </c>
      <c r="F110" s="206" t="s">
        <v>8</v>
      </c>
      <c r="G110" s="89" t="s">
        <v>7</v>
      </c>
      <c r="H110" s="89" t="s">
        <v>9</v>
      </c>
    </row>
    <row r="111" spans="1:8" ht="15.6" customHeight="1" thickTop="1" x14ac:dyDescent="0.25">
      <c r="A111" s="139" t="s">
        <v>60</v>
      </c>
      <c r="B111" s="266"/>
      <c r="C111" s="54"/>
      <c r="D111" s="54"/>
      <c r="E111" s="54"/>
      <c r="F111" s="205"/>
      <c r="G111" s="54"/>
      <c r="H111" s="54"/>
    </row>
    <row r="112" spans="1:8" ht="15.6" customHeight="1" x14ac:dyDescent="0.25">
      <c r="A112" s="140"/>
      <c r="B112" s="266"/>
      <c r="C112" s="54"/>
      <c r="D112" s="54"/>
      <c r="E112" s="54"/>
      <c r="F112" s="205"/>
      <c r="G112" s="54"/>
      <c r="H112" s="54"/>
    </row>
    <row r="113" spans="1:8" ht="15.6" customHeight="1" x14ac:dyDescent="0.25">
      <c r="A113" s="140"/>
      <c r="B113" s="266"/>
      <c r="C113" s="54"/>
      <c r="D113" s="54"/>
      <c r="E113" s="54"/>
      <c r="F113" s="205"/>
      <c r="G113" s="54"/>
      <c r="H113" s="54"/>
    </row>
    <row r="114" spans="1:8" ht="15.6" customHeight="1" x14ac:dyDescent="0.25">
      <c r="A114" s="140"/>
      <c r="B114" s="266"/>
      <c r="C114" s="54"/>
      <c r="D114" s="54"/>
      <c r="E114" s="54"/>
      <c r="F114" s="205"/>
      <c r="G114" s="54"/>
      <c r="H114" s="54"/>
    </row>
    <row r="115" spans="1:8" ht="15.6" customHeight="1" x14ac:dyDescent="0.25">
      <c r="A115" s="140"/>
      <c r="B115" s="266"/>
      <c r="C115" s="54"/>
      <c r="D115" s="54"/>
      <c r="E115" s="54"/>
      <c r="F115" s="205"/>
      <c r="G115" s="54"/>
      <c r="H115" s="54"/>
    </row>
    <row r="116" spans="1:8" ht="15.6" customHeight="1" x14ac:dyDescent="0.25">
      <c r="A116" s="140"/>
      <c r="B116" s="266"/>
      <c r="C116" s="54"/>
      <c r="D116" s="54"/>
      <c r="E116" s="54"/>
      <c r="F116" s="205"/>
      <c r="G116" s="54"/>
      <c r="H116" s="54"/>
    </row>
    <row r="117" spans="1:8" ht="15.6" customHeight="1" x14ac:dyDescent="0.25">
      <c r="A117" s="140"/>
      <c r="B117" s="266"/>
      <c r="C117" s="54"/>
      <c r="D117" s="54"/>
      <c r="E117" s="54"/>
      <c r="F117" s="205"/>
      <c r="G117" s="54"/>
      <c r="H117" s="54"/>
    </row>
    <row r="118" spans="1:8" ht="15.6" customHeight="1" x14ac:dyDescent="0.25">
      <c r="A118" s="140"/>
      <c r="B118" s="266"/>
      <c r="C118" s="54"/>
      <c r="D118" s="54"/>
      <c r="E118" s="54"/>
      <c r="F118" s="205"/>
      <c r="G118" s="54"/>
      <c r="H118" s="54"/>
    </row>
    <row r="119" spans="1:8" ht="15.6" customHeight="1" x14ac:dyDescent="0.25">
      <c r="A119" s="140"/>
      <c r="B119" s="266"/>
      <c r="C119" s="54"/>
      <c r="D119" s="54"/>
      <c r="E119" s="54"/>
      <c r="F119" s="205"/>
      <c r="G119" s="54"/>
      <c r="H119" s="54"/>
    </row>
    <row r="120" spans="1:8" ht="15.6" customHeight="1" x14ac:dyDescent="0.25">
      <c r="A120" s="141"/>
      <c r="B120" s="266"/>
      <c r="C120" s="54"/>
      <c r="D120" s="54"/>
      <c r="E120" s="54"/>
      <c r="F120" s="205"/>
      <c r="G120" s="54"/>
      <c r="H120" s="54"/>
    </row>
    <row r="121" spans="1:8" ht="15.6" customHeight="1" thickBot="1" x14ac:dyDescent="0.3"/>
    <row r="122" spans="1:8" ht="15.6" customHeight="1" thickTop="1" thickBot="1" x14ac:dyDescent="0.3">
      <c r="A122" s="138" t="s">
        <v>62</v>
      </c>
      <c r="B122" s="89" t="s">
        <v>61</v>
      </c>
      <c r="C122" s="89" t="s">
        <v>6</v>
      </c>
      <c r="D122" s="89" t="s">
        <v>10</v>
      </c>
      <c r="E122" s="89" t="s">
        <v>11</v>
      </c>
      <c r="F122" s="206" t="s">
        <v>8</v>
      </c>
      <c r="G122" s="89" t="s">
        <v>7</v>
      </c>
      <c r="H122" s="89" t="s">
        <v>9</v>
      </c>
    </row>
    <row r="123" spans="1:8" ht="30.75" thickTop="1" x14ac:dyDescent="0.25">
      <c r="A123" s="139" t="s">
        <v>60</v>
      </c>
      <c r="B123" s="266"/>
      <c r="C123" s="54"/>
      <c r="D123" s="54"/>
      <c r="E123" s="54"/>
      <c r="F123" s="205"/>
      <c r="G123" s="54"/>
      <c r="H123" s="54"/>
    </row>
    <row r="124" spans="1:8" x14ac:dyDescent="0.25">
      <c r="A124" s="140"/>
      <c r="B124" s="266"/>
      <c r="C124" s="54"/>
      <c r="D124" s="54"/>
      <c r="E124" s="54"/>
      <c r="F124" s="205"/>
      <c r="G124" s="54"/>
      <c r="H124" s="54"/>
    </row>
    <row r="125" spans="1:8" x14ac:dyDescent="0.25">
      <c r="A125" s="140"/>
      <c r="B125" s="266"/>
      <c r="C125" s="54"/>
      <c r="D125" s="54"/>
      <c r="E125" s="54"/>
      <c r="F125" s="205"/>
      <c r="G125" s="54"/>
      <c r="H125" s="54"/>
    </row>
    <row r="126" spans="1:8" ht="15.6" customHeight="1" x14ac:dyDescent="0.25">
      <c r="A126" s="140"/>
      <c r="B126" s="266"/>
      <c r="C126" s="54"/>
      <c r="D126" s="54"/>
      <c r="E126" s="54"/>
      <c r="F126" s="205"/>
      <c r="G126" s="54"/>
      <c r="H126" s="54"/>
    </row>
    <row r="127" spans="1:8" ht="15.6" customHeight="1" x14ac:dyDescent="0.25">
      <c r="A127" s="140"/>
      <c r="B127" s="266"/>
      <c r="C127" s="54"/>
      <c r="D127" s="54"/>
      <c r="E127" s="54"/>
      <c r="F127" s="205"/>
      <c r="G127" s="54"/>
      <c r="H127" s="54"/>
    </row>
    <row r="128" spans="1:8" ht="15.6" customHeight="1" x14ac:dyDescent="0.25">
      <c r="A128" s="140"/>
      <c r="B128" s="266"/>
      <c r="C128" s="54"/>
      <c r="D128" s="54"/>
      <c r="E128" s="54"/>
      <c r="F128" s="205"/>
      <c r="G128" s="54"/>
      <c r="H128" s="54"/>
    </row>
    <row r="129" spans="1:8" ht="15.6" customHeight="1" x14ac:dyDescent="0.25">
      <c r="A129" s="140"/>
      <c r="B129" s="266"/>
      <c r="C129" s="54"/>
      <c r="D129" s="54"/>
      <c r="E129" s="54"/>
      <c r="F129" s="205"/>
      <c r="G129" s="54"/>
      <c r="H129" s="54"/>
    </row>
    <row r="130" spans="1:8" ht="15.6" customHeight="1" x14ac:dyDescent="0.25">
      <c r="A130" s="140"/>
      <c r="B130" s="266"/>
      <c r="C130" s="54"/>
      <c r="D130" s="54"/>
      <c r="E130" s="54"/>
      <c r="F130" s="205"/>
      <c r="G130" s="54"/>
      <c r="H130" s="54"/>
    </row>
    <row r="131" spans="1:8" ht="15.6" customHeight="1" x14ac:dyDescent="0.25">
      <c r="A131" s="140"/>
      <c r="B131" s="266"/>
      <c r="C131" s="54"/>
      <c r="D131" s="54"/>
      <c r="E131" s="54"/>
      <c r="F131" s="205"/>
      <c r="G131" s="54"/>
      <c r="H131" s="54"/>
    </row>
    <row r="132" spans="1:8" ht="15.6" customHeight="1" x14ac:dyDescent="0.25">
      <c r="A132" s="141"/>
      <c r="B132" s="266"/>
      <c r="C132" s="54"/>
      <c r="D132" s="54"/>
      <c r="E132" s="54"/>
      <c r="F132" s="205"/>
      <c r="G132" s="54"/>
      <c r="H132" s="54"/>
    </row>
    <row r="133" spans="1:8" ht="15.6" customHeight="1" x14ac:dyDescent="0.25"/>
    <row r="134" spans="1:8" ht="15.6" customHeight="1" x14ac:dyDescent="0.25"/>
    <row r="135" spans="1:8" ht="15.6" customHeight="1" x14ac:dyDescent="0.25"/>
    <row r="136" spans="1:8" ht="15.6" customHeight="1" x14ac:dyDescent="0.25"/>
    <row r="137" spans="1:8" ht="15.6" customHeight="1" x14ac:dyDescent="0.25"/>
    <row r="141" spans="1:8" ht="15.6" customHeight="1" x14ac:dyDescent="0.25"/>
    <row r="142" spans="1:8" ht="15.6" customHeight="1" x14ac:dyDescent="0.25"/>
    <row r="143" spans="1:8" ht="15.6" customHeight="1" x14ac:dyDescent="0.25"/>
    <row r="144" spans="1:8"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73" ht="43.5" customHeight="1" x14ac:dyDescent="0.25"/>
  </sheetData>
  <customSheetViews>
    <customSheetView guid="{03BCC8A0-FCA6-4BDE-AAC2-E8288BB56580}" scale="50" showGridLines="0" hiddenColumns="1" topLeftCell="A10">
      <pane ySplit="9" topLeftCell="A19" activePane="bottomLeft" state="frozen"/>
      <selection pane="bottomLeft" activeCell="A19" sqref="A19"/>
      <pageMargins left="0.23622047244094491" right="0.23622047244094491" top="0.74803149606299213" bottom="0.74803149606299213" header="0.31496062992125984" footer="0.31496062992125984"/>
      <pageSetup scale="60" orientation="landscape" r:id="rId1"/>
    </customSheetView>
  </customSheetViews>
  <mergeCells count="7">
    <mergeCell ref="I9:R9"/>
    <mergeCell ref="T9:AA9"/>
    <mergeCell ref="A3:B3"/>
    <mergeCell ref="D5:K5"/>
    <mergeCell ref="A73:A74"/>
    <mergeCell ref="A12:B12"/>
    <mergeCell ref="D14:K14"/>
  </mergeCells>
  <conditionalFormatting sqref="AF7:AF8 AF16">
    <cfRule type="cellIs" dxfId="166" priority="283" stopIfTrue="1" operator="equal">
      <formula>$AF$7</formula>
    </cfRule>
  </conditionalFormatting>
  <conditionalFormatting sqref="I73:I75 H51 J54 I25:I70 I19:I23">
    <cfRule type="cellIs" dxfId="165" priority="274" stopIfTrue="1" operator="equal">
      <formula>"x"</formula>
    </cfRule>
  </conditionalFormatting>
  <conditionalFormatting sqref="J56:J69 J71:J75 I71:I72 J45:J48 J50:J51 J53 J39 J41:J42 J20:J26 J29:J37 I24">
    <cfRule type="cellIs" dxfId="164" priority="273" operator="equal">
      <formula>"x"</formula>
    </cfRule>
  </conditionalFormatting>
  <conditionalFormatting sqref="K46:K61 J70 K63:K75 J43:J44 J49 J52 J55 L60 L63 J40 J38:L38 K19:K20 J19 J27:J28 K23:K44 L25">
    <cfRule type="cellIs" dxfId="163" priority="272" operator="equal">
      <formula>"x"</formula>
    </cfRule>
  </conditionalFormatting>
  <conditionalFormatting sqref="L61:L62 L64:L67 L69:L75 K45 L39:L59 L19:L24 K21:K22 L26:L37">
    <cfRule type="cellIs" dxfId="162" priority="271" stopIfTrue="1" operator="equal">
      <formula>"x"</formula>
    </cfRule>
  </conditionalFormatting>
  <conditionalFormatting sqref="K62 L68 M19:M75">
    <cfRule type="cellIs" dxfId="161" priority="270" operator="equal">
      <formula>"x"</formula>
    </cfRule>
  </conditionalFormatting>
  <conditionalFormatting sqref="S19:S20">
    <cfRule type="cellIs" dxfId="160" priority="13" stopIfTrue="1" operator="equal">
      <formula>"x"</formula>
    </cfRule>
  </conditionalFormatting>
  <conditionalFormatting sqref="N19:N75">
    <cfRule type="cellIs" dxfId="159" priority="11" stopIfTrue="1" operator="equal">
      <formula>$AF$8</formula>
    </cfRule>
    <cfRule type="cellIs" dxfId="158" priority="12" stopIfTrue="1" operator="equal">
      <formula>$AF$7</formula>
    </cfRule>
  </conditionalFormatting>
  <dataValidations count="1">
    <dataValidation type="list" allowBlank="1" showInputMessage="1" showErrorMessage="1" sqref="N19:N27 N29:N75">
      <formula1>$AF$7:$AF$8</formula1>
    </dataValidation>
  </dataValidations>
  <pageMargins left="0.23622047244094491" right="0.23622047244094491" top="0.74803149606299213" bottom="0.74803149606299213" header="0.31496062992125984" footer="0.31496062992125984"/>
  <pageSetup scale="60" orientation="landscape"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2"/>
  <sheetViews>
    <sheetView showGridLines="0" topLeftCell="A19" zoomScalePageLayoutView="70" workbookViewId="0">
      <selection activeCell="J52" sqref="J52"/>
    </sheetView>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s>
  <sheetData>
    <row r="1" spans="1:19" s="2" customFormat="1" x14ac:dyDescent="0.25">
      <c r="A1" s="3" t="s">
        <v>0</v>
      </c>
      <c r="H1" s="15"/>
      <c r="I1" s="15"/>
      <c r="J1" s="15"/>
      <c r="K1" s="15"/>
      <c r="L1" s="15"/>
      <c r="M1" s="15"/>
    </row>
    <row r="2" spans="1:19" s="4" customFormat="1" ht="4.1500000000000004" customHeight="1" x14ac:dyDescent="0.25">
      <c r="H2" s="16"/>
      <c r="I2" s="16"/>
      <c r="J2" s="16"/>
      <c r="K2" s="16"/>
      <c r="L2" s="16"/>
      <c r="M2" s="16"/>
    </row>
    <row r="3" spans="1:19" s="5" customFormat="1" ht="15.75" thickBot="1" x14ac:dyDescent="0.3">
      <c r="A3" s="392" t="str">
        <f>'Monitoria Anual 1'!A3</f>
        <v>PLANO DE AÇÃO NACIONAL DOS PASSERIFORMES AMEAÇADOS DOS CAMPOS SULINOS E ESPINILHO</v>
      </c>
      <c r="B3" s="392"/>
      <c r="C3" s="392"/>
      <c r="D3" s="392"/>
      <c r="E3" s="392"/>
      <c r="F3" s="392"/>
      <c r="G3" s="392"/>
      <c r="H3" s="392"/>
      <c r="I3" s="392"/>
      <c r="J3" s="392"/>
      <c r="K3" s="392"/>
      <c r="L3" s="392"/>
      <c r="M3" s="392"/>
      <c r="N3" s="392"/>
      <c r="O3" s="392"/>
      <c r="P3" s="392"/>
    </row>
    <row r="4" spans="1:19" s="1" customFormat="1" ht="15.75" thickTop="1" x14ac:dyDescent="0.25">
      <c r="H4" s="17"/>
      <c r="I4" s="17"/>
      <c r="J4" s="17"/>
      <c r="K4" s="17"/>
      <c r="L4" s="17"/>
      <c r="M4" s="17"/>
    </row>
    <row r="5" spans="1:19" s="6" customFormat="1" ht="25.9" customHeight="1" thickBot="1" x14ac:dyDescent="0.3">
      <c r="A5" s="7" t="s">
        <v>1</v>
      </c>
      <c r="B5" s="7"/>
      <c r="C5" s="12"/>
      <c r="D5" s="12"/>
      <c r="E5" s="12"/>
      <c r="F5" s="12"/>
      <c r="G5" s="12"/>
      <c r="H5" s="12"/>
      <c r="I5" s="12"/>
      <c r="J5" s="12"/>
      <c r="K5" s="12"/>
      <c r="L5" s="12"/>
      <c r="M5" s="12"/>
      <c r="N5" s="12"/>
      <c r="O5" s="12"/>
      <c r="P5" s="13"/>
    </row>
    <row r="6" spans="1:19" s="1" customFormat="1" ht="15.75" thickTop="1" x14ac:dyDescent="0.25">
      <c r="H6" s="17"/>
      <c r="I6" s="17"/>
      <c r="J6" s="17"/>
      <c r="K6" s="17"/>
      <c r="L6" s="17"/>
      <c r="M6" s="17"/>
    </row>
    <row r="7" spans="1:19" s="1" customFormat="1" ht="15.75" thickBot="1" x14ac:dyDescent="0.3">
      <c r="A7" s="7" t="s">
        <v>2</v>
      </c>
      <c r="B7" s="7"/>
      <c r="C7" s="250" t="s">
        <v>928</v>
      </c>
      <c r="D7" s="9"/>
      <c r="E7" s="10"/>
      <c r="F7" s="10"/>
      <c r="G7" s="11"/>
      <c r="H7" s="17"/>
      <c r="I7" s="17"/>
      <c r="J7" s="17"/>
      <c r="K7" s="17"/>
      <c r="L7" s="17"/>
      <c r="M7" s="17"/>
    </row>
    <row r="8" spans="1:19" ht="15.75" thickTop="1" x14ac:dyDescent="0.25"/>
    <row r="9" spans="1:19" ht="18.75" x14ac:dyDescent="0.25">
      <c r="A9" s="51" t="s">
        <v>33</v>
      </c>
      <c r="B9" s="51"/>
      <c r="C9" s="51"/>
      <c r="D9" s="51"/>
      <c r="E9" s="51"/>
      <c r="F9" s="51"/>
      <c r="G9" s="51"/>
      <c r="H9" s="51"/>
      <c r="I9" s="51"/>
      <c r="J9" s="51"/>
      <c r="K9" s="51"/>
      <c r="L9" s="51"/>
      <c r="M9" s="51"/>
      <c r="N9" s="51"/>
      <c r="O9" s="51"/>
      <c r="P9" s="51"/>
      <c r="Q9" s="51"/>
      <c r="R9" s="51"/>
      <c r="S9" s="51"/>
    </row>
    <row r="11" spans="1:19" x14ac:dyDescent="0.25">
      <c r="B11" s="28" t="s">
        <v>44</v>
      </c>
      <c r="C11" s="29"/>
      <c r="D11" s="29"/>
    </row>
    <row r="12" spans="1:19" ht="15.75" thickBot="1" x14ac:dyDescent="0.3">
      <c r="E12" s="396" t="s">
        <v>82</v>
      </c>
      <c r="F12" s="397"/>
    </row>
    <row r="13" spans="1:19" ht="59.25" customHeight="1" thickTop="1" thickBot="1" x14ac:dyDescent="0.3">
      <c r="B13" s="390" t="s">
        <v>35</v>
      </c>
      <c r="C13" s="391"/>
      <c r="D13" s="402"/>
      <c r="E13" s="394" t="s">
        <v>81</v>
      </c>
      <c r="F13" s="395"/>
    </row>
    <row r="14" spans="1:19" s="77" customFormat="1" ht="31.9" customHeight="1" thickTop="1" thickBot="1" x14ac:dyDescent="0.3">
      <c r="B14" s="78" t="s">
        <v>41</v>
      </c>
      <c r="C14" s="80" t="s">
        <v>79</v>
      </c>
      <c r="D14" s="79" t="s">
        <v>42</v>
      </c>
      <c r="E14" s="80" t="s">
        <v>72</v>
      </c>
      <c r="F14" s="79" t="s">
        <v>42</v>
      </c>
    </row>
    <row r="15" spans="1:19" ht="16.5" thickTop="1" x14ac:dyDescent="0.25">
      <c r="B15" s="52" t="s">
        <v>36</v>
      </c>
      <c r="C15" s="91"/>
      <c r="D15" s="92">
        <f>C15/C22</f>
        <v>0</v>
      </c>
      <c r="E15" s="91">
        <f>COUNTA('Monitoria Anual 3'!N19:N167)</f>
        <v>2</v>
      </c>
      <c r="F15" s="92"/>
    </row>
    <row r="16" spans="1:19" ht="15.75" x14ac:dyDescent="0.25">
      <c r="B16" s="37" t="s">
        <v>48</v>
      </c>
      <c r="C16" s="93">
        <f>COUNTA('Monitoria Anual 3'!I19:I167)</f>
        <v>2</v>
      </c>
      <c r="D16" s="94">
        <f>C16/C22</f>
        <v>3.5714285714285712E-2</v>
      </c>
      <c r="E16" s="93">
        <f>C16</f>
        <v>2</v>
      </c>
      <c r="F16" s="94">
        <f t="shared" ref="F16:F21" si="0">E16/$E$22</f>
        <v>3.7037037037037035E-2</v>
      </c>
    </row>
    <row r="17" spans="1:17" ht="15.75" x14ac:dyDescent="0.25">
      <c r="B17" s="30" t="s">
        <v>37</v>
      </c>
      <c r="C17" s="95">
        <f>COUNTA('Monitoria Anual 3'!J19:J167)</f>
        <v>8</v>
      </c>
      <c r="D17" s="96">
        <f>C17/C22</f>
        <v>0.14285714285714285</v>
      </c>
      <c r="E17" s="95">
        <v>7</v>
      </c>
      <c r="F17" s="94">
        <f t="shared" si="0"/>
        <v>0.12962962962962962</v>
      </c>
    </row>
    <row r="18" spans="1:17" ht="15.75" x14ac:dyDescent="0.25">
      <c r="B18" s="31" t="s">
        <v>38</v>
      </c>
      <c r="C18" s="95">
        <f>COUNTA('Monitoria Anual 3'!K19:K167)</f>
        <v>25</v>
      </c>
      <c r="D18" s="96">
        <f>C18/C22</f>
        <v>0.44642857142857145</v>
      </c>
      <c r="E18" s="95">
        <v>24</v>
      </c>
      <c r="F18" s="94">
        <f t="shared" si="0"/>
        <v>0.44444444444444442</v>
      </c>
    </row>
    <row r="19" spans="1:17" ht="15.75" x14ac:dyDescent="0.25">
      <c r="B19" s="32" t="s">
        <v>39</v>
      </c>
      <c r="C19" s="95">
        <f>COUNTA('Monitoria Anual 3'!L19:L167)</f>
        <v>20</v>
      </c>
      <c r="D19" s="96">
        <f>C19/C22</f>
        <v>0.35714285714285715</v>
      </c>
      <c r="E19" s="95">
        <f>C19</f>
        <v>20</v>
      </c>
      <c r="F19" s="94">
        <f t="shared" si="0"/>
        <v>0.37037037037037035</v>
      </c>
    </row>
    <row r="20" spans="1:17" ht="16.5" thickBot="1" x14ac:dyDescent="0.3">
      <c r="B20" s="33" t="s">
        <v>40</v>
      </c>
      <c r="C20" s="95">
        <f>COUNTA('Monitoria Anual 3'!M19:M167)</f>
        <v>1</v>
      </c>
      <c r="D20" s="96">
        <f>C20/C22</f>
        <v>1.7857142857142856E-2</v>
      </c>
      <c r="E20" s="95">
        <f>C20</f>
        <v>1</v>
      </c>
      <c r="F20" s="94">
        <f t="shared" si="0"/>
        <v>1.8518518518518517E-2</v>
      </c>
    </row>
    <row r="21" spans="1:17" ht="17.25" thickTop="1" thickBot="1" x14ac:dyDescent="0.3">
      <c r="B21" s="88" t="s">
        <v>63</v>
      </c>
      <c r="C21" s="95">
        <v>0</v>
      </c>
      <c r="D21" s="96">
        <v>0</v>
      </c>
      <c r="E21" s="95">
        <f>'Monitoria Anual 3'!B173</f>
        <v>0</v>
      </c>
      <c r="F21" s="94">
        <f t="shared" si="0"/>
        <v>0</v>
      </c>
    </row>
    <row r="22" spans="1:17" ht="16.5" thickTop="1" thickBot="1" x14ac:dyDescent="0.3">
      <c r="B22" s="98" t="s">
        <v>43</v>
      </c>
      <c r="C22" s="99">
        <f>SUM(C15:C21)</f>
        <v>56</v>
      </c>
      <c r="D22" s="100">
        <f>SUM(D15:D21)</f>
        <v>1</v>
      </c>
      <c r="E22" s="99">
        <f>SUM(E16:E21)</f>
        <v>54</v>
      </c>
      <c r="F22" s="97">
        <f>SUM(F16:F21)</f>
        <v>0.99999999999999989</v>
      </c>
    </row>
    <row r="23" spans="1:17" ht="16.5" thickTop="1" thickBot="1" x14ac:dyDescent="0.3">
      <c r="B23" s="393" t="s">
        <v>78</v>
      </c>
      <c r="C23" s="393"/>
      <c r="D23" s="393"/>
      <c r="E23" s="103">
        <f>COUNTIF('Monitoria Anual 3'!N19:N155,'Monitoria Anual 3'!AF7)</f>
        <v>1</v>
      </c>
      <c r="F23" s="101"/>
    </row>
    <row r="24" spans="1:17" ht="16.5" thickTop="1" thickBot="1" x14ac:dyDescent="0.3">
      <c r="B24" s="393" t="s">
        <v>77</v>
      </c>
      <c r="C24" s="393"/>
      <c r="D24" s="393"/>
      <c r="E24" s="103">
        <f>COUNTIF('Monitoria Anual 3'!N19:N155,'Monitoria Anual 3'!AF8)</f>
        <v>1</v>
      </c>
      <c r="F24" s="102"/>
    </row>
    <row r="25" spans="1:17" ht="15.75" thickTop="1" x14ac:dyDescent="0.25"/>
    <row r="26" spans="1:17" x14ac:dyDescent="0.25">
      <c r="B26" s="28" t="s">
        <v>45</v>
      </c>
      <c r="C26" s="29"/>
      <c r="D26" s="29"/>
    </row>
    <row r="27" spans="1:17" ht="3" customHeight="1" x14ac:dyDescent="0.25"/>
    <row r="28" spans="1:17" ht="36" customHeight="1" x14ac:dyDescent="0.25">
      <c r="B28" s="50" t="s">
        <v>34</v>
      </c>
      <c r="C28" s="36">
        <v>11</v>
      </c>
      <c r="O28" t="s">
        <v>75</v>
      </c>
      <c r="Q28" t="s">
        <v>76</v>
      </c>
    </row>
    <row r="29" spans="1:17" ht="6.6" customHeight="1" thickBot="1" x14ac:dyDescent="0.3"/>
    <row r="30" spans="1:17" ht="16.5" thickTop="1" thickBot="1" x14ac:dyDescent="0.3">
      <c r="A30" s="230"/>
      <c r="B30" s="238" t="s">
        <v>46</v>
      </c>
      <c r="C30" s="224" t="s">
        <v>47</v>
      </c>
      <c r="D30" s="240"/>
      <c r="E30" s="242"/>
      <c r="F30" s="243"/>
      <c r="G30" s="244"/>
      <c r="H30" s="247"/>
      <c r="I30" s="245"/>
    </row>
    <row r="31" spans="1:17" ht="15.75" thickTop="1" x14ac:dyDescent="0.25">
      <c r="A31" s="230"/>
      <c r="B31" s="228" t="s">
        <v>49</v>
      </c>
      <c r="C31" s="235">
        <v>16</v>
      </c>
      <c r="D31" s="237">
        <v>0</v>
      </c>
      <c r="E31" s="237">
        <v>0</v>
      </c>
      <c r="F31" s="241">
        <v>2</v>
      </c>
      <c r="G31" s="236">
        <v>3</v>
      </c>
      <c r="H31" s="248">
        <v>7</v>
      </c>
      <c r="I31" s="246">
        <v>0</v>
      </c>
    </row>
    <row r="32" spans="1:17" x14ac:dyDescent="0.25">
      <c r="A32" s="230"/>
      <c r="B32" s="232" t="s">
        <v>50</v>
      </c>
      <c r="C32" s="227">
        <v>9</v>
      </c>
      <c r="D32" s="226">
        <f>COUNTA('Monitoria Anual 3'!N34:N48)</f>
        <v>1</v>
      </c>
      <c r="E32" s="239">
        <f>COUNTA('Monitoria Anual 3'!I34:I48)</f>
        <v>0</v>
      </c>
      <c r="F32" s="226">
        <v>3</v>
      </c>
      <c r="G32" s="226">
        <v>4</v>
      </c>
      <c r="H32" s="226">
        <v>1</v>
      </c>
      <c r="I32" s="225">
        <f>COUNTA('Monitoria Anual 3'!M34:M48)</f>
        <v>0</v>
      </c>
    </row>
    <row r="33" spans="1:9" x14ac:dyDescent="0.25">
      <c r="A33" s="230"/>
      <c r="B33" s="231" t="s">
        <v>51</v>
      </c>
      <c r="C33" s="227">
        <v>8</v>
      </c>
      <c r="D33" s="225">
        <f>COUNTA('Monitoria Anual 3'!N49:N63)</f>
        <v>0</v>
      </c>
      <c r="E33" s="225">
        <v>0</v>
      </c>
      <c r="F33" s="226">
        <f>COUNTA('Monitoria Anual 3'!J49:J63)</f>
        <v>1</v>
      </c>
      <c r="G33" s="226">
        <v>5</v>
      </c>
      <c r="H33" s="226">
        <v>2</v>
      </c>
      <c r="I33" s="225">
        <v>0</v>
      </c>
    </row>
    <row r="34" spans="1:9" x14ac:dyDescent="0.25">
      <c r="A34" s="230"/>
      <c r="B34" s="232" t="s">
        <v>52</v>
      </c>
      <c r="C34" s="227">
        <v>4</v>
      </c>
      <c r="D34" s="225">
        <f>COUNTA('Monitoria Anual 3'!N64:N77)</f>
        <v>0</v>
      </c>
      <c r="E34" s="226">
        <f>COUNTA('Monitoria Anual 3'!I64:I77)</f>
        <v>1</v>
      </c>
      <c r="F34" s="225">
        <f>COUNTA('Monitoria Anual 3'!J64:J77)</f>
        <v>0</v>
      </c>
      <c r="G34" s="226">
        <v>3</v>
      </c>
      <c r="H34" s="225"/>
      <c r="I34" s="225">
        <f>COUNTA('Monitoria Anual 3'!M64:M77)</f>
        <v>0</v>
      </c>
    </row>
    <row r="35" spans="1:9" x14ac:dyDescent="0.25">
      <c r="A35" s="230"/>
      <c r="B35" s="228" t="s">
        <v>53</v>
      </c>
      <c r="C35" s="227">
        <v>3</v>
      </c>
      <c r="D35" s="47">
        <f>COUNTA('Monitoria Anual 3'!N78:N92)</f>
        <v>0</v>
      </c>
      <c r="E35" s="47">
        <f>COUNTA('Monitoria Anual 3'!I78:I92)</f>
        <v>0</v>
      </c>
      <c r="F35" s="47">
        <f>COUNTA('Monitoria Anual 3'!J78:J92)</f>
        <v>0</v>
      </c>
      <c r="G35" s="47">
        <v>3</v>
      </c>
      <c r="H35" s="47">
        <f>COUNTA('Monitoria Anual 3'!L78:L92)</f>
        <v>0</v>
      </c>
      <c r="I35" s="47">
        <f>COUNTA('Monitoria Anual 3'!M78:M92)</f>
        <v>0</v>
      </c>
    </row>
    <row r="36" spans="1:9" x14ac:dyDescent="0.25">
      <c r="A36" s="230"/>
      <c r="B36" s="231" t="s">
        <v>54</v>
      </c>
      <c r="C36" s="227">
        <v>2</v>
      </c>
      <c r="D36" s="47">
        <f>COUNTA('Monitoria Anual 3'!N93:N107)</f>
        <v>0</v>
      </c>
      <c r="E36" s="47">
        <f>COUNTA('Monitoria Anual 3'!I93:I107)</f>
        <v>0</v>
      </c>
      <c r="F36" s="47">
        <f>COUNTA('Monitoria Anual 3'!J93:J107)</f>
        <v>0</v>
      </c>
      <c r="G36" s="47">
        <v>1</v>
      </c>
      <c r="H36" s="47">
        <f>COUNTA('Monitoria Anual 3'!L93:L107)</f>
        <v>0</v>
      </c>
      <c r="I36" s="47">
        <v>1</v>
      </c>
    </row>
    <row r="37" spans="1:9" x14ac:dyDescent="0.25">
      <c r="A37" s="230"/>
      <c r="B37" s="232" t="s">
        <v>55</v>
      </c>
      <c r="C37" s="227">
        <v>5</v>
      </c>
      <c r="D37" s="47">
        <f>COUNTA('Monitoria Anual 3'!N108:N122)</f>
        <v>0</v>
      </c>
      <c r="E37" s="47">
        <v>1</v>
      </c>
      <c r="F37" s="47">
        <f>COUNTA('Monitoria Anual 3'!J108:J122)</f>
        <v>0</v>
      </c>
      <c r="G37" s="47">
        <v>1</v>
      </c>
      <c r="H37" s="47">
        <v>3</v>
      </c>
      <c r="I37" s="47">
        <f>COUNTA('Monitoria Anual 3'!M108:M122)</f>
        <v>0</v>
      </c>
    </row>
    <row r="38" spans="1:9" x14ac:dyDescent="0.25">
      <c r="A38" s="230"/>
      <c r="B38" s="232" t="s">
        <v>56</v>
      </c>
      <c r="C38" s="227">
        <v>3</v>
      </c>
      <c r="D38" s="47">
        <f>COUNTA('Monitoria Anual 3'!N123:N137)</f>
        <v>0</v>
      </c>
      <c r="E38" s="47">
        <f>COUNTA('Monitoria Anual 3'!I123:I137)</f>
        <v>0</v>
      </c>
      <c r="F38" s="47">
        <f>COUNTA('Monitoria Anual 3'!J123:J137)</f>
        <v>0</v>
      </c>
      <c r="G38" s="47">
        <v>2</v>
      </c>
      <c r="H38" s="47">
        <v>1</v>
      </c>
      <c r="I38" s="47">
        <f>COUNTA('Monitoria Anual 3'!M123:M137)</f>
        <v>0</v>
      </c>
    </row>
    <row r="39" spans="1:9" x14ac:dyDescent="0.25">
      <c r="A39" s="230"/>
      <c r="B39" s="233" t="s">
        <v>57</v>
      </c>
      <c r="C39" s="227">
        <v>3</v>
      </c>
      <c r="D39" s="47">
        <f>COUNTA('Monitoria Anual 3'!N138:N152)</f>
        <v>0</v>
      </c>
      <c r="E39" s="47">
        <f>COUNTA('Monitoria Anual 3'!I138:I152)</f>
        <v>0</v>
      </c>
      <c r="F39" s="47">
        <f>COUNTA('Monitoria Anual 3'!J138:J152)</f>
        <v>0</v>
      </c>
      <c r="G39" s="47">
        <v>2</v>
      </c>
      <c r="H39" s="47">
        <v>1</v>
      </c>
      <c r="I39" s="47">
        <f>COUNTA('Monitoria Anual 3'!M138:M152)</f>
        <v>0</v>
      </c>
    </row>
    <row r="40" spans="1:9" x14ac:dyDescent="0.25">
      <c r="A40" s="230"/>
      <c r="B40" s="234" t="s">
        <v>58</v>
      </c>
      <c r="C40" s="227">
        <v>1</v>
      </c>
      <c r="D40" s="47">
        <f>COUNTA('Monitoria Anual 3'!N153:N167)</f>
        <v>0</v>
      </c>
      <c r="E40" s="47">
        <f>COUNTA('Monitoria Anual 3'!I153:I167)</f>
        <v>0</v>
      </c>
      <c r="F40" s="47">
        <f>COUNTA('Monitoria Anual 3'!J153:J167)</f>
        <v>0</v>
      </c>
      <c r="G40" s="47">
        <v>1</v>
      </c>
      <c r="H40" s="47">
        <f>COUNTA('Monitoria Anual 3'!L153:L167)</f>
        <v>0</v>
      </c>
      <c r="I40" s="47">
        <f>COUNTA('Monitoria Anual 3'!M153:M167)</f>
        <v>0</v>
      </c>
    </row>
    <row r="41" spans="1:9" ht="15.75" thickBot="1" x14ac:dyDescent="0.3">
      <c r="A41" s="230"/>
      <c r="B41" s="229" t="s">
        <v>419</v>
      </c>
      <c r="C41" s="48">
        <v>2</v>
      </c>
      <c r="D41" s="48"/>
      <c r="E41" s="48"/>
      <c r="F41" s="48"/>
      <c r="G41" s="48"/>
      <c r="H41" s="48">
        <v>2</v>
      </c>
      <c r="I41" s="249"/>
    </row>
    <row r="42" spans="1:9" ht="15.75" thickTop="1" x14ac:dyDescent="0.25"/>
  </sheetData>
  <sheetProtection algorithmName="SHA-512" hashValue="3kOeILkn8+SOVEyjKUf9KA9LkRjMAdQ5cOpgFA84IMbnUbw3grjEV0EW497wXShGN+CiZpfpzE9MTFO1/AULeg==" saltValue="9LfvLL3heAb4TQEvn0p3sQ==" spinCount="100000" sheet="1" objects="1" scenarios="1" selectLockedCells="1" selectUnlockedCells="1"/>
  <customSheetViews>
    <customSheetView guid="{03BCC8A0-FCA6-4BDE-AAC2-E8288BB56580}" showGridLines="0" topLeftCell="A19">
      <selection activeCell="J52" sqref="J52"/>
      <colBreaks count="1" manualBreakCount="1">
        <brk id="9" max="1048575" man="1"/>
      </colBreaks>
      <pageMargins left="0.511811024" right="0.511811024" top="0.78740157499999996" bottom="0.78740157499999996" header="0.31496062000000002" footer="0.31496062000000002"/>
      <pageSetup scale="95" orientation="portrait" r:id="rId1"/>
    </customSheetView>
  </customSheetViews>
  <mergeCells count="6">
    <mergeCell ref="A3:P3"/>
    <mergeCell ref="B13:D13"/>
    <mergeCell ref="B23:D23"/>
    <mergeCell ref="B24:D24"/>
    <mergeCell ref="E12:F12"/>
    <mergeCell ref="E13:F13"/>
  </mergeCells>
  <conditionalFormatting sqref="D31:I41">
    <cfRule type="cellIs" dxfId="157" priority="10" stopIfTrue="1" operator="equal">
      <formula>0</formula>
    </cfRule>
  </conditionalFormatting>
  <conditionalFormatting sqref="F31">
    <cfRule type="cellIs" dxfId="156" priority="9" operator="equal">
      <formula>0</formula>
    </cfRule>
  </conditionalFormatting>
  <conditionalFormatting sqref="G31">
    <cfRule type="cellIs" dxfId="155" priority="8" operator="equal">
      <formula>0</formula>
    </cfRule>
  </conditionalFormatting>
  <conditionalFormatting sqref="H31">
    <cfRule type="cellIs" dxfId="154" priority="7" operator="equal">
      <formula>0</formula>
    </cfRule>
  </conditionalFormatting>
  <conditionalFormatting sqref="I31">
    <cfRule type="cellIs" dxfId="153" priority="6" operator="equal">
      <formula>0</formula>
    </cfRule>
  </conditionalFormatting>
  <conditionalFormatting sqref="D31:E31 E32:E41 F31:I41">
    <cfRule type="cellIs" dxfId="152" priority="5" stopIfTrue="1" operator="equal">
      <formula>0</formula>
    </cfRule>
  </conditionalFormatting>
  <conditionalFormatting sqref="F31">
    <cfRule type="cellIs" dxfId="151" priority="4" operator="equal">
      <formula>0</formula>
    </cfRule>
  </conditionalFormatting>
  <conditionalFormatting sqref="G31">
    <cfRule type="cellIs" dxfId="150" priority="3" operator="equal">
      <formula>0</formula>
    </cfRule>
  </conditionalFormatting>
  <conditionalFormatting sqref="H31">
    <cfRule type="cellIs" dxfId="149" priority="2" operator="equal">
      <formula>0</formula>
    </cfRule>
  </conditionalFormatting>
  <conditionalFormatting sqref="I31">
    <cfRule type="cellIs" dxfId="148" priority="1" operator="equal">
      <formula>0</formula>
    </cfRule>
  </conditionalFormatting>
  <pageMargins left="0.511811024" right="0.511811024" top="0.78740157499999996" bottom="0.78740157499999996" header="0.31496062000000002" footer="0.31496062000000002"/>
  <pageSetup scale="95" orientation="portrait" r:id="rId2"/>
  <colBreaks count="1" manualBreakCount="1">
    <brk id="9" max="1048575" man="1"/>
  </colBreaks>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0"/>
  <sheetViews>
    <sheetView showGridLines="0" topLeftCell="C10" zoomScale="80" zoomScaleNormal="80" workbookViewId="0">
      <pane ySplit="1" topLeftCell="A11" activePane="bottomLeft" state="frozen"/>
      <selection activeCell="A10" sqref="A10"/>
      <selection pane="bottomLeft" activeCell="K14" sqref="K14"/>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7"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I1" s="15"/>
      <c r="J1" s="15"/>
      <c r="K1" s="15"/>
      <c r="L1" s="15"/>
      <c r="M1" s="15"/>
      <c r="N1" s="15"/>
    </row>
    <row r="2" spans="1:32" s="4" customFormat="1" ht="4.1500000000000004" customHeight="1" x14ac:dyDescent="0.25">
      <c r="I2" s="16"/>
      <c r="J2" s="16"/>
      <c r="K2" s="16"/>
      <c r="L2" s="16"/>
      <c r="M2" s="16"/>
      <c r="N2" s="16"/>
    </row>
    <row r="3" spans="1:32" s="5" customFormat="1" ht="15.75" thickBot="1" x14ac:dyDescent="0.3">
      <c r="A3" s="87" t="s">
        <v>933</v>
      </c>
      <c r="B3" s="87"/>
      <c r="C3" s="87"/>
      <c r="D3" s="87"/>
      <c r="E3" s="87"/>
      <c r="F3" s="87"/>
      <c r="G3" s="87"/>
      <c r="H3" s="87"/>
      <c r="I3" s="87"/>
      <c r="J3" s="87"/>
      <c r="K3" s="87"/>
      <c r="L3" s="87"/>
      <c r="M3" s="87"/>
      <c r="O3" s="87"/>
      <c r="P3" s="87"/>
      <c r="Q3" s="87"/>
    </row>
    <row r="4" spans="1:32" ht="15.75" thickTop="1" x14ac:dyDescent="0.25"/>
    <row r="5" spans="1:32" s="6" customFormat="1" ht="25.9" customHeight="1" thickBot="1" x14ac:dyDescent="0.3">
      <c r="A5" s="7" t="s">
        <v>1</v>
      </c>
      <c r="B5" s="7"/>
      <c r="C5" s="8"/>
      <c r="D5" s="292" t="s">
        <v>673</v>
      </c>
      <c r="E5" s="12"/>
      <c r="F5" s="12"/>
      <c r="G5" s="12"/>
      <c r="H5" s="12"/>
      <c r="I5" s="12"/>
      <c r="J5" s="12"/>
      <c r="K5" s="12"/>
      <c r="L5" s="12"/>
      <c r="M5" s="13"/>
    </row>
    <row r="6" spans="1:32" ht="15.75" thickTop="1" x14ac:dyDescent="0.25"/>
    <row r="7" spans="1:32" ht="15.75" thickBot="1" x14ac:dyDescent="0.3">
      <c r="A7" s="7" t="s">
        <v>2</v>
      </c>
      <c r="B7" s="7"/>
      <c r="C7" s="8"/>
      <c r="D7" s="291">
        <v>42309</v>
      </c>
      <c r="E7" s="10"/>
      <c r="F7" s="10"/>
      <c r="G7" s="11"/>
      <c r="H7" s="17"/>
      <c r="AF7" s="1" t="s">
        <v>73</v>
      </c>
    </row>
    <row r="8" spans="1:32" ht="15.75" thickTop="1" x14ac:dyDescent="0.25">
      <c r="AF8" s="81" t="s">
        <v>74</v>
      </c>
    </row>
    <row r="9" spans="1:32" ht="16.5" thickBot="1" x14ac:dyDescent="0.3">
      <c r="A9" s="68" t="s">
        <v>12</v>
      </c>
      <c r="B9" s="69"/>
      <c r="C9" s="69"/>
      <c r="D9" s="69"/>
      <c r="E9" s="69"/>
      <c r="F9" s="69"/>
      <c r="G9" s="69"/>
      <c r="H9" s="70"/>
      <c r="I9" s="381" t="s">
        <v>68</v>
      </c>
      <c r="J9" s="382"/>
      <c r="K9" s="382"/>
      <c r="L9" s="382"/>
      <c r="M9" s="382"/>
      <c r="N9" s="382"/>
      <c r="O9" s="382"/>
      <c r="P9" s="382"/>
      <c r="Q9" s="382"/>
      <c r="R9" s="383"/>
      <c r="S9" s="85"/>
      <c r="T9" s="384" t="s">
        <v>31</v>
      </c>
      <c r="U9" s="385"/>
      <c r="V9" s="385"/>
      <c r="W9" s="385"/>
      <c r="X9" s="385"/>
      <c r="Y9" s="385"/>
      <c r="Z9" s="385"/>
      <c r="AA9" s="386"/>
    </row>
    <row r="10" spans="1:32" ht="64.5" thickTop="1" thickBot="1" x14ac:dyDescent="0.3">
      <c r="A10" s="23" t="s">
        <v>4</v>
      </c>
      <c r="B10" s="23" t="s">
        <v>5</v>
      </c>
      <c r="C10" s="23" t="s">
        <v>6</v>
      </c>
      <c r="D10" s="23" t="s">
        <v>10</v>
      </c>
      <c r="E10" s="23" t="s">
        <v>11</v>
      </c>
      <c r="F10" s="23" t="s">
        <v>7</v>
      </c>
      <c r="G10" s="23" t="s">
        <v>9</v>
      </c>
      <c r="H10" s="23" t="s">
        <v>71</v>
      </c>
      <c r="I10" s="18" t="s">
        <v>13</v>
      </c>
      <c r="J10" s="19" t="s">
        <v>14</v>
      </c>
      <c r="K10" s="20" t="s">
        <v>15</v>
      </c>
      <c r="L10" s="21" t="s">
        <v>16</v>
      </c>
      <c r="M10" s="22" t="s">
        <v>17</v>
      </c>
      <c r="N10" s="75" t="s">
        <v>18</v>
      </c>
      <c r="O10" s="24" t="s">
        <v>19</v>
      </c>
      <c r="P10" s="24" t="s">
        <v>20</v>
      </c>
      <c r="Q10" s="24" t="s">
        <v>21</v>
      </c>
      <c r="R10" s="24" t="s">
        <v>22</v>
      </c>
      <c r="S10" s="24" t="s">
        <v>69</v>
      </c>
      <c r="T10" s="25" t="s">
        <v>23</v>
      </c>
      <c r="U10" s="26" t="s">
        <v>24</v>
      </c>
      <c r="V10" s="26" t="s">
        <v>25</v>
      </c>
      <c r="W10" s="26" t="s">
        <v>26</v>
      </c>
      <c r="X10" s="26" t="s">
        <v>27</v>
      </c>
      <c r="Y10" s="26" t="s">
        <v>28</v>
      </c>
      <c r="Z10" s="26" t="s">
        <v>29</v>
      </c>
      <c r="AA10" s="26" t="s">
        <v>30</v>
      </c>
    </row>
    <row r="11" spans="1:32" ht="222.75" customHeight="1" thickTop="1" x14ac:dyDescent="0.25">
      <c r="A11" s="293" t="s">
        <v>187</v>
      </c>
      <c r="B11" s="304" t="s">
        <v>83</v>
      </c>
      <c r="C11" s="304" t="s">
        <v>84</v>
      </c>
      <c r="D11" s="303">
        <v>40909</v>
      </c>
      <c r="E11" s="303">
        <v>42370</v>
      </c>
      <c r="F11" s="299" t="s">
        <v>678</v>
      </c>
      <c r="G11" s="304" t="s">
        <v>86</v>
      </c>
      <c r="H11" s="305">
        <v>0</v>
      </c>
      <c r="I11" s="299"/>
      <c r="J11" s="299"/>
      <c r="K11" s="215" t="s">
        <v>70</v>
      </c>
      <c r="L11" s="299"/>
      <c r="M11" s="299"/>
      <c r="N11" s="300"/>
      <c r="O11" s="299" t="s">
        <v>976</v>
      </c>
      <c r="P11" s="299"/>
      <c r="Q11" s="299"/>
      <c r="R11" s="299" t="s">
        <v>678</v>
      </c>
      <c r="S11" s="299"/>
      <c r="T11" s="299"/>
      <c r="U11" s="299"/>
      <c r="V11" s="299"/>
      <c r="W11" s="312"/>
      <c r="X11" s="299" t="s">
        <v>977</v>
      </c>
      <c r="Y11" s="299"/>
      <c r="Z11" s="299"/>
      <c r="AA11" s="299"/>
    </row>
    <row r="12" spans="1:32" ht="150.75" customHeight="1" x14ac:dyDescent="0.25">
      <c r="A12" s="66"/>
      <c r="B12" s="316" t="s">
        <v>469</v>
      </c>
      <c r="C12" s="316" t="s">
        <v>95</v>
      </c>
      <c r="D12" s="317">
        <v>40909</v>
      </c>
      <c r="E12" s="317">
        <v>42370</v>
      </c>
      <c r="F12" s="320" t="s">
        <v>678</v>
      </c>
      <c r="G12" s="316" t="s">
        <v>709</v>
      </c>
      <c r="H12" s="319">
        <v>0</v>
      </c>
      <c r="I12" s="320"/>
      <c r="J12" s="320"/>
      <c r="K12" s="320"/>
      <c r="L12" s="294" t="s">
        <v>70</v>
      </c>
      <c r="M12" s="320"/>
      <c r="N12" s="321"/>
      <c r="O12" s="326" t="s">
        <v>978</v>
      </c>
      <c r="P12" s="320" t="s">
        <v>979</v>
      </c>
      <c r="Q12" s="326"/>
      <c r="R12" s="320" t="s">
        <v>678</v>
      </c>
      <c r="S12" s="321" t="s">
        <v>980</v>
      </c>
      <c r="T12" s="316"/>
      <c r="U12" s="326"/>
      <c r="V12" s="326"/>
      <c r="W12" s="327"/>
      <c r="X12" s="299" t="s">
        <v>977</v>
      </c>
      <c r="Y12" s="326"/>
      <c r="Z12" s="326"/>
      <c r="AA12" s="326"/>
    </row>
    <row r="13" spans="1:32" ht="121.5" customHeight="1" x14ac:dyDescent="0.25">
      <c r="A13" s="66"/>
      <c r="B13" s="316" t="s">
        <v>475</v>
      </c>
      <c r="C13" s="316" t="s">
        <v>102</v>
      </c>
      <c r="D13" s="317">
        <v>40909</v>
      </c>
      <c r="E13" s="317">
        <v>42736</v>
      </c>
      <c r="F13" s="318" t="s">
        <v>684</v>
      </c>
      <c r="G13" s="316" t="s">
        <v>105</v>
      </c>
      <c r="H13" s="319">
        <v>0</v>
      </c>
      <c r="I13" s="320"/>
      <c r="J13" s="320"/>
      <c r="K13" s="320"/>
      <c r="L13" s="294" t="s">
        <v>70</v>
      </c>
      <c r="M13" s="320"/>
      <c r="N13" s="321"/>
      <c r="O13" s="320" t="s">
        <v>956</v>
      </c>
      <c r="P13" s="320" t="s">
        <v>954</v>
      </c>
      <c r="Q13" s="320"/>
      <c r="R13" s="320" t="s">
        <v>684</v>
      </c>
      <c r="S13" s="320" t="s">
        <v>955</v>
      </c>
      <c r="T13" s="320"/>
      <c r="U13" s="320"/>
      <c r="V13" s="320"/>
      <c r="W13" s="320"/>
      <c r="X13" s="320"/>
      <c r="Y13" s="320"/>
      <c r="Z13" s="320"/>
      <c r="AA13" s="320"/>
    </row>
    <row r="14" spans="1:32" ht="102.75" customHeight="1" x14ac:dyDescent="0.25">
      <c r="A14" s="66"/>
      <c r="B14" s="313" t="s">
        <v>679</v>
      </c>
      <c r="C14" s="316" t="s">
        <v>750</v>
      </c>
      <c r="D14" s="317">
        <v>40909</v>
      </c>
      <c r="E14" s="317">
        <v>42736</v>
      </c>
      <c r="F14" s="318" t="s">
        <v>684</v>
      </c>
      <c r="G14" s="318" t="s">
        <v>958</v>
      </c>
      <c r="H14" s="319">
        <v>300000</v>
      </c>
      <c r="I14" s="320"/>
      <c r="J14" s="320"/>
      <c r="K14" s="320"/>
      <c r="L14" s="294" t="s">
        <v>70</v>
      </c>
      <c r="M14" s="320"/>
      <c r="N14" s="321"/>
      <c r="O14" s="320" t="s">
        <v>957</v>
      </c>
      <c r="P14" s="320"/>
      <c r="Q14" s="320" t="s">
        <v>477</v>
      </c>
      <c r="R14" s="320"/>
      <c r="S14" s="320" t="s">
        <v>711</v>
      </c>
      <c r="T14" s="320"/>
      <c r="U14" s="320"/>
      <c r="V14" s="320"/>
      <c r="W14" s="320"/>
      <c r="X14" s="320"/>
      <c r="Y14" s="320"/>
      <c r="Z14" s="320"/>
      <c r="AA14" s="320"/>
    </row>
    <row r="15" spans="1:32" ht="174.75" customHeight="1" x14ac:dyDescent="0.25">
      <c r="A15" s="66"/>
      <c r="B15" s="313" t="s">
        <v>713</v>
      </c>
      <c r="C15" s="316" t="s">
        <v>116</v>
      </c>
      <c r="D15" s="317">
        <v>41275</v>
      </c>
      <c r="E15" s="317">
        <v>42370</v>
      </c>
      <c r="F15" s="318" t="s">
        <v>684</v>
      </c>
      <c r="G15" s="318" t="s">
        <v>117</v>
      </c>
      <c r="H15" s="319">
        <v>10000</v>
      </c>
      <c r="I15" s="320"/>
      <c r="J15" s="294" t="s">
        <v>70</v>
      </c>
      <c r="K15" s="320"/>
      <c r="L15" s="320"/>
      <c r="M15" s="320"/>
      <c r="N15" s="321"/>
      <c r="O15" s="320" t="s">
        <v>959</v>
      </c>
      <c r="P15" s="320"/>
      <c r="Q15" s="320"/>
      <c r="R15" s="320"/>
      <c r="S15" s="320"/>
      <c r="T15" s="313"/>
      <c r="U15" s="320"/>
      <c r="V15" s="320"/>
      <c r="W15" s="320"/>
      <c r="X15" s="320"/>
      <c r="Y15" s="320"/>
      <c r="Z15" s="320"/>
      <c r="AA15" s="320"/>
    </row>
    <row r="16" spans="1:32" ht="90" x14ac:dyDescent="0.25">
      <c r="A16" s="66"/>
      <c r="B16" s="313" t="s">
        <v>753</v>
      </c>
      <c r="C16" s="316" t="s">
        <v>121</v>
      </c>
      <c r="D16" s="317">
        <v>41791</v>
      </c>
      <c r="E16" s="317">
        <v>42156</v>
      </c>
      <c r="F16" s="318" t="s">
        <v>684</v>
      </c>
      <c r="G16" s="316" t="s">
        <v>122</v>
      </c>
      <c r="H16" s="319">
        <v>300000</v>
      </c>
      <c r="I16" s="320"/>
      <c r="J16" s="320"/>
      <c r="K16" s="320"/>
      <c r="L16" s="294" t="s">
        <v>70</v>
      </c>
      <c r="M16" s="320"/>
      <c r="N16" s="321"/>
      <c r="O16" s="320" t="s">
        <v>960</v>
      </c>
      <c r="P16" s="320" t="s">
        <v>715</v>
      </c>
      <c r="Q16" s="320"/>
      <c r="R16" s="320"/>
      <c r="S16" s="320"/>
      <c r="T16" s="320"/>
      <c r="U16" s="320"/>
      <c r="V16" s="320"/>
      <c r="W16" s="320"/>
      <c r="X16" s="320"/>
      <c r="Y16" s="320"/>
      <c r="Z16" s="320"/>
      <c r="AA16" s="320"/>
    </row>
    <row r="17" spans="1:27" ht="122.25" customHeight="1" x14ac:dyDescent="0.25">
      <c r="A17" s="66"/>
      <c r="B17" s="316" t="s">
        <v>123</v>
      </c>
      <c r="C17" s="316" t="s">
        <v>856</v>
      </c>
      <c r="D17" s="317">
        <v>40909</v>
      </c>
      <c r="E17" s="317">
        <v>42736</v>
      </c>
      <c r="F17" s="320" t="s">
        <v>678</v>
      </c>
      <c r="G17" s="316" t="s">
        <v>682</v>
      </c>
      <c r="H17" s="319">
        <v>830000</v>
      </c>
      <c r="I17" s="320"/>
      <c r="J17" s="320"/>
      <c r="K17" s="294" t="s">
        <v>70</v>
      </c>
      <c r="L17" s="320"/>
      <c r="M17" s="320"/>
      <c r="N17" s="321"/>
      <c r="O17" s="326" t="s">
        <v>854</v>
      </c>
      <c r="P17" s="320"/>
      <c r="Q17" s="326"/>
      <c r="R17" s="320" t="s">
        <v>678</v>
      </c>
      <c r="S17" s="326" t="s">
        <v>855</v>
      </c>
      <c r="T17" s="326"/>
      <c r="U17" s="328"/>
      <c r="V17" s="326"/>
      <c r="W17" s="326"/>
      <c r="X17" s="299" t="s">
        <v>977</v>
      </c>
      <c r="Y17" s="326"/>
      <c r="Z17" s="326"/>
      <c r="AA17" s="328"/>
    </row>
    <row r="18" spans="1:27" ht="101.25" customHeight="1" x14ac:dyDescent="0.25">
      <c r="A18" s="66"/>
      <c r="B18" s="304" t="s">
        <v>716</v>
      </c>
      <c r="C18" s="304" t="s">
        <v>981</v>
      </c>
      <c r="D18" s="303">
        <v>40909</v>
      </c>
      <c r="E18" s="303">
        <v>42736</v>
      </c>
      <c r="F18" s="299" t="s">
        <v>685</v>
      </c>
      <c r="G18" s="299" t="s">
        <v>829</v>
      </c>
      <c r="H18" s="305" t="s">
        <v>982</v>
      </c>
      <c r="I18" s="299"/>
      <c r="J18" s="299"/>
      <c r="K18" s="299"/>
      <c r="L18" s="215" t="s">
        <v>70</v>
      </c>
      <c r="M18" s="299"/>
      <c r="N18" s="300"/>
      <c r="O18" s="311" t="s">
        <v>858</v>
      </c>
      <c r="P18" s="299"/>
      <c r="Q18" s="299" t="s">
        <v>755</v>
      </c>
      <c r="R18" s="299" t="s">
        <v>756</v>
      </c>
      <c r="S18" s="299" t="s">
        <v>717</v>
      </c>
      <c r="T18" s="304"/>
      <c r="U18" s="299"/>
      <c r="V18" s="299"/>
      <c r="W18" s="299"/>
      <c r="X18" s="299"/>
      <c r="Y18" s="329"/>
      <c r="Z18" s="299"/>
      <c r="AA18" s="299"/>
    </row>
    <row r="19" spans="1:27" ht="126.75" customHeight="1" thickBot="1" x14ac:dyDescent="0.3">
      <c r="A19" s="66"/>
      <c r="B19" s="304" t="s">
        <v>502</v>
      </c>
      <c r="C19" s="302" t="s">
        <v>132</v>
      </c>
      <c r="D19" s="303">
        <v>40909</v>
      </c>
      <c r="E19" s="303">
        <v>42736</v>
      </c>
      <c r="F19" s="304" t="s">
        <v>758</v>
      </c>
      <c r="G19" s="304" t="s">
        <v>141</v>
      </c>
      <c r="H19" s="305"/>
      <c r="I19" s="299"/>
      <c r="J19" s="299"/>
      <c r="K19" s="215" t="s">
        <v>70</v>
      </c>
      <c r="L19" s="299"/>
      <c r="M19" s="299"/>
      <c r="N19" s="300"/>
      <c r="O19" s="311" t="s">
        <v>950</v>
      </c>
      <c r="P19" s="299" t="s">
        <v>504</v>
      </c>
      <c r="Q19" s="299"/>
      <c r="R19" s="299" t="s">
        <v>759</v>
      </c>
      <c r="S19" s="299"/>
      <c r="T19" s="299"/>
      <c r="U19" s="299"/>
      <c r="V19" s="299"/>
      <c r="W19" s="299"/>
      <c r="X19" s="299"/>
      <c r="Y19" s="299"/>
      <c r="Z19" s="299"/>
      <c r="AA19" s="299"/>
    </row>
    <row r="20" spans="1:27" ht="156" customHeight="1" thickBot="1" x14ac:dyDescent="0.3">
      <c r="A20" s="66"/>
      <c r="B20" s="331" t="s">
        <v>683</v>
      </c>
      <c r="C20" s="304" t="s">
        <v>146</v>
      </c>
      <c r="D20" s="303">
        <v>40909</v>
      </c>
      <c r="E20" s="303">
        <v>42736</v>
      </c>
      <c r="F20" s="304" t="s">
        <v>678</v>
      </c>
      <c r="G20" s="304" t="s">
        <v>984</v>
      </c>
      <c r="H20" s="305">
        <v>100000</v>
      </c>
      <c r="I20" s="299"/>
      <c r="J20" s="299"/>
      <c r="K20" s="215" t="s">
        <v>70</v>
      </c>
      <c r="L20" s="299"/>
      <c r="M20" s="299"/>
      <c r="N20" s="301"/>
      <c r="O20" s="301" t="s">
        <v>983</v>
      </c>
      <c r="P20" s="330"/>
      <c r="Q20" s="288"/>
      <c r="R20" s="301" t="s">
        <v>678</v>
      </c>
      <c r="S20" s="301" t="s">
        <v>761</v>
      </c>
      <c r="T20" s="301"/>
      <c r="U20" s="301"/>
      <c r="V20" s="301"/>
      <c r="W20" s="301"/>
      <c r="X20" s="299"/>
      <c r="Y20" s="301"/>
      <c r="Z20" s="301"/>
      <c r="AA20" s="311"/>
    </row>
    <row r="21" spans="1:27" ht="75" customHeight="1" thickBot="1" x14ac:dyDescent="0.3">
      <c r="A21" s="66"/>
      <c r="B21" s="310" t="s">
        <v>686</v>
      </c>
      <c r="C21" s="304" t="s">
        <v>985</v>
      </c>
      <c r="D21" s="303">
        <v>40909</v>
      </c>
      <c r="E21" s="303">
        <v>42736</v>
      </c>
      <c r="F21" s="304" t="s">
        <v>764</v>
      </c>
      <c r="G21" s="304" t="s">
        <v>986</v>
      </c>
      <c r="H21" s="305">
        <v>100000</v>
      </c>
      <c r="I21" s="299"/>
      <c r="J21" s="215" t="s">
        <v>32</v>
      </c>
      <c r="K21" s="299"/>
      <c r="L21" s="299"/>
      <c r="M21" s="299"/>
      <c r="N21" s="300"/>
      <c r="O21" s="299" t="s">
        <v>515</v>
      </c>
      <c r="P21" s="299"/>
      <c r="Q21" s="301" t="s">
        <v>763</v>
      </c>
      <c r="R21" s="304"/>
      <c r="S21" s="299" t="s">
        <v>765</v>
      </c>
      <c r="T21" s="299"/>
      <c r="U21" s="299"/>
      <c r="V21" s="299"/>
      <c r="W21" s="299"/>
      <c r="X21" s="299"/>
      <c r="Y21" s="299"/>
      <c r="Z21" s="311"/>
      <c r="AA21" s="299"/>
    </row>
    <row r="22" spans="1:27" ht="123.75" customHeight="1" thickBot="1" x14ac:dyDescent="0.3">
      <c r="A22" s="66"/>
      <c r="B22" s="310" t="s">
        <v>156</v>
      </c>
      <c r="C22" s="304" t="s">
        <v>157</v>
      </c>
      <c r="D22" s="303">
        <v>41061</v>
      </c>
      <c r="E22" s="303">
        <v>42736</v>
      </c>
      <c r="F22" s="304" t="s">
        <v>964</v>
      </c>
      <c r="G22" s="316" t="s">
        <v>965</v>
      </c>
      <c r="H22" s="305">
        <v>200000</v>
      </c>
      <c r="I22" s="299"/>
      <c r="J22" s="299"/>
      <c r="K22" s="215" t="s">
        <v>70</v>
      </c>
      <c r="L22" s="299"/>
      <c r="M22" s="299"/>
      <c r="N22" s="300"/>
      <c r="O22" s="299" t="s">
        <v>963</v>
      </c>
      <c r="P22" s="299"/>
      <c r="Q22" s="299" t="s">
        <v>523</v>
      </c>
      <c r="R22" s="304" t="s">
        <v>964</v>
      </c>
      <c r="S22" s="299"/>
      <c r="T22" s="299"/>
      <c r="U22" s="299"/>
      <c r="V22" s="299"/>
      <c r="W22" s="299"/>
      <c r="X22" s="299"/>
      <c r="Y22" s="299"/>
      <c r="Z22" s="311"/>
      <c r="AA22" s="299"/>
    </row>
    <row r="23" spans="1:27" ht="92.25" customHeight="1" thickBot="1" x14ac:dyDescent="0.3">
      <c r="A23" s="66"/>
      <c r="B23" s="310" t="s">
        <v>863</v>
      </c>
      <c r="C23" s="302" t="s">
        <v>526</v>
      </c>
      <c r="D23" s="303">
        <v>40909</v>
      </c>
      <c r="E23" s="303">
        <v>42005</v>
      </c>
      <c r="F23" s="322" t="s">
        <v>684</v>
      </c>
      <c r="G23" s="304" t="s">
        <v>962</v>
      </c>
      <c r="H23" s="305">
        <v>0</v>
      </c>
      <c r="I23" s="299"/>
      <c r="J23" s="299" t="s">
        <v>70</v>
      </c>
      <c r="K23" s="299"/>
      <c r="L23" s="299"/>
      <c r="M23" s="299"/>
      <c r="N23" s="300"/>
      <c r="O23" s="299" t="s">
        <v>961</v>
      </c>
      <c r="P23" s="299"/>
      <c r="Q23" s="299" t="s">
        <v>862</v>
      </c>
      <c r="R23" s="322" t="s">
        <v>684</v>
      </c>
      <c r="S23" s="299"/>
      <c r="T23" s="310"/>
      <c r="U23" s="299"/>
      <c r="V23" s="299"/>
      <c r="W23" s="299"/>
      <c r="X23" s="299"/>
      <c r="Y23" s="299"/>
      <c r="Z23" s="299"/>
      <c r="AA23" s="299"/>
    </row>
    <row r="24" spans="1:27" ht="389.25" customHeight="1" thickBot="1" x14ac:dyDescent="0.3">
      <c r="A24" s="66"/>
      <c r="B24" s="310" t="s">
        <v>868</v>
      </c>
      <c r="C24" s="302" t="s">
        <v>864</v>
      </c>
      <c r="D24" s="303">
        <v>41426</v>
      </c>
      <c r="E24" s="303">
        <v>42156</v>
      </c>
      <c r="F24" s="296" t="s">
        <v>934</v>
      </c>
      <c r="G24" s="304" t="s">
        <v>940</v>
      </c>
      <c r="H24" s="305">
        <v>0</v>
      </c>
      <c r="I24" s="299"/>
      <c r="J24" s="299"/>
      <c r="K24" s="215" t="s">
        <v>70</v>
      </c>
      <c r="L24" s="299"/>
      <c r="M24" s="299"/>
      <c r="N24" s="300"/>
      <c r="O24" s="311" t="s">
        <v>941</v>
      </c>
      <c r="P24" s="299"/>
      <c r="Q24" s="311" t="s">
        <v>942</v>
      </c>
      <c r="R24" s="296" t="s">
        <v>934</v>
      </c>
      <c r="S24" s="311" t="s">
        <v>867</v>
      </c>
      <c r="T24" s="310"/>
      <c r="U24" s="299"/>
      <c r="V24" s="299"/>
      <c r="W24" s="312">
        <v>42736</v>
      </c>
      <c r="X24" s="299"/>
      <c r="Y24" s="299"/>
      <c r="Z24" s="311"/>
      <c r="AA24" s="299"/>
    </row>
    <row r="25" spans="1:27" ht="126" customHeight="1" x14ac:dyDescent="0.25">
      <c r="A25" s="66"/>
      <c r="B25" s="302" t="s">
        <v>180</v>
      </c>
      <c r="C25" s="302" t="s">
        <v>773</v>
      </c>
      <c r="D25" s="303">
        <v>40909</v>
      </c>
      <c r="E25" s="303">
        <v>42736</v>
      </c>
      <c r="F25" s="302" t="s">
        <v>182</v>
      </c>
      <c r="G25" s="304" t="s">
        <v>987</v>
      </c>
      <c r="H25" s="305">
        <v>0</v>
      </c>
      <c r="I25" s="299"/>
      <c r="J25" s="299"/>
      <c r="K25" s="215" t="s">
        <v>70</v>
      </c>
      <c r="L25" s="299"/>
      <c r="M25" s="299"/>
      <c r="N25" s="300"/>
      <c r="O25" s="299" t="s">
        <v>774</v>
      </c>
      <c r="P25" s="299" t="s">
        <v>988</v>
      </c>
      <c r="Q25" s="299" t="s">
        <v>989</v>
      </c>
      <c r="R25" s="302" t="s">
        <v>182</v>
      </c>
      <c r="S25" s="299"/>
      <c r="T25" s="299"/>
      <c r="U25" s="299"/>
      <c r="V25" s="299"/>
      <c r="W25" s="299"/>
      <c r="X25" s="299"/>
      <c r="Y25" s="299"/>
      <c r="Z25" s="299"/>
      <c r="AA25" s="311"/>
    </row>
    <row r="26" spans="1:27" ht="255" x14ac:dyDescent="0.25">
      <c r="A26" s="137" t="s">
        <v>255</v>
      </c>
      <c r="B26" s="304" t="s">
        <v>721</v>
      </c>
      <c r="C26" s="304" t="s">
        <v>189</v>
      </c>
      <c r="D26" s="303">
        <v>41091</v>
      </c>
      <c r="E26" s="303">
        <v>42705</v>
      </c>
      <c r="F26" s="322" t="s">
        <v>815</v>
      </c>
      <c r="G26" s="322" t="s">
        <v>991</v>
      </c>
      <c r="H26" s="305">
        <v>200000</v>
      </c>
      <c r="I26" s="299"/>
      <c r="J26" s="215" t="s">
        <v>70</v>
      </c>
      <c r="K26" s="299"/>
      <c r="L26" s="299"/>
      <c r="M26" s="299"/>
      <c r="N26" s="300"/>
      <c r="O26" s="301" t="s">
        <v>481</v>
      </c>
      <c r="P26" s="301"/>
      <c r="Q26" s="301" t="s">
        <v>990</v>
      </c>
      <c r="R26" s="301"/>
      <c r="S26" s="315" t="s">
        <v>871</v>
      </c>
      <c r="T26" s="301"/>
      <c r="U26" s="301"/>
      <c r="V26" s="301"/>
      <c r="W26" s="301"/>
      <c r="X26" s="301"/>
      <c r="Y26" s="301"/>
      <c r="Z26" s="301"/>
      <c r="AA26" s="315"/>
    </row>
    <row r="27" spans="1:27" ht="180" x14ac:dyDescent="0.25">
      <c r="A27" s="66"/>
      <c r="B27" s="304" t="s">
        <v>193</v>
      </c>
      <c r="C27" s="301" t="s">
        <v>776</v>
      </c>
      <c r="D27" s="303">
        <v>40909</v>
      </c>
      <c r="E27" s="303">
        <v>42278</v>
      </c>
      <c r="F27" s="301" t="s">
        <v>832</v>
      </c>
      <c r="G27" s="304" t="s">
        <v>952</v>
      </c>
      <c r="H27" s="305"/>
      <c r="I27" s="299"/>
      <c r="J27" s="215" t="s">
        <v>70</v>
      </c>
      <c r="K27" s="299"/>
      <c r="L27" s="299"/>
      <c r="M27" s="299"/>
      <c r="N27" s="300"/>
      <c r="O27" s="315" t="s">
        <v>953</v>
      </c>
      <c r="P27" s="301"/>
      <c r="Q27" s="301"/>
      <c r="R27" s="301" t="s">
        <v>832</v>
      </c>
      <c r="S27" s="315"/>
      <c r="T27" s="301"/>
      <c r="U27" s="301"/>
      <c r="V27" s="301"/>
      <c r="W27" s="303"/>
      <c r="X27" s="301"/>
      <c r="Y27" s="301"/>
      <c r="Z27" s="315"/>
      <c r="AA27" s="301"/>
    </row>
    <row r="28" spans="1:27" ht="63" customHeight="1" x14ac:dyDescent="0.25">
      <c r="A28" s="66"/>
      <c r="B28" s="313" t="s">
        <v>876</v>
      </c>
      <c r="C28" s="313" t="s">
        <v>198</v>
      </c>
      <c r="D28" s="303">
        <v>41091</v>
      </c>
      <c r="E28" s="303" t="s">
        <v>777</v>
      </c>
      <c r="F28" s="304" t="s">
        <v>200</v>
      </c>
      <c r="G28" s="304" t="s">
        <v>945</v>
      </c>
      <c r="H28" s="305" t="s">
        <v>202</v>
      </c>
      <c r="I28" s="299"/>
      <c r="J28" s="299"/>
      <c r="K28" s="299"/>
      <c r="L28" s="215" t="s">
        <v>70</v>
      </c>
      <c r="M28" s="299"/>
      <c r="N28" s="300"/>
      <c r="O28" s="311" t="s">
        <v>943</v>
      </c>
      <c r="P28" s="299" t="s">
        <v>944</v>
      </c>
      <c r="Q28" s="299"/>
      <c r="R28" s="299" t="s">
        <v>200</v>
      </c>
      <c r="S28" s="299" t="s">
        <v>878</v>
      </c>
      <c r="T28" s="299"/>
      <c r="U28" s="299"/>
      <c r="V28" s="299"/>
      <c r="W28" s="299"/>
      <c r="X28" s="299"/>
      <c r="Y28" s="299"/>
      <c r="Z28" s="299"/>
      <c r="AA28" s="311"/>
    </row>
    <row r="29" spans="1:27" ht="98.25" customHeight="1" x14ac:dyDescent="0.25">
      <c r="A29" s="66"/>
      <c r="B29" s="302" t="s">
        <v>879</v>
      </c>
      <c r="C29" s="302" t="s">
        <v>880</v>
      </c>
      <c r="D29" s="303">
        <v>41122</v>
      </c>
      <c r="E29" s="303">
        <v>42705</v>
      </c>
      <c r="F29" s="322" t="s">
        <v>234</v>
      </c>
      <c r="G29" s="304" t="s">
        <v>691</v>
      </c>
      <c r="H29" s="305" t="s">
        <v>210</v>
      </c>
      <c r="I29" s="299"/>
      <c r="J29" s="299"/>
      <c r="K29" s="215" t="s">
        <v>70</v>
      </c>
      <c r="L29" s="299"/>
      <c r="M29" s="299"/>
      <c r="N29" s="300"/>
      <c r="O29" s="311" t="s">
        <v>992</v>
      </c>
      <c r="P29" s="311" t="s">
        <v>881</v>
      </c>
      <c r="Q29" s="299"/>
      <c r="R29" s="299" t="s">
        <v>722</v>
      </c>
      <c r="S29" s="299" t="s">
        <v>780</v>
      </c>
      <c r="T29" s="299"/>
      <c r="U29" s="299"/>
      <c r="V29" s="299"/>
      <c r="W29" s="299"/>
      <c r="X29" s="299"/>
      <c r="Y29" s="299"/>
      <c r="Z29" s="299"/>
      <c r="AA29" s="299"/>
    </row>
    <row r="30" spans="1:27" ht="150" x14ac:dyDescent="0.25">
      <c r="A30" s="66"/>
      <c r="B30" s="302" t="s">
        <v>995</v>
      </c>
      <c r="C30" s="302" t="s">
        <v>882</v>
      </c>
      <c r="D30" s="303">
        <v>41334</v>
      </c>
      <c r="E30" s="303">
        <v>42707</v>
      </c>
      <c r="F30" s="302" t="s">
        <v>224</v>
      </c>
      <c r="G30" s="304" t="s">
        <v>993</v>
      </c>
      <c r="H30" s="305" t="s">
        <v>226</v>
      </c>
      <c r="I30" s="299"/>
      <c r="J30" s="299"/>
      <c r="K30" s="215" t="s">
        <v>70</v>
      </c>
      <c r="L30" s="299"/>
      <c r="M30" s="299"/>
      <c r="N30" s="300"/>
      <c r="O30" s="311" t="s">
        <v>994</v>
      </c>
      <c r="P30" s="299" t="s">
        <v>1064</v>
      </c>
      <c r="Q30" s="311" t="s">
        <v>884</v>
      </c>
      <c r="R30" s="299"/>
      <c r="S30" s="311" t="s">
        <v>885</v>
      </c>
      <c r="T30" s="302"/>
      <c r="U30" s="299"/>
      <c r="V30" s="299"/>
      <c r="W30" s="299"/>
      <c r="X30" s="299"/>
      <c r="Y30" s="299"/>
      <c r="Z30" s="299"/>
      <c r="AA30" s="311"/>
    </row>
    <row r="31" spans="1:27" ht="105" x14ac:dyDescent="0.25">
      <c r="A31" s="66"/>
      <c r="B31" s="302" t="s">
        <v>232</v>
      </c>
      <c r="C31" s="302" t="s">
        <v>233</v>
      </c>
      <c r="D31" s="303">
        <v>40909</v>
      </c>
      <c r="E31" s="303">
        <v>42708</v>
      </c>
      <c r="F31" s="302" t="s">
        <v>996</v>
      </c>
      <c r="G31" s="304" t="s">
        <v>235</v>
      </c>
      <c r="H31" s="305">
        <v>0</v>
      </c>
      <c r="I31" s="299"/>
      <c r="J31" s="299"/>
      <c r="K31" s="215" t="s">
        <v>70</v>
      </c>
      <c r="L31" s="299"/>
      <c r="M31" s="299"/>
      <c r="N31" s="300"/>
      <c r="O31" s="299" t="s">
        <v>781</v>
      </c>
      <c r="P31" s="299"/>
      <c r="Q31" s="299"/>
      <c r="R31" s="299"/>
      <c r="S31" s="299" t="s">
        <v>782</v>
      </c>
      <c r="T31" s="299"/>
      <c r="U31" s="299"/>
      <c r="V31" s="299"/>
      <c r="W31" s="299"/>
      <c r="X31" s="299"/>
      <c r="Y31" s="299"/>
      <c r="Z31" s="299"/>
      <c r="AA31" s="299"/>
    </row>
    <row r="32" spans="1:27" ht="135" x14ac:dyDescent="0.25">
      <c r="A32" s="66"/>
      <c r="B32" s="302" t="s">
        <v>567</v>
      </c>
      <c r="C32" s="302" t="s">
        <v>240</v>
      </c>
      <c r="D32" s="303">
        <v>40909</v>
      </c>
      <c r="E32" s="303">
        <v>42370</v>
      </c>
      <c r="F32" s="304" t="s">
        <v>997</v>
      </c>
      <c r="G32" s="304" t="s">
        <v>998</v>
      </c>
      <c r="H32" s="305"/>
      <c r="I32" s="299"/>
      <c r="J32" s="215" t="s">
        <v>70</v>
      </c>
      <c r="K32" s="299"/>
      <c r="L32" s="299"/>
      <c r="M32" s="299"/>
      <c r="N32" s="300"/>
      <c r="O32" s="301" t="s">
        <v>481</v>
      </c>
      <c r="P32" s="299"/>
      <c r="Q32" s="311" t="s">
        <v>886</v>
      </c>
      <c r="R32" s="299" t="s">
        <v>784</v>
      </c>
      <c r="S32" s="299" t="s">
        <v>785</v>
      </c>
      <c r="T32" s="299"/>
      <c r="U32" s="299"/>
      <c r="V32" s="299"/>
      <c r="W32" s="303"/>
      <c r="X32" s="299"/>
      <c r="Y32" s="299"/>
      <c r="Z32" s="311"/>
      <c r="AA32" s="299"/>
    </row>
    <row r="33" spans="1:27" ht="105" x14ac:dyDescent="0.25">
      <c r="A33" s="66"/>
      <c r="B33" s="302" t="s">
        <v>574</v>
      </c>
      <c r="C33" s="302" t="s">
        <v>233</v>
      </c>
      <c r="D33" s="303">
        <v>41334</v>
      </c>
      <c r="E33" s="303">
        <v>42706</v>
      </c>
      <c r="F33" s="302" t="s">
        <v>200</v>
      </c>
      <c r="G33" s="302" t="s">
        <v>250</v>
      </c>
      <c r="H33" s="305">
        <v>50000</v>
      </c>
      <c r="I33" s="299"/>
      <c r="J33" s="299"/>
      <c r="K33" s="215" t="s">
        <v>70</v>
      </c>
      <c r="L33" s="299"/>
      <c r="M33" s="299"/>
      <c r="N33" s="300"/>
      <c r="O33" s="311" t="s">
        <v>946</v>
      </c>
      <c r="P33" s="299"/>
      <c r="Q33" s="299"/>
      <c r="R33" s="299" t="s">
        <v>200</v>
      </c>
      <c r="S33" s="299"/>
      <c r="T33" s="299"/>
      <c r="U33" s="299"/>
      <c r="V33" s="299"/>
      <c r="W33" s="299"/>
      <c r="X33" s="299"/>
      <c r="Y33" s="299"/>
      <c r="Z33" s="299"/>
      <c r="AA33" s="299"/>
    </row>
    <row r="34" spans="1:27" ht="123.75" customHeight="1" x14ac:dyDescent="0.25">
      <c r="A34" s="137" t="s">
        <v>315</v>
      </c>
      <c r="B34" s="304" t="s">
        <v>788</v>
      </c>
      <c r="C34" s="304" t="s">
        <v>257</v>
      </c>
      <c r="D34" s="303">
        <v>41275</v>
      </c>
      <c r="E34" s="303">
        <v>42736</v>
      </c>
      <c r="F34" s="322" t="s">
        <v>182</v>
      </c>
      <c r="G34" s="322" t="s">
        <v>999</v>
      </c>
      <c r="H34" s="305">
        <v>0</v>
      </c>
      <c r="I34" s="299"/>
      <c r="J34" s="299"/>
      <c r="K34" s="215" t="s">
        <v>70</v>
      </c>
      <c r="L34" s="299"/>
      <c r="M34" s="299"/>
      <c r="N34" s="300"/>
      <c r="O34" s="326" t="s">
        <v>1000</v>
      </c>
      <c r="P34" s="301"/>
      <c r="Q34" s="301"/>
      <c r="R34" s="322" t="s">
        <v>182</v>
      </c>
      <c r="S34" s="301"/>
      <c r="T34" s="304"/>
      <c r="U34" s="301"/>
      <c r="V34" s="301"/>
      <c r="W34" s="301"/>
      <c r="X34" s="301"/>
      <c r="Y34" s="301"/>
      <c r="Z34" s="315"/>
      <c r="AA34" s="301"/>
    </row>
    <row r="35" spans="1:27" ht="165" x14ac:dyDescent="0.25">
      <c r="A35" s="66"/>
      <c r="B35" s="302" t="s">
        <v>920</v>
      </c>
      <c r="C35" s="302" t="s">
        <v>261</v>
      </c>
      <c r="D35" s="303">
        <v>40909</v>
      </c>
      <c r="E35" s="303">
        <v>42736</v>
      </c>
      <c r="F35" s="302" t="s">
        <v>182</v>
      </c>
      <c r="G35" s="304" t="s">
        <v>1002</v>
      </c>
      <c r="H35" s="305">
        <v>0</v>
      </c>
      <c r="I35" s="299"/>
      <c r="J35" s="299"/>
      <c r="K35" s="299"/>
      <c r="L35" s="215" t="s">
        <v>70</v>
      </c>
      <c r="M35" s="299"/>
      <c r="N35" s="300"/>
      <c r="O35" s="301" t="s">
        <v>1001</v>
      </c>
      <c r="P35" s="301"/>
      <c r="Q35" s="301"/>
      <c r="R35" s="302" t="s">
        <v>356</v>
      </c>
      <c r="S35" s="301"/>
      <c r="T35" s="301"/>
      <c r="U35" s="301"/>
      <c r="V35" s="301"/>
      <c r="W35" s="301"/>
      <c r="X35" s="301"/>
      <c r="Y35" s="301"/>
      <c r="Z35" s="301"/>
      <c r="AA35" s="315"/>
    </row>
    <row r="36" spans="1:27" ht="150" x14ac:dyDescent="0.25">
      <c r="A36" s="66"/>
      <c r="B36" s="306" t="s">
        <v>728</v>
      </c>
      <c r="C36" s="306" t="s">
        <v>264</v>
      </c>
      <c r="D36" s="297">
        <v>40909</v>
      </c>
      <c r="E36" s="297">
        <v>42736</v>
      </c>
      <c r="F36" s="296" t="s">
        <v>934</v>
      </c>
      <c r="G36" s="296" t="s">
        <v>891</v>
      </c>
      <c r="H36" s="298">
        <v>0</v>
      </c>
      <c r="I36" s="106"/>
      <c r="J36" s="106"/>
      <c r="K36" s="215" t="s">
        <v>70</v>
      </c>
      <c r="L36" s="106"/>
      <c r="M36" s="106"/>
      <c r="N36" s="307"/>
      <c r="O36" s="308" t="s">
        <v>937</v>
      </c>
      <c r="P36" s="126" t="s">
        <v>938</v>
      </c>
      <c r="Q36" s="126" t="s">
        <v>939</v>
      </c>
      <c r="R36" s="296" t="s">
        <v>934</v>
      </c>
      <c r="S36" s="126"/>
      <c r="T36" s="306"/>
      <c r="U36" s="126"/>
      <c r="V36" s="126"/>
      <c r="W36" s="126"/>
      <c r="X36" s="126"/>
      <c r="Y36" s="126"/>
      <c r="Z36" s="309"/>
      <c r="AA36" s="126" t="s">
        <v>790</v>
      </c>
    </row>
    <row r="37" spans="1:27" ht="120" x14ac:dyDescent="0.25">
      <c r="A37" s="66"/>
      <c r="B37" s="302" t="s">
        <v>791</v>
      </c>
      <c r="C37" s="302" t="s">
        <v>271</v>
      </c>
      <c r="D37" s="303">
        <v>40909</v>
      </c>
      <c r="E37" s="303">
        <v>42736</v>
      </c>
      <c r="F37" s="302" t="s">
        <v>272</v>
      </c>
      <c r="G37" s="304" t="s">
        <v>273</v>
      </c>
      <c r="H37" s="305">
        <v>25000</v>
      </c>
      <c r="I37" s="299"/>
      <c r="J37" s="299"/>
      <c r="K37" s="215" t="s">
        <v>70</v>
      </c>
      <c r="L37" s="299"/>
      <c r="M37" s="299"/>
      <c r="N37" s="300"/>
      <c r="O37" s="299" t="s">
        <v>1003</v>
      </c>
      <c r="P37" s="299"/>
      <c r="Q37" s="299"/>
      <c r="R37" s="302" t="s">
        <v>272</v>
      </c>
      <c r="S37" s="299"/>
      <c r="T37" s="299"/>
      <c r="U37" s="299"/>
      <c r="V37" s="299"/>
      <c r="W37" s="299"/>
      <c r="X37" s="299"/>
      <c r="Y37" s="299"/>
      <c r="Z37" s="299"/>
      <c r="AA37" s="299"/>
    </row>
    <row r="38" spans="1:27" ht="150" x14ac:dyDescent="0.25">
      <c r="A38" s="66"/>
      <c r="B38" s="302" t="s">
        <v>793</v>
      </c>
      <c r="C38" s="302" t="s">
        <v>271</v>
      </c>
      <c r="D38" s="303">
        <v>40909</v>
      </c>
      <c r="E38" s="303">
        <v>42736</v>
      </c>
      <c r="F38" s="302" t="s">
        <v>272</v>
      </c>
      <c r="G38" s="304" t="s">
        <v>693</v>
      </c>
      <c r="H38" s="305">
        <v>25000</v>
      </c>
      <c r="I38" s="299"/>
      <c r="J38" s="299"/>
      <c r="K38" s="215" t="s">
        <v>70</v>
      </c>
      <c r="L38" s="299"/>
      <c r="M38" s="299"/>
      <c r="N38" s="300"/>
      <c r="O38" s="299" t="s">
        <v>1005</v>
      </c>
      <c r="P38" s="299" t="s">
        <v>1006</v>
      </c>
      <c r="Q38" s="299" t="s">
        <v>1004</v>
      </c>
      <c r="R38" s="302" t="s">
        <v>272</v>
      </c>
      <c r="S38" s="299"/>
      <c r="T38" s="299"/>
      <c r="U38" s="299"/>
      <c r="V38" s="299"/>
      <c r="W38" s="299"/>
      <c r="X38" s="299"/>
      <c r="Y38" s="299"/>
      <c r="Z38" s="299"/>
      <c r="AA38" s="299"/>
    </row>
    <row r="39" spans="1:27" ht="409.5" x14ac:dyDescent="0.25">
      <c r="A39" s="66"/>
      <c r="B39" s="302" t="s">
        <v>730</v>
      </c>
      <c r="C39" s="302" t="s">
        <v>286</v>
      </c>
      <c r="D39" s="303">
        <v>40909</v>
      </c>
      <c r="E39" s="303">
        <v>42736</v>
      </c>
      <c r="F39" s="302" t="s">
        <v>815</v>
      </c>
      <c r="G39" s="304" t="s">
        <v>1009</v>
      </c>
      <c r="H39" s="305" t="s">
        <v>289</v>
      </c>
      <c r="I39" s="299"/>
      <c r="J39" s="299"/>
      <c r="K39" s="215" t="s">
        <v>70</v>
      </c>
      <c r="L39" s="299"/>
      <c r="M39" s="299"/>
      <c r="N39" s="300"/>
      <c r="O39" s="299" t="s">
        <v>1008</v>
      </c>
      <c r="P39" s="299"/>
      <c r="Q39" s="299" t="s">
        <v>729</v>
      </c>
      <c r="R39" s="299" t="s">
        <v>815</v>
      </c>
      <c r="S39" s="311" t="s">
        <v>1007</v>
      </c>
      <c r="T39" s="302"/>
      <c r="U39" s="302"/>
      <c r="V39" s="299"/>
      <c r="W39" s="299"/>
      <c r="X39" s="299"/>
      <c r="Y39" s="299"/>
      <c r="Z39" s="311"/>
      <c r="AA39" s="299"/>
    </row>
    <row r="40" spans="1:27" ht="105" x14ac:dyDescent="0.25">
      <c r="A40" s="66"/>
      <c r="B40" s="302" t="s">
        <v>299</v>
      </c>
      <c r="C40" s="302" t="s">
        <v>300</v>
      </c>
      <c r="D40" s="303">
        <v>40909</v>
      </c>
      <c r="E40" s="303">
        <v>42736</v>
      </c>
      <c r="F40" s="302" t="s">
        <v>234</v>
      </c>
      <c r="G40" s="304" t="s">
        <v>301</v>
      </c>
      <c r="H40" s="304">
        <v>0</v>
      </c>
      <c r="I40" s="299"/>
      <c r="J40" s="215" t="s">
        <v>70</v>
      </c>
      <c r="K40" s="299"/>
      <c r="L40" s="299"/>
      <c r="M40" s="299"/>
      <c r="N40" s="300"/>
      <c r="O40" s="311" t="s">
        <v>927</v>
      </c>
      <c r="P40" s="299"/>
      <c r="Q40" s="299"/>
      <c r="R40" s="302" t="s">
        <v>234</v>
      </c>
      <c r="S40" s="299"/>
      <c r="T40" s="299"/>
      <c r="U40" s="299"/>
      <c r="V40" s="299"/>
      <c r="W40" s="299"/>
      <c r="X40" s="299"/>
      <c r="Y40" s="299"/>
      <c r="Z40" s="299"/>
      <c r="AA40" s="299"/>
    </row>
    <row r="41" spans="1:27" ht="225" x14ac:dyDescent="0.25">
      <c r="A41" s="66"/>
      <c r="B41" s="302" t="s">
        <v>894</v>
      </c>
      <c r="C41" s="302" t="s">
        <v>305</v>
      </c>
      <c r="D41" s="303">
        <v>40909</v>
      </c>
      <c r="E41" s="303">
        <v>42705</v>
      </c>
      <c r="F41" s="302" t="s">
        <v>200</v>
      </c>
      <c r="G41" s="302" t="s">
        <v>949</v>
      </c>
      <c r="H41" s="314">
        <v>100000</v>
      </c>
      <c r="I41" s="299"/>
      <c r="J41" s="299"/>
      <c r="K41" s="299"/>
      <c r="L41" s="277" t="s">
        <v>70</v>
      </c>
      <c r="M41" s="299"/>
      <c r="N41" s="300"/>
      <c r="O41" s="311" t="s">
        <v>947</v>
      </c>
      <c r="P41" s="299"/>
      <c r="Q41" s="299"/>
      <c r="R41" s="302" t="s">
        <v>200</v>
      </c>
      <c r="S41" s="299"/>
      <c r="T41" s="299" t="s">
        <v>948</v>
      </c>
      <c r="U41" s="299"/>
      <c r="V41" s="299"/>
      <c r="W41" s="299"/>
      <c r="X41" s="299"/>
      <c r="Y41" s="299"/>
      <c r="Z41" s="299" t="s">
        <v>731</v>
      </c>
      <c r="AA41" s="299"/>
    </row>
    <row r="42" spans="1:27" ht="120" x14ac:dyDescent="0.25">
      <c r="A42" s="137" t="s">
        <v>335</v>
      </c>
      <c r="B42" s="332" t="s">
        <v>316</v>
      </c>
      <c r="C42" s="304" t="s">
        <v>317</v>
      </c>
      <c r="D42" s="303">
        <v>41426</v>
      </c>
      <c r="E42" s="303">
        <v>42675</v>
      </c>
      <c r="F42" s="304" t="s">
        <v>689</v>
      </c>
      <c r="G42" s="304" t="s">
        <v>835</v>
      </c>
      <c r="H42" s="324">
        <v>12000</v>
      </c>
      <c r="I42" s="299"/>
      <c r="J42" s="299"/>
      <c r="K42" s="215" t="s">
        <v>70</v>
      </c>
      <c r="L42" s="299"/>
      <c r="M42" s="299"/>
      <c r="N42" s="300"/>
      <c r="O42" s="315" t="s">
        <v>1010</v>
      </c>
      <c r="P42" s="315" t="s">
        <v>896</v>
      </c>
      <c r="Q42" s="315" t="s">
        <v>897</v>
      </c>
      <c r="R42" s="301"/>
      <c r="S42" s="301"/>
      <c r="T42" s="301"/>
      <c r="U42" s="301"/>
      <c r="V42" s="301"/>
      <c r="W42" s="301"/>
      <c r="X42" s="301"/>
      <c r="Y42" s="301"/>
      <c r="Z42" s="301"/>
      <c r="AA42" s="301"/>
    </row>
    <row r="43" spans="1:27" ht="180" x14ac:dyDescent="0.25">
      <c r="A43" s="66"/>
      <c r="B43" s="302" t="s">
        <v>321</v>
      </c>
      <c r="C43" s="302" t="s">
        <v>322</v>
      </c>
      <c r="D43" s="303">
        <v>40910</v>
      </c>
      <c r="E43" s="303">
        <v>42705</v>
      </c>
      <c r="F43" s="302" t="s">
        <v>133</v>
      </c>
      <c r="G43" s="304" t="s">
        <v>323</v>
      </c>
      <c r="H43" s="324">
        <v>30000</v>
      </c>
      <c r="I43" s="299"/>
      <c r="J43" s="299"/>
      <c r="K43" s="215" t="s">
        <v>70</v>
      </c>
      <c r="L43" s="299"/>
      <c r="M43" s="299"/>
      <c r="N43" s="300"/>
      <c r="O43" s="315" t="s">
        <v>967</v>
      </c>
      <c r="P43" s="301"/>
      <c r="Q43" s="301"/>
      <c r="R43" s="301" t="s">
        <v>836</v>
      </c>
      <c r="S43" s="301" t="s">
        <v>801</v>
      </c>
      <c r="T43" s="301"/>
      <c r="U43" s="301"/>
      <c r="V43" s="301"/>
      <c r="W43" s="301"/>
      <c r="X43" s="301"/>
      <c r="Y43" s="301"/>
      <c r="Z43" s="301"/>
      <c r="AA43" s="301"/>
    </row>
    <row r="44" spans="1:27" ht="150" x14ac:dyDescent="0.25">
      <c r="A44" s="66"/>
      <c r="B44" s="302" t="s">
        <v>328</v>
      </c>
      <c r="C44" s="302" t="s">
        <v>329</v>
      </c>
      <c r="D44" s="303">
        <v>41426</v>
      </c>
      <c r="E44" s="303">
        <v>41944</v>
      </c>
      <c r="F44" s="304" t="s">
        <v>133</v>
      </c>
      <c r="G44" s="325" t="s">
        <v>330</v>
      </c>
      <c r="H44" s="324">
        <v>6000</v>
      </c>
      <c r="I44" s="299"/>
      <c r="J44" s="299"/>
      <c r="K44" s="215" t="s">
        <v>70</v>
      </c>
      <c r="L44" s="299"/>
      <c r="M44" s="299"/>
      <c r="N44" s="300"/>
      <c r="O44" s="315" t="s">
        <v>968</v>
      </c>
      <c r="P44" s="301"/>
      <c r="Q44" s="311"/>
      <c r="R44" s="301" t="s">
        <v>836</v>
      </c>
      <c r="S44" s="301"/>
      <c r="T44" s="301"/>
      <c r="U44" s="301"/>
      <c r="V44" s="301"/>
      <c r="W44" s="301"/>
      <c r="X44" s="301"/>
      <c r="Y44" s="301"/>
      <c r="Z44" s="301"/>
      <c r="AA44" s="315"/>
    </row>
    <row r="45" spans="1:27" ht="150" x14ac:dyDescent="0.25">
      <c r="A45" s="66"/>
      <c r="B45" s="302" t="s">
        <v>332</v>
      </c>
      <c r="C45" s="302" t="s">
        <v>333</v>
      </c>
      <c r="D45" s="303">
        <v>41974</v>
      </c>
      <c r="E45" s="303">
        <v>42705</v>
      </c>
      <c r="F45" s="304" t="s">
        <v>133</v>
      </c>
      <c r="G45" s="304" t="s">
        <v>695</v>
      </c>
      <c r="H45" s="324">
        <v>120000</v>
      </c>
      <c r="I45" s="299"/>
      <c r="J45" s="299"/>
      <c r="K45" s="215" t="s">
        <v>70</v>
      </c>
      <c r="L45" s="299"/>
      <c r="M45" s="299"/>
      <c r="N45" s="300"/>
      <c r="O45" s="315" t="s">
        <v>968</v>
      </c>
      <c r="P45" s="299"/>
      <c r="Q45" s="311"/>
      <c r="R45" s="299" t="s">
        <v>836</v>
      </c>
      <c r="S45" s="299" t="s">
        <v>732</v>
      </c>
      <c r="T45" s="299"/>
      <c r="U45" s="299"/>
      <c r="V45" s="299"/>
      <c r="W45" s="299"/>
      <c r="X45" s="299"/>
      <c r="Y45" s="299"/>
      <c r="Z45" s="299"/>
      <c r="AA45" s="299"/>
    </row>
    <row r="46" spans="1:27" ht="60" x14ac:dyDescent="0.25">
      <c r="A46" s="137" t="s">
        <v>353</v>
      </c>
      <c r="B46" s="304" t="s">
        <v>802</v>
      </c>
      <c r="C46" s="304" t="s">
        <v>337</v>
      </c>
      <c r="D46" s="303">
        <v>40909</v>
      </c>
      <c r="E46" s="303">
        <v>42736</v>
      </c>
      <c r="F46" s="304" t="s">
        <v>182</v>
      </c>
      <c r="G46" s="304" t="s">
        <v>338</v>
      </c>
      <c r="H46" s="305">
        <v>50000</v>
      </c>
      <c r="I46" s="299"/>
      <c r="J46" s="299"/>
      <c r="K46" s="299"/>
      <c r="L46" s="215" t="s">
        <v>70</v>
      </c>
      <c r="M46" s="299"/>
      <c r="N46" s="300"/>
      <c r="O46" s="301" t="s">
        <v>1011</v>
      </c>
      <c r="P46" s="301" t="s">
        <v>1012</v>
      </c>
      <c r="Q46" s="301"/>
      <c r="R46" s="304" t="s">
        <v>182</v>
      </c>
      <c r="S46" s="301"/>
      <c r="T46" s="301"/>
      <c r="U46" s="301"/>
      <c r="V46" s="301"/>
      <c r="W46" s="301"/>
      <c r="X46" s="301"/>
      <c r="Y46" s="301"/>
      <c r="Z46" s="301"/>
      <c r="AA46" s="301"/>
    </row>
    <row r="47" spans="1:27" ht="369.75" customHeight="1" x14ac:dyDescent="0.25">
      <c r="A47" s="66"/>
      <c r="B47" s="296" t="s">
        <v>803</v>
      </c>
      <c r="C47" s="296" t="s">
        <v>337</v>
      </c>
      <c r="D47" s="297">
        <v>40909</v>
      </c>
      <c r="E47" s="297">
        <v>42736</v>
      </c>
      <c r="F47" s="296" t="s">
        <v>934</v>
      </c>
      <c r="G47" s="296" t="s">
        <v>341</v>
      </c>
      <c r="H47" s="298">
        <v>35000</v>
      </c>
      <c r="I47" s="106"/>
      <c r="J47" s="106"/>
      <c r="K47" s="106"/>
      <c r="L47" s="215" t="s">
        <v>70</v>
      </c>
      <c r="M47" s="299"/>
      <c r="N47" s="300"/>
      <c r="O47" s="126" t="s">
        <v>935</v>
      </c>
      <c r="P47" s="126" t="s">
        <v>936</v>
      </c>
      <c r="Q47" s="301"/>
      <c r="R47" s="296" t="s">
        <v>934</v>
      </c>
      <c r="S47" s="301"/>
      <c r="T47" s="301"/>
      <c r="U47" s="301"/>
      <c r="V47" s="301"/>
      <c r="W47" s="301"/>
      <c r="X47" s="301"/>
      <c r="Y47" s="301"/>
      <c r="Z47" s="301"/>
      <c r="AA47" s="301"/>
    </row>
    <row r="48" spans="1:27" ht="75" x14ac:dyDescent="0.25">
      <c r="A48" s="66"/>
      <c r="B48" s="304" t="s">
        <v>804</v>
      </c>
      <c r="C48" s="304" t="s">
        <v>337</v>
      </c>
      <c r="D48" s="303">
        <v>40909</v>
      </c>
      <c r="E48" s="303">
        <v>42005</v>
      </c>
      <c r="F48" s="304" t="s">
        <v>966</v>
      </c>
      <c r="G48" s="304" t="s">
        <v>345</v>
      </c>
      <c r="H48" s="305">
        <v>0</v>
      </c>
      <c r="I48" s="299"/>
      <c r="J48" s="299"/>
      <c r="K48" s="299"/>
      <c r="L48" s="215" t="s">
        <v>70</v>
      </c>
      <c r="M48" s="299"/>
      <c r="N48" s="300"/>
      <c r="O48" s="301" t="s">
        <v>1135</v>
      </c>
      <c r="P48" s="301"/>
      <c r="Q48" s="301"/>
      <c r="R48" s="301"/>
      <c r="S48" s="301" t="s">
        <v>504</v>
      </c>
      <c r="T48" s="301"/>
      <c r="U48" s="323">
        <v>42370</v>
      </c>
      <c r="V48" s="301"/>
      <c r="W48" s="301"/>
      <c r="X48" s="315"/>
      <c r="Y48" s="301"/>
      <c r="Z48" s="301"/>
      <c r="AA48" s="301"/>
    </row>
    <row r="49" spans="1:27" ht="114.75" customHeight="1" x14ac:dyDescent="0.25">
      <c r="A49" s="137" t="s">
        <v>368</v>
      </c>
      <c r="B49" s="302" t="s">
        <v>903</v>
      </c>
      <c r="C49" s="302" t="s">
        <v>355</v>
      </c>
      <c r="D49" s="303">
        <v>40909</v>
      </c>
      <c r="E49" s="303">
        <v>42705</v>
      </c>
      <c r="F49" s="304" t="s">
        <v>356</v>
      </c>
      <c r="G49" s="304" t="s">
        <v>697</v>
      </c>
      <c r="H49" s="305">
        <v>30000</v>
      </c>
      <c r="I49" s="299"/>
      <c r="J49" s="299"/>
      <c r="K49" s="215" t="s">
        <v>70</v>
      </c>
      <c r="L49" s="299"/>
      <c r="M49" s="299"/>
      <c r="N49" s="300"/>
      <c r="O49" s="301" t="s">
        <v>806</v>
      </c>
      <c r="P49" s="301"/>
      <c r="Q49" s="301" t="s">
        <v>696</v>
      </c>
      <c r="R49" s="304" t="s">
        <v>356</v>
      </c>
      <c r="S49" s="301" t="s">
        <v>738</v>
      </c>
      <c r="T49" s="301"/>
      <c r="U49" s="301"/>
      <c r="V49" s="301"/>
      <c r="W49" s="301"/>
      <c r="X49" s="301"/>
      <c r="Y49" s="301"/>
      <c r="Z49" s="301"/>
      <c r="AA49" s="301"/>
    </row>
    <row r="50" spans="1:27" ht="135" customHeight="1" x14ac:dyDescent="0.25">
      <c r="A50" s="66"/>
      <c r="B50" s="304" t="s">
        <v>904</v>
      </c>
      <c r="C50" s="304" t="s">
        <v>905</v>
      </c>
      <c r="D50" s="303">
        <v>40909</v>
      </c>
      <c r="E50" s="303">
        <v>41609</v>
      </c>
      <c r="F50" s="304" t="s">
        <v>356</v>
      </c>
      <c r="G50" s="304" t="s">
        <v>364</v>
      </c>
      <c r="H50" s="305">
        <v>17000</v>
      </c>
      <c r="I50" s="299"/>
      <c r="J50" s="299"/>
      <c r="K50" s="299"/>
      <c r="L50" s="299"/>
      <c r="M50" s="215" t="s">
        <v>70</v>
      </c>
      <c r="N50" s="300"/>
      <c r="O50" s="315" t="s">
        <v>906</v>
      </c>
      <c r="P50" s="301"/>
      <c r="Q50" s="301"/>
      <c r="R50" s="304" t="s">
        <v>356</v>
      </c>
      <c r="S50" s="301"/>
      <c r="T50" s="301"/>
      <c r="U50" s="301"/>
      <c r="V50" s="301"/>
      <c r="W50" s="301"/>
      <c r="X50" s="301"/>
      <c r="Y50" s="301"/>
      <c r="Z50" s="301"/>
      <c r="AA50" s="301"/>
    </row>
    <row r="51" spans="1:27" ht="180" x14ac:dyDescent="0.25">
      <c r="A51" s="137" t="s">
        <v>396</v>
      </c>
      <c r="B51" s="304" t="s">
        <v>922</v>
      </c>
      <c r="C51" s="304" t="s">
        <v>370</v>
      </c>
      <c r="D51" s="303">
        <v>40909</v>
      </c>
      <c r="E51" s="303">
        <v>42705</v>
      </c>
      <c r="F51" s="304" t="s">
        <v>133</v>
      </c>
      <c r="G51" s="304" t="s">
        <v>698</v>
      </c>
      <c r="H51" s="305">
        <v>15000</v>
      </c>
      <c r="I51" s="299"/>
      <c r="J51" s="299"/>
      <c r="K51" s="299"/>
      <c r="L51" s="215" t="s">
        <v>70</v>
      </c>
      <c r="M51" s="299"/>
      <c r="N51" s="300"/>
      <c r="O51" s="315" t="s">
        <v>970</v>
      </c>
      <c r="P51" s="301"/>
      <c r="Q51" s="301" t="s">
        <v>807</v>
      </c>
      <c r="R51" s="301"/>
      <c r="S51" s="301" t="s">
        <v>808</v>
      </c>
      <c r="T51" s="301"/>
      <c r="U51" s="301"/>
      <c r="V51" s="301"/>
      <c r="W51" s="301"/>
      <c r="X51" s="301"/>
      <c r="Y51" s="301"/>
      <c r="Z51" s="301"/>
      <c r="AA51" s="301"/>
    </row>
    <row r="52" spans="1:27" ht="210" x14ac:dyDescent="0.25">
      <c r="A52" s="66"/>
      <c r="B52" s="304" t="s">
        <v>910</v>
      </c>
      <c r="C52" s="304" t="s">
        <v>374</v>
      </c>
      <c r="D52" s="303">
        <v>40910</v>
      </c>
      <c r="E52" s="303">
        <v>42705</v>
      </c>
      <c r="F52" s="304" t="s">
        <v>699</v>
      </c>
      <c r="G52" s="304" t="s">
        <v>375</v>
      </c>
      <c r="H52" s="305">
        <v>120000</v>
      </c>
      <c r="I52" s="299"/>
      <c r="J52" s="299"/>
      <c r="K52" s="299"/>
      <c r="L52" s="215" t="s">
        <v>70</v>
      </c>
      <c r="M52" s="299"/>
      <c r="N52" s="300"/>
      <c r="O52" s="315" t="s">
        <v>909</v>
      </c>
      <c r="P52" s="301"/>
      <c r="Q52" s="301"/>
      <c r="R52" s="304" t="s">
        <v>699</v>
      </c>
      <c r="S52" s="315" t="s">
        <v>908</v>
      </c>
      <c r="T52" s="301"/>
      <c r="U52" s="301"/>
      <c r="V52" s="301"/>
      <c r="W52" s="301"/>
      <c r="X52" s="301"/>
      <c r="Y52" s="301"/>
      <c r="Z52" s="301"/>
      <c r="AA52" s="301"/>
    </row>
    <row r="53" spans="1:27" ht="135" x14ac:dyDescent="0.25">
      <c r="A53" s="66"/>
      <c r="B53" s="304" t="s">
        <v>380</v>
      </c>
      <c r="C53" s="304" t="s">
        <v>381</v>
      </c>
      <c r="D53" s="303">
        <v>40911</v>
      </c>
      <c r="E53" s="303">
        <v>42706</v>
      </c>
      <c r="F53" s="304" t="s">
        <v>133</v>
      </c>
      <c r="G53" s="304" t="s">
        <v>383</v>
      </c>
      <c r="H53" s="305">
        <v>120000</v>
      </c>
      <c r="I53" s="299"/>
      <c r="J53" s="299"/>
      <c r="K53" s="215" t="s">
        <v>70</v>
      </c>
      <c r="L53" s="299"/>
      <c r="M53" s="299"/>
      <c r="N53" s="300"/>
      <c r="O53" s="301" t="s">
        <v>971</v>
      </c>
      <c r="P53" s="301"/>
      <c r="Q53" s="301" t="s">
        <v>646</v>
      </c>
      <c r="R53" s="301" t="s">
        <v>836</v>
      </c>
      <c r="S53" s="301"/>
      <c r="T53" s="301"/>
      <c r="U53" s="301"/>
      <c r="V53" s="301"/>
      <c r="W53" s="301"/>
      <c r="X53" s="301"/>
      <c r="Y53" s="301"/>
      <c r="Z53" s="301"/>
      <c r="AA53" s="301" t="s">
        <v>972</v>
      </c>
    </row>
    <row r="54" spans="1:27" ht="170.25" customHeight="1" x14ac:dyDescent="0.25">
      <c r="A54" s="66"/>
      <c r="B54" s="304" t="s">
        <v>385</v>
      </c>
      <c r="C54" s="304" t="s">
        <v>386</v>
      </c>
      <c r="D54" s="303">
        <v>40912</v>
      </c>
      <c r="E54" s="303">
        <v>42707</v>
      </c>
      <c r="F54" s="304" t="s">
        <v>133</v>
      </c>
      <c r="G54" s="304" t="s">
        <v>387</v>
      </c>
      <c r="H54" s="305">
        <v>10000</v>
      </c>
      <c r="I54" s="299"/>
      <c r="J54" s="299"/>
      <c r="K54" s="299"/>
      <c r="L54" s="215" t="s">
        <v>70</v>
      </c>
      <c r="M54" s="299"/>
      <c r="N54" s="300"/>
      <c r="O54" s="315" t="s">
        <v>973</v>
      </c>
      <c r="P54" s="301" t="s">
        <v>974</v>
      </c>
      <c r="Q54" s="301"/>
      <c r="R54" s="301" t="s">
        <v>836</v>
      </c>
      <c r="S54" s="301" t="s">
        <v>810</v>
      </c>
      <c r="T54" s="301"/>
      <c r="U54" s="301"/>
      <c r="V54" s="301"/>
      <c r="W54" s="301"/>
      <c r="X54" s="301"/>
      <c r="Y54" s="301"/>
      <c r="Z54" s="301"/>
      <c r="AA54" s="301"/>
    </row>
    <row r="55" spans="1:27" ht="107.25" customHeight="1" x14ac:dyDescent="0.25">
      <c r="A55" s="66"/>
      <c r="B55" s="304" t="s">
        <v>390</v>
      </c>
      <c r="C55" s="304" t="s">
        <v>391</v>
      </c>
      <c r="D55" s="303">
        <v>42005</v>
      </c>
      <c r="E55" s="303">
        <v>42186</v>
      </c>
      <c r="F55" s="304" t="s">
        <v>133</v>
      </c>
      <c r="G55" s="304" t="s">
        <v>392</v>
      </c>
      <c r="H55" s="305">
        <v>5000</v>
      </c>
      <c r="I55" s="299"/>
      <c r="J55" s="299"/>
      <c r="K55" s="215" t="s">
        <v>70</v>
      </c>
      <c r="L55" s="299"/>
      <c r="M55" s="299"/>
      <c r="N55" s="300"/>
      <c r="O55" s="301"/>
      <c r="P55" s="301" t="s">
        <v>975</v>
      </c>
      <c r="Q55" s="315" t="s">
        <v>969</v>
      </c>
      <c r="R55" s="301" t="s">
        <v>836</v>
      </c>
      <c r="S55" s="301"/>
      <c r="T55" s="301"/>
      <c r="U55" s="301"/>
      <c r="V55" s="301"/>
      <c r="W55" s="301"/>
      <c r="X55" s="301"/>
      <c r="Y55" s="301"/>
      <c r="Z55" s="301"/>
      <c r="AA55" s="301"/>
    </row>
    <row r="56" spans="1:27" ht="75" customHeight="1" x14ac:dyDescent="0.25">
      <c r="A56" s="137" t="s">
        <v>653</v>
      </c>
      <c r="B56" s="302" t="s">
        <v>925</v>
      </c>
      <c r="C56" s="304" t="s">
        <v>405</v>
      </c>
      <c r="D56" s="303">
        <v>40909</v>
      </c>
      <c r="E56" s="303">
        <v>42706</v>
      </c>
      <c r="F56" s="304" t="s">
        <v>356</v>
      </c>
      <c r="G56" s="322" t="s">
        <v>406</v>
      </c>
      <c r="H56" s="305">
        <v>0</v>
      </c>
      <c r="I56" s="299"/>
      <c r="J56" s="299"/>
      <c r="K56" s="299"/>
      <c r="L56" s="215" t="s">
        <v>70</v>
      </c>
      <c r="M56" s="299"/>
      <c r="N56" s="300"/>
      <c r="O56" s="301" t="s">
        <v>1014</v>
      </c>
      <c r="P56" s="301"/>
      <c r="Q56" s="301" t="s">
        <v>1013</v>
      </c>
      <c r="R56" s="304" t="s">
        <v>356</v>
      </c>
      <c r="S56" s="301" t="s">
        <v>912</v>
      </c>
      <c r="T56" s="301"/>
      <c r="U56" s="301"/>
      <c r="V56" s="301"/>
      <c r="W56" s="301"/>
      <c r="X56" s="301"/>
      <c r="Y56" s="301"/>
      <c r="Z56" s="301"/>
      <c r="AA56" s="315"/>
    </row>
    <row r="57" spans="1:27" ht="110.25" customHeight="1" x14ac:dyDescent="0.25">
      <c r="A57" s="66"/>
      <c r="B57" s="304" t="s">
        <v>838</v>
      </c>
      <c r="C57" s="304" t="s">
        <v>702</v>
      </c>
      <c r="D57" s="303">
        <v>41275</v>
      </c>
      <c r="E57" s="303">
        <v>42707</v>
      </c>
      <c r="F57" s="322" t="s">
        <v>701</v>
      </c>
      <c r="G57" s="322" t="s">
        <v>700</v>
      </c>
      <c r="H57" s="305">
        <v>50000</v>
      </c>
      <c r="I57" s="299"/>
      <c r="J57" s="299"/>
      <c r="K57" s="215" t="s">
        <v>70</v>
      </c>
      <c r="L57" s="299"/>
      <c r="M57" s="299"/>
      <c r="N57" s="300"/>
      <c r="O57" s="301" t="s">
        <v>813</v>
      </c>
      <c r="P57" s="301"/>
      <c r="Q57" s="301"/>
      <c r="R57" s="301"/>
      <c r="S57" s="301" t="s">
        <v>814</v>
      </c>
      <c r="T57" s="304"/>
      <c r="U57" s="301"/>
      <c r="V57" s="301"/>
      <c r="W57" s="301"/>
      <c r="X57" s="301"/>
      <c r="Y57" s="301"/>
      <c r="Z57" s="301"/>
      <c r="AA57" s="301"/>
    </row>
    <row r="58" spans="1:27" ht="114" customHeight="1" x14ac:dyDescent="0.25">
      <c r="A58" s="66"/>
      <c r="B58" s="302" t="s">
        <v>923</v>
      </c>
      <c r="C58" s="304" t="s">
        <v>415</v>
      </c>
      <c r="D58" s="303">
        <v>41091</v>
      </c>
      <c r="E58" s="303">
        <v>42708</v>
      </c>
      <c r="F58" s="322" t="s">
        <v>815</v>
      </c>
      <c r="G58" s="322" t="s">
        <v>417</v>
      </c>
      <c r="H58" s="305">
        <v>30000</v>
      </c>
      <c r="I58" s="299"/>
      <c r="J58" s="299"/>
      <c r="K58" s="215" t="s">
        <v>70</v>
      </c>
      <c r="L58" s="299"/>
      <c r="M58" s="299"/>
      <c r="N58" s="300"/>
      <c r="O58" s="315" t="s">
        <v>1096</v>
      </c>
      <c r="P58" s="301"/>
      <c r="Q58" s="301"/>
      <c r="R58" s="301"/>
      <c r="S58" s="301"/>
      <c r="T58" s="301"/>
      <c r="U58" s="301"/>
      <c r="V58" s="301"/>
      <c r="W58" s="301"/>
      <c r="X58" s="301"/>
      <c r="Y58" s="301"/>
      <c r="Z58" s="301"/>
      <c r="AA58" s="301"/>
    </row>
    <row r="59" spans="1:27" ht="120" x14ac:dyDescent="0.25">
      <c r="A59" s="137" t="s">
        <v>446</v>
      </c>
      <c r="B59" s="304" t="s">
        <v>421</v>
      </c>
      <c r="C59" s="304" t="s">
        <v>422</v>
      </c>
      <c r="D59" s="303">
        <v>41275</v>
      </c>
      <c r="E59" s="303">
        <v>42430</v>
      </c>
      <c r="F59" s="304" t="s">
        <v>423</v>
      </c>
      <c r="G59" s="304" t="s">
        <v>424</v>
      </c>
      <c r="H59" s="305">
        <v>75000</v>
      </c>
      <c r="I59" s="299"/>
      <c r="J59" s="299"/>
      <c r="K59" s="299"/>
      <c r="L59" s="281" t="s">
        <v>70</v>
      </c>
      <c r="M59" s="299"/>
      <c r="N59" s="300"/>
      <c r="O59" s="315" t="s">
        <v>915</v>
      </c>
      <c r="P59" s="301"/>
      <c r="Q59" s="301"/>
      <c r="R59" s="301"/>
      <c r="S59" s="301"/>
      <c r="T59" s="301"/>
      <c r="U59" s="301"/>
      <c r="V59" s="301"/>
      <c r="W59" s="303"/>
      <c r="X59" s="301"/>
      <c r="Y59" s="301"/>
      <c r="Z59" s="301"/>
      <c r="AA59" s="301"/>
    </row>
    <row r="60" spans="1:27" ht="90" x14ac:dyDescent="0.25">
      <c r="A60" s="66"/>
      <c r="B60" s="302" t="s">
        <v>429</v>
      </c>
      <c r="C60" s="304" t="s">
        <v>430</v>
      </c>
      <c r="D60" s="303">
        <v>40909</v>
      </c>
      <c r="E60" s="303">
        <v>42705</v>
      </c>
      <c r="F60" s="304" t="s">
        <v>423</v>
      </c>
      <c r="G60" s="304" t="s">
        <v>1015</v>
      </c>
      <c r="H60" s="305">
        <v>3000</v>
      </c>
      <c r="I60" s="299"/>
      <c r="J60" s="299"/>
      <c r="K60" s="215" t="s">
        <v>70</v>
      </c>
      <c r="L60" s="299"/>
      <c r="M60" s="299"/>
      <c r="N60" s="300"/>
      <c r="O60" s="301" t="s">
        <v>817</v>
      </c>
      <c r="P60" s="301"/>
      <c r="Q60" s="301"/>
      <c r="R60" s="301"/>
      <c r="S60" s="301" t="s">
        <v>742</v>
      </c>
      <c r="T60" s="301"/>
      <c r="U60" s="301"/>
      <c r="V60" s="301"/>
      <c r="W60" s="301"/>
      <c r="X60" s="301"/>
      <c r="Y60" s="301"/>
      <c r="Z60" s="301"/>
      <c r="AA60" s="301"/>
    </row>
    <row r="61" spans="1:27" ht="270" x14ac:dyDescent="0.25">
      <c r="A61" s="66"/>
      <c r="B61" s="304" t="s">
        <v>914</v>
      </c>
      <c r="C61" s="304" t="s">
        <v>436</v>
      </c>
      <c r="D61" s="303">
        <v>41640</v>
      </c>
      <c r="E61" s="303">
        <v>42186</v>
      </c>
      <c r="F61" s="304" t="s">
        <v>837</v>
      </c>
      <c r="G61" s="304" t="s">
        <v>438</v>
      </c>
      <c r="H61" s="305">
        <v>12000</v>
      </c>
      <c r="I61" s="299"/>
      <c r="J61" s="299"/>
      <c r="K61" s="215" t="s">
        <v>70</v>
      </c>
      <c r="L61" s="299"/>
      <c r="M61" s="299"/>
      <c r="N61" s="300"/>
      <c r="O61" s="301" t="s">
        <v>951</v>
      </c>
      <c r="P61" s="301"/>
      <c r="Q61" s="301"/>
      <c r="R61" s="301" t="s">
        <v>759</v>
      </c>
      <c r="S61" s="301"/>
      <c r="T61" s="301"/>
      <c r="U61" s="301"/>
      <c r="V61" s="301"/>
      <c r="W61" s="301"/>
      <c r="X61" s="301"/>
      <c r="Y61" s="301"/>
      <c r="Z61" s="301"/>
      <c r="AA61" s="301"/>
    </row>
    <row r="62" spans="1:27" ht="159" customHeight="1" x14ac:dyDescent="0.25">
      <c r="A62" s="295" t="s">
        <v>465</v>
      </c>
      <c r="B62" s="316" t="s">
        <v>917</v>
      </c>
      <c r="C62" s="304" t="s">
        <v>448</v>
      </c>
      <c r="D62" s="303">
        <v>41426</v>
      </c>
      <c r="E62" s="303">
        <v>42705</v>
      </c>
      <c r="F62" s="304" t="s">
        <v>423</v>
      </c>
      <c r="G62" s="322" t="s">
        <v>1016</v>
      </c>
      <c r="H62" s="305">
        <v>0</v>
      </c>
      <c r="I62" s="299"/>
      <c r="J62" s="299"/>
      <c r="K62" s="215" t="s">
        <v>70</v>
      </c>
      <c r="L62" s="299"/>
      <c r="M62" s="299"/>
      <c r="N62" s="300"/>
      <c r="O62" s="301" t="s">
        <v>1018</v>
      </c>
      <c r="P62" s="301"/>
      <c r="Q62" s="301"/>
      <c r="R62" s="301"/>
      <c r="S62" s="315" t="s">
        <v>1017</v>
      </c>
      <c r="T62" s="301"/>
      <c r="U62" s="301"/>
      <c r="V62" s="301"/>
      <c r="W62" s="301"/>
      <c r="X62" s="301"/>
      <c r="Y62" s="301"/>
      <c r="Z62" s="301"/>
      <c r="AA62" s="301"/>
    </row>
    <row r="63" spans="1:27" ht="97.5" customHeight="1" x14ac:dyDescent="0.25">
      <c r="A63" s="137" t="s">
        <v>466</v>
      </c>
      <c r="B63" s="304" t="s">
        <v>819</v>
      </c>
      <c r="C63" s="304" t="s">
        <v>820</v>
      </c>
      <c r="D63" s="303">
        <v>40909</v>
      </c>
      <c r="E63" s="303">
        <v>42370</v>
      </c>
      <c r="F63" s="304" t="s">
        <v>455</v>
      </c>
      <c r="G63" s="322" t="s">
        <v>456</v>
      </c>
      <c r="H63" s="305">
        <v>100000</v>
      </c>
      <c r="I63" s="299"/>
      <c r="J63" s="299"/>
      <c r="K63" s="299"/>
      <c r="L63" s="215" t="s">
        <v>70</v>
      </c>
      <c r="M63" s="299"/>
      <c r="N63" s="300"/>
      <c r="O63" s="326" t="s">
        <v>1020</v>
      </c>
      <c r="P63" s="301" t="s">
        <v>821</v>
      </c>
      <c r="Q63" s="288" t="s">
        <v>822</v>
      </c>
      <c r="R63" s="301" t="s">
        <v>823</v>
      </c>
      <c r="S63" s="301"/>
      <c r="T63" s="301"/>
      <c r="U63" s="301"/>
      <c r="V63" s="301"/>
      <c r="W63" s="301"/>
      <c r="X63" s="301"/>
      <c r="Y63" s="301"/>
      <c r="Z63" s="301"/>
      <c r="AA63" s="301"/>
    </row>
    <row r="64" spans="1:27" ht="111" customHeight="1" x14ac:dyDescent="0.25">
      <c r="A64" s="67"/>
      <c r="B64" s="304" t="s">
        <v>824</v>
      </c>
      <c r="C64" s="304" t="s">
        <v>825</v>
      </c>
      <c r="D64" s="303">
        <v>41122</v>
      </c>
      <c r="E64" s="303">
        <v>42370</v>
      </c>
      <c r="F64" s="304" t="s">
        <v>455</v>
      </c>
      <c r="G64" s="322" t="s">
        <v>1019</v>
      </c>
      <c r="H64" s="305">
        <v>40000</v>
      </c>
      <c r="I64" s="299"/>
      <c r="J64" s="299"/>
      <c r="K64" s="299"/>
      <c r="L64" s="215" t="s">
        <v>70</v>
      </c>
      <c r="M64" s="299"/>
      <c r="N64" s="300"/>
      <c r="O64" s="326" t="s">
        <v>826</v>
      </c>
      <c r="P64" s="301" t="s">
        <v>463</v>
      </c>
      <c r="Q64" s="301" t="s">
        <v>745</v>
      </c>
      <c r="R64" s="301"/>
      <c r="S64" s="301"/>
      <c r="T64" s="301"/>
      <c r="U64" s="301"/>
      <c r="V64" s="301"/>
      <c r="W64" s="301"/>
      <c r="X64" s="301"/>
      <c r="Y64" s="301"/>
      <c r="Z64" s="301"/>
      <c r="AA64" s="326"/>
    </row>
    <row r="65" spans="1:8" ht="16.5" customHeight="1" x14ac:dyDescent="0.25"/>
    <row r="69" spans="1:8" ht="15.75" thickBot="1" x14ac:dyDescent="0.3"/>
    <row r="70" spans="1:8" ht="43.5" customHeight="1" thickTop="1" thickBot="1" x14ac:dyDescent="0.3">
      <c r="A70" s="89" t="s">
        <v>59</v>
      </c>
      <c r="B70" s="55">
        <f>COUNTA(B75:B84,B87:B96,B99:B108,B111:B120)</f>
        <v>0</v>
      </c>
    </row>
    <row r="71" spans="1:8" ht="15.75" thickTop="1" x14ac:dyDescent="0.25"/>
    <row r="73" spans="1:8" ht="15.75" thickBot="1" x14ac:dyDescent="0.3"/>
    <row r="74" spans="1:8" ht="17.25" thickTop="1" thickBot="1" x14ac:dyDescent="0.3">
      <c r="A74" s="89" t="s">
        <v>62</v>
      </c>
      <c r="B74" s="89" t="s">
        <v>61</v>
      </c>
      <c r="C74" s="90" t="s">
        <v>6</v>
      </c>
      <c r="D74" s="90" t="s">
        <v>10</v>
      </c>
      <c r="E74" s="90" t="s">
        <v>11</v>
      </c>
      <c r="F74" s="90" t="s">
        <v>8</v>
      </c>
      <c r="G74" s="90" t="s">
        <v>7</v>
      </c>
      <c r="H74" s="90" t="s">
        <v>9</v>
      </c>
    </row>
    <row r="75" spans="1:8" ht="15.75" thickTop="1" x14ac:dyDescent="0.25">
      <c r="A75" s="74" t="s">
        <v>60</v>
      </c>
      <c r="B75" s="54"/>
      <c r="C75" s="54"/>
      <c r="D75" s="54"/>
      <c r="E75" s="54"/>
      <c r="F75" s="54"/>
      <c r="G75" s="54"/>
      <c r="H75" s="54"/>
    </row>
    <row r="76" spans="1:8" x14ac:dyDescent="0.25">
      <c r="A76" s="71"/>
      <c r="B76" s="54"/>
      <c r="C76" s="54"/>
      <c r="D76" s="54"/>
      <c r="E76" s="54"/>
      <c r="F76" s="54"/>
      <c r="G76" s="54"/>
      <c r="H76" s="54"/>
    </row>
    <row r="77" spans="1:8" x14ac:dyDescent="0.25">
      <c r="A77" s="71"/>
      <c r="B77" s="54"/>
      <c r="C77" s="54"/>
      <c r="D77" s="54"/>
      <c r="E77" s="54"/>
      <c r="F77" s="54"/>
      <c r="G77" s="54"/>
      <c r="H77" s="54"/>
    </row>
    <row r="78" spans="1:8" x14ac:dyDescent="0.25">
      <c r="A78" s="71"/>
      <c r="B78" s="54"/>
      <c r="C78" s="54"/>
      <c r="D78" s="54"/>
      <c r="E78" s="54"/>
      <c r="F78" s="54"/>
      <c r="G78" s="54"/>
      <c r="H78" s="54"/>
    </row>
    <row r="79" spans="1:8" x14ac:dyDescent="0.25">
      <c r="A79" s="71"/>
      <c r="B79" s="54"/>
      <c r="C79" s="54"/>
      <c r="D79" s="54"/>
      <c r="E79" s="54"/>
      <c r="F79" s="54"/>
      <c r="G79" s="54"/>
      <c r="H79" s="54"/>
    </row>
    <row r="80" spans="1:8" x14ac:dyDescent="0.25">
      <c r="A80" s="71"/>
      <c r="B80" s="54"/>
      <c r="C80" s="54"/>
      <c r="D80" s="54"/>
      <c r="E80" s="54"/>
      <c r="F80" s="54"/>
      <c r="G80" s="54"/>
      <c r="H80" s="54"/>
    </row>
    <row r="81" spans="1:8" x14ac:dyDescent="0.25">
      <c r="A81" s="71"/>
      <c r="B81" s="54"/>
      <c r="C81" s="54"/>
      <c r="D81" s="54"/>
      <c r="E81" s="54"/>
      <c r="F81" s="54"/>
      <c r="G81" s="54"/>
      <c r="H81" s="54"/>
    </row>
    <row r="82" spans="1:8" x14ac:dyDescent="0.25">
      <c r="A82" s="71"/>
      <c r="B82" s="54"/>
      <c r="C82" s="54"/>
      <c r="D82" s="54"/>
      <c r="E82" s="54"/>
      <c r="F82" s="54"/>
      <c r="G82" s="54"/>
      <c r="H82" s="54"/>
    </row>
    <row r="83" spans="1:8" x14ac:dyDescent="0.25">
      <c r="A83" s="71"/>
      <c r="B83" s="54"/>
      <c r="C83" s="54"/>
      <c r="D83" s="54"/>
      <c r="E83" s="54"/>
      <c r="F83" s="54"/>
      <c r="G83" s="54"/>
      <c r="H83" s="54"/>
    </row>
    <row r="84" spans="1:8" x14ac:dyDescent="0.25">
      <c r="A84" s="72"/>
      <c r="B84" s="54"/>
      <c r="C84" s="54"/>
      <c r="D84" s="54"/>
      <c r="E84" s="54"/>
      <c r="F84" s="54"/>
      <c r="G84" s="54"/>
      <c r="H84" s="54"/>
    </row>
    <row r="85" spans="1:8" ht="15.75" thickBot="1" x14ac:dyDescent="0.3"/>
    <row r="86" spans="1:8" ht="17.25" thickTop="1" thickBot="1" x14ac:dyDescent="0.3">
      <c r="A86" s="89" t="s">
        <v>62</v>
      </c>
      <c r="B86" s="89" t="s">
        <v>61</v>
      </c>
      <c r="C86" s="89" t="s">
        <v>6</v>
      </c>
      <c r="D86" s="89" t="s">
        <v>10</v>
      </c>
      <c r="E86" s="89" t="s">
        <v>11</v>
      </c>
      <c r="F86" s="89" t="s">
        <v>8</v>
      </c>
      <c r="G86" s="89" t="s">
        <v>7</v>
      </c>
      <c r="H86" s="89" t="s">
        <v>9</v>
      </c>
    </row>
    <row r="87" spans="1:8" ht="15.75" thickTop="1" x14ac:dyDescent="0.25">
      <c r="A87" s="74" t="s">
        <v>60</v>
      </c>
      <c r="B87" s="54"/>
      <c r="C87" s="54"/>
      <c r="D87" s="54"/>
      <c r="E87" s="54"/>
      <c r="F87" s="54"/>
      <c r="G87" s="54"/>
      <c r="H87" s="54"/>
    </row>
    <row r="88" spans="1:8" x14ac:dyDescent="0.25">
      <c r="A88" s="71"/>
      <c r="B88" s="54"/>
      <c r="C88" s="54"/>
      <c r="D88" s="54"/>
      <c r="E88" s="54"/>
      <c r="F88" s="54"/>
      <c r="G88" s="54"/>
      <c r="H88" s="54"/>
    </row>
    <row r="89" spans="1:8" x14ac:dyDescent="0.25">
      <c r="A89" s="71"/>
      <c r="B89" s="54"/>
      <c r="C89" s="54"/>
      <c r="D89" s="54"/>
      <c r="E89" s="54"/>
      <c r="F89" s="54"/>
      <c r="G89" s="54"/>
      <c r="H89" s="54"/>
    </row>
    <row r="90" spans="1:8" x14ac:dyDescent="0.25">
      <c r="A90" s="71"/>
      <c r="B90" s="54"/>
      <c r="C90" s="54"/>
      <c r="D90" s="54"/>
      <c r="E90" s="54"/>
      <c r="F90" s="54"/>
      <c r="G90" s="54"/>
      <c r="H90" s="54"/>
    </row>
    <row r="91" spans="1:8" x14ac:dyDescent="0.25">
      <c r="A91" s="71"/>
      <c r="B91" s="54"/>
      <c r="C91" s="54"/>
      <c r="D91" s="54"/>
      <c r="E91" s="54"/>
      <c r="F91" s="54"/>
      <c r="G91" s="54"/>
      <c r="H91" s="54"/>
    </row>
    <row r="92" spans="1:8" x14ac:dyDescent="0.25">
      <c r="A92" s="71"/>
      <c r="B92" s="54"/>
      <c r="C92" s="54"/>
      <c r="D92" s="54"/>
      <c r="E92" s="54"/>
      <c r="F92" s="54"/>
      <c r="G92" s="54"/>
      <c r="H92" s="54"/>
    </row>
    <row r="93" spans="1:8" x14ac:dyDescent="0.25">
      <c r="A93" s="71"/>
      <c r="B93" s="54"/>
      <c r="C93" s="54"/>
      <c r="D93" s="54"/>
      <c r="E93" s="54"/>
      <c r="F93" s="54"/>
      <c r="G93" s="54"/>
      <c r="H93" s="54"/>
    </row>
    <row r="94" spans="1:8" x14ac:dyDescent="0.25">
      <c r="A94" s="71"/>
      <c r="B94" s="54"/>
      <c r="C94" s="54"/>
      <c r="D94" s="54"/>
      <c r="E94" s="54"/>
      <c r="F94" s="54"/>
      <c r="G94" s="54"/>
      <c r="H94" s="54"/>
    </row>
    <row r="95" spans="1:8" x14ac:dyDescent="0.25">
      <c r="A95" s="71"/>
      <c r="B95" s="54"/>
      <c r="C95" s="54"/>
      <c r="D95" s="54"/>
      <c r="E95" s="54"/>
      <c r="F95" s="54"/>
      <c r="G95" s="54"/>
      <c r="H95" s="54"/>
    </row>
    <row r="96" spans="1:8" x14ac:dyDescent="0.25">
      <c r="A96" s="72"/>
      <c r="B96" s="54"/>
      <c r="C96" s="54"/>
      <c r="D96" s="54"/>
      <c r="E96" s="54"/>
      <c r="F96" s="54"/>
      <c r="G96" s="54"/>
      <c r="H96" s="54"/>
    </row>
    <row r="97" spans="1:8" ht="15.75" thickBot="1" x14ac:dyDescent="0.3"/>
    <row r="98" spans="1:8" ht="17.25" thickTop="1" thickBot="1" x14ac:dyDescent="0.3">
      <c r="A98" s="89" t="s">
        <v>62</v>
      </c>
      <c r="B98" s="89" t="s">
        <v>61</v>
      </c>
      <c r="C98" s="89" t="s">
        <v>6</v>
      </c>
      <c r="D98" s="89" t="s">
        <v>10</v>
      </c>
      <c r="E98" s="89" t="s">
        <v>11</v>
      </c>
      <c r="F98" s="89" t="s">
        <v>8</v>
      </c>
      <c r="G98" s="89" t="s">
        <v>7</v>
      </c>
      <c r="H98" s="89" t="s">
        <v>9</v>
      </c>
    </row>
    <row r="99" spans="1:8" ht="15.75" thickTop="1" x14ac:dyDescent="0.25">
      <c r="A99" s="74" t="s">
        <v>60</v>
      </c>
      <c r="B99" s="54"/>
      <c r="C99" s="54"/>
      <c r="D99" s="54"/>
      <c r="E99" s="54"/>
      <c r="F99" s="54"/>
      <c r="G99" s="54"/>
      <c r="H99" s="54"/>
    </row>
    <row r="100" spans="1:8" x14ac:dyDescent="0.25">
      <c r="A100" s="71"/>
      <c r="B100" s="54"/>
      <c r="C100" s="54"/>
      <c r="D100" s="54"/>
      <c r="E100" s="54"/>
      <c r="F100" s="54"/>
      <c r="G100" s="54"/>
      <c r="H100" s="54"/>
    </row>
    <row r="101" spans="1:8" x14ac:dyDescent="0.25">
      <c r="A101" s="71"/>
      <c r="B101" s="54"/>
      <c r="C101" s="54"/>
      <c r="D101" s="54"/>
      <c r="E101" s="54"/>
      <c r="F101" s="54"/>
      <c r="G101" s="54"/>
      <c r="H101" s="54"/>
    </row>
    <row r="102" spans="1:8" x14ac:dyDescent="0.25">
      <c r="A102" s="71"/>
      <c r="B102" s="54"/>
      <c r="C102" s="54"/>
      <c r="D102" s="54"/>
      <c r="E102" s="54"/>
      <c r="F102" s="54"/>
      <c r="G102" s="54"/>
      <c r="H102" s="54"/>
    </row>
    <row r="103" spans="1:8" x14ac:dyDescent="0.25">
      <c r="A103" s="71"/>
      <c r="B103" s="54"/>
      <c r="C103" s="54"/>
      <c r="D103" s="54"/>
      <c r="E103" s="54"/>
      <c r="F103" s="54"/>
      <c r="G103" s="54"/>
      <c r="H103" s="54"/>
    </row>
    <row r="104" spans="1:8" x14ac:dyDescent="0.25">
      <c r="A104" s="71"/>
      <c r="B104" s="54"/>
      <c r="C104" s="54"/>
      <c r="D104" s="54"/>
      <c r="E104" s="54"/>
      <c r="F104" s="54"/>
      <c r="G104" s="54"/>
      <c r="H104" s="54"/>
    </row>
    <row r="105" spans="1:8" x14ac:dyDescent="0.25">
      <c r="A105" s="71"/>
      <c r="B105" s="54"/>
      <c r="C105" s="54"/>
      <c r="D105" s="54"/>
      <c r="E105" s="54"/>
      <c r="F105" s="54"/>
      <c r="G105" s="54"/>
      <c r="H105" s="54"/>
    </row>
    <row r="106" spans="1:8" x14ac:dyDescent="0.25">
      <c r="A106" s="71"/>
      <c r="B106" s="54"/>
      <c r="C106" s="54"/>
      <c r="D106" s="54"/>
      <c r="E106" s="54"/>
      <c r="F106" s="54"/>
      <c r="G106" s="54"/>
      <c r="H106" s="54"/>
    </row>
    <row r="107" spans="1:8" x14ac:dyDescent="0.25">
      <c r="A107" s="71"/>
      <c r="B107" s="54"/>
      <c r="C107" s="54"/>
      <c r="D107" s="54"/>
      <c r="E107" s="54"/>
      <c r="F107" s="54"/>
      <c r="G107" s="54"/>
      <c r="H107" s="54"/>
    </row>
    <row r="108" spans="1:8" x14ac:dyDescent="0.25">
      <c r="A108" s="72"/>
      <c r="B108" s="54"/>
      <c r="C108" s="54"/>
      <c r="D108" s="54"/>
      <c r="E108" s="54"/>
      <c r="F108" s="54"/>
      <c r="G108" s="54"/>
      <c r="H108" s="54"/>
    </row>
    <row r="109" spans="1:8" ht="15.75" thickBot="1" x14ac:dyDescent="0.3"/>
    <row r="110" spans="1:8" ht="17.25" thickTop="1" thickBot="1" x14ac:dyDescent="0.3">
      <c r="A110" s="89" t="s">
        <v>62</v>
      </c>
      <c r="B110" s="89" t="s">
        <v>61</v>
      </c>
      <c r="C110" s="89" t="s">
        <v>6</v>
      </c>
      <c r="D110" s="89" t="s">
        <v>10</v>
      </c>
      <c r="E110" s="89" t="s">
        <v>11</v>
      </c>
      <c r="F110" s="89" t="s">
        <v>8</v>
      </c>
      <c r="G110" s="89" t="s">
        <v>7</v>
      </c>
      <c r="H110" s="89" t="s">
        <v>9</v>
      </c>
    </row>
    <row r="111" spans="1:8" ht="15.75" thickTop="1" x14ac:dyDescent="0.25">
      <c r="A111" s="74" t="s">
        <v>60</v>
      </c>
      <c r="B111" s="54"/>
      <c r="C111" s="54"/>
      <c r="D111" s="54"/>
      <c r="E111" s="54"/>
      <c r="F111" s="54"/>
      <c r="G111" s="54"/>
      <c r="H111" s="54"/>
    </row>
    <row r="112" spans="1:8" x14ac:dyDescent="0.25">
      <c r="A112" s="71"/>
      <c r="B112" s="54"/>
      <c r="C112" s="54"/>
      <c r="D112" s="54"/>
      <c r="E112" s="54"/>
      <c r="F112" s="54"/>
      <c r="G112" s="54"/>
      <c r="H112" s="54"/>
    </row>
    <row r="113" spans="1:8" x14ac:dyDescent="0.25">
      <c r="A113" s="71"/>
      <c r="B113" s="54"/>
      <c r="C113" s="54"/>
      <c r="D113" s="54"/>
      <c r="E113" s="54"/>
      <c r="F113" s="54"/>
      <c r="G113" s="54"/>
      <c r="H113" s="54"/>
    </row>
    <row r="114" spans="1:8" x14ac:dyDescent="0.25">
      <c r="A114" s="71"/>
      <c r="B114" s="54"/>
      <c r="C114" s="54"/>
      <c r="D114" s="54"/>
      <c r="E114" s="54"/>
      <c r="F114" s="54"/>
      <c r="G114" s="54"/>
      <c r="H114" s="54"/>
    </row>
    <row r="115" spans="1:8" x14ac:dyDescent="0.25">
      <c r="A115" s="71"/>
      <c r="B115" s="54"/>
      <c r="C115" s="54"/>
      <c r="D115" s="54"/>
      <c r="E115" s="54"/>
      <c r="F115" s="54"/>
      <c r="G115" s="54"/>
      <c r="H115" s="54"/>
    </row>
    <row r="116" spans="1:8" x14ac:dyDescent="0.25">
      <c r="A116" s="71"/>
      <c r="B116" s="54"/>
      <c r="C116" s="54"/>
      <c r="D116" s="54"/>
      <c r="E116" s="54"/>
      <c r="F116" s="54"/>
      <c r="G116" s="54"/>
      <c r="H116" s="54"/>
    </row>
    <row r="117" spans="1:8" x14ac:dyDescent="0.25">
      <c r="A117" s="71"/>
      <c r="B117" s="54"/>
      <c r="C117" s="54"/>
      <c r="D117" s="54"/>
      <c r="E117" s="54"/>
      <c r="F117" s="54"/>
      <c r="G117" s="54"/>
      <c r="H117" s="54"/>
    </row>
    <row r="118" spans="1:8" x14ac:dyDescent="0.25">
      <c r="A118" s="71"/>
      <c r="B118" s="54"/>
      <c r="C118" s="54"/>
      <c r="D118" s="54"/>
      <c r="E118" s="54"/>
      <c r="F118" s="54"/>
      <c r="G118" s="54"/>
      <c r="H118" s="54"/>
    </row>
    <row r="119" spans="1:8" x14ac:dyDescent="0.25">
      <c r="A119" s="71"/>
      <c r="B119" s="54"/>
      <c r="C119" s="54"/>
      <c r="D119" s="54"/>
      <c r="E119" s="54"/>
      <c r="F119" s="54"/>
      <c r="G119" s="54"/>
      <c r="H119" s="54"/>
    </row>
    <row r="120" spans="1:8" x14ac:dyDescent="0.25">
      <c r="A120" s="72"/>
      <c r="B120" s="54"/>
      <c r="C120" s="54"/>
      <c r="D120" s="54"/>
      <c r="E120" s="54"/>
      <c r="F120" s="54"/>
      <c r="G120" s="54"/>
      <c r="H120" s="54"/>
    </row>
  </sheetData>
  <customSheetViews>
    <customSheetView guid="{03BCC8A0-FCA6-4BDE-AAC2-E8288BB56580}" scale="80" showGridLines="0" hiddenColumns="1" topLeftCell="C10">
      <pane ySplit="1" topLeftCell="A11" activePane="bottomLeft" state="frozen"/>
      <selection pane="bottomLeft" activeCell="K14" sqref="K14"/>
      <pageMargins left="0.511811024" right="0.511811024" top="0.78740157499999996" bottom="0.78740157499999996" header="0.31496062000000002" footer="0.31496062000000002"/>
      <pageSetup orientation="portrait" r:id="rId1"/>
    </customSheetView>
  </customSheetViews>
  <mergeCells count="2">
    <mergeCell ref="I9:R9"/>
    <mergeCell ref="T9:AA9"/>
  </mergeCells>
  <conditionalFormatting sqref="AF7:AF8">
    <cfRule type="cellIs" dxfId="147" priority="390" stopIfTrue="1" operator="equal">
      <formula>$AF$7</formula>
    </cfRule>
  </conditionalFormatting>
  <conditionalFormatting sqref="I11">
    <cfRule type="cellIs" dxfId="146" priority="125" stopIfTrue="1" operator="equal">
      <formula>"x"</formula>
    </cfRule>
  </conditionalFormatting>
  <conditionalFormatting sqref="J11:K11">
    <cfRule type="cellIs" dxfId="145" priority="124" operator="equal">
      <formula>"x"</formula>
    </cfRule>
  </conditionalFormatting>
  <conditionalFormatting sqref="L11">
    <cfRule type="cellIs" dxfId="144" priority="123" stopIfTrue="1" operator="equal">
      <formula>"x"</formula>
    </cfRule>
  </conditionalFormatting>
  <conditionalFormatting sqref="M11">
    <cfRule type="cellIs" dxfId="143" priority="122" operator="equal">
      <formula>"x"</formula>
    </cfRule>
  </conditionalFormatting>
  <conditionalFormatting sqref="N11">
    <cfRule type="cellIs" dxfId="142" priority="119" stopIfTrue="1" operator="equal">
      <formula>$AF$8</formula>
    </cfRule>
    <cfRule type="cellIs" dxfId="141" priority="120" stopIfTrue="1" operator="equal">
      <formula>$AF$7</formula>
    </cfRule>
  </conditionalFormatting>
  <conditionalFormatting sqref="I17 I12:I15">
    <cfRule type="cellIs" dxfId="140" priority="118" stopIfTrue="1" operator="equal">
      <formula>"x"</formula>
    </cfRule>
  </conditionalFormatting>
  <conditionalFormatting sqref="J12:J17 I16">
    <cfRule type="cellIs" dxfId="139" priority="117" operator="equal">
      <formula>"x"</formula>
    </cfRule>
  </conditionalFormatting>
  <conditionalFormatting sqref="K12 K15:K17 L17">
    <cfRule type="cellIs" dxfId="138" priority="116" operator="equal">
      <formula>"x"</formula>
    </cfRule>
  </conditionalFormatting>
  <conditionalFormatting sqref="L12:L16 K13:K14">
    <cfRule type="cellIs" dxfId="137" priority="115" stopIfTrue="1" operator="equal">
      <formula>"x"</formula>
    </cfRule>
  </conditionalFormatting>
  <conditionalFormatting sqref="M12:M17">
    <cfRule type="cellIs" dxfId="136" priority="114" operator="equal">
      <formula>"x"</formula>
    </cfRule>
  </conditionalFormatting>
  <conditionalFormatting sqref="S12">
    <cfRule type="cellIs" dxfId="135" priority="113" stopIfTrue="1" operator="equal">
      <formula>"x"</formula>
    </cfRule>
  </conditionalFormatting>
  <conditionalFormatting sqref="N12:N17">
    <cfRule type="cellIs" dxfId="134" priority="111" stopIfTrue="1" operator="equal">
      <formula>$AF$8</formula>
    </cfRule>
    <cfRule type="cellIs" dxfId="133" priority="112" stopIfTrue="1" operator="equal">
      <formula>$AF$7</formula>
    </cfRule>
  </conditionalFormatting>
  <conditionalFormatting sqref="I18:I21">
    <cfRule type="cellIs" dxfId="132" priority="110" stopIfTrue="1" operator="equal">
      <formula>"x"</formula>
    </cfRule>
  </conditionalFormatting>
  <conditionalFormatting sqref="J18 J21">
    <cfRule type="cellIs" dxfId="131" priority="109" operator="equal">
      <formula>"x"</formula>
    </cfRule>
  </conditionalFormatting>
  <conditionalFormatting sqref="J19:J20 K18:K21">
    <cfRule type="cellIs" dxfId="130" priority="108" operator="equal">
      <formula>"x"</formula>
    </cfRule>
  </conditionalFormatting>
  <conditionalFormatting sqref="L18:L21">
    <cfRule type="cellIs" dxfId="129" priority="107" stopIfTrue="1" operator="equal">
      <formula>"x"</formula>
    </cfRule>
  </conditionalFormatting>
  <conditionalFormatting sqref="M18:M21">
    <cfRule type="cellIs" dxfId="128" priority="106" operator="equal">
      <formula>"x"</formula>
    </cfRule>
  </conditionalFormatting>
  <conditionalFormatting sqref="N18:N21">
    <cfRule type="cellIs" dxfId="127" priority="104" stopIfTrue="1" operator="equal">
      <formula>$AF$8</formula>
    </cfRule>
    <cfRule type="cellIs" dxfId="126" priority="105" stopIfTrue="1" operator="equal">
      <formula>$AF$7</formula>
    </cfRule>
  </conditionalFormatting>
  <conditionalFormatting sqref="I22:I24">
    <cfRule type="cellIs" dxfId="125" priority="103" stopIfTrue="1" operator="equal">
      <formula>"x"</formula>
    </cfRule>
  </conditionalFormatting>
  <conditionalFormatting sqref="J22:J24">
    <cfRule type="cellIs" dxfId="124" priority="102" operator="equal">
      <formula>"x"</formula>
    </cfRule>
  </conditionalFormatting>
  <conditionalFormatting sqref="K22:K24">
    <cfRule type="cellIs" dxfId="123" priority="101" operator="equal">
      <formula>"x"</formula>
    </cfRule>
  </conditionalFormatting>
  <conditionalFormatting sqref="L22:L24">
    <cfRule type="cellIs" dxfId="122" priority="100" stopIfTrue="1" operator="equal">
      <formula>"x"</formula>
    </cfRule>
  </conditionalFormatting>
  <conditionalFormatting sqref="M22:M24">
    <cfRule type="cellIs" dxfId="121" priority="99" operator="equal">
      <formula>"x"</formula>
    </cfRule>
  </conditionalFormatting>
  <conditionalFormatting sqref="N22:N24">
    <cfRule type="cellIs" dxfId="120" priority="97" stopIfTrue="1" operator="equal">
      <formula>$AF$8</formula>
    </cfRule>
    <cfRule type="cellIs" dxfId="119" priority="98" stopIfTrue="1" operator="equal">
      <formula>$AF$7</formula>
    </cfRule>
  </conditionalFormatting>
  <conditionalFormatting sqref="I25">
    <cfRule type="cellIs" dxfId="118" priority="96" stopIfTrue="1" operator="equal">
      <formula>"x"</formula>
    </cfRule>
  </conditionalFormatting>
  <conditionalFormatting sqref="J25">
    <cfRule type="cellIs" dxfId="117" priority="95" operator="equal">
      <formula>"x"</formula>
    </cfRule>
  </conditionalFormatting>
  <conditionalFormatting sqref="K25">
    <cfRule type="cellIs" dxfId="116" priority="94" operator="equal">
      <formula>"x"</formula>
    </cfRule>
  </conditionalFormatting>
  <conditionalFormatting sqref="L25">
    <cfRule type="cellIs" dxfId="115" priority="93" stopIfTrue="1" operator="equal">
      <formula>"x"</formula>
    </cfRule>
  </conditionalFormatting>
  <conditionalFormatting sqref="M25">
    <cfRule type="cellIs" dxfId="114" priority="92" operator="equal">
      <formula>"x"</formula>
    </cfRule>
  </conditionalFormatting>
  <conditionalFormatting sqref="N25">
    <cfRule type="cellIs" dxfId="113" priority="90" stopIfTrue="1" operator="equal">
      <formula>$AF$8</formula>
    </cfRule>
    <cfRule type="cellIs" dxfId="112" priority="91" stopIfTrue="1" operator="equal">
      <formula>$AF$7</formula>
    </cfRule>
  </conditionalFormatting>
  <conditionalFormatting sqref="I26:I29">
    <cfRule type="cellIs" dxfId="111" priority="89" stopIfTrue="1" operator="equal">
      <formula>"x"</formula>
    </cfRule>
  </conditionalFormatting>
  <conditionalFormatting sqref="J26:J28">
    <cfRule type="cellIs" dxfId="110" priority="88" operator="equal">
      <formula>"x"</formula>
    </cfRule>
  </conditionalFormatting>
  <conditionalFormatting sqref="J29:L29 K26:K28">
    <cfRule type="cellIs" dxfId="109" priority="87" operator="equal">
      <formula>"x"</formula>
    </cfRule>
  </conditionalFormatting>
  <conditionalFormatting sqref="L26:L28">
    <cfRule type="cellIs" dxfId="108" priority="86" stopIfTrue="1" operator="equal">
      <formula>"x"</formula>
    </cfRule>
  </conditionalFormatting>
  <conditionalFormatting sqref="M26:M29">
    <cfRule type="cellIs" dxfId="107" priority="85" operator="equal">
      <formula>"x"</formula>
    </cfRule>
  </conditionalFormatting>
  <conditionalFormatting sqref="N26:N29">
    <cfRule type="cellIs" dxfId="106" priority="83" stopIfTrue="1" operator="equal">
      <formula>$AF$8</formula>
    </cfRule>
    <cfRule type="cellIs" dxfId="105" priority="84" stopIfTrue="1" operator="equal">
      <formula>$AF$7</formula>
    </cfRule>
  </conditionalFormatting>
  <conditionalFormatting sqref="I30:I32">
    <cfRule type="cellIs" dxfId="104" priority="82" stopIfTrue="1" operator="equal">
      <formula>"x"</formula>
    </cfRule>
  </conditionalFormatting>
  <conditionalFormatting sqref="J30 J32">
    <cfRule type="cellIs" dxfId="103" priority="81" operator="equal">
      <formula>"x"</formula>
    </cfRule>
  </conditionalFormatting>
  <conditionalFormatting sqref="J31 K30:K32">
    <cfRule type="cellIs" dxfId="102" priority="80" operator="equal">
      <formula>"x"</formula>
    </cfRule>
  </conditionalFormatting>
  <conditionalFormatting sqref="L30:L32">
    <cfRule type="cellIs" dxfId="101" priority="79" stopIfTrue="1" operator="equal">
      <formula>"x"</formula>
    </cfRule>
  </conditionalFormatting>
  <conditionalFormatting sqref="M30:M32">
    <cfRule type="cellIs" dxfId="100" priority="78" operator="equal">
      <formula>"x"</formula>
    </cfRule>
  </conditionalFormatting>
  <conditionalFormatting sqref="N30:N32">
    <cfRule type="cellIs" dxfId="99" priority="76" stopIfTrue="1" operator="equal">
      <formula>$AF$8</formula>
    </cfRule>
    <cfRule type="cellIs" dxfId="98" priority="77" stopIfTrue="1" operator="equal">
      <formula>$AF$7</formula>
    </cfRule>
  </conditionalFormatting>
  <conditionalFormatting sqref="I33">
    <cfRule type="cellIs" dxfId="97" priority="75" stopIfTrue="1" operator="equal">
      <formula>"x"</formula>
    </cfRule>
  </conditionalFormatting>
  <conditionalFormatting sqref="J33:K33">
    <cfRule type="cellIs" dxfId="96" priority="74" operator="equal">
      <formula>"x"</formula>
    </cfRule>
  </conditionalFormatting>
  <conditionalFormatting sqref="L33">
    <cfRule type="cellIs" dxfId="95" priority="73" stopIfTrue="1" operator="equal">
      <formula>"x"</formula>
    </cfRule>
  </conditionalFormatting>
  <conditionalFormatting sqref="M33">
    <cfRule type="cellIs" dxfId="94" priority="72" operator="equal">
      <formula>"x"</formula>
    </cfRule>
  </conditionalFormatting>
  <conditionalFormatting sqref="N33">
    <cfRule type="cellIs" dxfId="93" priority="70" stopIfTrue="1" operator="equal">
      <formula>$AF$8</formula>
    </cfRule>
    <cfRule type="cellIs" dxfId="92" priority="71" stopIfTrue="1" operator="equal">
      <formula>$AF$7</formula>
    </cfRule>
  </conditionalFormatting>
  <conditionalFormatting sqref="I34:I38">
    <cfRule type="cellIs" dxfId="91" priority="69" stopIfTrue="1" operator="equal">
      <formula>"x"</formula>
    </cfRule>
  </conditionalFormatting>
  <conditionalFormatting sqref="J35:J38">
    <cfRule type="cellIs" dxfId="90" priority="68" operator="equal">
      <formula>"x"</formula>
    </cfRule>
  </conditionalFormatting>
  <conditionalFormatting sqref="K36:K38 J34:K34">
    <cfRule type="cellIs" dxfId="89" priority="67" operator="equal">
      <formula>"x"</formula>
    </cfRule>
  </conditionalFormatting>
  <conditionalFormatting sqref="K35 L34:L38">
    <cfRule type="cellIs" dxfId="88" priority="66" stopIfTrue="1" operator="equal">
      <formula>"x"</formula>
    </cfRule>
  </conditionalFormatting>
  <conditionalFormatting sqref="M34:M38">
    <cfRule type="cellIs" dxfId="87" priority="65" operator="equal">
      <formula>"x"</formula>
    </cfRule>
  </conditionalFormatting>
  <conditionalFormatting sqref="N34:N38">
    <cfRule type="cellIs" dxfId="86" priority="63" stopIfTrue="1" operator="equal">
      <formula>$AF$8</formula>
    </cfRule>
    <cfRule type="cellIs" dxfId="85" priority="64" stopIfTrue="1" operator="equal">
      <formula>$AF$7</formula>
    </cfRule>
  </conditionalFormatting>
  <conditionalFormatting sqref="H41 I39:I41">
    <cfRule type="cellIs" dxfId="84" priority="62" stopIfTrue="1" operator="equal">
      <formula>"x"</formula>
    </cfRule>
  </conditionalFormatting>
  <conditionalFormatting sqref="J40:J41">
    <cfRule type="cellIs" dxfId="83" priority="61" operator="equal">
      <formula>"x"</formula>
    </cfRule>
  </conditionalFormatting>
  <conditionalFormatting sqref="K39:K41 J39">
    <cfRule type="cellIs" dxfId="82" priority="60" operator="equal">
      <formula>"x"</formula>
    </cfRule>
  </conditionalFormatting>
  <conditionalFormatting sqref="L39:L41">
    <cfRule type="cellIs" dxfId="81" priority="59" stopIfTrue="1" operator="equal">
      <formula>"x"</formula>
    </cfRule>
  </conditionalFormatting>
  <conditionalFormatting sqref="M39:M41">
    <cfRule type="cellIs" dxfId="80" priority="58" operator="equal">
      <formula>"x"</formula>
    </cfRule>
  </conditionalFormatting>
  <conditionalFormatting sqref="N39:N41">
    <cfRule type="cellIs" dxfId="79" priority="56" stopIfTrue="1" operator="equal">
      <formula>$AF$8</formula>
    </cfRule>
    <cfRule type="cellIs" dxfId="78" priority="57" stopIfTrue="1" operator="equal">
      <formula>$AF$7</formula>
    </cfRule>
  </conditionalFormatting>
  <conditionalFormatting sqref="J44 I42:I45">
    <cfRule type="cellIs" dxfId="77" priority="55" stopIfTrue="1" operator="equal">
      <formula>"x"</formula>
    </cfRule>
  </conditionalFormatting>
  <conditionalFormatting sqref="J43">
    <cfRule type="cellIs" dxfId="76" priority="54" operator="equal">
      <formula>"x"</formula>
    </cfRule>
  </conditionalFormatting>
  <conditionalFormatting sqref="K42:K45 J42 J45">
    <cfRule type="cellIs" dxfId="75" priority="53" operator="equal">
      <formula>"x"</formula>
    </cfRule>
  </conditionalFormatting>
  <conditionalFormatting sqref="L42:L45">
    <cfRule type="cellIs" dxfId="74" priority="52" stopIfTrue="1" operator="equal">
      <formula>"x"</formula>
    </cfRule>
  </conditionalFormatting>
  <conditionalFormatting sqref="M42:M45">
    <cfRule type="cellIs" dxfId="73" priority="51" operator="equal">
      <formula>"x"</formula>
    </cfRule>
  </conditionalFormatting>
  <conditionalFormatting sqref="N42:N45">
    <cfRule type="cellIs" dxfId="72" priority="49" stopIfTrue="1" operator="equal">
      <formula>$AF$8</formula>
    </cfRule>
    <cfRule type="cellIs" dxfId="71" priority="50" stopIfTrue="1" operator="equal">
      <formula>$AF$7</formula>
    </cfRule>
  </conditionalFormatting>
  <conditionalFormatting sqref="I46:I48">
    <cfRule type="cellIs" dxfId="70" priority="48" stopIfTrue="1" operator="equal">
      <formula>"x"</formula>
    </cfRule>
  </conditionalFormatting>
  <conditionalFormatting sqref="J46:J48">
    <cfRule type="cellIs" dxfId="69" priority="47" operator="equal">
      <formula>"x"</formula>
    </cfRule>
  </conditionalFormatting>
  <conditionalFormatting sqref="K46:K48">
    <cfRule type="cellIs" dxfId="68" priority="46" operator="equal">
      <formula>"x"</formula>
    </cfRule>
  </conditionalFormatting>
  <conditionalFormatting sqref="L46:L48">
    <cfRule type="cellIs" dxfId="67" priority="45" stopIfTrue="1" operator="equal">
      <formula>"x"</formula>
    </cfRule>
  </conditionalFormatting>
  <conditionalFormatting sqref="M46:M48">
    <cfRule type="cellIs" dxfId="66" priority="44" operator="equal">
      <formula>"x"</formula>
    </cfRule>
  </conditionalFormatting>
  <conditionalFormatting sqref="N46:N48">
    <cfRule type="cellIs" dxfId="65" priority="42" stopIfTrue="1" operator="equal">
      <formula>$AF$8</formula>
    </cfRule>
    <cfRule type="cellIs" dxfId="64" priority="43" stopIfTrue="1" operator="equal">
      <formula>$AF$7</formula>
    </cfRule>
  </conditionalFormatting>
  <conditionalFormatting sqref="I49:I50">
    <cfRule type="cellIs" dxfId="63" priority="41" stopIfTrue="1" operator="equal">
      <formula>"x"</formula>
    </cfRule>
  </conditionalFormatting>
  <conditionalFormatting sqref="J49:J50">
    <cfRule type="cellIs" dxfId="62" priority="40" operator="equal">
      <formula>"x"</formula>
    </cfRule>
  </conditionalFormatting>
  <conditionalFormatting sqref="K49:K50 L50">
    <cfRule type="cellIs" dxfId="61" priority="39" operator="equal">
      <formula>"x"</formula>
    </cfRule>
  </conditionalFormatting>
  <conditionalFormatting sqref="L49">
    <cfRule type="cellIs" dxfId="60" priority="38" stopIfTrue="1" operator="equal">
      <formula>"x"</formula>
    </cfRule>
  </conditionalFormatting>
  <conditionalFormatting sqref="M49:M50">
    <cfRule type="cellIs" dxfId="59" priority="37" operator="equal">
      <formula>"x"</formula>
    </cfRule>
  </conditionalFormatting>
  <conditionalFormatting sqref="N49:N50">
    <cfRule type="cellIs" dxfId="58" priority="35" stopIfTrue="1" operator="equal">
      <formula>$AF$8</formula>
    </cfRule>
    <cfRule type="cellIs" dxfId="57" priority="36" stopIfTrue="1" operator="equal">
      <formula>$AF$7</formula>
    </cfRule>
  </conditionalFormatting>
  <conditionalFormatting sqref="I51:I55">
    <cfRule type="cellIs" dxfId="56" priority="34" stopIfTrue="1" operator="equal">
      <formula>"x"</formula>
    </cfRule>
  </conditionalFormatting>
  <conditionalFormatting sqref="J51:J55">
    <cfRule type="cellIs" dxfId="55" priority="33" operator="equal">
      <formula>"x"</formula>
    </cfRule>
  </conditionalFormatting>
  <conditionalFormatting sqref="K51 K53:K55 L53">
    <cfRule type="cellIs" dxfId="54" priority="32" operator="equal">
      <formula>"x"</formula>
    </cfRule>
  </conditionalFormatting>
  <conditionalFormatting sqref="L51:L52 L54:L55">
    <cfRule type="cellIs" dxfId="53" priority="31" stopIfTrue="1" operator="equal">
      <formula>"x"</formula>
    </cfRule>
  </conditionalFormatting>
  <conditionalFormatting sqref="K52 M51:M55">
    <cfRule type="cellIs" dxfId="52" priority="30" operator="equal">
      <formula>"x"</formula>
    </cfRule>
  </conditionalFormatting>
  <conditionalFormatting sqref="N51:N55">
    <cfRule type="cellIs" dxfId="51" priority="28" stopIfTrue="1" operator="equal">
      <formula>$AF$8</formula>
    </cfRule>
    <cfRule type="cellIs" dxfId="50" priority="29" stopIfTrue="1" operator="equal">
      <formula>$AF$7</formula>
    </cfRule>
  </conditionalFormatting>
  <conditionalFormatting sqref="I56:I58">
    <cfRule type="cellIs" dxfId="49" priority="27" stopIfTrue="1" operator="equal">
      <formula>"x"</formula>
    </cfRule>
  </conditionalFormatting>
  <conditionalFormatting sqref="J56:J58">
    <cfRule type="cellIs" dxfId="48" priority="26" operator="equal">
      <formula>"x"</formula>
    </cfRule>
  </conditionalFormatting>
  <conditionalFormatting sqref="K56:K58">
    <cfRule type="cellIs" dxfId="47" priority="25" operator="equal">
      <formula>"x"</formula>
    </cfRule>
  </conditionalFormatting>
  <conditionalFormatting sqref="L56:L57">
    <cfRule type="cellIs" dxfId="46" priority="24" stopIfTrue="1" operator="equal">
      <formula>"x"</formula>
    </cfRule>
  </conditionalFormatting>
  <conditionalFormatting sqref="L58 M56:M58">
    <cfRule type="cellIs" dxfId="45" priority="23" operator="equal">
      <formula>"x"</formula>
    </cfRule>
  </conditionalFormatting>
  <conditionalFormatting sqref="N56:N58">
    <cfRule type="cellIs" dxfId="44" priority="21" stopIfTrue="1" operator="equal">
      <formula>$AF$8</formula>
    </cfRule>
    <cfRule type="cellIs" dxfId="43" priority="22" stopIfTrue="1" operator="equal">
      <formula>$AF$7</formula>
    </cfRule>
  </conditionalFormatting>
  <conditionalFormatting sqref="I59:I60">
    <cfRule type="cellIs" dxfId="42" priority="20" stopIfTrue="1" operator="equal">
      <formula>"x"</formula>
    </cfRule>
  </conditionalFormatting>
  <conditionalFormatting sqref="J59 I61:J61">
    <cfRule type="cellIs" dxfId="41" priority="19" operator="equal">
      <formula>"x"</formula>
    </cfRule>
  </conditionalFormatting>
  <conditionalFormatting sqref="J60 K59:K61">
    <cfRule type="cellIs" dxfId="40" priority="18" operator="equal">
      <formula>"x"</formula>
    </cfRule>
  </conditionalFormatting>
  <conditionalFormatting sqref="L59:L61">
    <cfRule type="cellIs" dxfId="39" priority="17" stopIfTrue="1" operator="equal">
      <formula>"x"</formula>
    </cfRule>
  </conditionalFormatting>
  <conditionalFormatting sqref="M59:M61">
    <cfRule type="cellIs" dxfId="38" priority="16" operator="equal">
      <formula>"x"</formula>
    </cfRule>
  </conditionalFormatting>
  <conditionalFormatting sqref="N59:N61">
    <cfRule type="cellIs" dxfId="37" priority="14" stopIfTrue="1" operator="equal">
      <formula>$AF$8</formula>
    </cfRule>
    <cfRule type="cellIs" dxfId="36" priority="15" stopIfTrue="1" operator="equal">
      <formula>$AF$7</formula>
    </cfRule>
  </conditionalFormatting>
  <conditionalFormatting sqref="I62:J62">
    <cfRule type="cellIs" dxfId="35" priority="13" operator="equal">
      <formula>"x"</formula>
    </cfRule>
  </conditionalFormatting>
  <conditionalFormatting sqref="K62">
    <cfRule type="cellIs" dxfId="34" priority="12" operator="equal">
      <formula>"x"</formula>
    </cfRule>
  </conditionalFormatting>
  <conditionalFormatting sqref="L62">
    <cfRule type="cellIs" dxfId="33" priority="11" stopIfTrue="1" operator="equal">
      <formula>"x"</formula>
    </cfRule>
  </conditionalFormatting>
  <conditionalFormatting sqref="M62">
    <cfRule type="cellIs" dxfId="32" priority="10" operator="equal">
      <formula>"x"</formula>
    </cfRule>
  </conditionalFormatting>
  <conditionalFormatting sqref="N62">
    <cfRule type="cellIs" dxfId="31" priority="8" stopIfTrue="1" operator="equal">
      <formula>$AF$8</formula>
    </cfRule>
    <cfRule type="cellIs" dxfId="30" priority="9" stopIfTrue="1" operator="equal">
      <formula>$AF$7</formula>
    </cfRule>
  </conditionalFormatting>
  <conditionalFormatting sqref="I63:I64">
    <cfRule type="cellIs" dxfId="29" priority="7" stopIfTrue="1" operator="equal">
      <formula>"x"</formula>
    </cfRule>
  </conditionalFormatting>
  <conditionalFormatting sqref="J63:J64">
    <cfRule type="cellIs" dxfId="28" priority="6" operator="equal">
      <formula>"x"</formula>
    </cfRule>
  </conditionalFormatting>
  <conditionalFormatting sqref="K63:K64">
    <cfRule type="cellIs" dxfId="27" priority="5" operator="equal">
      <formula>"x"</formula>
    </cfRule>
  </conditionalFormatting>
  <conditionalFormatting sqref="L63:L64">
    <cfRule type="cellIs" dxfId="26" priority="4" stopIfTrue="1" operator="equal">
      <formula>"x"</formula>
    </cfRule>
  </conditionalFormatting>
  <conditionalFormatting sqref="M63:M64">
    <cfRule type="cellIs" dxfId="25" priority="3" operator="equal">
      <formula>"x"</formula>
    </cfRule>
  </conditionalFormatting>
  <conditionalFormatting sqref="N63:N64">
    <cfRule type="cellIs" dxfId="24" priority="1" stopIfTrue="1" operator="equal">
      <formula>$AF$8</formula>
    </cfRule>
    <cfRule type="cellIs" dxfId="23" priority="2" stopIfTrue="1" operator="equal">
      <formula>$AF$7</formula>
    </cfRule>
  </conditionalFormatting>
  <dataValidations count="1">
    <dataValidation type="list" allowBlank="1" showInputMessage="1" showErrorMessage="1" sqref="N11:N19 N21:N64">
      <formula1>$AF$7:$AF$8</formula1>
    </dataValidation>
  </dataValidations>
  <pageMargins left="0.511811024" right="0.511811024" top="0.78740157499999996" bottom="0.78740157499999996" header="0.31496062000000002" footer="0.31496062000000002"/>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5</vt:i4>
      </vt:variant>
    </vt:vector>
  </HeadingPairs>
  <TitlesOfParts>
    <vt:vector size="17" baseType="lpstr">
      <vt:lpstr>SUMÁRIO</vt:lpstr>
      <vt:lpstr>TUTORIAL</vt:lpstr>
      <vt:lpstr>Monitoria Anual 1</vt:lpstr>
      <vt:lpstr>Painel de Gestão - 1</vt:lpstr>
      <vt:lpstr>Monitoria Anual 2</vt:lpstr>
      <vt:lpstr>Painel de Gestão - 2</vt:lpstr>
      <vt:lpstr>Monitoria Anual 3</vt:lpstr>
      <vt:lpstr>Painel de Gestão - 3</vt:lpstr>
      <vt:lpstr>Monitoria Anual 4</vt:lpstr>
      <vt:lpstr>Painel de Gestão - 4</vt:lpstr>
      <vt:lpstr>Monitoria Anual 5</vt:lpstr>
      <vt:lpstr>Painel de Gestão - 5</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00650123131</cp:lastModifiedBy>
  <cp:lastPrinted>2014-09-26T12:56:23Z</cp:lastPrinted>
  <dcterms:created xsi:type="dcterms:W3CDTF">2012-07-30T00:05:19Z</dcterms:created>
  <dcterms:modified xsi:type="dcterms:W3CDTF">2018-03-15T14:26:25Z</dcterms:modified>
</cp:coreProperties>
</file>